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0" yWindow="100" windowWidth="28680" windowHeight="16300"/>
  </bookViews>
  <sheets>
    <sheet name="Woman-3 blade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" l="1"/>
  <c r="N18" i="2"/>
  <c r="H17" i="2"/>
  <c r="L17" i="2"/>
  <c r="M17" i="2"/>
  <c r="H18" i="2"/>
  <c r="H16" i="2"/>
  <c r="G12" i="2"/>
  <c r="D7" i="2"/>
  <c r="E12" i="2"/>
  <c r="N20" i="2"/>
  <c r="N19" i="2"/>
  <c r="N17" i="2"/>
  <c r="D12" i="2"/>
  <c r="I47" i="2"/>
  <c r="L43" i="2"/>
  <c r="M43" i="2"/>
  <c r="L42" i="2"/>
  <c r="M42" i="2"/>
  <c r="L41" i="2"/>
  <c r="L40" i="2"/>
  <c r="M40" i="2"/>
  <c r="L39" i="2"/>
  <c r="M39" i="2"/>
  <c r="L38" i="2"/>
  <c r="M38" i="2"/>
  <c r="L37" i="2"/>
  <c r="L36" i="2"/>
  <c r="M36" i="2"/>
  <c r="L35" i="2"/>
  <c r="L34" i="2"/>
  <c r="M34" i="2"/>
  <c r="L33" i="2"/>
  <c r="M33" i="2"/>
  <c r="L32" i="2"/>
  <c r="M32" i="2"/>
  <c r="L31" i="2"/>
  <c r="M31" i="2"/>
  <c r="L30" i="2"/>
  <c r="M30" i="2"/>
  <c r="L29" i="2"/>
  <c r="M29" i="2"/>
  <c r="L28" i="2"/>
  <c r="M28" i="2"/>
  <c r="L27" i="2"/>
  <c r="M27" i="2"/>
  <c r="L26" i="2"/>
  <c r="M26" i="2"/>
  <c r="L25" i="2"/>
  <c r="L24" i="2"/>
  <c r="L23" i="2"/>
  <c r="L22" i="2"/>
  <c r="L21" i="2"/>
  <c r="L20" i="2"/>
  <c r="L19" i="2"/>
  <c r="L18" i="2"/>
  <c r="M18" i="2"/>
  <c r="L16" i="2"/>
  <c r="M35" i="2"/>
  <c r="M37" i="2"/>
  <c r="M41" i="2"/>
  <c r="N21" i="2"/>
  <c r="N23" i="2"/>
  <c r="N22" i="2"/>
  <c r="N16" i="2"/>
  <c r="M22" i="2"/>
  <c r="M21" i="2"/>
  <c r="M20" i="2"/>
  <c r="M23" i="2"/>
  <c r="M19" i="2"/>
  <c r="N25" i="2"/>
  <c r="E15" i="2"/>
  <c r="E44" i="2"/>
  <c r="M25" i="2"/>
  <c r="N24" i="2"/>
  <c r="M24" i="2"/>
  <c r="J45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M16" i="2"/>
  <c r="D15" i="2"/>
  <c r="F16" i="2"/>
  <c r="D16" i="2"/>
  <c r="F17" i="2"/>
  <c r="D17" i="2"/>
  <c r="F18" i="2"/>
  <c r="D18" i="2"/>
  <c r="F21" i="2"/>
  <c r="F19" i="2"/>
  <c r="F20" i="2"/>
  <c r="D19" i="2"/>
  <c r="D20" i="2"/>
  <c r="D21" i="2"/>
  <c r="F22" i="2"/>
  <c r="F23" i="2"/>
  <c r="F24" i="2"/>
  <c r="D22" i="2"/>
  <c r="D23" i="2"/>
  <c r="D24" i="2"/>
  <c r="F25" i="2"/>
  <c r="D25" i="2"/>
  <c r="N26" i="2"/>
  <c r="F26" i="2"/>
  <c r="D26" i="2"/>
  <c r="N27" i="2"/>
  <c r="F27" i="2"/>
  <c r="D27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F44" i="2"/>
  <c r="D43" i="2"/>
  <c r="D44" i="2"/>
  <c r="F46" i="2"/>
  <c r="D45" i="2"/>
  <c r="D46" i="2"/>
  <c r="F47" i="2"/>
  <c r="D47" i="2"/>
  <c r="D48" i="2"/>
  <c r="D49" i="2"/>
</calcChain>
</file>

<file path=xl/comments1.xml><?xml version="1.0" encoding="utf-8"?>
<comments xmlns="http://schemas.openxmlformats.org/spreadsheetml/2006/main">
  <authors>
    <author>Li,GuoQing</author>
  </authors>
  <commentList>
    <comment ref="G9" authorId="0">
      <text>
        <r>
          <rPr>
            <sz val="9"/>
            <color indexed="81"/>
            <rFont val="宋体"/>
            <family val="3"/>
            <charset val="134"/>
          </rPr>
          <t xml:space="preserve">
Price not available</t>
        </r>
      </text>
    </comment>
  </commentList>
</comments>
</file>

<file path=xl/sharedStrings.xml><?xml version="1.0" encoding="utf-8"?>
<sst xmlns="http://schemas.openxmlformats.org/spreadsheetml/2006/main" count="58" uniqueCount="53">
  <si>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</si>
  <si>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</si>
  <si>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</si>
  <si>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</si>
  <si>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</si>
  <si>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</si>
  <si>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</si>
  <si>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</si>
  <si>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</si>
  <si>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</si>
  <si>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</si>
  <si>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</si>
  <si>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</si>
  <si>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G&amp;A (XX%)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</si>
  <si>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</si>
  <si>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</si>
  <si>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</si>
  <si>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</si>
  <si>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</si>
  <si>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</si>
  <si>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</si>
  <si>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</si>
  <si>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</si>
  <si>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</si>
  <si>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</si>
  <si>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</si>
  <si>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</si>
  <si>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</si>
  <si>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</si>
  <si>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</si>
  <si>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</si>
  <si>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</si>
  <si>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</si>
  <si>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</si>
  <si>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</si>
  <si>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75T</t>
  </si>
  <si>
    <t>Assembly</t>
    <phoneticPr fontId="4" type="noConversion"/>
  </si>
  <si>
    <t>Cover</t>
  </si>
  <si>
    <t xml:space="preserve">Handle </t>
  </si>
  <si>
    <t>Pusher</t>
  </si>
  <si>
    <t>Woman -3 blade</t>
    <phoneticPr fontId="4" type="noConversion"/>
  </si>
  <si>
    <t>Molding Cover</t>
    <phoneticPr fontId="4" type="noConversion"/>
  </si>
  <si>
    <t>Molding Handle</t>
    <phoneticPr fontId="4" type="noConversion"/>
  </si>
  <si>
    <t>Molding Pusher</t>
    <phoneticPr fontId="4" type="noConversion"/>
  </si>
  <si>
    <t>Assemble Pusher to Handle</t>
    <phoneticPr fontId="4" type="noConversion"/>
  </si>
  <si>
    <t>Internal Mechanism</t>
  </si>
  <si>
    <t>Ultrasonic welding</t>
    <phoneticPr fontId="4" type="noConversion"/>
  </si>
  <si>
    <t>Visual inspection</t>
    <phoneticPr fontId="4" type="noConversion"/>
  </si>
  <si>
    <t>Assemble internal mechanism into handle</t>
    <phoneticPr fontId="4" type="noConversion"/>
  </si>
  <si>
    <t>Assemble cover into handle</t>
    <phoneticPr fontId="4" type="noConversion"/>
  </si>
  <si>
    <t>75T</t>
    <phoneticPr fontId="4" type="noConversion"/>
  </si>
  <si>
    <t>150TD</t>
    <phoneticPr fontId="4" type="noConversion"/>
  </si>
  <si>
    <t>Visual inspectionm(3 components)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</si>
</sst>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_(&quot;$&quot;* #,##0_);_(&quot;$&quot;* \(#,##0\);_(&quot;$&quot;* &quot;-&quot;_);_(@_)"/>
    <numFmt numFmtId="174" formatCode="0.000000000"/>
    <numFmt numFmtId="175" formatCode="_(* #,##0.0_);_(* \(#,##0.0\);_(* &quot;-&quot;??_);_(@_)"/>
    <numFmt numFmtId="176" formatCode="_-* #,##0.0_-;\-* #,##0.0_-;_-* &quot;-&quot;??_-;_-@_-"/>
    <numFmt numFmtId="177" formatCode="_(&quot;$&quot;* #,##0.0_);_(&quot;$&quot;* \(#,##0.0\);_(&quot;$&quot;* &quot;-&quot;??_);_(@_)"/>
    <numFmt numFmtId="178" formatCode="\-0"/>
    <numFmt numFmtId="179" formatCode="\$#,##0.000;[Red]\$#,##0.000"/>
    <numFmt numFmtId="180" formatCode="0.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0" fontId="5" fillId="0" borderId="0"/>
    <xf numFmtId="17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15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7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73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4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5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6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8" fontId="3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06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6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6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67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66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68" fontId="44" fillId="3" borderId="1" xfId="2" applyNumberFormat="1" applyFont="1" applyFill="1" applyBorder="1" applyAlignment="1" applyProtection="1">
      <alignment horizontal="center"/>
      <protection locked="0"/>
    </xf>
    <xf numFmtId="169" fontId="37" fillId="0" borderId="1" xfId="2" applyNumberFormat="1" applyFont="1" applyBorder="1" applyAlignment="1">
      <alignment horizontal="center"/>
    </xf>
    <xf numFmtId="169" fontId="37" fillId="0" borderId="16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left" vertical="center" wrapText="1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wrapText="1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164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71" fontId="44" fillId="3" borderId="1" xfId="1" applyNumberFormat="1" applyFont="1" applyFill="1" applyBorder="1" applyAlignment="1" applyProtection="1">
      <alignment horizontal="center"/>
      <protection locked="0"/>
    </xf>
    <xf numFmtId="172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67" fontId="37" fillId="0" borderId="18" xfId="2" applyNumberFormat="1" applyFont="1" applyBorder="1" applyAlignment="1">
      <alignment horizontal="center"/>
    </xf>
    <xf numFmtId="0" fontId="37" fillId="0" borderId="18" xfId="2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0" fontId="44" fillId="3" borderId="1" xfId="2" applyFont="1" applyFill="1" applyBorder="1" applyAlignment="1" applyProtection="1">
      <alignment horizontal="center"/>
      <protection locked="0"/>
    </xf>
    <xf numFmtId="168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79" fontId="36" fillId="3" borderId="16" xfId="0" applyNumberFormat="1" applyFont="1" applyFill="1" applyBorder="1" applyAlignment="1" applyProtection="1">
      <alignment horizontal="center" vertical="center"/>
      <protection locked="0"/>
    </xf>
    <xf numFmtId="179" fontId="39" fillId="0" borderId="33" xfId="3" applyNumberFormat="1" applyFont="1" applyFill="1" applyBorder="1" applyAlignment="1" applyProtection="1">
      <alignment horizontal="center"/>
    </xf>
    <xf numFmtId="180" fontId="36" fillId="3" borderId="1" xfId="0" applyNumberFormat="1" applyFont="1" applyFill="1" applyBorder="1" applyAlignment="1" applyProtection="1">
      <alignment horizontal="center" vertical="center"/>
      <protection locked="0"/>
    </xf>
    <xf numFmtId="179" fontId="39" fillId="0" borderId="30" xfId="3" applyNumberFormat="1" applyFont="1" applyFill="1" applyBorder="1" applyAlignment="1" applyProtection="1">
      <alignment horizontal="center"/>
    </xf>
    <xf numFmtId="167" fontId="37" fillId="3" borderId="1" xfId="2" applyNumberFormat="1" applyFont="1" applyFill="1" applyBorder="1" applyAlignment="1" applyProtection="1">
      <alignment horizontal="center"/>
      <protection locked="0"/>
    </xf>
    <xf numFmtId="167" fontId="46" fillId="0" borderId="2" xfId="2" applyNumberFormat="1" applyFont="1" applyFill="1" applyBorder="1" applyAlignment="1">
      <alignment horizontal="center"/>
    </xf>
    <xf numFmtId="167" fontId="36" fillId="0" borderId="1" xfId="3" applyNumberFormat="1" applyFont="1" applyBorder="1" applyAlignment="1">
      <alignment horizontal="center"/>
    </xf>
    <xf numFmtId="167" fontId="36" fillId="0" borderId="0" xfId="2" applyNumberFormat="1" applyFont="1" applyAlignment="1">
      <alignment horizontal="center"/>
    </xf>
    <xf numFmtId="170" fontId="37" fillId="3" borderId="1" xfId="2" applyNumberFormat="1" applyFont="1" applyFill="1" applyBorder="1" applyAlignment="1" applyProtection="1">
      <alignment horizontal="center"/>
      <protection locked="0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</cellXfs>
  <cellStyles count="2843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657917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9"/>
  <sheetViews>
    <sheetView tabSelected="1" topLeftCell="A7" workbookViewId="0">
      <pane xSplit="6" ySplit="9" topLeftCell="G23" activePane="bottomRight" state="frozen"/>
      <selection activeCell="A7" sqref="A7"/>
      <selection pane="topRight" activeCell="G7" sqref="G7"/>
      <selection pane="bottomLeft" activeCell="A16" sqref="A16"/>
      <selection pane="bottomRight" activeCell="E53" sqref="E53"/>
    </sheetView>
  </sheetViews>
  <sheetFormatPr baseColWidth="10" defaultColWidth="10.33203125" defaultRowHeight="14" x14ac:dyDescent="0"/>
  <cols>
    <col min="1" max="1" width="1.83203125" style="2" customWidth="1"/>
    <col min="2" max="2" width="15.1640625" style="2" customWidth="1"/>
    <col min="3" max="3" width="25.6640625" style="2" customWidth="1"/>
    <col min="4" max="10" width="14.5" style="2" customWidth="1"/>
    <col min="11" max="14" width="10.6640625" style="2" customWidth="1"/>
    <col min="15" max="15" width="1.83203125" style="2" customWidth="1"/>
    <col min="16" max="21" width="10.33203125" style="2" customWidth="1"/>
    <col min="22" max="16384" width="10.33203125" style="2"/>
  </cols>
  <sheetData>
    <row r="1" spans="2:21" s="6" customFormat="1" ht="22.5" customHeight="1">
      <c r="B1" s="100" t="s">
        <v>29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P1" s="7"/>
      <c r="Q1" s="8"/>
      <c r="R1" s="7"/>
      <c r="S1" s="7"/>
      <c r="T1" s="7"/>
      <c r="U1" s="7"/>
    </row>
    <row r="2" spans="2:21" s="6" customFormat="1" ht="37.5" customHeight="1" thickBot="1">
      <c r="B2" s="103" t="s">
        <v>28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9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97" t="s">
        <v>27</v>
      </c>
      <c r="C4" s="74" t="s">
        <v>17</v>
      </c>
      <c r="D4" s="80" t="s">
        <v>34</v>
      </c>
      <c r="E4" s="76"/>
      <c r="F4" s="76"/>
      <c r="G4" s="76"/>
      <c r="H4" s="76"/>
      <c r="I4" s="77"/>
      <c r="J4" s="77"/>
    </row>
    <row r="5" spans="2:21">
      <c r="B5" s="98"/>
      <c r="C5" s="75" t="s">
        <v>31</v>
      </c>
      <c r="D5" s="81"/>
      <c r="E5" s="76"/>
      <c r="F5" s="76"/>
      <c r="G5" s="76"/>
      <c r="H5" s="76"/>
      <c r="I5" s="77"/>
      <c r="J5" s="77"/>
    </row>
    <row r="6" spans="2:21">
      <c r="B6" s="98"/>
      <c r="C6" s="75" t="s">
        <v>19</v>
      </c>
      <c r="D6" s="81" t="s">
        <v>40</v>
      </c>
      <c r="E6" s="76"/>
      <c r="F6" s="76"/>
      <c r="G6" s="76"/>
      <c r="H6" s="76"/>
      <c r="I6" s="77"/>
      <c r="J6" s="77"/>
    </row>
    <row r="7" spans="2:21" ht="15" thickBot="1">
      <c r="B7" s="98"/>
      <c r="C7" s="75" t="s">
        <v>32</v>
      </c>
      <c r="D7" s="82">
        <f>3600/H20*22*90%*I20</f>
        <v>8865.4500000000007</v>
      </c>
      <c r="E7" s="83"/>
      <c r="F7" s="84"/>
      <c r="G7" s="85"/>
      <c r="H7" s="85"/>
      <c r="I7" s="86"/>
      <c r="J7" s="86"/>
    </row>
    <row r="8" spans="2:21">
      <c r="B8" s="98"/>
      <c r="C8" s="75" t="s">
        <v>33</v>
      </c>
      <c r="D8" s="3" t="s">
        <v>37</v>
      </c>
      <c r="E8" s="78" t="s">
        <v>38</v>
      </c>
      <c r="F8" s="78" t="s">
        <v>39</v>
      </c>
      <c r="G8" s="78" t="s">
        <v>45</v>
      </c>
      <c r="H8" s="78"/>
      <c r="I8" s="78"/>
      <c r="J8" s="80"/>
    </row>
    <row r="9" spans="2:21">
      <c r="B9" s="98"/>
      <c r="C9" s="75" t="s">
        <v>20</v>
      </c>
      <c r="D9" s="90">
        <v>1.4E-2</v>
      </c>
      <c r="E9" s="90">
        <v>0.10100000000000001</v>
      </c>
      <c r="F9" s="90">
        <v>1.2999999999999999E-2</v>
      </c>
      <c r="G9" s="90">
        <v>0</v>
      </c>
      <c r="H9" s="90"/>
      <c r="I9" s="90"/>
      <c r="J9" s="88"/>
    </row>
    <row r="10" spans="2:21">
      <c r="B10" s="98"/>
      <c r="C10" s="75" t="s">
        <v>18</v>
      </c>
      <c r="D10" s="3">
        <v>1</v>
      </c>
      <c r="E10" s="3">
        <v>1</v>
      </c>
      <c r="F10" s="3">
        <v>1</v>
      </c>
      <c r="G10" s="3">
        <v>1</v>
      </c>
      <c r="H10" s="3"/>
      <c r="I10" s="3"/>
      <c r="J10" s="87"/>
    </row>
    <row r="11" spans="2:21">
      <c r="B11" s="98"/>
      <c r="C11" s="75" t="s">
        <v>21</v>
      </c>
      <c r="D11" s="3">
        <v>1</v>
      </c>
      <c r="E11" s="3">
        <v>1</v>
      </c>
      <c r="F11" s="3">
        <v>1</v>
      </c>
      <c r="G11" s="3">
        <v>1</v>
      </c>
      <c r="H11" s="3"/>
      <c r="I11" s="3"/>
      <c r="J11" s="87"/>
    </row>
    <row r="12" spans="2:21" ht="15" thickBot="1">
      <c r="B12" s="99"/>
      <c r="C12" s="12" t="s">
        <v>0</v>
      </c>
      <c r="D12" s="91">
        <f>(D9*D10)/D11</f>
        <v>1.4E-2</v>
      </c>
      <c r="E12" s="91">
        <f t="shared" ref="E12:F12" si="0">(E9*E10)/E11</f>
        <v>0.10100000000000001</v>
      </c>
      <c r="F12" s="91">
        <f t="shared" si="0"/>
        <v>1.2999999999999999E-2</v>
      </c>
      <c r="G12" s="91">
        <f t="shared" ref="G12" si="1">(G9*G10)/G11</f>
        <v>0</v>
      </c>
      <c r="H12" s="91"/>
      <c r="I12" s="91"/>
      <c r="J12" s="89"/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2">
      <c r="B14" s="17"/>
      <c r="C14" s="18" t="s">
        <v>1</v>
      </c>
      <c r="D14" s="19" t="s">
        <v>22</v>
      </c>
      <c r="E14" s="19" t="s">
        <v>23</v>
      </c>
      <c r="F14" s="19" t="s">
        <v>24</v>
      </c>
      <c r="G14" s="20" t="s">
        <v>2</v>
      </c>
      <c r="H14" s="20" t="s">
        <v>25</v>
      </c>
      <c r="I14" s="21" t="s">
        <v>3</v>
      </c>
      <c r="J14" s="22" t="s">
        <v>26</v>
      </c>
      <c r="K14" s="20" t="s">
        <v>4</v>
      </c>
      <c r="L14" s="19" t="s">
        <v>5</v>
      </c>
      <c r="M14" s="19" t="s">
        <v>6</v>
      </c>
      <c r="N14" s="23" t="s">
        <v>7</v>
      </c>
    </row>
    <row r="15" spans="2:21">
      <c r="B15" s="24"/>
      <c r="C15" s="25"/>
      <c r="D15" s="26">
        <f>E15+F15</f>
        <v>0.128</v>
      </c>
      <c r="E15" s="94">
        <f>SUM(D12:J12)</f>
        <v>0.128</v>
      </c>
      <c r="F15" s="27">
        <v>0</v>
      </c>
      <c r="G15" s="25"/>
      <c r="H15" s="25"/>
      <c r="I15" s="25"/>
      <c r="J15" s="28" t="s">
        <v>8</v>
      </c>
      <c r="K15" s="25"/>
      <c r="L15" s="25"/>
      <c r="M15" s="25"/>
      <c r="N15" s="29"/>
    </row>
    <row r="16" spans="2:21">
      <c r="B16" s="24">
        <v>1</v>
      </c>
      <c r="C16" s="4" t="s">
        <v>41</v>
      </c>
      <c r="D16" s="26">
        <f t="shared" ref="D16:D43" si="2">D15+E16+F16</f>
        <v>0.15434166666666665</v>
      </c>
      <c r="E16" s="92">
        <v>0</v>
      </c>
      <c r="F16" s="30">
        <f t="shared" ref="F16:F43" si="3">SUM(L16:N16)</f>
        <v>2.6341666666666666E-2</v>
      </c>
      <c r="G16" s="31" t="s">
        <v>50</v>
      </c>
      <c r="H16" s="73">
        <f>24/4</f>
        <v>6</v>
      </c>
      <c r="I16" s="33">
        <v>0.97</v>
      </c>
      <c r="J16" s="34">
        <f t="shared" ref="J16:J42" si="4">(1-I16)*J17+J17</f>
        <v>10423.570531899415</v>
      </c>
      <c r="K16" s="35">
        <v>15.1</v>
      </c>
      <c r="L16" s="36">
        <f t="shared" ref="L16:L43" si="5">(K16/3600)*H16</f>
        <v>2.5166666666666664E-2</v>
      </c>
      <c r="M16" s="36">
        <f t="shared" ref="M16:M43" si="6">(1-I16)*L16</f>
        <v>7.5500000000000057E-4</v>
      </c>
      <c r="N16" s="37">
        <f>(1-I16)*D12</f>
        <v>4.200000000000004E-4</v>
      </c>
    </row>
    <row r="17" spans="2:14">
      <c r="B17" s="24">
        <v>2</v>
      </c>
      <c r="C17" s="4" t="s">
        <v>42</v>
      </c>
      <c r="D17" s="26">
        <f t="shared" si="2"/>
        <v>0.25310013888888888</v>
      </c>
      <c r="E17" s="92">
        <v>0</v>
      </c>
      <c r="F17" s="30">
        <f t="shared" si="3"/>
        <v>9.8758472222222241E-2</v>
      </c>
      <c r="G17" s="31" t="s">
        <v>51</v>
      </c>
      <c r="H17" s="73">
        <f>49/4</f>
        <v>12.25</v>
      </c>
      <c r="I17" s="33">
        <v>0.94</v>
      </c>
      <c r="J17" s="34">
        <f t="shared" si="4"/>
        <v>10119.971390193607</v>
      </c>
      <c r="K17" s="35">
        <v>25.7</v>
      </c>
      <c r="L17" s="36">
        <f t="shared" si="5"/>
        <v>8.7451388888888898E-2</v>
      </c>
      <c r="M17" s="36">
        <f>(1-I17)*L17</f>
        <v>5.2470833333333388E-3</v>
      </c>
      <c r="N17" s="37">
        <f>(1-I17)*E12</f>
        <v>6.0600000000000055E-3</v>
      </c>
    </row>
    <row r="18" spans="2:14">
      <c r="B18" s="24">
        <v>3</v>
      </c>
      <c r="C18" s="5" t="s">
        <v>43</v>
      </c>
      <c r="D18" s="26">
        <f t="shared" si="2"/>
        <v>0.27509152777777779</v>
      </c>
      <c r="E18" s="92">
        <v>0</v>
      </c>
      <c r="F18" s="30">
        <f t="shared" si="3"/>
        <v>2.199138888888889E-2</v>
      </c>
      <c r="G18" s="31" t="s">
        <v>35</v>
      </c>
      <c r="H18" s="73">
        <f>20/4</f>
        <v>5</v>
      </c>
      <c r="I18" s="33">
        <v>0.97</v>
      </c>
      <c r="J18" s="34">
        <f t="shared" si="4"/>
        <v>9547.1428209373644</v>
      </c>
      <c r="K18" s="35">
        <v>15.1</v>
      </c>
      <c r="L18" s="36">
        <f t="shared" si="5"/>
        <v>2.0972222222222222E-2</v>
      </c>
      <c r="M18" s="36">
        <f>(1-I18)*L18</f>
        <v>6.291666666666672E-4</v>
      </c>
      <c r="N18" s="37">
        <f>(1-I18)*F12</f>
        <v>3.9000000000000032E-4</v>
      </c>
    </row>
    <row r="19" spans="2:14">
      <c r="B19" s="24">
        <v>4</v>
      </c>
      <c r="C19" s="4" t="s">
        <v>44</v>
      </c>
      <c r="D19" s="26">
        <f t="shared" si="2"/>
        <v>0.28960364583333337</v>
      </c>
      <c r="E19" s="92">
        <v>0</v>
      </c>
      <c r="F19" s="30">
        <f t="shared" si="3"/>
        <v>1.4512118055555558E-2</v>
      </c>
      <c r="G19" s="31" t="s">
        <v>36</v>
      </c>
      <c r="H19" s="32">
        <v>8</v>
      </c>
      <c r="I19" s="33">
        <v>0.995</v>
      </c>
      <c r="J19" s="34">
        <f>(1-I19)*J20+J20</f>
        <v>9269.0706999391878</v>
      </c>
      <c r="K19" s="35">
        <v>6</v>
      </c>
      <c r="L19" s="36">
        <f t="shared" si="5"/>
        <v>1.3333333333333334E-2</v>
      </c>
      <c r="M19" s="36">
        <f>(1-I19)*SUM(L17:L19)</f>
        <v>6.087847222222228E-4</v>
      </c>
      <c r="N19" s="37">
        <f>(1-I19)*SUM(E12,F12)</f>
        <v>5.7000000000000052E-4</v>
      </c>
    </row>
    <row r="20" spans="2:14">
      <c r="B20" s="24">
        <v>5</v>
      </c>
      <c r="C20" s="4" t="s">
        <v>48</v>
      </c>
      <c r="D20" s="26">
        <f>D19+E20+F20</f>
        <v>0.30418243055555561</v>
      </c>
      <c r="E20" s="92">
        <v>0</v>
      </c>
      <c r="F20" s="30">
        <f t="shared" si="3"/>
        <v>1.4578784722222226E-2</v>
      </c>
      <c r="G20" s="31" t="s">
        <v>36</v>
      </c>
      <c r="H20" s="32">
        <v>8</v>
      </c>
      <c r="I20" s="33">
        <v>0.995</v>
      </c>
      <c r="J20" s="34">
        <f t="shared" si="4"/>
        <v>9222.9559203375011</v>
      </c>
      <c r="K20" s="35">
        <v>6</v>
      </c>
      <c r="L20" s="36">
        <f t="shared" si="5"/>
        <v>1.3333333333333334E-2</v>
      </c>
      <c r="M20" s="36">
        <f>(1-I20)*SUM(L17:L20)</f>
        <v>6.754513888888896E-4</v>
      </c>
      <c r="N20" s="37">
        <f>(1-I20)*SUM(E12,F12,G12)</f>
        <v>5.7000000000000052E-4</v>
      </c>
    </row>
    <row r="21" spans="2:14">
      <c r="B21" s="24">
        <v>6</v>
      </c>
      <c r="C21" s="5" t="s">
        <v>49</v>
      </c>
      <c r="D21" s="26">
        <f t="shared" si="2"/>
        <v>0.31902371527777784</v>
      </c>
      <c r="E21" s="92">
        <v>0</v>
      </c>
      <c r="F21" s="30">
        <f t="shared" si="3"/>
        <v>1.4841284722222224E-2</v>
      </c>
      <c r="G21" s="31" t="s">
        <v>36</v>
      </c>
      <c r="H21" s="32">
        <v>8</v>
      </c>
      <c r="I21" s="33">
        <v>0.995</v>
      </c>
      <c r="J21" s="34">
        <f>(1-I21)*J22+J22</f>
        <v>9177.0705675000008</v>
      </c>
      <c r="K21" s="35">
        <v>6</v>
      </c>
      <c r="L21" s="36">
        <f t="shared" si="5"/>
        <v>1.3333333333333334E-2</v>
      </c>
      <c r="M21" s="36">
        <f>(1-I21)*SUM(L16:L21)</f>
        <v>8.6795138888888978E-4</v>
      </c>
      <c r="N21" s="37">
        <f>(1-I21)*SUM(D12:G12)</f>
        <v>6.4000000000000059E-4</v>
      </c>
    </row>
    <row r="22" spans="2:14">
      <c r="B22" s="24">
        <v>7</v>
      </c>
      <c r="C22" s="4" t="s">
        <v>52</v>
      </c>
      <c r="D22" s="26">
        <f>D21+E22+F22</f>
        <v>0.33402371527777786</v>
      </c>
      <c r="E22" s="92">
        <v>0</v>
      </c>
      <c r="F22" s="30">
        <f t="shared" si="3"/>
        <v>1.5000000000000001E-2</v>
      </c>
      <c r="G22" s="31" t="s">
        <v>36</v>
      </c>
      <c r="H22" s="32">
        <v>9</v>
      </c>
      <c r="I22" s="33">
        <v>1</v>
      </c>
      <c r="J22" s="34">
        <f t="shared" si="4"/>
        <v>9131.4135000000006</v>
      </c>
      <c r="K22" s="35">
        <v>6</v>
      </c>
      <c r="L22" s="36">
        <f t="shared" si="5"/>
        <v>1.5000000000000001E-2</v>
      </c>
      <c r="M22" s="36">
        <f>(1-I22)*SUM(L16:L22)</f>
        <v>0</v>
      </c>
      <c r="N22" s="37">
        <f>(1-I22)*SUM(D12:G12)</f>
        <v>0</v>
      </c>
    </row>
    <row r="23" spans="2:14">
      <c r="B23" s="24">
        <v>8</v>
      </c>
      <c r="C23" s="5" t="s">
        <v>46</v>
      </c>
      <c r="D23" s="26">
        <f t="shared" si="2"/>
        <v>0.36068809027777787</v>
      </c>
      <c r="E23" s="92">
        <v>0</v>
      </c>
      <c r="F23" s="30">
        <f t="shared" si="3"/>
        <v>2.6664375000000011E-2</v>
      </c>
      <c r="G23" s="31" t="s">
        <v>36</v>
      </c>
      <c r="H23" s="32">
        <v>10</v>
      </c>
      <c r="I23" s="33">
        <v>0.97</v>
      </c>
      <c r="J23" s="34">
        <f t="shared" si="4"/>
        <v>9131.4135000000006</v>
      </c>
      <c r="K23" s="35">
        <v>6</v>
      </c>
      <c r="L23" s="36">
        <f t="shared" si="5"/>
        <v>1.6666666666666666E-2</v>
      </c>
      <c r="M23" s="36">
        <f>(1-I23)*SUM(L16:L23)</f>
        <v>6.1577083333333397E-3</v>
      </c>
      <c r="N23" s="37">
        <f>(1-I23)*SUM(D12:G12)</f>
        <v>3.8400000000000036E-3</v>
      </c>
    </row>
    <row r="24" spans="2:14">
      <c r="B24" s="24">
        <v>9</v>
      </c>
      <c r="C24" s="4" t="s">
        <v>47</v>
      </c>
      <c r="D24" s="26">
        <f t="shared" si="2"/>
        <v>0.37068809027777788</v>
      </c>
      <c r="E24" s="92">
        <v>0</v>
      </c>
      <c r="F24" s="30">
        <f t="shared" si="3"/>
        <v>0.01</v>
      </c>
      <c r="G24" s="31" t="s">
        <v>36</v>
      </c>
      <c r="H24" s="32">
        <v>6</v>
      </c>
      <c r="I24" s="33">
        <v>1</v>
      </c>
      <c r="J24" s="34">
        <f t="shared" si="4"/>
        <v>8865.4500000000007</v>
      </c>
      <c r="K24" s="35">
        <v>6</v>
      </c>
      <c r="L24" s="36">
        <f t="shared" si="5"/>
        <v>0.01</v>
      </c>
      <c r="M24" s="36">
        <f>(1-I24)*SUM(L16:L24)</f>
        <v>0</v>
      </c>
      <c r="N24" s="37">
        <f>(1-I24)*SUM(D12:J12)</f>
        <v>0</v>
      </c>
    </row>
    <row r="25" spans="2:14">
      <c r="B25" s="24">
        <v>10</v>
      </c>
      <c r="C25" s="41"/>
      <c r="D25" s="26">
        <f t="shared" si="2"/>
        <v>0.37068809027777788</v>
      </c>
      <c r="E25" s="92">
        <v>0</v>
      </c>
      <c r="F25" s="30">
        <f t="shared" si="3"/>
        <v>0</v>
      </c>
      <c r="G25" s="72"/>
      <c r="H25" s="73"/>
      <c r="I25" s="33">
        <v>1</v>
      </c>
      <c r="J25" s="34">
        <f t="shared" si="4"/>
        <v>8865.4500000000007</v>
      </c>
      <c r="K25" s="35">
        <v>0</v>
      </c>
      <c r="L25" s="36">
        <f t="shared" si="5"/>
        <v>0</v>
      </c>
      <c r="M25" s="36">
        <f>(1-I25)*SUM(L16:L25)</f>
        <v>0</v>
      </c>
      <c r="N25" s="37">
        <f>(1-I25)*SUM(D12:J12)</f>
        <v>0</v>
      </c>
    </row>
    <row r="26" spans="2:14">
      <c r="B26" s="24">
        <v>11</v>
      </c>
      <c r="C26" s="5"/>
      <c r="D26" s="26">
        <f t="shared" si="2"/>
        <v>0.37068809027777788</v>
      </c>
      <c r="E26" s="92">
        <v>0</v>
      </c>
      <c r="F26" s="30">
        <f t="shared" si="3"/>
        <v>0</v>
      </c>
      <c r="G26" s="38"/>
      <c r="H26" s="39"/>
      <c r="I26" s="33">
        <v>1</v>
      </c>
      <c r="J26" s="34">
        <f t="shared" si="4"/>
        <v>8865.4500000000007</v>
      </c>
      <c r="K26" s="35">
        <v>0</v>
      </c>
      <c r="L26" s="36">
        <f t="shared" si="5"/>
        <v>0</v>
      </c>
      <c r="M26" s="36">
        <f t="shared" si="6"/>
        <v>0</v>
      </c>
      <c r="N26" s="37">
        <f t="shared" ref="N26:N43" si="7">(1-I26)*D25</f>
        <v>0</v>
      </c>
    </row>
    <row r="27" spans="2:14">
      <c r="B27" s="24">
        <v>12</v>
      </c>
      <c r="C27" s="42"/>
      <c r="D27" s="26">
        <f t="shared" si="2"/>
        <v>0.37068809027777788</v>
      </c>
      <c r="E27" s="92">
        <v>0</v>
      </c>
      <c r="F27" s="30">
        <f t="shared" si="3"/>
        <v>0</v>
      </c>
      <c r="G27" s="38"/>
      <c r="H27" s="39"/>
      <c r="I27" s="33">
        <v>1</v>
      </c>
      <c r="J27" s="34">
        <f t="shared" si="4"/>
        <v>8865.4500000000007</v>
      </c>
      <c r="K27" s="35">
        <v>0</v>
      </c>
      <c r="L27" s="36">
        <f t="shared" si="5"/>
        <v>0</v>
      </c>
      <c r="M27" s="36">
        <f t="shared" si="6"/>
        <v>0</v>
      </c>
      <c r="N27" s="37">
        <f t="shared" si="7"/>
        <v>0</v>
      </c>
    </row>
    <row r="28" spans="2:14">
      <c r="B28" s="24">
        <v>13</v>
      </c>
      <c r="C28" s="4"/>
      <c r="D28" s="26">
        <f t="shared" si="2"/>
        <v>0.37068809027777788</v>
      </c>
      <c r="E28" s="92">
        <v>0</v>
      </c>
      <c r="F28" s="30">
        <f t="shared" si="3"/>
        <v>0</v>
      </c>
      <c r="G28" s="38"/>
      <c r="H28" s="39"/>
      <c r="I28" s="33">
        <v>1</v>
      </c>
      <c r="J28" s="34">
        <f t="shared" si="4"/>
        <v>8865.4500000000007</v>
      </c>
      <c r="K28" s="35">
        <v>0</v>
      </c>
      <c r="L28" s="36">
        <f t="shared" si="5"/>
        <v>0</v>
      </c>
      <c r="M28" s="36">
        <f t="shared" si="6"/>
        <v>0</v>
      </c>
      <c r="N28" s="37">
        <f t="shared" si="7"/>
        <v>0</v>
      </c>
    </row>
    <row r="29" spans="2:14">
      <c r="B29" s="24">
        <v>14</v>
      </c>
      <c r="C29" s="4"/>
      <c r="D29" s="26">
        <f t="shared" si="2"/>
        <v>0.37068809027777788</v>
      </c>
      <c r="E29" s="92">
        <v>0</v>
      </c>
      <c r="F29" s="30">
        <f t="shared" si="3"/>
        <v>0</v>
      </c>
      <c r="G29" s="38"/>
      <c r="H29" s="39"/>
      <c r="I29" s="33">
        <v>1</v>
      </c>
      <c r="J29" s="34">
        <f t="shared" si="4"/>
        <v>8865.4500000000007</v>
      </c>
      <c r="K29" s="35">
        <v>0</v>
      </c>
      <c r="L29" s="36">
        <f t="shared" si="5"/>
        <v>0</v>
      </c>
      <c r="M29" s="36">
        <f t="shared" si="6"/>
        <v>0</v>
      </c>
      <c r="N29" s="37">
        <f t="shared" si="7"/>
        <v>0</v>
      </c>
    </row>
    <row r="30" spans="2:14">
      <c r="B30" s="24">
        <v>15</v>
      </c>
      <c r="C30" s="5"/>
      <c r="D30" s="26">
        <f t="shared" si="2"/>
        <v>0.37068809027777788</v>
      </c>
      <c r="E30" s="92">
        <v>0</v>
      </c>
      <c r="F30" s="30">
        <f t="shared" si="3"/>
        <v>0</v>
      </c>
      <c r="G30" s="40"/>
      <c r="H30" s="39"/>
      <c r="I30" s="33">
        <v>1</v>
      </c>
      <c r="J30" s="34">
        <f t="shared" si="4"/>
        <v>8865.4500000000007</v>
      </c>
      <c r="K30" s="35">
        <v>0</v>
      </c>
      <c r="L30" s="36">
        <f t="shared" si="5"/>
        <v>0</v>
      </c>
      <c r="M30" s="36">
        <f t="shared" si="6"/>
        <v>0</v>
      </c>
      <c r="N30" s="37">
        <f t="shared" si="7"/>
        <v>0</v>
      </c>
    </row>
    <row r="31" spans="2:14">
      <c r="B31" s="24">
        <v>16</v>
      </c>
      <c r="C31" s="5"/>
      <c r="D31" s="26">
        <f t="shared" si="2"/>
        <v>0.37068809027777788</v>
      </c>
      <c r="E31" s="92">
        <v>0</v>
      </c>
      <c r="F31" s="30">
        <f t="shared" si="3"/>
        <v>0</v>
      </c>
      <c r="G31" s="40"/>
      <c r="H31" s="39"/>
      <c r="I31" s="33">
        <v>1</v>
      </c>
      <c r="J31" s="34">
        <f t="shared" si="4"/>
        <v>8865.4500000000007</v>
      </c>
      <c r="K31" s="35">
        <v>0</v>
      </c>
      <c r="L31" s="36">
        <f t="shared" si="5"/>
        <v>0</v>
      </c>
      <c r="M31" s="36">
        <f t="shared" si="6"/>
        <v>0</v>
      </c>
      <c r="N31" s="37">
        <f t="shared" si="7"/>
        <v>0</v>
      </c>
    </row>
    <row r="32" spans="2:14">
      <c r="B32" s="24">
        <v>17</v>
      </c>
      <c r="C32" s="4"/>
      <c r="D32" s="26">
        <f t="shared" si="2"/>
        <v>0.37068809027777788</v>
      </c>
      <c r="E32" s="92">
        <v>0</v>
      </c>
      <c r="F32" s="30">
        <f t="shared" si="3"/>
        <v>0</v>
      </c>
      <c r="G32" s="40"/>
      <c r="H32" s="39"/>
      <c r="I32" s="33">
        <v>1</v>
      </c>
      <c r="J32" s="34">
        <f t="shared" si="4"/>
        <v>8865.4500000000007</v>
      </c>
      <c r="K32" s="35">
        <v>0</v>
      </c>
      <c r="L32" s="36">
        <f t="shared" si="5"/>
        <v>0</v>
      </c>
      <c r="M32" s="36">
        <f t="shared" si="6"/>
        <v>0</v>
      </c>
      <c r="N32" s="37">
        <f t="shared" si="7"/>
        <v>0</v>
      </c>
    </row>
    <row r="33" spans="2:14">
      <c r="B33" s="24">
        <v>18</v>
      </c>
      <c r="C33" s="43"/>
      <c r="D33" s="26">
        <f t="shared" si="2"/>
        <v>0.37068809027777788</v>
      </c>
      <c r="E33" s="92">
        <v>0</v>
      </c>
      <c r="F33" s="30">
        <f t="shared" si="3"/>
        <v>0</v>
      </c>
      <c r="G33" s="40"/>
      <c r="H33" s="32"/>
      <c r="I33" s="33">
        <v>1</v>
      </c>
      <c r="J33" s="34">
        <f t="shared" si="4"/>
        <v>8865.4500000000007</v>
      </c>
      <c r="K33" s="35">
        <v>0</v>
      </c>
      <c r="L33" s="36">
        <f t="shared" si="5"/>
        <v>0</v>
      </c>
      <c r="M33" s="36">
        <f t="shared" si="6"/>
        <v>0</v>
      </c>
      <c r="N33" s="37">
        <f t="shared" si="7"/>
        <v>0</v>
      </c>
    </row>
    <row r="34" spans="2:14">
      <c r="B34" s="24">
        <v>19</v>
      </c>
      <c r="C34" s="42"/>
      <c r="D34" s="26">
        <f t="shared" si="2"/>
        <v>0.37068809027777788</v>
      </c>
      <c r="E34" s="92">
        <v>0</v>
      </c>
      <c r="F34" s="30">
        <f t="shared" si="3"/>
        <v>0</v>
      </c>
      <c r="G34" s="40"/>
      <c r="H34" s="32"/>
      <c r="I34" s="33">
        <v>1</v>
      </c>
      <c r="J34" s="34">
        <f t="shared" si="4"/>
        <v>8865.4500000000007</v>
      </c>
      <c r="K34" s="35">
        <v>0</v>
      </c>
      <c r="L34" s="36">
        <f t="shared" si="5"/>
        <v>0</v>
      </c>
      <c r="M34" s="36">
        <f t="shared" si="6"/>
        <v>0</v>
      </c>
      <c r="N34" s="37">
        <f t="shared" si="7"/>
        <v>0</v>
      </c>
    </row>
    <row r="35" spans="2:14">
      <c r="B35" s="24">
        <v>20</v>
      </c>
      <c r="C35" s="42"/>
      <c r="D35" s="26">
        <f t="shared" si="2"/>
        <v>0.37068809027777788</v>
      </c>
      <c r="E35" s="92">
        <v>0</v>
      </c>
      <c r="F35" s="30">
        <f t="shared" si="3"/>
        <v>0</v>
      </c>
      <c r="G35" s="40"/>
      <c r="H35" s="39"/>
      <c r="I35" s="33">
        <v>1</v>
      </c>
      <c r="J35" s="34">
        <f t="shared" si="4"/>
        <v>8865.4500000000007</v>
      </c>
      <c r="K35" s="35">
        <v>0</v>
      </c>
      <c r="L35" s="36">
        <f t="shared" si="5"/>
        <v>0</v>
      </c>
      <c r="M35" s="36">
        <f t="shared" si="6"/>
        <v>0</v>
      </c>
      <c r="N35" s="37">
        <f t="shared" si="7"/>
        <v>0</v>
      </c>
    </row>
    <row r="36" spans="2:14">
      <c r="B36" s="24">
        <v>21</v>
      </c>
      <c r="C36" s="42"/>
      <c r="D36" s="26">
        <f t="shared" si="2"/>
        <v>0.37068809027777788</v>
      </c>
      <c r="E36" s="92">
        <v>0</v>
      </c>
      <c r="F36" s="30">
        <f t="shared" si="3"/>
        <v>0</v>
      </c>
      <c r="G36" s="40"/>
      <c r="H36" s="39"/>
      <c r="I36" s="33">
        <v>1</v>
      </c>
      <c r="J36" s="34">
        <f t="shared" si="4"/>
        <v>8865.4500000000007</v>
      </c>
      <c r="K36" s="35">
        <v>0</v>
      </c>
      <c r="L36" s="36">
        <f t="shared" si="5"/>
        <v>0</v>
      </c>
      <c r="M36" s="36">
        <f t="shared" si="6"/>
        <v>0</v>
      </c>
      <c r="N36" s="37">
        <f t="shared" si="7"/>
        <v>0</v>
      </c>
    </row>
    <row r="37" spans="2:14">
      <c r="B37" s="24">
        <v>22</v>
      </c>
      <c r="C37" s="42"/>
      <c r="D37" s="26">
        <f t="shared" si="2"/>
        <v>0.37068809027777788</v>
      </c>
      <c r="E37" s="92">
        <v>0</v>
      </c>
      <c r="F37" s="30">
        <f t="shared" si="3"/>
        <v>0</v>
      </c>
      <c r="G37" s="40"/>
      <c r="H37" s="39"/>
      <c r="I37" s="33">
        <v>1</v>
      </c>
      <c r="J37" s="34">
        <f t="shared" si="4"/>
        <v>8865.4500000000007</v>
      </c>
      <c r="K37" s="35">
        <v>0</v>
      </c>
      <c r="L37" s="36">
        <f t="shared" si="5"/>
        <v>0</v>
      </c>
      <c r="M37" s="36">
        <f t="shared" si="6"/>
        <v>0</v>
      </c>
      <c r="N37" s="37">
        <f t="shared" si="7"/>
        <v>0</v>
      </c>
    </row>
    <row r="38" spans="2:14">
      <c r="B38" s="24">
        <v>23</v>
      </c>
      <c r="C38" s="42"/>
      <c r="D38" s="26">
        <f t="shared" si="2"/>
        <v>0.37068809027777788</v>
      </c>
      <c r="E38" s="92">
        <v>0</v>
      </c>
      <c r="F38" s="30">
        <f t="shared" si="3"/>
        <v>0</v>
      </c>
      <c r="G38" s="40"/>
      <c r="H38" s="39"/>
      <c r="I38" s="33">
        <v>1</v>
      </c>
      <c r="J38" s="34">
        <f t="shared" si="4"/>
        <v>8865.4500000000007</v>
      </c>
      <c r="K38" s="35">
        <v>0</v>
      </c>
      <c r="L38" s="36">
        <f t="shared" si="5"/>
        <v>0</v>
      </c>
      <c r="M38" s="36">
        <f t="shared" si="6"/>
        <v>0</v>
      </c>
      <c r="N38" s="37">
        <f t="shared" si="7"/>
        <v>0</v>
      </c>
    </row>
    <row r="39" spans="2:14">
      <c r="B39" s="24">
        <v>24</v>
      </c>
      <c r="C39" s="4"/>
      <c r="D39" s="26">
        <f t="shared" si="2"/>
        <v>0.37068809027777788</v>
      </c>
      <c r="E39" s="92">
        <v>0</v>
      </c>
      <c r="F39" s="30">
        <f t="shared" si="3"/>
        <v>0</v>
      </c>
      <c r="G39" s="40"/>
      <c r="H39" s="39"/>
      <c r="I39" s="33">
        <v>1</v>
      </c>
      <c r="J39" s="34">
        <f t="shared" si="4"/>
        <v>8865.4500000000007</v>
      </c>
      <c r="K39" s="35">
        <v>0</v>
      </c>
      <c r="L39" s="36">
        <f t="shared" si="5"/>
        <v>0</v>
      </c>
      <c r="M39" s="36">
        <f t="shared" si="6"/>
        <v>0</v>
      </c>
      <c r="N39" s="37">
        <f t="shared" si="7"/>
        <v>0</v>
      </c>
    </row>
    <row r="40" spans="2:14">
      <c r="B40" s="24">
        <v>25</v>
      </c>
      <c r="C40" s="4"/>
      <c r="D40" s="26">
        <f t="shared" si="2"/>
        <v>0.37068809027777788</v>
      </c>
      <c r="E40" s="92">
        <v>0</v>
      </c>
      <c r="F40" s="30">
        <f t="shared" si="3"/>
        <v>0</v>
      </c>
      <c r="G40" s="40"/>
      <c r="H40" s="32"/>
      <c r="I40" s="33">
        <v>1</v>
      </c>
      <c r="J40" s="34">
        <f t="shared" si="4"/>
        <v>8865.4500000000007</v>
      </c>
      <c r="K40" s="35">
        <v>0</v>
      </c>
      <c r="L40" s="36">
        <f t="shared" si="5"/>
        <v>0</v>
      </c>
      <c r="M40" s="36">
        <f t="shared" si="6"/>
        <v>0</v>
      </c>
      <c r="N40" s="37">
        <f t="shared" si="7"/>
        <v>0</v>
      </c>
    </row>
    <row r="41" spans="2:14">
      <c r="B41" s="24">
        <v>26</v>
      </c>
      <c r="C41" s="4"/>
      <c r="D41" s="26">
        <f t="shared" si="2"/>
        <v>0.37068809027777788</v>
      </c>
      <c r="E41" s="92">
        <v>0</v>
      </c>
      <c r="F41" s="30">
        <f t="shared" si="3"/>
        <v>0</v>
      </c>
      <c r="G41" s="40"/>
      <c r="H41" s="39"/>
      <c r="I41" s="33">
        <v>1</v>
      </c>
      <c r="J41" s="34">
        <f t="shared" si="4"/>
        <v>8865.4500000000007</v>
      </c>
      <c r="K41" s="35">
        <v>0</v>
      </c>
      <c r="L41" s="36">
        <f t="shared" si="5"/>
        <v>0</v>
      </c>
      <c r="M41" s="36">
        <f t="shared" si="6"/>
        <v>0</v>
      </c>
      <c r="N41" s="37">
        <f t="shared" si="7"/>
        <v>0</v>
      </c>
    </row>
    <row r="42" spans="2:14">
      <c r="B42" s="44" t="s">
        <v>9</v>
      </c>
      <c r="C42" s="45"/>
      <c r="D42" s="26">
        <f t="shared" si="2"/>
        <v>0.37068809027777788</v>
      </c>
      <c r="E42" s="92">
        <v>0</v>
      </c>
      <c r="F42" s="30">
        <f t="shared" si="3"/>
        <v>0</v>
      </c>
      <c r="G42" s="46"/>
      <c r="H42" s="39"/>
      <c r="I42" s="33">
        <v>1</v>
      </c>
      <c r="J42" s="34">
        <f t="shared" si="4"/>
        <v>8865.4500000000007</v>
      </c>
      <c r="K42" s="35">
        <v>0</v>
      </c>
      <c r="L42" s="36">
        <f t="shared" si="5"/>
        <v>0</v>
      </c>
      <c r="M42" s="36">
        <f t="shared" si="6"/>
        <v>0</v>
      </c>
      <c r="N42" s="37">
        <f t="shared" si="7"/>
        <v>0</v>
      </c>
    </row>
    <row r="43" spans="2:14">
      <c r="B43" s="44" t="s">
        <v>10</v>
      </c>
      <c r="C43" s="45"/>
      <c r="D43" s="26">
        <f t="shared" si="2"/>
        <v>0.3990214236111112</v>
      </c>
      <c r="E43" s="92">
        <v>1.4999999999999999E-2</v>
      </c>
      <c r="F43" s="30">
        <f t="shared" si="3"/>
        <v>1.3333333333333334E-2</v>
      </c>
      <c r="G43" s="46"/>
      <c r="H43" s="39">
        <v>8</v>
      </c>
      <c r="I43" s="33">
        <v>1</v>
      </c>
      <c r="J43" s="34">
        <f>(1-I43)*J45+J45</f>
        <v>8865.4500000000007</v>
      </c>
      <c r="K43" s="35">
        <v>6</v>
      </c>
      <c r="L43" s="36">
        <f t="shared" si="5"/>
        <v>1.3333333333333334E-2</v>
      </c>
      <c r="M43" s="36">
        <f t="shared" si="6"/>
        <v>0</v>
      </c>
      <c r="N43" s="37">
        <f t="shared" si="7"/>
        <v>0</v>
      </c>
    </row>
    <row r="44" spans="2:14">
      <c r="B44" s="44" t="s">
        <v>11</v>
      </c>
      <c r="C44" s="47"/>
      <c r="D44" s="26">
        <f>D43</f>
        <v>0.3990214236111112</v>
      </c>
      <c r="E44" s="26">
        <f>SUM(E15:E43)</f>
        <v>0.14300000000000002</v>
      </c>
      <c r="F44" s="48">
        <f>SUM(F15:F43)</f>
        <v>0.25602142361111119</v>
      </c>
      <c r="G44" s="49"/>
      <c r="H44" s="49"/>
      <c r="I44" s="49"/>
      <c r="J44" s="50"/>
      <c r="K44" s="49"/>
      <c r="L44" s="47"/>
      <c r="M44" s="47"/>
      <c r="N44" s="51"/>
    </row>
    <row r="45" spans="2:14">
      <c r="B45" s="44" t="s">
        <v>12</v>
      </c>
      <c r="C45" s="52"/>
      <c r="D45" s="26">
        <f>D44+F45</f>
        <v>0.3990214236111112</v>
      </c>
      <c r="E45" s="26"/>
      <c r="F45" s="96">
        <v>0</v>
      </c>
      <c r="G45" s="53"/>
      <c r="H45" s="53"/>
      <c r="I45" s="54" t="s">
        <v>30</v>
      </c>
      <c r="J45" s="55">
        <f>D7</f>
        <v>8865.4500000000007</v>
      </c>
      <c r="K45" s="53"/>
      <c r="L45" s="25"/>
      <c r="M45" s="25"/>
      <c r="N45" s="29"/>
    </row>
    <row r="46" spans="2:14">
      <c r="B46" s="44" t="s">
        <v>13</v>
      </c>
      <c r="C46" s="56">
        <v>0</v>
      </c>
      <c r="D46" s="26">
        <f>D45+F46</f>
        <v>0.3990214236111112</v>
      </c>
      <c r="E46" s="26">
        <v>0</v>
      </c>
      <c r="F46" s="57">
        <f>D43*C46</f>
        <v>0</v>
      </c>
      <c r="G46" s="53"/>
      <c r="H46" s="53"/>
      <c r="I46" s="53"/>
      <c r="J46" s="58"/>
      <c r="K46" s="53"/>
      <c r="L46" s="25"/>
      <c r="M46" s="25"/>
      <c r="N46" s="29"/>
    </row>
    <row r="47" spans="2:14">
      <c r="B47" s="44" t="s">
        <v>14</v>
      </c>
      <c r="C47" s="56">
        <v>0.1</v>
      </c>
      <c r="D47" s="26">
        <f>D46+F47</f>
        <v>0.43892356597222232</v>
      </c>
      <c r="E47" s="26">
        <v>0</v>
      </c>
      <c r="F47" s="57">
        <f>D44*C47</f>
        <v>3.9902142361111122E-2</v>
      </c>
      <c r="G47" s="53"/>
      <c r="H47" s="53"/>
      <c r="I47" s="59">
        <f>PRODUCT(I16:I43)</f>
        <v>0.84510816690742252</v>
      </c>
      <c r="J47" s="58"/>
      <c r="K47" s="53"/>
      <c r="L47" s="25"/>
      <c r="M47" s="25"/>
      <c r="N47" s="29"/>
    </row>
    <row r="48" spans="2:14" ht="15" thickBot="1">
      <c r="B48" s="60" t="s">
        <v>15</v>
      </c>
      <c r="C48" s="61"/>
      <c r="D48" s="62">
        <f>D47+F48</f>
        <v>0.43892356597222232</v>
      </c>
      <c r="E48" s="62"/>
      <c r="F48" s="63">
        <v>0</v>
      </c>
      <c r="G48" s="64"/>
      <c r="H48" s="64"/>
      <c r="I48" s="64"/>
      <c r="J48" s="65"/>
      <c r="K48" s="61"/>
      <c r="L48" s="61"/>
      <c r="M48" s="61"/>
      <c r="N48" s="66"/>
    </row>
    <row r="49" spans="2:14" ht="15" thickBot="1">
      <c r="B49" s="67" t="s">
        <v>16</v>
      </c>
      <c r="C49" s="68"/>
      <c r="D49" s="93">
        <f>D48</f>
        <v>0.43892356597222232</v>
      </c>
      <c r="E49" s="95"/>
      <c r="F49" s="69"/>
      <c r="G49" s="70"/>
      <c r="H49" s="70"/>
      <c r="I49" s="70"/>
      <c r="J49" s="71"/>
      <c r="K49" s="70"/>
      <c r="L49" s="70"/>
      <c r="M49" s="70"/>
      <c r="N49" s="70"/>
    </row>
  </sheetData>
  <mergeCells count="3">
    <mergeCell ref="B4:B12"/>
    <mergeCell ref="B1:N1"/>
    <mergeCell ref="B2:N2"/>
  </mergeCells>
  <phoneticPr fontId="4" type="noConversion"/>
  <pageMargins left="0.7" right="0.7" top="0.75" bottom="0.75" header="0.3" footer="0.3"/>
  <pageSetup paperSize="9" orientation="portrait" verticalDpi="0"/>
  <ignoredErrors>
    <ignoredError sqref="F38:F42 D38:D42" evalError="1"/>
    <ignoredError sqref="D7" unlocked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Woman-3 blade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2015-09-02T13:16:18Z</dcterms:modified>
</cp:coreProperties>
</file>