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-40960" yWindow="5160" windowWidth="27480" windowHeight="20760" activeTab="1"/>
  </bookViews>
  <sheets>
    <sheet name="BOTTOM" sheetId="2" r:id="rId1"/>
    <sheet name="2UP" sheetId="3" r:id="rId2"/>
    <sheet name="4UP" sheetId="5" r:id="rId3"/>
    <sheet name="Package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7" i="5" l="1"/>
  <c r="L43" i="5"/>
  <c r="L42" i="5"/>
  <c r="M42" i="5"/>
  <c r="L41" i="5"/>
  <c r="L40" i="5"/>
  <c r="M40" i="5"/>
  <c r="L39" i="5"/>
  <c r="M39" i="5"/>
  <c r="L38" i="5"/>
  <c r="M38" i="5"/>
  <c r="L37" i="5"/>
  <c r="L36" i="5"/>
  <c r="M36" i="5"/>
  <c r="L35" i="5"/>
  <c r="L34" i="5"/>
  <c r="M34" i="5"/>
  <c r="L33" i="5"/>
  <c r="L32" i="5"/>
  <c r="M32" i="5"/>
  <c r="L31" i="5"/>
  <c r="M31" i="5"/>
  <c r="L30" i="5"/>
  <c r="M30" i="5"/>
  <c r="L29" i="5"/>
  <c r="M29" i="5"/>
  <c r="L28" i="5"/>
  <c r="M28" i="5"/>
  <c r="L27" i="5"/>
  <c r="L26" i="5"/>
  <c r="M26" i="5"/>
  <c r="L25" i="5"/>
  <c r="L24" i="5"/>
  <c r="M24" i="5"/>
  <c r="L23" i="5"/>
  <c r="M23" i="5"/>
  <c r="L22" i="5"/>
  <c r="M22" i="5"/>
  <c r="L21" i="5"/>
  <c r="L20" i="5"/>
  <c r="M20" i="5"/>
  <c r="L19" i="5"/>
  <c r="L18" i="5"/>
  <c r="M18" i="5"/>
  <c r="L17" i="5"/>
  <c r="M17" i="5"/>
  <c r="H16" i="5"/>
  <c r="L16" i="5"/>
  <c r="D12" i="5"/>
  <c r="E15" i="5"/>
  <c r="E44" i="5"/>
  <c r="I47" i="3"/>
  <c r="L43" i="3"/>
  <c r="M43" i="3"/>
  <c r="L42" i="3"/>
  <c r="M42" i="3"/>
  <c r="L41" i="3"/>
  <c r="L40" i="3"/>
  <c r="M40" i="3"/>
  <c r="L39" i="3"/>
  <c r="L38" i="3"/>
  <c r="M38" i="3"/>
  <c r="L37" i="3"/>
  <c r="L36" i="3"/>
  <c r="M36" i="3"/>
  <c r="L35" i="3"/>
  <c r="M35" i="3"/>
  <c r="L34" i="3"/>
  <c r="M34" i="3"/>
  <c r="L33" i="3"/>
  <c r="M33" i="3"/>
  <c r="L32" i="3"/>
  <c r="M32" i="3"/>
  <c r="L31" i="3"/>
  <c r="L30" i="3"/>
  <c r="M30" i="3"/>
  <c r="L29" i="3"/>
  <c r="L28" i="3"/>
  <c r="M28" i="3"/>
  <c r="L27" i="3"/>
  <c r="M27" i="3"/>
  <c r="L26" i="3"/>
  <c r="M26" i="3"/>
  <c r="L25" i="3"/>
  <c r="L24" i="3"/>
  <c r="M24" i="3"/>
  <c r="L23" i="3"/>
  <c r="L22" i="3"/>
  <c r="M22" i="3"/>
  <c r="L21" i="3"/>
  <c r="L20" i="3"/>
  <c r="M20" i="3"/>
  <c r="L19" i="3"/>
  <c r="L18" i="3"/>
  <c r="M18" i="3"/>
  <c r="L17" i="3"/>
  <c r="M17" i="3"/>
  <c r="H16" i="3"/>
  <c r="L16" i="3"/>
  <c r="D12" i="3"/>
  <c r="E15" i="3"/>
  <c r="E44" i="3"/>
  <c r="D15" i="5"/>
  <c r="N16" i="5"/>
  <c r="M19" i="5"/>
  <c r="M21" i="5"/>
  <c r="M25" i="5"/>
  <c r="M27" i="5"/>
  <c r="M33" i="5"/>
  <c r="M35" i="5"/>
  <c r="M37" i="5"/>
  <c r="M41" i="5"/>
  <c r="M43" i="5"/>
  <c r="D7" i="5"/>
  <c r="J45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D15" i="3"/>
  <c r="N16" i="3"/>
  <c r="M19" i="3"/>
  <c r="M21" i="3"/>
  <c r="M23" i="3"/>
  <c r="M25" i="3"/>
  <c r="M29" i="3"/>
  <c r="M31" i="3"/>
  <c r="M37" i="3"/>
  <c r="M39" i="3"/>
  <c r="M41" i="3"/>
  <c r="H16" i="2"/>
  <c r="D7" i="2"/>
  <c r="J45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D12" i="2"/>
  <c r="E15" i="2"/>
  <c r="I47" i="2"/>
  <c r="L43" i="2"/>
  <c r="M43" i="2"/>
  <c r="L42" i="2"/>
  <c r="M42" i="2"/>
  <c r="L41" i="2"/>
  <c r="L40" i="2"/>
  <c r="M40" i="2"/>
  <c r="L39" i="2"/>
  <c r="M39" i="2"/>
  <c r="L38" i="2"/>
  <c r="M38" i="2"/>
  <c r="L37" i="2"/>
  <c r="L36" i="2"/>
  <c r="M36" i="2"/>
  <c r="L35" i="2"/>
  <c r="M35" i="2"/>
  <c r="L34" i="2"/>
  <c r="M34" i="2"/>
  <c r="L33" i="2"/>
  <c r="L32" i="2"/>
  <c r="M32" i="2"/>
  <c r="L31" i="2"/>
  <c r="L30" i="2"/>
  <c r="M30" i="2"/>
  <c r="L29" i="2"/>
  <c r="M29" i="2"/>
  <c r="L28" i="2"/>
  <c r="M28" i="2"/>
  <c r="L27" i="2"/>
  <c r="L26" i="2"/>
  <c r="M26" i="2"/>
  <c r="L25" i="2"/>
  <c r="L24" i="2"/>
  <c r="M24" i="2"/>
  <c r="L23" i="2"/>
  <c r="L22" i="2"/>
  <c r="M22" i="2"/>
  <c r="L21" i="2"/>
  <c r="M21" i="2"/>
  <c r="L20" i="2"/>
  <c r="M20" i="2"/>
  <c r="L19" i="2"/>
  <c r="L18" i="2"/>
  <c r="M18" i="2"/>
  <c r="L17" i="2"/>
  <c r="L16" i="2"/>
  <c r="M16" i="2"/>
  <c r="M23" i="2"/>
  <c r="M31" i="2"/>
  <c r="M19" i="2"/>
  <c r="M27" i="2"/>
  <c r="M17" i="2"/>
  <c r="M25" i="2"/>
  <c r="M33" i="2"/>
  <c r="M37" i="2"/>
  <c r="M41" i="2"/>
  <c r="D15" i="2"/>
  <c r="N16" i="2"/>
  <c r="E44" i="2"/>
  <c r="M16" i="3"/>
  <c r="F16" i="3"/>
  <c r="M16" i="5"/>
  <c r="F16" i="5"/>
  <c r="D16" i="5"/>
  <c r="N17" i="5"/>
  <c r="F17" i="5"/>
  <c r="D7" i="3"/>
  <c r="J45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F16" i="2"/>
  <c r="D16" i="3"/>
  <c r="D16" i="2"/>
  <c r="D17" i="5"/>
  <c r="N17" i="3"/>
  <c r="F17" i="3"/>
  <c r="D17" i="3"/>
  <c r="N17" i="2"/>
  <c r="F17" i="2"/>
  <c r="N18" i="5"/>
  <c r="F18" i="5"/>
  <c r="N18" i="3"/>
  <c r="F18" i="3"/>
  <c r="D18" i="3"/>
  <c r="D17" i="2"/>
  <c r="D18" i="5"/>
  <c r="N19" i="3"/>
  <c r="F19" i="3"/>
  <c r="N18" i="2"/>
  <c r="F18" i="2"/>
  <c r="N19" i="5"/>
  <c r="F19" i="5"/>
  <c r="D19" i="5"/>
  <c r="D19" i="3"/>
  <c r="D18" i="2"/>
  <c r="N20" i="5"/>
  <c r="F20" i="5"/>
  <c r="D20" i="5"/>
  <c r="N20" i="3"/>
  <c r="F20" i="3"/>
  <c r="D20" i="3"/>
  <c r="N19" i="2"/>
  <c r="F19" i="2"/>
  <c r="D19" i="2"/>
  <c r="N21" i="5"/>
  <c r="F21" i="5"/>
  <c r="D21" i="5"/>
  <c r="N21" i="3"/>
  <c r="F21" i="3"/>
  <c r="D21" i="3"/>
  <c r="N20" i="2"/>
  <c r="F20" i="2"/>
  <c r="D20" i="2"/>
  <c r="N22" i="5"/>
  <c r="F22" i="5"/>
  <c r="D22" i="5"/>
  <c r="N22" i="3"/>
  <c r="F22" i="3"/>
  <c r="D22" i="3"/>
  <c r="N21" i="2"/>
  <c r="F21" i="2"/>
  <c r="D21" i="2"/>
  <c r="N23" i="5"/>
  <c r="F23" i="5"/>
  <c r="D23" i="5"/>
  <c r="N23" i="3"/>
  <c r="F23" i="3"/>
  <c r="D23" i="3"/>
  <c r="N22" i="2"/>
  <c r="F22" i="2"/>
  <c r="D22" i="2"/>
  <c r="N24" i="5"/>
  <c r="F24" i="5"/>
  <c r="D24" i="5"/>
  <c r="N24" i="3"/>
  <c r="F24" i="3"/>
  <c r="D24" i="3"/>
  <c r="N23" i="2"/>
  <c r="F23" i="2"/>
  <c r="D23" i="2"/>
  <c r="N25" i="5"/>
  <c r="F25" i="5"/>
  <c r="D25" i="5"/>
  <c r="N25" i="3"/>
  <c r="F25" i="3"/>
  <c r="D25" i="3"/>
  <c r="N24" i="2"/>
  <c r="F24" i="2"/>
  <c r="D24" i="2"/>
  <c r="N26" i="5"/>
  <c r="F26" i="5"/>
  <c r="D26" i="5"/>
  <c r="N26" i="3"/>
  <c r="F26" i="3"/>
  <c r="D26" i="3"/>
  <c r="N25" i="2"/>
  <c r="F25" i="2"/>
  <c r="D25" i="2"/>
  <c r="N27" i="5"/>
  <c r="F27" i="5"/>
  <c r="D27" i="5"/>
  <c r="N27" i="3"/>
  <c r="F27" i="3"/>
  <c r="D27" i="3"/>
  <c r="N26" i="2"/>
  <c r="F26" i="2"/>
  <c r="D26" i="2"/>
  <c r="N28" i="5"/>
  <c r="F28" i="5"/>
  <c r="D28" i="5"/>
  <c r="N28" i="3"/>
  <c r="F28" i="3"/>
  <c r="D28" i="3"/>
  <c r="N27" i="2"/>
  <c r="F27" i="2"/>
  <c r="D27" i="2"/>
  <c r="N29" i="5"/>
  <c r="F29" i="5"/>
  <c r="D29" i="5"/>
  <c r="N29" i="3"/>
  <c r="F29" i="3"/>
  <c r="D29" i="3"/>
  <c r="N28" i="2"/>
  <c r="F28" i="2"/>
  <c r="D28" i="2"/>
  <c r="N30" i="5"/>
  <c r="F30" i="5"/>
  <c r="D30" i="5"/>
  <c r="N30" i="3"/>
  <c r="F30" i="3"/>
  <c r="D30" i="3"/>
  <c r="N29" i="2"/>
  <c r="F29" i="2"/>
  <c r="D29" i="2"/>
  <c r="N31" i="5"/>
  <c r="F31" i="5"/>
  <c r="D31" i="5"/>
  <c r="N31" i="3"/>
  <c r="F31" i="3"/>
  <c r="D31" i="3"/>
  <c r="N30" i="2"/>
  <c r="F30" i="2"/>
  <c r="D30" i="2"/>
  <c r="N32" i="5"/>
  <c r="F32" i="5"/>
  <c r="D32" i="5"/>
  <c r="N32" i="3"/>
  <c r="F32" i="3"/>
  <c r="D32" i="3"/>
  <c r="N31" i="2"/>
  <c r="F31" i="2"/>
  <c r="D31" i="2"/>
  <c r="N33" i="5"/>
  <c r="F33" i="5"/>
  <c r="D33" i="5"/>
  <c r="N33" i="3"/>
  <c r="F33" i="3"/>
  <c r="D33" i="3"/>
  <c r="N32" i="2"/>
  <c r="F32" i="2"/>
  <c r="D32" i="2"/>
  <c r="N34" i="5"/>
  <c r="F34" i="5"/>
  <c r="D34" i="5"/>
  <c r="N34" i="3"/>
  <c r="F34" i="3"/>
  <c r="D34" i="3"/>
  <c r="N33" i="2"/>
  <c r="F33" i="2"/>
  <c r="D33" i="2"/>
  <c r="N35" i="5"/>
  <c r="F35" i="5"/>
  <c r="D35" i="5"/>
  <c r="N35" i="3"/>
  <c r="F35" i="3"/>
  <c r="D35" i="3"/>
  <c r="N34" i="2"/>
  <c r="F34" i="2"/>
  <c r="D34" i="2"/>
  <c r="N36" i="5"/>
  <c r="F36" i="5"/>
  <c r="D36" i="5"/>
  <c r="N36" i="3"/>
  <c r="F36" i="3"/>
  <c r="D36" i="3"/>
  <c r="N35" i="2"/>
  <c r="F35" i="2"/>
  <c r="D35" i="2"/>
  <c r="N37" i="5"/>
  <c r="F37" i="5"/>
  <c r="D37" i="5"/>
  <c r="N37" i="3"/>
  <c r="F37" i="3"/>
  <c r="D37" i="3"/>
  <c r="N36" i="2"/>
  <c r="F36" i="2"/>
  <c r="D36" i="2"/>
  <c r="N38" i="5"/>
  <c r="F38" i="5"/>
  <c r="D38" i="5"/>
  <c r="N38" i="3"/>
  <c r="F38" i="3"/>
  <c r="D38" i="3"/>
  <c r="N37" i="2"/>
  <c r="F37" i="2"/>
  <c r="D37" i="2"/>
  <c r="N39" i="5"/>
  <c r="F39" i="5"/>
  <c r="D39" i="5"/>
  <c r="N39" i="3"/>
  <c r="F39" i="3"/>
  <c r="D39" i="3"/>
  <c r="N38" i="2"/>
  <c r="F38" i="2"/>
  <c r="D38" i="2"/>
  <c r="N40" i="5"/>
  <c r="F40" i="5"/>
  <c r="D40" i="5"/>
  <c r="N40" i="3"/>
  <c r="F40" i="3"/>
  <c r="D40" i="3"/>
  <c r="N39" i="2"/>
  <c r="F39" i="2"/>
  <c r="D39" i="2"/>
  <c r="N41" i="5"/>
  <c r="F41" i="5"/>
  <c r="D41" i="5"/>
  <c r="N41" i="3"/>
  <c r="F41" i="3"/>
  <c r="D41" i="3"/>
  <c r="N40" i="2"/>
  <c r="F40" i="2"/>
  <c r="D40" i="2"/>
  <c r="N42" i="5"/>
  <c r="F42" i="5"/>
  <c r="D42" i="5"/>
  <c r="N42" i="3"/>
  <c r="F42" i="3"/>
  <c r="D42" i="3"/>
  <c r="N41" i="2"/>
  <c r="F41" i="2"/>
  <c r="D41" i="2"/>
  <c r="N43" i="5"/>
  <c r="F43" i="5"/>
  <c r="F44" i="5"/>
  <c r="N43" i="3"/>
  <c r="F43" i="3"/>
  <c r="F44" i="3"/>
  <c r="D43" i="3"/>
  <c r="D43" i="5"/>
  <c r="D44" i="5"/>
  <c r="N42" i="2"/>
  <c r="F42" i="2"/>
  <c r="D42" i="2"/>
  <c r="F46" i="5"/>
  <c r="F46" i="3"/>
  <c r="D44" i="3"/>
  <c r="N43" i="2"/>
  <c r="F43" i="2"/>
  <c r="F44" i="2"/>
  <c r="D45" i="5"/>
  <c r="D46" i="5"/>
  <c r="F47" i="5"/>
  <c r="D45" i="3"/>
  <c r="D46" i="3"/>
  <c r="F47" i="3"/>
  <c r="D43" i="2"/>
  <c r="D47" i="5"/>
  <c r="D48" i="5"/>
  <c r="D49" i="5"/>
  <c r="D53" i="5"/>
  <c r="D47" i="3"/>
  <c r="D48" i="3"/>
  <c r="D49" i="3"/>
  <c r="D44" i="2"/>
  <c r="F46" i="2"/>
  <c r="F47" i="2"/>
  <c r="D45" i="2"/>
  <c r="D46" i="2"/>
  <c r="D47" i="2"/>
  <c r="D48" i="2"/>
  <c r="D49" i="2"/>
  <c r="D53" i="2"/>
</calcChain>
</file>

<file path=xl/sharedStrings.xml><?xml version="1.0" encoding="utf-8"?>
<sst xmlns="http://schemas.openxmlformats.org/spreadsheetml/2006/main" count="145" uniqueCount="73">
  <si>
    <t>Material cost</t>
  </si>
  <si>
    <t>Operation</t>
    <phoneticPr fontId="0" type="noConversion"/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</si>
  <si>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</si>
  <si>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</si>
  <si>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</si>
  <si>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</si>
  <si>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</si>
  <si>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</si>
  <si>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</si>
  <si>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</si>
  <si>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</si>
  <si>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</si>
  <si>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</si>
  <si>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G&amp;A (XX%)</t>
  </si>
  <si>
    <t>Profit (XX%)</t>
  </si>
  <si>
    <t>Other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</si>
  <si>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</si>
  <si>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</si>
  <si>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</si>
  <si>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</si>
  <si>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</si>
  <si>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</si>
  <si>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</si>
  <si>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</si>
  <si>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</si>
  <si>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</si>
  <si>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</si>
  <si>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</si>
  <si>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</si>
  <si>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</si>
  <si>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</si>
  <si>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</si>
  <si>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</si>
  <si>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</si>
  <si>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14" type="noConversion"/>
  </si>
  <si>
    <t>BOTTOM</t>
  </si>
  <si>
    <t>260T</t>
    <phoneticPr fontId="14" type="noConversion"/>
  </si>
  <si>
    <t>CARTRIDGE DISPENSER BOTTOM</t>
    <phoneticPr fontId="14" type="noConversion"/>
  </si>
  <si>
    <t>CARTRIDGE DISPENSER 2UP</t>
    <phoneticPr fontId="14" type="noConversion"/>
  </si>
  <si>
    <t>2UP</t>
    <phoneticPr fontId="14" type="noConversion"/>
  </si>
  <si>
    <t>CARTRIDGE DISPENSER 4UP</t>
    <phoneticPr fontId="14" type="noConversion"/>
  </si>
  <si>
    <t>4UP</t>
    <phoneticPr fontId="14" type="noConversion"/>
  </si>
  <si>
    <t xml:space="preserve">Injesction molding </t>
    <phoneticPr fontId="14" type="noConversion"/>
  </si>
  <si>
    <t>　Description</t>
  </si>
  <si>
    <t>Product Size</t>
  </si>
  <si>
    <t>Carton Size</t>
  </si>
  <si>
    <t>QTY/CT</t>
  </si>
  <si>
    <t>Pallet Size</t>
  </si>
  <si>
    <t>QTY/Pallet</t>
  </si>
  <si>
    <t>QTY/20 Ft</t>
  </si>
  <si>
    <t>QTY/40 Ft</t>
  </si>
  <si>
    <t>69x46x13mm</t>
  </si>
  <si>
    <t>400x300x270mm</t>
  </si>
  <si>
    <t>672EA</t>
  </si>
  <si>
    <t>1200x800mm</t>
  </si>
  <si>
    <t>21,504EA</t>
  </si>
  <si>
    <t>430,080EA</t>
  </si>
  <si>
    <t>860,160EA</t>
  </si>
  <si>
    <t>Dispenser Top 4 UP</t>
  </si>
  <si>
    <t>69x46x17mm</t>
  </si>
  <si>
    <t>448EA</t>
  </si>
  <si>
    <t>Dispenser Bottom</t>
  </si>
  <si>
    <t>69x46x20mm</t>
  </si>
  <si>
    <t>512EA</t>
  </si>
  <si>
    <t>16,384EA</t>
  </si>
  <si>
    <t>327,680EA</t>
  </si>
  <si>
    <t>655,360EA</t>
  </si>
  <si>
    <t>Dispenser Top 2 UP</t>
    <phoneticPr fontId="14" type="noConversion"/>
  </si>
  <si>
    <t>286,720EA</t>
    <phoneticPr fontId="14" type="noConversion"/>
  </si>
  <si>
    <t>14,336EA</t>
    <phoneticPr fontId="14" type="noConversion"/>
  </si>
  <si>
    <t>573,440EA</t>
    <phoneticPr fontId="14" type="noConversion"/>
  </si>
  <si>
    <t>300T</t>
    <phoneticPr fontId="14" type="noConversion"/>
  </si>
  <si>
    <t>300T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</si>
</sst>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  <numFmt numFmtId="165" formatCode="\$#,##0.0000;[Red]\$#,##0.0000"/>
    <numFmt numFmtId="166" formatCode="0.0"/>
    <numFmt numFmtId="167" formatCode="&quot;$&quot;#,##0.000"/>
    <numFmt numFmtId="168" formatCode="\$#,##0.000_);[Red]\(\$#,##0.000\)"/>
    <numFmt numFmtId="169" formatCode="0.0%"/>
    <numFmt numFmtId="170" formatCode="\$#,##0.00;[Red]\$#,##0.00"/>
    <numFmt numFmtId="171" formatCode="_-&quot;$&quot;* #,##0_-;\-&quot;$&quot;* #,##0_-;_-&quot;$&quot;* &quot;-&quot;_-;_-@_-"/>
    <numFmt numFmtId="172" formatCode="_-* #,##0_-;\-* #,##0_-;_-* &quot;-&quot;_-;_-@_-"/>
    <numFmt numFmtId="173" formatCode="_-&quot;$&quot;* #,##0.00_-;\-&quot;$&quot;* #,##0.00_-;_-&quot;$&quot;* &quot;-&quot;??_-;_-@_-"/>
    <numFmt numFmtId="174" formatCode="_-* #,##0.00_-;\-* #,##0.00_-;_-* &quot;-&quot;??_-;_-@_-"/>
    <numFmt numFmtId="175" formatCode="0.000000000"/>
    <numFmt numFmtId="176" formatCode="_(* #,##0.0_);_(* \(#,##0.0\);_(* &quot;-&quot;??_);_(@_)"/>
    <numFmt numFmtId="177" formatCode="_-* #,##0.0_-;\-* #,##0.0_-;_-* &quot;-&quot;??_-;_-@_-"/>
    <numFmt numFmtId="178" formatCode="_(&quot;$&quot;* #,##0.0_);_(&quot;$&quot;* \(#,##0.0\);_(&quot;$&quot;* &quot;-&quot;??_);_(@_)"/>
    <numFmt numFmtId="179" formatCode="\-0"/>
    <numFmt numFmtId="180" formatCode="0.0000"/>
    <numFmt numFmtId="181" formatCode="\$#,##0.0000_);[Red]\(\$#,##0.0000\)"/>
    <numFmt numFmtId="182" formatCode="&quot;$&quot;#,##0.0000"/>
    <numFmt numFmtId="183" formatCode="0.00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  <fill>
      <patternFill patternType="solid">
        <fgColor rgb="FFBFBFBF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" fillId="0" borderId="0"/>
    <xf numFmtId="0" fontId="15" fillId="0" borderId="0"/>
    <xf numFmtId="4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38" fontId="19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4" fontId="17" fillId="0" borderId="0" applyFont="0" applyFill="0" applyBorder="0" applyAlignment="0" applyProtection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0" fontId="16" fillId="0" borderId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0" fontId="1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0"/>
    <xf numFmtId="0" fontId="2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/>
    <xf numFmtId="0" fontId="28" fillId="0" borderId="0"/>
    <xf numFmtId="0" fontId="16" fillId="0" borderId="0" applyAlignment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/>
    <xf numFmtId="0" fontId="28" fillId="0" borderId="0"/>
    <xf numFmtId="0" fontId="16" fillId="0" borderId="0" applyAlignment="0"/>
    <xf numFmtId="0" fontId="17" fillId="0" borderId="0"/>
    <xf numFmtId="0" fontId="16" fillId="0" borderId="0"/>
    <xf numFmtId="0" fontId="16" fillId="0" borderId="0" applyAlignment="0"/>
    <xf numFmtId="0" fontId="16" fillId="0" borderId="0"/>
    <xf numFmtId="0" fontId="28" fillId="0" borderId="0"/>
    <xf numFmtId="0" fontId="16" fillId="0" borderId="0" applyAlignment="0"/>
    <xf numFmtId="0" fontId="16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28" fillId="0" borderId="0"/>
    <xf numFmtId="0" fontId="16" fillId="0" borderId="0" applyAlignment="0"/>
    <xf numFmtId="0" fontId="28" fillId="0" borderId="0"/>
    <xf numFmtId="0" fontId="28" fillId="0" borderId="0"/>
    <xf numFmtId="0" fontId="28" fillId="0" borderId="0"/>
    <xf numFmtId="0" fontId="28" fillId="0" borderId="0"/>
    <xf numFmtId="0" fontId="16" fillId="0" borderId="0" applyAlignment="0"/>
    <xf numFmtId="0" fontId="16" fillId="0" borderId="0" applyAlignment="0"/>
    <xf numFmtId="0" fontId="28" fillId="0" borderId="0"/>
    <xf numFmtId="0" fontId="29" fillId="0" borderId="0"/>
    <xf numFmtId="0" fontId="16" fillId="0" borderId="0" applyAlignment="0"/>
    <xf numFmtId="0" fontId="29" fillId="0" borderId="0"/>
    <xf numFmtId="0" fontId="29" fillId="0" borderId="0"/>
    <xf numFmtId="42" fontId="16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6" fillId="0" borderId="0" applyAlignment="0"/>
    <xf numFmtId="0" fontId="16" fillId="0" borderId="0" applyAlignment="0"/>
    <xf numFmtId="0" fontId="28" fillId="0" borderId="0"/>
    <xf numFmtId="0" fontId="16" fillId="0" borderId="0" applyAlignment="0"/>
    <xf numFmtId="0" fontId="17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0" fontId="29" fillId="0" borderId="0"/>
    <xf numFmtId="0" fontId="16" fillId="0" borderId="0" applyAlignment="0"/>
    <xf numFmtId="0" fontId="30" fillId="0" borderId="0">
      <alignment horizontal="center" vertical="center"/>
    </xf>
    <xf numFmtId="175" fontId="31" fillId="0" borderId="0" applyFill="0" applyBorder="0" applyAlignment="0"/>
    <xf numFmtId="0" fontId="17" fillId="0" borderId="0" applyFill="0" applyBorder="0" applyAlignment="0"/>
    <xf numFmtId="0" fontId="17" fillId="0" borderId="0" applyFill="0" applyBorder="0" applyAlignment="0"/>
    <xf numFmtId="175" fontId="17" fillId="0" borderId="0" applyFill="0" applyBorder="0" applyAlignment="0"/>
    <xf numFmtId="0" fontId="17" fillId="0" borderId="0" applyFill="0" applyBorder="0" applyAlignment="0"/>
    <xf numFmtId="175" fontId="31" fillId="0" borderId="0" applyFill="0" applyBorder="0" applyAlignment="0"/>
    <xf numFmtId="175" fontId="17" fillId="0" borderId="0" applyFill="0" applyBorder="0" applyAlignment="0"/>
    <xf numFmtId="0" fontId="17" fillId="0" borderId="0" applyFill="0" applyBorder="0" applyAlignment="0"/>
    <xf numFmtId="175" fontId="31" fillId="0" borderId="0" applyFont="0" applyFill="0" applyBorder="0" applyAlignment="0" applyProtection="0"/>
    <xf numFmtId="0" fontId="17" fillId="0" borderId="0" applyFont="0" applyFill="0" applyBorder="0" applyAlignment="0" applyProtection="0"/>
    <xf numFmtId="14" fontId="32" fillId="0" borderId="0" applyFill="0" applyBorder="0" applyAlignment="0"/>
    <xf numFmtId="0" fontId="33" fillId="0" borderId="0"/>
    <xf numFmtId="38" fontId="28" fillId="0" borderId="31">
      <alignment vertical="center"/>
    </xf>
    <xf numFmtId="175" fontId="31" fillId="0" borderId="0" applyFill="0" applyBorder="0" applyAlignment="0"/>
    <xf numFmtId="0" fontId="17" fillId="0" borderId="0" applyFill="0" applyBorder="0" applyAlignment="0"/>
    <xf numFmtId="175" fontId="31" fillId="0" borderId="0" applyFill="0" applyBorder="0" applyAlignment="0"/>
    <xf numFmtId="175" fontId="17" fillId="0" borderId="0" applyFill="0" applyBorder="0" applyAlignment="0"/>
    <xf numFmtId="0" fontId="17" fillId="0" borderId="0" applyFill="0" applyBorder="0" applyAlignment="0"/>
    <xf numFmtId="38" fontId="34" fillId="4" borderId="0" applyNumberFormat="0" applyBorder="0" applyAlignment="0" applyProtection="0"/>
    <xf numFmtId="0" fontId="35" fillId="0" borderId="32" applyNumberFormat="0" applyAlignment="0" applyProtection="0">
      <alignment horizontal="left" vertical="center"/>
    </xf>
    <xf numFmtId="0" fontId="35" fillId="0" borderId="11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34" fillId="5" borderId="1" applyNumberFormat="0" applyBorder="0" applyAlignment="0" applyProtection="0"/>
    <xf numFmtId="175" fontId="31" fillId="0" borderId="0" applyFill="0" applyBorder="0" applyAlignment="0"/>
    <xf numFmtId="0" fontId="17" fillId="0" borderId="0" applyFill="0" applyBorder="0" applyAlignment="0"/>
    <xf numFmtId="175" fontId="31" fillId="0" borderId="0" applyFill="0" applyBorder="0" applyAlignment="0"/>
    <xf numFmtId="175" fontId="17" fillId="0" borderId="0" applyFill="0" applyBorder="0" applyAlignment="0"/>
    <xf numFmtId="0" fontId="17" fillId="0" borderId="0" applyFill="0" applyBorder="0" applyAlignment="0"/>
    <xf numFmtId="0" fontId="17" fillId="0" borderId="0"/>
    <xf numFmtId="0" fontId="28" fillId="0" borderId="0"/>
    <xf numFmtId="176" fontId="27" fillId="0" borderId="0"/>
    <xf numFmtId="0" fontId="36" fillId="0" borderId="0"/>
    <xf numFmtId="0" fontId="44" fillId="0" borderId="0"/>
    <xf numFmtId="0" fontId="2" fillId="0" borderId="0"/>
    <xf numFmtId="0" fontId="28" fillId="0" borderId="0"/>
    <xf numFmtId="0" fontId="37" fillId="6" borderId="0"/>
    <xf numFmtId="9" fontId="2" fillId="0" borderId="0" applyFont="0" applyFill="0" applyBorder="0" applyAlignment="0" applyProtection="0">
      <alignment vertical="center"/>
    </xf>
    <xf numFmtId="0" fontId="17" fillId="0" borderId="0" applyFont="0" applyFill="0" applyBorder="0" applyAlignment="0" applyProtection="0"/>
    <xf numFmtId="177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75" fontId="31" fillId="0" borderId="0" applyFill="0" applyBorder="0" applyAlignment="0"/>
    <xf numFmtId="0" fontId="17" fillId="0" borderId="0" applyFill="0" applyBorder="0" applyAlignment="0"/>
    <xf numFmtId="175" fontId="31" fillId="0" borderId="0" applyFill="0" applyBorder="0" applyAlignment="0"/>
    <xf numFmtId="175" fontId="17" fillId="0" borderId="0" applyFill="0" applyBorder="0" applyAlignment="0"/>
    <xf numFmtId="0" fontId="17" fillId="0" borderId="0" applyFill="0" applyBorder="0" applyAlignment="0"/>
    <xf numFmtId="0" fontId="16" fillId="0" borderId="0"/>
    <xf numFmtId="49" fontId="32" fillId="0" borderId="0" applyFill="0" applyBorder="0" applyAlignment="0"/>
    <xf numFmtId="0" fontId="17" fillId="0" borderId="0" applyFill="0" applyBorder="0" applyAlignment="0"/>
    <xf numFmtId="175" fontId="31" fillId="0" borderId="0" applyFill="0" applyBorder="0" applyAlignment="0"/>
    <xf numFmtId="0" fontId="38" fillId="7" borderId="33">
      <alignment horizontal="center" vertical="center"/>
      <protection locked="0"/>
    </xf>
    <xf numFmtId="0" fontId="16" fillId="0" borderId="0"/>
    <xf numFmtId="172" fontId="43" fillId="0" borderId="0" applyFont="0" applyFill="0" applyBorder="0" applyAlignment="0" applyProtection="0"/>
    <xf numFmtId="174" fontId="4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45" fillId="0" borderId="0"/>
    <xf numFmtId="173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9" fontId="4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5" fillId="0" borderId="0"/>
    <xf numFmtId="173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42" fillId="0" borderId="0"/>
    <xf numFmtId="0" fontId="24" fillId="0" borderId="0"/>
    <xf numFmtId="0" fontId="41" fillId="0" borderId="0">
      <alignment vertical="center"/>
    </xf>
    <xf numFmtId="0" fontId="16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40" fillId="0" borderId="0"/>
    <xf numFmtId="9" fontId="2" fillId="0" borderId="0" applyFont="0" applyFill="0" applyBorder="0" applyAlignment="0" applyProtection="0">
      <alignment vertical="center"/>
    </xf>
  </cellStyleXfs>
  <cellXfs count="1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 wrapText="1" readingOrder="1"/>
    </xf>
    <xf numFmtId="0" fontId="4" fillId="0" borderId="9" xfId="0" applyFont="1" applyFill="1" applyBorder="1" applyAlignment="1">
      <alignment horizontal="center" vertical="center" wrapText="1" readingOrder="1"/>
    </xf>
    <xf numFmtId="0" fontId="7" fillId="0" borderId="10" xfId="0" applyFont="1" applyFill="1" applyBorder="1" applyAlignment="1">
      <alignment horizontal="left" vertical="center"/>
    </xf>
    <xf numFmtId="0" fontId="7" fillId="0" borderId="10" xfId="0" applyFont="1" applyFill="1" applyBorder="1" applyAlignment="1" applyProtection="1">
      <alignment horizontal="left" vertical="center"/>
      <protection locked="0"/>
    </xf>
    <xf numFmtId="0" fontId="8" fillId="0" borderId="10" xfId="0" applyFont="1" applyFill="1" applyBorder="1" applyAlignment="1" applyProtection="1">
      <alignment horizontal="left" vertical="center"/>
      <protection locked="0"/>
    </xf>
    <xf numFmtId="0" fontId="0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Alignment="1">
      <alignment horizontal="center" vertic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/>
    <xf numFmtId="165" fontId="8" fillId="0" borderId="1" xfId="2" applyNumberFormat="1" applyFont="1" applyBorder="1" applyAlignment="1">
      <alignment horizontal="center"/>
    </xf>
    <xf numFmtId="0" fontId="8" fillId="3" borderId="1" xfId="4" applyFont="1" applyFill="1" applyBorder="1" applyAlignment="1">
      <alignment horizontal="left" vertical="center"/>
    </xf>
    <xf numFmtId="165" fontId="11" fillId="3" borderId="1" xfId="2" applyNumberFormat="1" applyFont="1" applyFill="1" applyBorder="1" applyAlignment="1" applyProtection="1">
      <alignment horizontal="center"/>
      <protection locked="0"/>
    </xf>
    <xf numFmtId="164" fontId="8" fillId="0" borderId="1" xfId="2" applyNumberFormat="1" applyFont="1" applyBorder="1" applyAlignment="1">
      <alignment horizontal="center"/>
    </xf>
    <xf numFmtId="0" fontId="11" fillId="3" borderId="1" xfId="4" applyFont="1" applyFill="1" applyBorder="1" applyAlignment="1">
      <alignment horizontal="left" vertical="center" wrapText="1"/>
    </xf>
    <xf numFmtId="1" fontId="9" fillId="3" borderId="1" xfId="2" applyNumberFormat="1" applyFont="1" applyFill="1" applyBorder="1" applyAlignment="1" applyProtection="1">
      <alignment horizontal="center"/>
      <protection locked="0"/>
    </xf>
    <xf numFmtId="10" fontId="11" fillId="3" borderId="1" xfId="2" applyNumberFormat="1" applyFont="1" applyFill="1" applyBorder="1" applyAlignment="1" applyProtection="1">
      <alignment horizontal="center"/>
      <protection locked="0"/>
    </xf>
    <xf numFmtId="1" fontId="9" fillId="0" borderId="1" xfId="2" applyNumberFormat="1" applyFont="1" applyBorder="1" applyAlignment="1">
      <alignment horizontal="center"/>
    </xf>
    <xf numFmtId="166" fontId="11" fillId="3" borderId="1" xfId="2" applyNumberFormat="1" applyFont="1" applyFill="1" applyBorder="1" applyAlignment="1" applyProtection="1">
      <alignment horizontal="center"/>
      <protection locked="0"/>
    </xf>
    <xf numFmtId="167" fontId="8" fillId="0" borderId="1" xfId="2" applyNumberFormat="1" applyFont="1" applyBorder="1" applyAlignment="1">
      <alignment horizontal="center"/>
    </xf>
    <xf numFmtId="0" fontId="8" fillId="3" borderId="1" xfId="4" applyFont="1" applyFill="1" applyBorder="1" applyAlignment="1">
      <alignment horizontal="left" vertical="center" wrapText="1"/>
    </xf>
    <xf numFmtId="0" fontId="9" fillId="3" borderId="1" xfId="2" applyFont="1" applyFill="1" applyBorder="1" applyAlignment="1" applyProtection="1">
      <alignment horizontal="center"/>
      <protection locked="0"/>
    </xf>
    <xf numFmtId="0" fontId="11" fillId="3" borderId="1" xfId="2" applyFont="1" applyFill="1" applyBorder="1" applyAlignment="1" applyProtection="1">
      <alignment horizontal="left"/>
      <protection locked="0"/>
    </xf>
    <xf numFmtId="0" fontId="8" fillId="3" borderId="1" xfId="2" applyFont="1" applyFill="1" applyBorder="1" applyAlignment="1" applyProtection="1">
      <alignment horizontal="left" vertical="center"/>
      <protection locked="0"/>
    </xf>
    <xf numFmtId="0" fontId="0" fillId="3" borderId="1" xfId="2" applyFont="1" applyFill="1" applyBorder="1" applyAlignment="1" applyProtection="1">
      <alignment horizontal="left" vertical="center"/>
      <protection locked="0"/>
    </xf>
    <xf numFmtId="0" fontId="8" fillId="3" borderId="1" xfId="2" applyFont="1" applyFill="1" applyBorder="1" applyAlignment="1" applyProtection="1">
      <alignment horizontal="left"/>
      <protection locked="0"/>
    </xf>
    <xf numFmtId="0" fontId="8" fillId="3" borderId="1" xfId="2" applyFont="1" applyFill="1" applyBorder="1" applyAlignment="1" applyProtection="1">
      <alignment horizontal="left" wrapText="1"/>
      <protection locked="0"/>
    </xf>
    <xf numFmtId="0" fontId="7" fillId="0" borderId="1" xfId="2" applyFont="1" applyBorder="1"/>
    <xf numFmtId="0" fontId="8" fillId="0" borderId="1" xfId="2" applyFont="1" applyFill="1" applyBorder="1"/>
    <xf numFmtId="0" fontId="11" fillId="0" borderId="1" xfId="2" applyFont="1" applyBorder="1" applyAlignment="1" applyProtection="1">
      <alignment horizontal="center"/>
      <protection locked="0"/>
    </xf>
    <xf numFmtId="0" fontId="7" fillId="0" borderId="1" xfId="2" applyFont="1" applyBorder="1" applyProtection="1">
      <protection locked="0"/>
    </xf>
    <xf numFmtId="1" fontId="7" fillId="0" borderId="1" xfId="2" applyNumberFormat="1" applyFont="1" applyBorder="1"/>
    <xf numFmtId="0" fontId="8" fillId="0" borderId="1" xfId="2" applyFont="1" applyBorder="1" applyAlignment="1">
      <alignment horizontal="right"/>
    </xf>
    <xf numFmtId="168" fontId="11" fillId="3" borderId="1" xfId="2" applyNumberFormat="1" applyFont="1" applyFill="1" applyBorder="1" applyAlignment="1" applyProtection="1">
      <alignment horizontal="center"/>
      <protection locked="0"/>
    </xf>
    <xf numFmtId="0" fontId="8" fillId="0" borderId="1" xfId="2" applyFont="1" applyBorder="1" applyProtection="1">
      <protection locked="0"/>
    </xf>
    <xf numFmtId="1" fontId="11" fillId="0" borderId="1" xfId="2" applyNumberFormat="1" applyFont="1" applyFill="1" applyBorder="1" applyAlignment="1">
      <alignment horizontal="center"/>
    </xf>
    <xf numFmtId="170" fontId="8" fillId="0" borderId="1" xfId="2" applyNumberFormat="1" applyFont="1" applyBorder="1" applyAlignment="1">
      <alignment horizontal="center"/>
    </xf>
    <xf numFmtId="1" fontId="8" fillId="0" borderId="1" xfId="2" applyNumberFormat="1" applyFont="1" applyBorder="1"/>
    <xf numFmtId="9" fontId="12" fillId="0" borderId="1" xfId="2" applyNumberFormat="1" applyFont="1" applyBorder="1" applyAlignment="1" applyProtection="1">
      <alignment horizontal="center"/>
      <protection locked="0"/>
    </xf>
    <xf numFmtId="0" fontId="7" fillId="0" borderId="0" xfId="2" applyFont="1" applyAlignment="1">
      <alignment horizontal="center"/>
    </xf>
    <xf numFmtId="0" fontId="7" fillId="0" borderId="0" xfId="2" applyFont="1"/>
    <xf numFmtId="1" fontId="7" fillId="0" borderId="0" xfId="2" applyNumberFormat="1" applyFont="1"/>
    <xf numFmtId="0" fontId="7" fillId="2" borderId="13" xfId="2" applyFont="1" applyFill="1" applyBorder="1" applyAlignment="1">
      <alignment horizontal="center" vertical="center" wrapText="1"/>
    </xf>
    <xf numFmtId="0" fontId="7" fillId="2" borderId="14" xfId="2" applyFont="1" applyFill="1" applyBorder="1" applyAlignment="1">
      <alignment horizontal="center" vertical="center" wrapText="1"/>
    </xf>
    <xf numFmtId="164" fontId="7" fillId="2" borderId="14" xfId="2" applyNumberFormat="1" applyFont="1" applyFill="1" applyBorder="1" applyAlignment="1">
      <alignment horizontal="center" vertical="center" wrapText="1"/>
    </xf>
    <xf numFmtId="0" fontId="10" fillId="2" borderId="14" xfId="2" applyFont="1" applyFill="1" applyBorder="1" applyAlignment="1">
      <alignment horizontal="center" vertical="center" wrapText="1"/>
    </xf>
    <xf numFmtId="10" fontId="10" fillId="2" borderId="14" xfId="2" applyNumberFormat="1" applyFont="1" applyFill="1" applyBorder="1" applyAlignment="1">
      <alignment horizontal="center" vertical="center" wrapText="1"/>
    </xf>
    <xf numFmtId="1" fontId="10" fillId="2" borderId="14" xfId="2" applyNumberFormat="1" applyFont="1" applyFill="1" applyBorder="1" applyAlignment="1">
      <alignment horizontal="center" vertical="center" wrapText="1"/>
    </xf>
    <xf numFmtId="164" fontId="7" fillId="2" borderId="15" xfId="2" applyNumberFormat="1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/>
    </xf>
    <xf numFmtId="0" fontId="8" fillId="0" borderId="17" xfId="2" applyFont="1" applyBorder="1"/>
    <xf numFmtId="167" fontId="8" fillId="0" borderId="17" xfId="2" applyNumberFormat="1" applyFont="1" applyBorder="1" applyAlignment="1">
      <alignment horizontal="center"/>
    </xf>
    <xf numFmtId="0" fontId="7" fillId="0" borderId="16" xfId="2" applyFont="1" applyBorder="1"/>
    <xf numFmtId="0" fontId="7" fillId="0" borderId="17" xfId="2" applyFont="1" applyBorder="1"/>
    <xf numFmtId="0" fontId="7" fillId="0" borderId="18" xfId="2" applyFont="1" applyBorder="1"/>
    <xf numFmtId="0" fontId="8" fillId="0" borderId="19" xfId="2" applyFont="1" applyBorder="1"/>
    <xf numFmtId="165" fontId="8" fillId="0" borderId="19" xfId="2" applyNumberFormat="1" applyFont="1" applyBorder="1" applyAlignment="1">
      <alignment horizontal="center"/>
    </xf>
    <xf numFmtId="0" fontId="8" fillId="0" borderId="19" xfId="2" applyFont="1" applyBorder="1" applyAlignment="1">
      <alignment horizontal="center"/>
    </xf>
    <xf numFmtId="0" fontId="8" fillId="0" borderId="19" xfId="2" applyFont="1" applyBorder="1" applyProtection="1">
      <protection locked="0"/>
    </xf>
    <xf numFmtId="1" fontId="8" fillId="0" borderId="19" xfId="2" applyNumberFormat="1" applyFont="1" applyBorder="1"/>
    <xf numFmtId="0" fontId="8" fillId="0" borderId="20" xfId="2" applyFont="1" applyBorder="1"/>
    <xf numFmtId="0" fontId="13" fillId="0" borderId="21" xfId="2" applyFont="1" applyFill="1" applyBorder="1"/>
    <xf numFmtId="0" fontId="13" fillId="0" borderId="22" xfId="2" applyFont="1" applyFill="1" applyBorder="1"/>
    <xf numFmtId="165" fontId="9" fillId="0" borderId="19" xfId="3" applyNumberFormat="1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left" vertical="center"/>
      <protection locked="0"/>
    </xf>
    <xf numFmtId="0" fontId="7" fillId="3" borderId="12" xfId="0" applyFont="1" applyFill="1" applyBorder="1" applyAlignment="1" applyProtection="1">
      <alignment horizontal="left" vertical="center"/>
      <protection locked="0"/>
    </xf>
    <xf numFmtId="165" fontId="9" fillId="0" borderId="24" xfId="3" applyNumberFormat="1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vertical="center"/>
      <protection locked="0"/>
    </xf>
    <xf numFmtId="0" fontId="8" fillId="3" borderId="14" xfId="0" applyFont="1" applyFill="1" applyBorder="1" applyAlignment="1" applyProtection="1">
      <alignment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7" fillId="3" borderId="11" xfId="0" applyFont="1" applyFill="1" applyBorder="1" applyAlignment="1" applyProtection="1">
      <alignment horizontal="left" vertical="center"/>
      <protection locked="0"/>
    </xf>
    <xf numFmtId="165" fontId="9" fillId="0" borderId="25" xfId="3" applyNumberFormat="1" applyFont="1" applyFill="1" applyBorder="1" applyAlignment="1" applyProtection="1">
      <alignment horizontal="center"/>
    </xf>
    <xf numFmtId="0" fontId="7" fillId="0" borderId="29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1" fontId="7" fillId="0" borderId="1" xfId="2" applyNumberFormat="1" applyFont="1" applyBorder="1" applyAlignment="1">
      <alignment horizontal="center"/>
    </xf>
    <xf numFmtId="0" fontId="7" fillId="0" borderId="1" xfId="3" applyNumberFormat="1" applyFont="1" applyBorder="1" applyAlignment="1">
      <alignment horizontal="center"/>
    </xf>
    <xf numFmtId="169" fontId="11" fillId="3" borderId="1" xfId="1" applyNumberFormat="1" applyFont="1" applyFill="1" applyBorder="1" applyAlignment="1" applyProtection="1">
      <alignment horizontal="center"/>
      <protection locked="0"/>
    </xf>
    <xf numFmtId="7" fontId="8" fillId="0" borderId="1" xfId="2" applyNumberFormat="1" applyFont="1" applyBorder="1" applyAlignment="1">
      <alignment horizontal="center"/>
    </xf>
    <xf numFmtId="0" fontId="8" fillId="0" borderId="1" xfId="2" applyFont="1" applyBorder="1" applyAlignment="1" applyProtection="1">
      <alignment horizontal="center"/>
      <protection locked="0"/>
    </xf>
    <xf numFmtId="3" fontId="7" fillId="3" borderId="12" xfId="0" applyNumberFormat="1" applyFont="1" applyFill="1" applyBorder="1" applyAlignment="1" applyProtection="1">
      <alignment horizontal="left" vertical="center"/>
      <protection locked="0"/>
    </xf>
    <xf numFmtId="0" fontId="11" fillId="3" borderId="1" xfId="4" applyFont="1" applyFill="1" applyBorder="1" applyAlignment="1">
      <alignment horizontal="center" vertical="center" wrapText="1"/>
    </xf>
    <xf numFmtId="165" fontId="13" fillId="0" borderId="2" xfId="2" applyNumberFormat="1" applyFont="1" applyFill="1" applyBorder="1" applyAlignment="1">
      <alignment horizontal="center"/>
    </xf>
    <xf numFmtId="181" fontId="11" fillId="3" borderId="1" xfId="2" applyNumberFormat="1" applyFont="1" applyFill="1" applyBorder="1" applyAlignment="1" applyProtection="1">
      <alignment horizontal="center"/>
      <protection locked="0"/>
    </xf>
    <xf numFmtId="180" fontId="7" fillId="3" borderId="11" xfId="0" applyNumberFormat="1" applyFont="1" applyFill="1" applyBorder="1" applyAlignment="1" applyProtection="1">
      <alignment horizontal="left" vertical="center"/>
      <protection locked="0"/>
    </xf>
    <xf numFmtId="0" fontId="7" fillId="3" borderId="11" xfId="0" applyFont="1" applyFill="1" applyBorder="1" applyAlignment="1" applyProtection="1">
      <alignment horizontal="center" vertical="center"/>
      <protection locked="0"/>
    </xf>
    <xf numFmtId="0" fontId="46" fillId="8" borderId="1" xfId="0" applyFont="1" applyFill="1" applyBorder="1" applyAlignment="1">
      <alignment horizontal="center" vertical="center" wrapText="1" readingOrder="1"/>
    </xf>
    <xf numFmtId="0" fontId="46" fillId="0" borderId="1" xfId="0" applyFont="1" applyBorder="1" applyAlignment="1">
      <alignment horizontal="center" vertical="center" wrapText="1" readingOrder="1"/>
    </xf>
    <xf numFmtId="0" fontId="46" fillId="8" borderId="1" xfId="0" applyFont="1" applyFill="1" applyBorder="1" applyAlignment="1">
      <alignment horizontal="left" vertical="center" wrapText="1" readingOrder="1"/>
    </xf>
    <xf numFmtId="182" fontId="8" fillId="0" borderId="1" xfId="2" applyNumberFormat="1" applyFont="1" applyBorder="1" applyAlignment="1">
      <alignment horizontal="center"/>
    </xf>
    <xf numFmtId="18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4" fillId="2" borderId="26" xfId="0" applyFont="1" applyFill="1" applyBorder="1" applyAlignment="1">
      <alignment horizontal="center" vertical="center" wrapText="1" readingOrder="1"/>
    </xf>
    <xf numFmtId="0" fontId="4" fillId="2" borderId="27" xfId="0" applyFont="1" applyFill="1" applyBorder="1" applyAlignment="1">
      <alignment horizontal="center" vertical="center" wrapText="1" readingOrder="1"/>
    </xf>
    <xf numFmtId="0" fontId="4" fillId="2" borderId="28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46" fillId="0" borderId="1" xfId="0" applyFont="1" applyBorder="1" applyAlignment="1">
      <alignment horizontal="center" vertical="center" wrapText="1" readingOrder="1"/>
    </xf>
  </cellXfs>
  <cellStyles count="2843">
    <cellStyle name="_" xfId="6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[0]_668538sip" xfId="27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_[0]_laroux" xfId="26"/>
    <cellStyle name="_? [0.00]_PERSONAL" xfId="7"/>
    <cellStyle name="_?_? [0.00]_PERSONAL" xfId="8"/>
    <cellStyle name="_?_?_PERSONAL" xfId="9"/>
    <cellStyle name="_?_PERSONAL" xfId="10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新增Microsoft Excel 工作表 (3)" xfId="2763"/>
    <cellStyle name="_管理損益表格說明-費用分攤" xfId="2761"/>
    <cellStyle name="_緊急物料升級作業程序a" xfId="2762"/>
    <cellStyle name="_轉移物料給APPLE 流程" xfId="2765"/>
    <cellStyle name="_預估損益表FORM-DPBG-MLB" xfId="2764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  <cellStyle name="一般_carrier mg" xfId="2836"/>
    <cellStyle name="常规 2" xfId="2822"/>
    <cellStyle name="未定義" xfId="2834"/>
    <cellStyle name="桁?切? [0.00]_PERSONAL" xfId="2827"/>
    <cellStyle name="桁?切?_PERSONAL" xfId="2828"/>
    <cellStyle name="標準_M84 wireless cost BOM(22 Nov)" xfId="2821"/>
    <cellStyle name="珨啜_242929 #1 - Card Guide" xfId="2835"/>
    <cellStyle name="籵? [0.00]_PERSONAL" xfId="2823"/>
    <cellStyle name="籵?_PERSONAL" xfId="2824"/>
    <cellStyle name="貨幣_GP_PP RFQ_818-0511-17_K20 CTO Frame_1103" xfId="2830"/>
    <cellStyle name="貨幣_GP_PP RFQ_818-0511-17_K20 CTO Frame_1103 2" xfId="3"/>
    <cellStyle name="貨幣[0]_04" xfId="2829"/>
    <cellStyle name="通貨 [0.00]_PERSONAL" xfId="2832"/>
    <cellStyle name="通貨_PERSONAL" xfId="2833"/>
    <cellStyle name="閉撰蟈諉" xfId="2820"/>
    <cellStyle name="鳻?? [0.00]_PERSONAL" xfId="2825"/>
    <cellStyle name="鳻??_PERSONAL" xfId="2826"/>
    <cellStyle name="_PERSONAL" xfId="2817"/>
    <cellStyle name="煦弇_668538sip" xfId="2819"/>
    <cellStyle name="煦弇[0]_668538sip" xfId="28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657917" y="74082"/>
          <a:ext cx="251292" cy="636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26859" y="74082"/>
          <a:ext cx="251292" cy="6367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26859" y="74082"/>
          <a:ext cx="251292" cy="379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topLeftCell="A34" zoomScale="90" zoomScaleNormal="90" zoomScalePageLayoutView="90" workbookViewId="0">
      <selection activeCell="C57" sqref="C57"/>
    </sheetView>
  </sheetViews>
  <sheetFormatPr baseColWidth="10" defaultColWidth="10.5" defaultRowHeight="14" x14ac:dyDescent="0"/>
  <cols>
    <col min="1" max="1" width="1.83203125" customWidth="1"/>
    <col min="2" max="2" width="21.83203125" customWidth="1"/>
    <col min="3" max="6" width="25.5" customWidth="1"/>
    <col min="7" max="7" width="13.5" customWidth="1"/>
    <col min="8" max="8" width="12.33203125" customWidth="1"/>
    <col min="9" max="14" width="10.5" customWidth="1"/>
    <col min="15" max="15" width="1.83203125" customWidth="1"/>
    <col min="16" max="21" width="10.5" customWidth="1"/>
  </cols>
  <sheetData>
    <row r="1" spans="2:21" s="1" customFormat="1" ht="22.5" customHeight="1">
      <c r="B1" s="103" t="s">
        <v>29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  <c r="P1" s="2"/>
      <c r="Q1" s="3"/>
      <c r="R1" s="2"/>
      <c r="S1" s="2"/>
      <c r="T1" s="2"/>
      <c r="U1" s="2"/>
    </row>
    <row r="2" spans="2:21" s="1" customFormat="1" ht="37.5" customHeight="1" thickBot="1">
      <c r="B2" s="106" t="s">
        <v>28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  <c r="P2" s="2"/>
      <c r="Q2" s="4"/>
      <c r="R2" s="2"/>
      <c r="S2" s="2"/>
      <c r="T2" s="2"/>
      <c r="U2" s="2"/>
    </row>
    <row r="3" spans="2:21" s="5" customFormat="1" ht="9" customHeight="1" thickBot="1">
      <c r="B3"/>
      <c r="C3" s="7"/>
      <c r="D3" s="12"/>
      <c r="E3" s="12"/>
      <c r="F3" s="12"/>
      <c r="G3" s="12"/>
      <c r="H3" s="11"/>
      <c r="I3" s="11"/>
      <c r="J3" s="11"/>
      <c r="K3" s="11"/>
      <c r="L3" s="11"/>
      <c r="M3" s="11"/>
      <c r="N3" s="11"/>
      <c r="O3" s="11"/>
      <c r="P3" s="11"/>
    </row>
    <row r="4" spans="2:21">
      <c r="B4" s="100" t="s">
        <v>27</v>
      </c>
      <c r="C4" s="79" t="s">
        <v>17</v>
      </c>
      <c r="D4" s="70" t="s">
        <v>34</v>
      </c>
      <c r="E4" s="12"/>
      <c r="F4" s="12"/>
      <c r="G4" s="12"/>
      <c r="H4" s="12"/>
      <c r="I4" s="11"/>
      <c r="J4" s="11"/>
      <c r="K4" s="11"/>
      <c r="L4" s="11"/>
      <c r="M4" s="11"/>
      <c r="N4" s="11"/>
      <c r="O4" s="11"/>
      <c r="P4" s="11"/>
    </row>
    <row r="5" spans="2:21">
      <c r="B5" s="101"/>
      <c r="C5" s="80" t="s">
        <v>31</v>
      </c>
      <c r="D5" s="71"/>
      <c r="E5" s="12"/>
      <c r="F5" s="12"/>
      <c r="G5" s="12"/>
      <c r="H5" s="12"/>
      <c r="I5" s="11"/>
      <c r="J5" s="11"/>
      <c r="K5" s="11"/>
      <c r="L5" s="11"/>
      <c r="M5" s="11"/>
      <c r="N5" s="11"/>
      <c r="O5" s="11"/>
      <c r="P5" s="11"/>
    </row>
    <row r="6" spans="2:21">
      <c r="B6" s="101"/>
      <c r="C6" s="80" t="s">
        <v>19</v>
      </c>
      <c r="D6" s="71" t="s">
        <v>37</v>
      </c>
      <c r="E6" s="12"/>
      <c r="F6" s="12"/>
      <c r="G6" s="12"/>
      <c r="H6" s="12"/>
      <c r="I6" s="11"/>
      <c r="J6" s="11"/>
      <c r="K6" s="11"/>
      <c r="L6" s="11"/>
      <c r="M6" s="11"/>
      <c r="N6" s="11"/>
      <c r="O6" s="11"/>
      <c r="P6" s="11"/>
    </row>
    <row r="7" spans="2:21" ht="15" thickBot="1">
      <c r="B7" s="101"/>
      <c r="C7" s="80" t="s">
        <v>32</v>
      </c>
      <c r="D7" s="87">
        <f>3600/H16*22</f>
        <v>22628.571428571431</v>
      </c>
      <c r="E7" s="12"/>
      <c r="F7" s="12"/>
      <c r="G7" s="13"/>
      <c r="H7" s="13"/>
      <c r="I7" s="11"/>
      <c r="J7" s="11"/>
      <c r="K7" s="11"/>
      <c r="L7" s="11"/>
      <c r="M7" s="11"/>
      <c r="N7" s="11"/>
      <c r="O7" s="11"/>
      <c r="P7" s="11"/>
    </row>
    <row r="8" spans="2:21">
      <c r="B8" s="101"/>
      <c r="C8" s="80" t="s">
        <v>33</v>
      </c>
      <c r="D8" s="92" t="s">
        <v>35</v>
      </c>
      <c r="E8" s="73"/>
      <c r="F8" s="74"/>
      <c r="G8" s="74"/>
      <c r="H8" s="70"/>
      <c r="I8" s="11"/>
      <c r="J8" s="11"/>
      <c r="K8" s="11"/>
      <c r="L8" s="11"/>
      <c r="M8" s="11"/>
      <c r="N8" s="11"/>
      <c r="O8" s="11"/>
      <c r="P8" s="11"/>
    </row>
    <row r="9" spans="2:21">
      <c r="B9" s="101"/>
      <c r="C9" s="80" t="s">
        <v>20</v>
      </c>
      <c r="D9" s="91">
        <v>1.4999999999999999E-2</v>
      </c>
      <c r="E9" s="75"/>
      <c r="F9" s="76"/>
      <c r="G9" s="76"/>
      <c r="H9" s="71"/>
      <c r="I9" s="11"/>
      <c r="J9" s="11"/>
      <c r="K9" s="11"/>
      <c r="L9" s="11"/>
      <c r="M9" s="11"/>
      <c r="N9" s="11"/>
      <c r="O9" s="11"/>
      <c r="P9" s="11"/>
    </row>
    <row r="10" spans="2:21">
      <c r="B10" s="101"/>
      <c r="C10" s="80" t="s">
        <v>18</v>
      </c>
      <c r="D10" s="77">
        <v>1</v>
      </c>
      <c r="E10" s="75"/>
      <c r="F10" s="76"/>
      <c r="G10" s="76"/>
      <c r="H10" s="71"/>
      <c r="I10" s="11"/>
      <c r="J10" s="11"/>
      <c r="K10" s="11"/>
      <c r="L10" s="11"/>
      <c r="M10" s="11"/>
      <c r="N10" s="11"/>
      <c r="O10" s="11"/>
      <c r="P10" s="11"/>
    </row>
    <row r="11" spans="2:21">
      <c r="B11" s="101"/>
      <c r="C11" s="80" t="s">
        <v>21</v>
      </c>
      <c r="D11" s="77">
        <v>1</v>
      </c>
      <c r="E11" s="75"/>
      <c r="F11" s="76"/>
      <c r="G11" s="76"/>
      <c r="H11" s="71"/>
      <c r="I11" s="11"/>
      <c r="J11" s="11"/>
      <c r="K11" s="11"/>
      <c r="L11" s="11"/>
      <c r="M11" s="11"/>
      <c r="N11" s="11"/>
      <c r="O11" s="11"/>
      <c r="P11" s="11"/>
    </row>
    <row r="12" spans="2:21" ht="15" thickBot="1">
      <c r="B12" s="102"/>
      <c r="C12" s="81" t="s">
        <v>0</v>
      </c>
      <c r="D12" s="78">
        <f>(D9*D10)/D11</f>
        <v>1.4999999999999999E-2</v>
      </c>
      <c r="E12" s="69"/>
      <c r="F12" s="69"/>
      <c r="G12" s="69"/>
      <c r="H12" s="7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s="5" customFormat="1" ht="9" customHeight="1" thickBot="1">
      <c r="B13" s="6"/>
      <c r="C13" s="7"/>
      <c r="D13" s="8"/>
      <c r="E13" s="8"/>
      <c r="F13" s="9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ht="42">
      <c r="B14" s="48"/>
      <c r="C14" s="49" t="s">
        <v>1</v>
      </c>
      <c r="D14" s="50" t="s">
        <v>22</v>
      </c>
      <c r="E14" s="50" t="s">
        <v>23</v>
      </c>
      <c r="F14" s="50" t="s">
        <v>24</v>
      </c>
      <c r="G14" s="51" t="s">
        <v>2</v>
      </c>
      <c r="H14" s="51" t="s">
        <v>25</v>
      </c>
      <c r="I14" s="52" t="s">
        <v>3</v>
      </c>
      <c r="J14" s="53" t="s">
        <v>26</v>
      </c>
      <c r="K14" s="51" t="s">
        <v>4</v>
      </c>
      <c r="L14" s="50" t="s">
        <v>5</v>
      </c>
      <c r="M14" s="50" t="s">
        <v>6</v>
      </c>
      <c r="N14" s="54" t="s">
        <v>7</v>
      </c>
      <c r="O14" s="11"/>
      <c r="P14" s="11"/>
    </row>
    <row r="15" spans="2:21">
      <c r="B15" s="55"/>
      <c r="C15" s="15"/>
      <c r="D15" s="16">
        <f>E15+F15</f>
        <v>1.4999999999999999E-2</v>
      </c>
      <c r="E15" s="83">
        <f>D12+E12+F12+G12+H12</f>
        <v>1.4999999999999999E-2</v>
      </c>
      <c r="F15" s="14">
        <v>0</v>
      </c>
      <c r="G15" s="15"/>
      <c r="H15" s="15"/>
      <c r="I15" s="15"/>
      <c r="J15" s="82" t="s">
        <v>8</v>
      </c>
      <c r="K15" s="15"/>
      <c r="L15" s="15"/>
      <c r="M15" s="15"/>
      <c r="N15" s="56"/>
      <c r="O15" s="11"/>
      <c r="P15" s="11"/>
    </row>
    <row r="16" spans="2:21">
      <c r="B16" s="55">
        <v>1</v>
      </c>
      <c r="C16" s="17" t="s">
        <v>42</v>
      </c>
      <c r="D16" s="16">
        <f t="shared" ref="D16:D43" si="0">D15+E16+F16</f>
        <v>4.1678333333333338E-2</v>
      </c>
      <c r="E16" s="18">
        <v>0</v>
      </c>
      <c r="F16" s="96">
        <f t="shared" ref="F16:F43" si="1">SUM(L16:N16)</f>
        <v>2.6678333333333339E-2</v>
      </c>
      <c r="G16" s="88" t="s">
        <v>72</v>
      </c>
      <c r="H16" s="21">
        <f>28/8</f>
        <v>3.5</v>
      </c>
      <c r="I16" s="22">
        <v>0.98</v>
      </c>
      <c r="J16" s="23">
        <f t="shared" ref="J16:J42" si="2">(1-I16)*J17+J17</f>
        <v>23081.142857142859</v>
      </c>
      <c r="K16" s="24">
        <v>26.6</v>
      </c>
      <c r="L16" s="25">
        <f t="shared" ref="L16:L43" si="3">(K16/3600)*H16</f>
        <v>2.5861111111111112E-2</v>
      </c>
      <c r="M16" s="25">
        <f t="shared" ref="M16:M43" si="4">(1-I16)*L16</f>
        <v>5.1722222222222274E-4</v>
      </c>
      <c r="N16" s="57">
        <f t="shared" ref="N16:N43" si="5">(1-I16)*D15</f>
        <v>3.0000000000000024E-4</v>
      </c>
      <c r="O16" s="11"/>
      <c r="P16" s="11"/>
    </row>
    <row r="17" spans="2:16">
      <c r="B17" s="55">
        <v>2</v>
      </c>
      <c r="C17" s="26"/>
      <c r="D17" s="16">
        <f t="shared" si="0"/>
        <v>4.1678333333333338E-2</v>
      </c>
      <c r="E17" s="18">
        <v>0</v>
      </c>
      <c r="F17" s="19">
        <f t="shared" si="1"/>
        <v>0</v>
      </c>
      <c r="G17" s="20"/>
      <c r="H17" s="21"/>
      <c r="I17" s="22">
        <v>1</v>
      </c>
      <c r="J17" s="23">
        <f t="shared" si="2"/>
        <v>22628.571428571431</v>
      </c>
      <c r="K17" s="24">
        <v>0</v>
      </c>
      <c r="L17" s="25">
        <f t="shared" si="3"/>
        <v>0</v>
      </c>
      <c r="M17" s="25">
        <f t="shared" si="4"/>
        <v>0</v>
      </c>
      <c r="N17" s="57">
        <f t="shared" si="5"/>
        <v>0</v>
      </c>
      <c r="O17" s="11"/>
      <c r="P17" s="11"/>
    </row>
    <row r="18" spans="2:16">
      <c r="B18" s="55">
        <v>3</v>
      </c>
      <c r="C18" s="26"/>
      <c r="D18" s="16">
        <f t="shared" si="0"/>
        <v>4.1678333333333338E-2</v>
      </c>
      <c r="E18" s="18">
        <v>0</v>
      </c>
      <c r="F18" s="19">
        <f t="shared" si="1"/>
        <v>0</v>
      </c>
      <c r="G18" s="20"/>
      <c r="H18" s="27"/>
      <c r="I18" s="22">
        <v>1</v>
      </c>
      <c r="J18" s="23">
        <f t="shared" si="2"/>
        <v>22628.571428571431</v>
      </c>
      <c r="K18" s="24">
        <v>0</v>
      </c>
      <c r="L18" s="25">
        <f t="shared" si="3"/>
        <v>0</v>
      </c>
      <c r="M18" s="25">
        <f t="shared" si="4"/>
        <v>0</v>
      </c>
      <c r="N18" s="57">
        <f t="shared" si="5"/>
        <v>0</v>
      </c>
      <c r="O18" s="11"/>
      <c r="P18" s="11"/>
    </row>
    <row r="19" spans="2:16">
      <c r="B19" s="55">
        <v>4</v>
      </c>
      <c r="C19" s="26"/>
      <c r="D19" s="16">
        <f t="shared" si="0"/>
        <v>4.1678333333333338E-2</v>
      </c>
      <c r="E19" s="18">
        <v>0</v>
      </c>
      <c r="F19" s="19">
        <f t="shared" si="1"/>
        <v>0</v>
      </c>
      <c r="G19" s="20"/>
      <c r="H19" s="27"/>
      <c r="I19" s="22">
        <v>1</v>
      </c>
      <c r="J19" s="23">
        <f>(1-I19)*J20+J20</f>
        <v>22628.571428571431</v>
      </c>
      <c r="K19" s="24">
        <v>0</v>
      </c>
      <c r="L19" s="25">
        <f t="shared" si="3"/>
        <v>0</v>
      </c>
      <c r="M19" s="25">
        <f t="shared" si="4"/>
        <v>0</v>
      </c>
      <c r="N19" s="57">
        <f t="shared" si="5"/>
        <v>0</v>
      </c>
      <c r="O19" s="11"/>
      <c r="P19" s="11"/>
    </row>
    <row r="20" spans="2:16">
      <c r="B20" s="55">
        <v>5</v>
      </c>
      <c r="C20" s="26"/>
      <c r="D20" s="16">
        <f>D19+E20+F20</f>
        <v>4.1678333333333338E-2</v>
      </c>
      <c r="E20" s="18">
        <v>0</v>
      </c>
      <c r="F20" s="19">
        <f t="shared" si="1"/>
        <v>0</v>
      </c>
      <c r="G20" s="20"/>
      <c r="H20" s="27"/>
      <c r="I20" s="22">
        <v>1</v>
      </c>
      <c r="J20" s="23">
        <f t="shared" si="2"/>
        <v>22628.571428571431</v>
      </c>
      <c r="K20" s="24">
        <v>0</v>
      </c>
      <c r="L20" s="25">
        <f t="shared" si="3"/>
        <v>0</v>
      </c>
      <c r="M20" s="25">
        <f t="shared" si="4"/>
        <v>0</v>
      </c>
      <c r="N20" s="57">
        <f>(1-I20)*D19</f>
        <v>0</v>
      </c>
      <c r="O20" s="11"/>
      <c r="P20" s="11"/>
    </row>
    <row r="21" spans="2:16">
      <c r="B21" s="55">
        <v>6</v>
      </c>
      <c r="C21" s="17"/>
      <c r="D21" s="16">
        <f t="shared" si="0"/>
        <v>4.1678333333333338E-2</v>
      </c>
      <c r="E21" s="18">
        <v>0</v>
      </c>
      <c r="F21" s="19">
        <f t="shared" si="1"/>
        <v>0</v>
      </c>
      <c r="G21" s="28"/>
      <c r="H21" s="27"/>
      <c r="I21" s="22">
        <v>1</v>
      </c>
      <c r="J21" s="23">
        <f>(1-I21)*J22+J22</f>
        <v>22628.571428571431</v>
      </c>
      <c r="K21" s="24">
        <v>0</v>
      </c>
      <c r="L21" s="25">
        <f t="shared" si="3"/>
        <v>0</v>
      </c>
      <c r="M21" s="25">
        <f t="shared" si="4"/>
        <v>0</v>
      </c>
      <c r="N21" s="57">
        <f t="shared" si="5"/>
        <v>0</v>
      </c>
      <c r="O21" s="11"/>
      <c r="P21" s="11"/>
    </row>
    <row r="22" spans="2:16">
      <c r="B22" s="55">
        <v>7</v>
      </c>
      <c r="C22" s="17"/>
      <c r="D22" s="16">
        <f>D21+E22+F22</f>
        <v>4.1678333333333338E-2</v>
      </c>
      <c r="E22" s="18">
        <v>0</v>
      </c>
      <c r="F22" s="19">
        <f t="shared" si="1"/>
        <v>0</v>
      </c>
      <c r="G22" s="28"/>
      <c r="H22" s="21"/>
      <c r="I22" s="22">
        <v>1</v>
      </c>
      <c r="J22" s="23">
        <f t="shared" si="2"/>
        <v>22628.571428571431</v>
      </c>
      <c r="K22" s="24">
        <v>0</v>
      </c>
      <c r="L22" s="25">
        <f t="shared" si="3"/>
        <v>0</v>
      </c>
      <c r="M22" s="25">
        <f t="shared" si="4"/>
        <v>0</v>
      </c>
      <c r="N22" s="57">
        <f>(1-I22)*D21</f>
        <v>0</v>
      </c>
      <c r="O22" s="11"/>
      <c r="P22" s="11"/>
    </row>
    <row r="23" spans="2:16">
      <c r="B23" s="55">
        <v>8</v>
      </c>
      <c r="C23" s="29"/>
      <c r="D23" s="16">
        <f t="shared" si="0"/>
        <v>4.1678333333333338E-2</v>
      </c>
      <c r="E23" s="18">
        <v>0</v>
      </c>
      <c r="F23" s="19">
        <f t="shared" si="1"/>
        <v>0</v>
      </c>
      <c r="G23" s="30"/>
      <c r="H23" s="27"/>
      <c r="I23" s="22">
        <v>1</v>
      </c>
      <c r="J23" s="23">
        <f t="shared" si="2"/>
        <v>22628.571428571431</v>
      </c>
      <c r="K23" s="24">
        <v>0</v>
      </c>
      <c r="L23" s="25">
        <f t="shared" si="3"/>
        <v>0</v>
      </c>
      <c r="M23" s="25">
        <f t="shared" si="4"/>
        <v>0</v>
      </c>
      <c r="N23" s="57">
        <f t="shared" si="5"/>
        <v>0</v>
      </c>
      <c r="O23" s="11"/>
      <c r="P23" s="11"/>
    </row>
    <row r="24" spans="2:16">
      <c r="B24" s="55">
        <v>9</v>
      </c>
      <c r="C24" s="29"/>
      <c r="D24" s="16">
        <f t="shared" si="0"/>
        <v>4.1678333333333338E-2</v>
      </c>
      <c r="E24" s="18">
        <v>0</v>
      </c>
      <c r="F24" s="19">
        <f t="shared" si="1"/>
        <v>0</v>
      </c>
      <c r="G24" s="30"/>
      <c r="H24" s="27"/>
      <c r="I24" s="22">
        <v>1</v>
      </c>
      <c r="J24" s="23">
        <f t="shared" si="2"/>
        <v>22628.571428571431</v>
      </c>
      <c r="K24" s="24">
        <v>0</v>
      </c>
      <c r="L24" s="25">
        <f t="shared" si="3"/>
        <v>0</v>
      </c>
      <c r="M24" s="25">
        <f t="shared" si="4"/>
        <v>0</v>
      </c>
      <c r="N24" s="57">
        <f t="shared" si="5"/>
        <v>0</v>
      </c>
      <c r="O24" s="11"/>
      <c r="P24" s="11"/>
    </row>
    <row r="25" spans="2:16">
      <c r="B25" s="55">
        <v>10</v>
      </c>
      <c r="C25" s="17"/>
      <c r="D25" s="16">
        <f t="shared" si="0"/>
        <v>4.1678333333333338E-2</v>
      </c>
      <c r="E25" s="18">
        <v>0</v>
      </c>
      <c r="F25" s="19">
        <f t="shared" si="1"/>
        <v>0</v>
      </c>
      <c r="G25" s="20"/>
      <c r="H25" s="27"/>
      <c r="I25" s="22">
        <v>1</v>
      </c>
      <c r="J25" s="23">
        <f t="shared" si="2"/>
        <v>22628.571428571431</v>
      </c>
      <c r="K25" s="24">
        <v>0</v>
      </c>
      <c r="L25" s="25">
        <f t="shared" si="3"/>
        <v>0</v>
      </c>
      <c r="M25" s="25">
        <f t="shared" si="4"/>
        <v>0</v>
      </c>
      <c r="N25" s="57">
        <f t="shared" si="5"/>
        <v>0</v>
      </c>
      <c r="O25" s="11"/>
      <c r="P25" s="11"/>
    </row>
    <row r="26" spans="2:16">
      <c r="B26" s="55">
        <v>11</v>
      </c>
      <c r="C26" s="26"/>
      <c r="D26" s="16">
        <f t="shared" si="0"/>
        <v>4.1678333333333338E-2</v>
      </c>
      <c r="E26" s="18">
        <v>0</v>
      </c>
      <c r="F26" s="19">
        <f t="shared" si="1"/>
        <v>0</v>
      </c>
      <c r="G26" s="20"/>
      <c r="H26" s="27"/>
      <c r="I26" s="22">
        <v>1</v>
      </c>
      <c r="J26" s="23">
        <f t="shared" si="2"/>
        <v>22628.571428571431</v>
      </c>
      <c r="K26" s="24">
        <v>0</v>
      </c>
      <c r="L26" s="25">
        <f t="shared" si="3"/>
        <v>0</v>
      </c>
      <c r="M26" s="25">
        <f t="shared" si="4"/>
        <v>0</v>
      </c>
      <c r="N26" s="57">
        <f t="shared" si="5"/>
        <v>0</v>
      </c>
      <c r="O26" s="11"/>
      <c r="P26" s="11"/>
    </row>
    <row r="27" spans="2:16">
      <c r="B27" s="55">
        <v>12</v>
      </c>
      <c r="C27" s="31"/>
      <c r="D27" s="16">
        <f t="shared" si="0"/>
        <v>4.1678333333333338E-2</v>
      </c>
      <c r="E27" s="18">
        <v>0</v>
      </c>
      <c r="F27" s="19">
        <f t="shared" si="1"/>
        <v>0</v>
      </c>
      <c r="G27" s="20"/>
      <c r="H27" s="27"/>
      <c r="I27" s="22">
        <v>1</v>
      </c>
      <c r="J27" s="23">
        <f t="shared" si="2"/>
        <v>22628.571428571431</v>
      </c>
      <c r="K27" s="24">
        <v>0</v>
      </c>
      <c r="L27" s="25">
        <f t="shared" si="3"/>
        <v>0</v>
      </c>
      <c r="M27" s="25">
        <f t="shared" si="4"/>
        <v>0</v>
      </c>
      <c r="N27" s="57">
        <f t="shared" si="5"/>
        <v>0</v>
      </c>
      <c r="O27" s="11"/>
      <c r="P27" s="11"/>
    </row>
    <row r="28" spans="2:16">
      <c r="B28" s="55">
        <v>13</v>
      </c>
      <c r="C28" s="17"/>
      <c r="D28" s="16">
        <f t="shared" si="0"/>
        <v>4.1678333333333338E-2</v>
      </c>
      <c r="E28" s="18">
        <v>0</v>
      </c>
      <c r="F28" s="19">
        <f t="shared" si="1"/>
        <v>0</v>
      </c>
      <c r="G28" s="20"/>
      <c r="H28" s="27"/>
      <c r="I28" s="22">
        <v>1</v>
      </c>
      <c r="J28" s="23">
        <f t="shared" si="2"/>
        <v>22628.571428571431</v>
      </c>
      <c r="K28" s="24">
        <v>0</v>
      </c>
      <c r="L28" s="25">
        <f t="shared" si="3"/>
        <v>0</v>
      </c>
      <c r="M28" s="25">
        <f t="shared" si="4"/>
        <v>0</v>
      </c>
      <c r="N28" s="57">
        <f t="shared" si="5"/>
        <v>0</v>
      </c>
      <c r="O28" s="11"/>
      <c r="P28" s="11"/>
    </row>
    <row r="29" spans="2:16">
      <c r="B29" s="55">
        <v>14</v>
      </c>
      <c r="C29" s="17"/>
      <c r="D29" s="16">
        <f t="shared" si="0"/>
        <v>4.1678333333333338E-2</v>
      </c>
      <c r="E29" s="18">
        <v>0</v>
      </c>
      <c r="F29" s="19">
        <f t="shared" si="1"/>
        <v>0</v>
      </c>
      <c r="G29" s="20"/>
      <c r="H29" s="27"/>
      <c r="I29" s="22">
        <v>1</v>
      </c>
      <c r="J29" s="23">
        <f t="shared" si="2"/>
        <v>22628.571428571431</v>
      </c>
      <c r="K29" s="24">
        <v>0</v>
      </c>
      <c r="L29" s="25">
        <f t="shared" si="3"/>
        <v>0</v>
      </c>
      <c r="M29" s="25">
        <f t="shared" si="4"/>
        <v>0</v>
      </c>
      <c r="N29" s="57">
        <f t="shared" si="5"/>
        <v>0</v>
      </c>
      <c r="O29" s="11"/>
      <c r="P29" s="11"/>
    </row>
    <row r="30" spans="2:16">
      <c r="B30" s="55">
        <v>15</v>
      </c>
      <c r="C30" s="26"/>
      <c r="D30" s="16">
        <f t="shared" si="0"/>
        <v>4.1678333333333338E-2</v>
      </c>
      <c r="E30" s="18">
        <v>0</v>
      </c>
      <c r="F30" s="19">
        <f t="shared" si="1"/>
        <v>0</v>
      </c>
      <c r="G30" s="28"/>
      <c r="H30" s="27"/>
      <c r="I30" s="22">
        <v>1</v>
      </c>
      <c r="J30" s="23">
        <f t="shared" si="2"/>
        <v>22628.571428571431</v>
      </c>
      <c r="K30" s="24">
        <v>0</v>
      </c>
      <c r="L30" s="25">
        <f t="shared" si="3"/>
        <v>0</v>
      </c>
      <c r="M30" s="25">
        <f t="shared" si="4"/>
        <v>0</v>
      </c>
      <c r="N30" s="57">
        <f t="shared" si="5"/>
        <v>0</v>
      </c>
      <c r="O30" s="11"/>
      <c r="P30" s="11"/>
    </row>
    <row r="31" spans="2:16">
      <c r="B31" s="55">
        <v>16</v>
      </c>
      <c r="C31" s="26"/>
      <c r="D31" s="16">
        <f t="shared" si="0"/>
        <v>4.1678333333333338E-2</v>
      </c>
      <c r="E31" s="18">
        <v>0</v>
      </c>
      <c r="F31" s="19">
        <f t="shared" si="1"/>
        <v>0</v>
      </c>
      <c r="G31" s="28"/>
      <c r="H31" s="27"/>
      <c r="I31" s="22">
        <v>1</v>
      </c>
      <c r="J31" s="23">
        <f t="shared" si="2"/>
        <v>22628.571428571431</v>
      </c>
      <c r="K31" s="24">
        <v>0</v>
      </c>
      <c r="L31" s="25">
        <f t="shared" si="3"/>
        <v>0</v>
      </c>
      <c r="M31" s="25">
        <f t="shared" si="4"/>
        <v>0</v>
      </c>
      <c r="N31" s="57">
        <f t="shared" si="5"/>
        <v>0</v>
      </c>
      <c r="O31" s="11"/>
      <c r="P31" s="11"/>
    </row>
    <row r="32" spans="2:16">
      <c r="B32" s="55">
        <v>17</v>
      </c>
      <c r="C32" s="17"/>
      <c r="D32" s="16">
        <f t="shared" si="0"/>
        <v>4.1678333333333338E-2</v>
      </c>
      <c r="E32" s="18">
        <v>0</v>
      </c>
      <c r="F32" s="19">
        <f t="shared" si="1"/>
        <v>0</v>
      </c>
      <c r="G32" s="28"/>
      <c r="H32" s="27"/>
      <c r="I32" s="22">
        <v>1</v>
      </c>
      <c r="J32" s="23">
        <f t="shared" si="2"/>
        <v>22628.571428571431</v>
      </c>
      <c r="K32" s="24">
        <v>0</v>
      </c>
      <c r="L32" s="25">
        <f t="shared" si="3"/>
        <v>0</v>
      </c>
      <c r="M32" s="25">
        <f t="shared" si="4"/>
        <v>0</v>
      </c>
      <c r="N32" s="57">
        <f t="shared" si="5"/>
        <v>0</v>
      </c>
      <c r="O32" s="11"/>
      <c r="P32" s="11"/>
    </row>
    <row r="33" spans="2:16">
      <c r="B33" s="55">
        <v>18</v>
      </c>
      <c r="C33" s="32"/>
      <c r="D33" s="16">
        <f t="shared" si="0"/>
        <v>4.1678333333333338E-2</v>
      </c>
      <c r="E33" s="18">
        <v>0</v>
      </c>
      <c r="F33" s="19">
        <f t="shared" si="1"/>
        <v>0</v>
      </c>
      <c r="G33" s="28"/>
      <c r="H33" s="21"/>
      <c r="I33" s="22">
        <v>1</v>
      </c>
      <c r="J33" s="23">
        <f t="shared" si="2"/>
        <v>22628.571428571431</v>
      </c>
      <c r="K33" s="24">
        <v>0</v>
      </c>
      <c r="L33" s="25">
        <f t="shared" si="3"/>
        <v>0</v>
      </c>
      <c r="M33" s="25">
        <f t="shared" si="4"/>
        <v>0</v>
      </c>
      <c r="N33" s="57">
        <f t="shared" si="5"/>
        <v>0</v>
      </c>
      <c r="O33" s="11"/>
      <c r="P33" s="11"/>
    </row>
    <row r="34" spans="2:16">
      <c r="B34" s="55">
        <v>19</v>
      </c>
      <c r="C34" s="31"/>
      <c r="D34" s="16">
        <f t="shared" si="0"/>
        <v>4.1678333333333338E-2</v>
      </c>
      <c r="E34" s="18">
        <v>0</v>
      </c>
      <c r="F34" s="19">
        <f t="shared" si="1"/>
        <v>0</v>
      </c>
      <c r="G34" s="28"/>
      <c r="H34" s="21"/>
      <c r="I34" s="22">
        <v>1</v>
      </c>
      <c r="J34" s="23">
        <f t="shared" si="2"/>
        <v>22628.571428571431</v>
      </c>
      <c r="K34" s="24">
        <v>0</v>
      </c>
      <c r="L34" s="25">
        <f t="shared" si="3"/>
        <v>0</v>
      </c>
      <c r="M34" s="25">
        <f t="shared" si="4"/>
        <v>0</v>
      </c>
      <c r="N34" s="57">
        <f t="shared" si="5"/>
        <v>0</v>
      </c>
      <c r="O34" s="11"/>
      <c r="P34" s="11"/>
    </row>
    <row r="35" spans="2:16">
      <c r="B35" s="55">
        <v>20</v>
      </c>
      <c r="C35" s="31"/>
      <c r="D35" s="16">
        <f t="shared" si="0"/>
        <v>4.1678333333333338E-2</v>
      </c>
      <c r="E35" s="18">
        <v>0</v>
      </c>
      <c r="F35" s="19">
        <f t="shared" si="1"/>
        <v>0</v>
      </c>
      <c r="G35" s="28"/>
      <c r="H35" s="27"/>
      <c r="I35" s="22">
        <v>1</v>
      </c>
      <c r="J35" s="23">
        <f t="shared" si="2"/>
        <v>22628.571428571431</v>
      </c>
      <c r="K35" s="24">
        <v>0</v>
      </c>
      <c r="L35" s="25">
        <f t="shared" si="3"/>
        <v>0</v>
      </c>
      <c r="M35" s="25">
        <f t="shared" si="4"/>
        <v>0</v>
      </c>
      <c r="N35" s="57">
        <f t="shared" si="5"/>
        <v>0</v>
      </c>
      <c r="O35" s="11"/>
      <c r="P35" s="11"/>
    </row>
    <row r="36" spans="2:16">
      <c r="B36" s="55">
        <v>21</v>
      </c>
      <c r="C36" s="31"/>
      <c r="D36" s="16">
        <f t="shared" si="0"/>
        <v>4.1678333333333338E-2</v>
      </c>
      <c r="E36" s="18">
        <v>0</v>
      </c>
      <c r="F36" s="19">
        <f t="shared" si="1"/>
        <v>0</v>
      </c>
      <c r="G36" s="28"/>
      <c r="H36" s="27"/>
      <c r="I36" s="22">
        <v>1</v>
      </c>
      <c r="J36" s="23">
        <f t="shared" si="2"/>
        <v>22628.571428571431</v>
      </c>
      <c r="K36" s="24">
        <v>0</v>
      </c>
      <c r="L36" s="25">
        <f t="shared" si="3"/>
        <v>0</v>
      </c>
      <c r="M36" s="25">
        <f t="shared" si="4"/>
        <v>0</v>
      </c>
      <c r="N36" s="57">
        <f t="shared" si="5"/>
        <v>0</v>
      </c>
      <c r="O36" s="11"/>
      <c r="P36" s="11"/>
    </row>
    <row r="37" spans="2:16">
      <c r="B37" s="55">
        <v>22</v>
      </c>
      <c r="C37" s="31"/>
      <c r="D37" s="16">
        <f t="shared" si="0"/>
        <v>4.1678333333333338E-2</v>
      </c>
      <c r="E37" s="18">
        <v>0</v>
      </c>
      <c r="F37" s="19">
        <f t="shared" si="1"/>
        <v>0</v>
      </c>
      <c r="G37" s="28"/>
      <c r="H37" s="27"/>
      <c r="I37" s="22">
        <v>1</v>
      </c>
      <c r="J37" s="23">
        <f t="shared" si="2"/>
        <v>22628.571428571431</v>
      </c>
      <c r="K37" s="24">
        <v>0</v>
      </c>
      <c r="L37" s="25">
        <f t="shared" si="3"/>
        <v>0</v>
      </c>
      <c r="M37" s="25">
        <f t="shared" si="4"/>
        <v>0</v>
      </c>
      <c r="N37" s="57">
        <f t="shared" si="5"/>
        <v>0</v>
      </c>
      <c r="O37" s="11"/>
      <c r="P37" s="11"/>
    </row>
    <row r="38" spans="2:16">
      <c r="B38" s="55">
        <v>23</v>
      </c>
      <c r="C38" s="31"/>
      <c r="D38" s="16">
        <f t="shared" si="0"/>
        <v>4.1678333333333338E-2</v>
      </c>
      <c r="E38" s="18">
        <v>0</v>
      </c>
      <c r="F38" s="19">
        <f t="shared" si="1"/>
        <v>0</v>
      </c>
      <c r="G38" s="28"/>
      <c r="H38" s="27"/>
      <c r="I38" s="22">
        <v>1</v>
      </c>
      <c r="J38" s="23">
        <f t="shared" si="2"/>
        <v>22628.571428571431</v>
      </c>
      <c r="K38" s="24">
        <v>0</v>
      </c>
      <c r="L38" s="25">
        <f t="shared" si="3"/>
        <v>0</v>
      </c>
      <c r="M38" s="25">
        <f t="shared" si="4"/>
        <v>0</v>
      </c>
      <c r="N38" s="57">
        <f t="shared" si="5"/>
        <v>0</v>
      </c>
      <c r="O38" s="11"/>
      <c r="P38" s="11"/>
    </row>
    <row r="39" spans="2:16">
      <c r="B39" s="55">
        <v>24</v>
      </c>
      <c r="C39" s="17"/>
      <c r="D39" s="16">
        <f t="shared" si="0"/>
        <v>4.1678333333333338E-2</v>
      </c>
      <c r="E39" s="18">
        <v>0</v>
      </c>
      <c r="F39" s="19">
        <f t="shared" si="1"/>
        <v>0</v>
      </c>
      <c r="G39" s="28"/>
      <c r="H39" s="27"/>
      <c r="I39" s="22">
        <v>1</v>
      </c>
      <c r="J39" s="23">
        <f t="shared" si="2"/>
        <v>22628.571428571431</v>
      </c>
      <c r="K39" s="24">
        <v>0</v>
      </c>
      <c r="L39" s="25">
        <f t="shared" si="3"/>
        <v>0</v>
      </c>
      <c r="M39" s="25">
        <f t="shared" si="4"/>
        <v>0</v>
      </c>
      <c r="N39" s="57">
        <f t="shared" si="5"/>
        <v>0</v>
      </c>
      <c r="O39" s="11"/>
      <c r="P39" s="11"/>
    </row>
    <row r="40" spans="2:16">
      <c r="B40" s="55">
        <v>25</v>
      </c>
      <c r="C40" s="17"/>
      <c r="D40" s="16">
        <f t="shared" si="0"/>
        <v>4.1678333333333338E-2</v>
      </c>
      <c r="E40" s="18">
        <v>0</v>
      </c>
      <c r="F40" s="19">
        <f t="shared" si="1"/>
        <v>0</v>
      </c>
      <c r="G40" s="28"/>
      <c r="H40" s="21"/>
      <c r="I40" s="22">
        <v>1</v>
      </c>
      <c r="J40" s="23">
        <f t="shared" si="2"/>
        <v>22628.571428571431</v>
      </c>
      <c r="K40" s="24">
        <v>0</v>
      </c>
      <c r="L40" s="25">
        <f t="shared" si="3"/>
        <v>0</v>
      </c>
      <c r="M40" s="25">
        <f t="shared" si="4"/>
        <v>0</v>
      </c>
      <c r="N40" s="57">
        <f t="shared" si="5"/>
        <v>0</v>
      </c>
      <c r="O40" s="11"/>
      <c r="P40" s="11"/>
    </row>
    <row r="41" spans="2:16">
      <c r="B41" s="55">
        <v>26</v>
      </c>
      <c r="C41" s="17"/>
      <c r="D41" s="16">
        <f t="shared" si="0"/>
        <v>4.1678333333333338E-2</v>
      </c>
      <c r="E41" s="18">
        <v>0</v>
      </c>
      <c r="F41" s="19">
        <f t="shared" si="1"/>
        <v>0</v>
      </c>
      <c r="G41" s="28"/>
      <c r="H41" s="27"/>
      <c r="I41" s="22">
        <v>1</v>
      </c>
      <c r="J41" s="23">
        <f t="shared" si="2"/>
        <v>22628.571428571431</v>
      </c>
      <c r="K41" s="24">
        <v>0</v>
      </c>
      <c r="L41" s="25">
        <f t="shared" si="3"/>
        <v>0</v>
      </c>
      <c r="M41" s="25">
        <f t="shared" si="4"/>
        <v>0</v>
      </c>
      <c r="N41" s="57">
        <f t="shared" si="5"/>
        <v>0</v>
      </c>
      <c r="O41" s="11"/>
      <c r="P41" s="11"/>
    </row>
    <row r="42" spans="2:16">
      <c r="B42" s="58" t="s">
        <v>9</v>
      </c>
      <c r="C42" s="34"/>
      <c r="D42" s="16">
        <f t="shared" si="0"/>
        <v>4.1678333333333338E-2</v>
      </c>
      <c r="E42" s="18">
        <v>0</v>
      </c>
      <c r="F42" s="19">
        <f t="shared" si="1"/>
        <v>0</v>
      </c>
      <c r="G42" s="35"/>
      <c r="H42" s="27"/>
      <c r="I42" s="22">
        <v>1</v>
      </c>
      <c r="J42" s="23">
        <f t="shared" si="2"/>
        <v>22628.571428571431</v>
      </c>
      <c r="K42" s="24">
        <v>0</v>
      </c>
      <c r="L42" s="25">
        <f t="shared" si="3"/>
        <v>0</v>
      </c>
      <c r="M42" s="25">
        <f t="shared" si="4"/>
        <v>0</v>
      </c>
      <c r="N42" s="57">
        <f t="shared" si="5"/>
        <v>0</v>
      </c>
      <c r="O42" s="11"/>
      <c r="P42" s="11"/>
    </row>
    <row r="43" spans="2:16">
      <c r="B43" s="58" t="s">
        <v>10</v>
      </c>
      <c r="C43" s="34"/>
      <c r="D43" s="16">
        <f t="shared" si="0"/>
        <v>5.8678333333333339E-2</v>
      </c>
      <c r="E43" s="18">
        <v>7.0000000000000001E-3</v>
      </c>
      <c r="F43" s="19">
        <f t="shared" si="1"/>
        <v>0.01</v>
      </c>
      <c r="G43" s="35"/>
      <c r="H43" s="27">
        <v>6</v>
      </c>
      <c r="I43" s="22">
        <v>1</v>
      </c>
      <c r="J43" s="23">
        <f>(1-I43)*J45+J45</f>
        <v>22628.571428571431</v>
      </c>
      <c r="K43" s="24">
        <v>6</v>
      </c>
      <c r="L43" s="25">
        <f t="shared" si="3"/>
        <v>0.01</v>
      </c>
      <c r="M43" s="25">
        <f t="shared" si="4"/>
        <v>0</v>
      </c>
      <c r="N43" s="57">
        <f t="shared" si="5"/>
        <v>0</v>
      </c>
      <c r="O43" s="11"/>
      <c r="P43" s="11"/>
    </row>
    <row r="44" spans="2:16">
      <c r="B44" s="58" t="s">
        <v>11</v>
      </c>
      <c r="C44" s="33"/>
      <c r="D44" s="16">
        <f>D43</f>
        <v>5.8678333333333339E-2</v>
      </c>
      <c r="E44" s="16">
        <f>SUM(E15:E43)</f>
        <v>2.1999999999999999E-2</v>
      </c>
      <c r="F44" s="85">
        <f>SUM(F15:F43)</f>
        <v>3.6678333333333341E-2</v>
      </c>
      <c r="G44" s="36"/>
      <c r="H44" s="36"/>
      <c r="I44" s="36"/>
      <c r="J44" s="37"/>
      <c r="K44" s="36"/>
      <c r="L44" s="33"/>
      <c r="M44" s="33"/>
      <c r="N44" s="59"/>
      <c r="O44" s="11"/>
      <c r="P44" s="11"/>
    </row>
    <row r="45" spans="2:16">
      <c r="B45" s="58" t="s">
        <v>12</v>
      </c>
      <c r="C45" s="38"/>
      <c r="D45" s="16">
        <f>D44+F45</f>
        <v>5.8678333333333339E-2</v>
      </c>
      <c r="E45" s="16"/>
      <c r="F45" s="39">
        <v>0</v>
      </c>
      <c r="G45" s="40"/>
      <c r="H45" s="40"/>
      <c r="I45" s="86" t="s">
        <v>30</v>
      </c>
      <c r="J45" s="41">
        <f>D7</f>
        <v>22628.571428571431</v>
      </c>
      <c r="K45" s="40"/>
      <c r="L45" s="15"/>
      <c r="M45" s="15"/>
      <c r="N45" s="56"/>
      <c r="O45" s="11"/>
      <c r="P45" s="11"/>
    </row>
    <row r="46" spans="2:16">
      <c r="B46" s="58" t="s">
        <v>13</v>
      </c>
      <c r="C46" s="84">
        <v>0</v>
      </c>
      <c r="D46" s="16">
        <f>D45+F46</f>
        <v>5.8678333333333339E-2</v>
      </c>
      <c r="E46" s="16">
        <v>0</v>
      </c>
      <c r="F46" s="42">
        <f>D43*C46</f>
        <v>0</v>
      </c>
      <c r="G46" s="40"/>
      <c r="H46" s="40"/>
      <c r="I46" s="40"/>
      <c r="J46" s="43"/>
      <c r="K46" s="40"/>
      <c r="L46" s="15"/>
      <c r="M46" s="15"/>
      <c r="N46" s="56"/>
      <c r="O46" s="11"/>
      <c r="P46" s="11"/>
    </row>
    <row r="47" spans="2:16">
      <c r="B47" s="58" t="s">
        <v>14</v>
      </c>
      <c r="C47" s="84">
        <v>0.15</v>
      </c>
      <c r="D47" s="16">
        <f>D46+F47</f>
        <v>6.7480083333333343E-2</v>
      </c>
      <c r="E47" s="16">
        <v>0</v>
      </c>
      <c r="F47" s="42">
        <f>D44*C47</f>
        <v>8.8017500000000005E-3</v>
      </c>
      <c r="G47" s="40"/>
      <c r="H47" s="40"/>
      <c r="I47" s="44">
        <f>PRODUCT(I16:I43)</f>
        <v>0.98</v>
      </c>
      <c r="J47" s="43"/>
      <c r="K47" s="40"/>
      <c r="L47" s="15"/>
      <c r="M47" s="15"/>
      <c r="N47" s="56"/>
      <c r="O47" s="11"/>
      <c r="P47" s="11"/>
    </row>
    <row r="48" spans="2:16" ht="15" thickBot="1">
      <c r="B48" s="60" t="s">
        <v>15</v>
      </c>
      <c r="C48" s="61"/>
      <c r="D48" s="62">
        <f>D47+F48</f>
        <v>6.7480083333333343E-2</v>
      </c>
      <c r="E48" s="62"/>
      <c r="F48" s="63">
        <v>0</v>
      </c>
      <c r="G48" s="64"/>
      <c r="H48" s="64"/>
      <c r="I48" s="64"/>
      <c r="J48" s="65"/>
      <c r="K48" s="61"/>
      <c r="L48" s="61"/>
      <c r="M48" s="61"/>
      <c r="N48" s="66"/>
      <c r="O48" s="11"/>
      <c r="P48" s="11"/>
    </row>
    <row r="49" spans="2:16" ht="15" thickBot="1">
      <c r="B49" s="67" t="s">
        <v>16</v>
      </c>
      <c r="C49" s="68"/>
      <c r="D49" s="89">
        <f>D48</f>
        <v>6.7480083333333343E-2</v>
      </c>
      <c r="E49" s="45"/>
      <c r="F49" s="45"/>
      <c r="G49" s="46"/>
      <c r="H49" s="46"/>
      <c r="I49" s="46"/>
      <c r="J49" s="47"/>
      <c r="K49" s="46"/>
      <c r="L49" s="46"/>
      <c r="M49" s="46"/>
      <c r="N49" s="46"/>
      <c r="O49" s="11"/>
      <c r="P49" s="11"/>
    </row>
    <row r="50" spans="2:16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2:16">
      <c r="D51" s="97">
        <v>6.6339666666666672E-2</v>
      </c>
    </row>
    <row r="53" spans="2:16">
      <c r="D53" s="98">
        <f>D49-D51</f>
        <v>1.1404166666666715E-3</v>
      </c>
    </row>
  </sheetData>
  <mergeCells count="3">
    <mergeCell ref="B4:B12"/>
    <mergeCell ref="B1:N1"/>
    <mergeCell ref="B2:N2"/>
  </mergeCells>
  <phoneticPr fontId="14" type="noConversion"/>
  <pageMargins left="0.7" right="0.7" top="0.75" bottom="0.75" header="0.3" footer="0.3"/>
  <ignoredErrors>
    <ignoredError sqref="F38:F42 D38:D42" evalError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0"/>
  <sheetViews>
    <sheetView tabSelected="1" topLeftCell="A8" zoomScale="90" zoomScaleNormal="90" zoomScalePageLayoutView="90" workbookViewId="0">
      <selection activeCell="C68" sqref="C68"/>
    </sheetView>
  </sheetViews>
  <sheetFormatPr baseColWidth="10" defaultColWidth="10.5" defaultRowHeight="14" x14ac:dyDescent="0"/>
  <cols>
    <col min="1" max="1" width="1.83203125" customWidth="1"/>
    <col min="2" max="2" width="21.83203125" customWidth="1"/>
    <col min="3" max="6" width="25.5" customWidth="1"/>
    <col min="7" max="7" width="13.5" customWidth="1"/>
    <col min="8" max="8" width="12.33203125" customWidth="1"/>
    <col min="9" max="14" width="10.5" customWidth="1"/>
    <col min="15" max="15" width="1.83203125" customWidth="1"/>
    <col min="16" max="21" width="10.5" customWidth="1"/>
  </cols>
  <sheetData>
    <row r="1" spans="2:21" s="1" customFormat="1" ht="22.5" customHeight="1">
      <c r="B1" s="103" t="s">
        <v>29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  <c r="P1" s="2"/>
      <c r="Q1" s="3"/>
      <c r="R1" s="2"/>
      <c r="S1" s="2"/>
      <c r="T1" s="2"/>
      <c r="U1" s="2"/>
    </row>
    <row r="2" spans="2:21" s="1" customFormat="1" ht="37.5" customHeight="1" thickBot="1">
      <c r="B2" s="106" t="s">
        <v>28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  <c r="P2" s="2"/>
      <c r="Q2" s="4"/>
      <c r="R2" s="2"/>
      <c r="S2" s="2"/>
      <c r="T2" s="2"/>
      <c r="U2" s="2"/>
    </row>
    <row r="3" spans="2:21" s="5" customFormat="1" ht="9" customHeight="1" thickBot="1">
      <c r="B3"/>
      <c r="C3" s="7"/>
      <c r="D3" s="12"/>
      <c r="E3" s="12"/>
      <c r="F3" s="12"/>
      <c r="G3" s="12"/>
      <c r="H3" s="11"/>
      <c r="I3" s="11"/>
      <c r="J3" s="11"/>
      <c r="K3" s="11"/>
      <c r="L3" s="11"/>
      <c r="M3" s="11"/>
      <c r="N3" s="11"/>
      <c r="O3" s="11"/>
      <c r="P3" s="11"/>
    </row>
    <row r="4" spans="2:21">
      <c r="B4" s="100" t="s">
        <v>27</v>
      </c>
      <c r="C4" s="79" t="s">
        <v>17</v>
      </c>
      <c r="D4" s="70" t="s">
        <v>34</v>
      </c>
      <c r="E4" s="12"/>
      <c r="F4" s="12"/>
      <c r="G4" s="12"/>
      <c r="H4" s="12"/>
      <c r="I4" s="11"/>
      <c r="J4" s="11"/>
      <c r="K4" s="11"/>
      <c r="L4" s="11"/>
      <c r="M4" s="11"/>
      <c r="N4" s="11"/>
      <c r="O4" s="11"/>
      <c r="P4" s="11"/>
    </row>
    <row r="5" spans="2:21">
      <c r="B5" s="101"/>
      <c r="C5" s="80" t="s">
        <v>31</v>
      </c>
      <c r="D5" s="71"/>
      <c r="E5" s="12"/>
      <c r="F5" s="12"/>
      <c r="G5" s="12"/>
      <c r="H5" s="12"/>
      <c r="I5" s="11"/>
      <c r="J5" s="11"/>
      <c r="K5" s="11"/>
      <c r="L5" s="11"/>
      <c r="M5" s="11"/>
      <c r="N5" s="11"/>
      <c r="O5" s="11"/>
      <c r="P5" s="11"/>
    </row>
    <row r="6" spans="2:21">
      <c r="B6" s="101"/>
      <c r="C6" s="80" t="s">
        <v>19</v>
      </c>
      <c r="D6" s="71" t="s">
        <v>38</v>
      </c>
      <c r="E6" s="12"/>
      <c r="F6" s="12"/>
      <c r="G6" s="12"/>
      <c r="H6" s="12"/>
      <c r="I6" s="11"/>
      <c r="J6" s="11"/>
      <c r="K6" s="11"/>
      <c r="L6" s="11"/>
      <c r="M6" s="11"/>
      <c r="N6" s="11"/>
      <c r="O6" s="11"/>
      <c r="P6" s="11"/>
    </row>
    <row r="7" spans="2:21" ht="15" thickBot="1">
      <c r="B7" s="101"/>
      <c r="C7" s="80" t="s">
        <v>32</v>
      </c>
      <c r="D7" s="87">
        <f>3600/H16*22</f>
        <v>22628.571428571431</v>
      </c>
      <c r="E7" s="12"/>
      <c r="F7" s="12"/>
      <c r="G7" s="13"/>
      <c r="H7" s="13"/>
      <c r="I7" s="11"/>
      <c r="J7" s="11"/>
      <c r="K7" s="11"/>
      <c r="L7" s="11"/>
      <c r="M7" s="11"/>
      <c r="N7" s="11"/>
      <c r="O7" s="11"/>
      <c r="P7" s="11"/>
    </row>
    <row r="8" spans="2:21">
      <c r="B8" s="101"/>
      <c r="C8" s="80" t="s">
        <v>33</v>
      </c>
      <c r="D8" s="92" t="s">
        <v>39</v>
      </c>
      <c r="E8" s="73"/>
      <c r="F8" s="74"/>
      <c r="G8" s="74"/>
      <c r="H8" s="70"/>
      <c r="I8" s="11"/>
      <c r="J8" s="11"/>
      <c r="K8" s="11"/>
      <c r="L8" s="11"/>
      <c r="M8" s="11"/>
      <c r="N8" s="11"/>
      <c r="O8" s="11"/>
      <c r="P8" s="11"/>
    </row>
    <row r="9" spans="2:21">
      <c r="B9" s="101"/>
      <c r="C9" s="80" t="s">
        <v>20</v>
      </c>
      <c r="D9" s="91">
        <v>1.4500000000000001E-2</v>
      </c>
      <c r="E9" s="75"/>
      <c r="F9" s="76"/>
      <c r="G9" s="76"/>
      <c r="H9" s="71"/>
      <c r="I9" s="11"/>
      <c r="J9" s="11"/>
      <c r="K9" s="11"/>
      <c r="L9" s="11"/>
      <c r="M9" s="11"/>
      <c r="N9" s="11"/>
      <c r="O9" s="11"/>
      <c r="P9" s="11"/>
    </row>
    <row r="10" spans="2:21">
      <c r="B10" s="101"/>
      <c r="C10" s="80" t="s">
        <v>18</v>
      </c>
      <c r="D10" s="77">
        <v>1</v>
      </c>
      <c r="E10" s="75"/>
      <c r="F10" s="76"/>
      <c r="G10" s="76"/>
      <c r="H10" s="71"/>
      <c r="I10" s="11"/>
      <c r="J10" s="11"/>
      <c r="K10" s="11"/>
      <c r="L10" s="11"/>
      <c r="M10" s="11"/>
      <c r="N10" s="11"/>
      <c r="O10" s="11"/>
      <c r="P10" s="11"/>
    </row>
    <row r="11" spans="2:21">
      <c r="B11" s="101"/>
      <c r="C11" s="80" t="s">
        <v>21</v>
      </c>
      <c r="D11" s="77">
        <v>1</v>
      </c>
      <c r="E11" s="75"/>
      <c r="F11" s="76"/>
      <c r="G11" s="76"/>
      <c r="H11" s="71"/>
      <c r="I11" s="11"/>
      <c r="J11" s="11"/>
      <c r="K11" s="11"/>
      <c r="L11" s="11"/>
      <c r="M11" s="11"/>
      <c r="N11" s="11"/>
      <c r="O11" s="11"/>
      <c r="P11" s="11"/>
    </row>
    <row r="12" spans="2:21" ht="15" thickBot="1">
      <c r="B12" s="102"/>
      <c r="C12" s="81" t="s">
        <v>0</v>
      </c>
      <c r="D12" s="78">
        <f>(D9*D10)/D11</f>
        <v>1.4500000000000001E-2</v>
      </c>
      <c r="E12" s="69"/>
      <c r="F12" s="69"/>
      <c r="G12" s="69"/>
      <c r="H12" s="7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s="5" customFormat="1" ht="9" customHeight="1" thickBot="1">
      <c r="B13" s="6"/>
      <c r="C13" s="7"/>
      <c r="D13" s="8"/>
      <c r="E13" s="8"/>
      <c r="F13" s="9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ht="42">
      <c r="B14" s="48"/>
      <c r="C14" s="49" t="s">
        <v>1</v>
      </c>
      <c r="D14" s="50" t="s">
        <v>22</v>
      </c>
      <c r="E14" s="50" t="s">
        <v>23</v>
      </c>
      <c r="F14" s="50" t="s">
        <v>24</v>
      </c>
      <c r="G14" s="51" t="s">
        <v>2</v>
      </c>
      <c r="H14" s="51" t="s">
        <v>25</v>
      </c>
      <c r="I14" s="52" t="s">
        <v>3</v>
      </c>
      <c r="J14" s="53" t="s">
        <v>26</v>
      </c>
      <c r="K14" s="51" t="s">
        <v>4</v>
      </c>
      <c r="L14" s="50" t="s">
        <v>5</v>
      </c>
      <c r="M14" s="50" t="s">
        <v>6</v>
      </c>
      <c r="N14" s="54" t="s">
        <v>7</v>
      </c>
      <c r="O14" s="11"/>
      <c r="P14" s="11"/>
    </row>
    <row r="15" spans="2:21">
      <c r="B15" s="55"/>
      <c r="C15" s="15"/>
      <c r="D15" s="16">
        <f>E15+F15</f>
        <v>1.4500000000000001E-2</v>
      </c>
      <c r="E15" s="83">
        <f>D12+E12+F12+G12+H12</f>
        <v>1.4500000000000001E-2</v>
      </c>
      <c r="F15" s="14">
        <v>0</v>
      </c>
      <c r="G15" s="15"/>
      <c r="H15" s="15"/>
      <c r="I15" s="15"/>
      <c r="J15" s="82" t="s">
        <v>8</v>
      </c>
      <c r="K15" s="15"/>
      <c r="L15" s="15"/>
      <c r="M15" s="15"/>
      <c r="N15" s="56"/>
      <c r="O15" s="11"/>
      <c r="P15" s="11"/>
    </row>
    <row r="16" spans="2:21">
      <c r="B16" s="55">
        <v>1</v>
      </c>
      <c r="C16" s="17" t="s">
        <v>42</v>
      </c>
      <c r="D16" s="16">
        <f t="shared" ref="D16:D43" si="0">D15+E16+F16</f>
        <v>4.0176666666666666E-2</v>
      </c>
      <c r="E16" s="18">
        <v>0</v>
      </c>
      <c r="F16" s="96">
        <f t="shared" ref="F16:F43" si="1">SUM(L16:N16)</f>
        <v>2.5676666666666667E-2</v>
      </c>
      <c r="G16" s="88" t="s">
        <v>36</v>
      </c>
      <c r="H16" s="21">
        <f>28/8</f>
        <v>3.5</v>
      </c>
      <c r="I16" s="22">
        <v>0.98</v>
      </c>
      <c r="J16" s="23">
        <f t="shared" ref="J16:J42" si="2">(1-I16)*J17+J17</f>
        <v>23081.142857142859</v>
      </c>
      <c r="K16" s="24">
        <v>25.6</v>
      </c>
      <c r="L16" s="25">
        <f t="shared" ref="L16:L43" si="3">(K16/3600)*H16</f>
        <v>2.4888888888888891E-2</v>
      </c>
      <c r="M16" s="25">
        <f t="shared" ref="M16:M43" si="4">(1-I16)*L16</f>
        <v>4.977777777777783E-4</v>
      </c>
      <c r="N16" s="57">
        <f t="shared" ref="N16:N43" si="5">(1-I16)*D15</f>
        <v>2.9000000000000027E-4</v>
      </c>
      <c r="O16" s="11"/>
      <c r="P16" s="11"/>
    </row>
    <row r="17" spans="2:16">
      <c r="B17" s="55">
        <v>2</v>
      </c>
      <c r="C17" s="26"/>
      <c r="D17" s="16">
        <f t="shared" si="0"/>
        <v>4.0176666666666666E-2</v>
      </c>
      <c r="E17" s="18">
        <v>0</v>
      </c>
      <c r="F17" s="19">
        <f t="shared" si="1"/>
        <v>0</v>
      </c>
      <c r="G17" s="20"/>
      <c r="H17" s="21"/>
      <c r="I17" s="22">
        <v>1</v>
      </c>
      <c r="J17" s="23">
        <f t="shared" si="2"/>
        <v>22628.571428571431</v>
      </c>
      <c r="K17" s="24">
        <v>0</v>
      </c>
      <c r="L17" s="25">
        <f t="shared" si="3"/>
        <v>0</v>
      </c>
      <c r="M17" s="25">
        <f t="shared" si="4"/>
        <v>0</v>
      </c>
      <c r="N17" s="57">
        <f t="shared" si="5"/>
        <v>0</v>
      </c>
      <c r="O17" s="11"/>
      <c r="P17" s="11"/>
    </row>
    <row r="18" spans="2:16">
      <c r="B18" s="55">
        <v>3</v>
      </c>
      <c r="C18" s="26"/>
      <c r="D18" s="16">
        <f t="shared" si="0"/>
        <v>4.0176666666666666E-2</v>
      </c>
      <c r="E18" s="18">
        <v>0</v>
      </c>
      <c r="F18" s="19">
        <f t="shared" si="1"/>
        <v>0</v>
      </c>
      <c r="G18" s="20"/>
      <c r="H18" s="27"/>
      <c r="I18" s="22">
        <v>1</v>
      </c>
      <c r="J18" s="23">
        <f t="shared" si="2"/>
        <v>22628.571428571431</v>
      </c>
      <c r="K18" s="24">
        <v>0</v>
      </c>
      <c r="L18" s="25">
        <f t="shared" si="3"/>
        <v>0</v>
      </c>
      <c r="M18" s="25">
        <f t="shared" si="4"/>
        <v>0</v>
      </c>
      <c r="N18" s="57">
        <f t="shared" si="5"/>
        <v>0</v>
      </c>
      <c r="O18" s="11"/>
      <c r="P18" s="11"/>
    </row>
    <row r="19" spans="2:16">
      <c r="B19" s="55">
        <v>4</v>
      </c>
      <c r="C19" s="26"/>
      <c r="D19" s="16">
        <f t="shared" si="0"/>
        <v>4.0176666666666666E-2</v>
      </c>
      <c r="E19" s="18">
        <v>0</v>
      </c>
      <c r="F19" s="19">
        <f t="shared" si="1"/>
        <v>0</v>
      </c>
      <c r="G19" s="20"/>
      <c r="H19" s="27"/>
      <c r="I19" s="22">
        <v>1</v>
      </c>
      <c r="J19" s="23">
        <f>(1-I19)*J20+J20</f>
        <v>22628.571428571431</v>
      </c>
      <c r="K19" s="24">
        <v>0</v>
      </c>
      <c r="L19" s="25">
        <f t="shared" si="3"/>
        <v>0</v>
      </c>
      <c r="M19" s="25">
        <f t="shared" si="4"/>
        <v>0</v>
      </c>
      <c r="N19" s="57">
        <f t="shared" si="5"/>
        <v>0</v>
      </c>
      <c r="O19" s="11"/>
      <c r="P19" s="11"/>
    </row>
    <row r="20" spans="2:16">
      <c r="B20" s="55">
        <v>5</v>
      </c>
      <c r="C20" s="26"/>
      <c r="D20" s="16">
        <f>D19+E20+F20</f>
        <v>4.0176666666666666E-2</v>
      </c>
      <c r="E20" s="18">
        <v>0</v>
      </c>
      <c r="F20" s="19">
        <f t="shared" si="1"/>
        <v>0</v>
      </c>
      <c r="G20" s="20"/>
      <c r="H20" s="27"/>
      <c r="I20" s="22">
        <v>1</v>
      </c>
      <c r="J20" s="23">
        <f t="shared" si="2"/>
        <v>22628.571428571431</v>
      </c>
      <c r="K20" s="24">
        <v>0</v>
      </c>
      <c r="L20" s="25">
        <f t="shared" si="3"/>
        <v>0</v>
      </c>
      <c r="M20" s="25">
        <f t="shared" si="4"/>
        <v>0</v>
      </c>
      <c r="N20" s="57">
        <f>(1-I20)*D19</f>
        <v>0</v>
      </c>
      <c r="O20" s="11"/>
      <c r="P20" s="11"/>
    </row>
    <row r="21" spans="2:16">
      <c r="B21" s="55">
        <v>6</v>
      </c>
      <c r="C21" s="17"/>
      <c r="D21" s="16">
        <f t="shared" si="0"/>
        <v>4.0176666666666666E-2</v>
      </c>
      <c r="E21" s="18">
        <v>0</v>
      </c>
      <c r="F21" s="19">
        <f t="shared" si="1"/>
        <v>0</v>
      </c>
      <c r="G21" s="28"/>
      <c r="H21" s="27"/>
      <c r="I21" s="22">
        <v>1</v>
      </c>
      <c r="J21" s="23">
        <f>(1-I21)*J22+J22</f>
        <v>22628.571428571431</v>
      </c>
      <c r="K21" s="24">
        <v>0</v>
      </c>
      <c r="L21" s="25">
        <f t="shared" si="3"/>
        <v>0</v>
      </c>
      <c r="M21" s="25">
        <f t="shared" si="4"/>
        <v>0</v>
      </c>
      <c r="N21" s="57">
        <f t="shared" si="5"/>
        <v>0</v>
      </c>
      <c r="O21" s="11"/>
      <c r="P21" s="11"/>
    </row>
    <row r="22" spans="2:16">
      <c r="B22" s="55">
        <v>7</v>
      </c>
      <c r="C22" s="17"/>
      <c r="D22" s="16">
        <f>D21+E22+F22</f>
        <v>4.0176666666666666E-2</v>
      </c>
      <c r="E22" s="18">
        <v>0</v>
      </c>
      <c r="F22" s="19">
        <f t="shared" si="1"/>
        <v>0</v>
      </c>
      <c r="G22" s="28"/>
      <c r="H22" s="21"/>
      <c r="I22" s="22">
        <v>1</v>
      </c>
      <c r="J22" s="23">
        <f t="shared" si="2"/>
        <v>22628.571428571431</v>
      </c>
      <c r="K22" s="24">
        <v>0</v>
      </c>
      <c r="L22" s="25">
        <f t="shared" si="3"/>
        <v>0</v>
      </c>
      <c r="M22" s="25">
        <f t="shared" si="4"/>
        <v>0</v>
      </c>
      <c r="N22" s="57">
        <f>(1-I22)*D21</f>
        <v>0</v>
      </c>
      <c r="O22" s="11"/>
      <c r="P22" s="11"/>
    </row>
    <row r="23" spans="2:16">
      <c r="B23" s="55">
        <v>8</v>
      </c>
      <c r="C23" s="29"/>
      <c r="D23" s="16">
        <f t="shared" si="0"/>
        <v>4.0176666666666666E-2</v>
      </c>
      <c r="E23" s="18">
        <v>0</v>
      </c>
      <c r="F23" s="19">
        <f t="shared" si="1"/>
        <v>0</v>
      </c>
      <c r="G23" s="30"/>
      <c r="H23" s="27"/>
      <c r="I23" s="22">
        <v>1</v>
      </c>
      <c r="J23" s="23">
        <f t="shared" si="2"/>
        <v>22628.571428571431</v>
      </c>
      <c r="K23" s="24">
        <v>0</v>
      </c>
      <c r="L23" s="25">
        <f t="shared" si="3"/>
        <v>0</v>
      </c>
      <c r="M23" s="25">
        <f t="shared" si="4"/>
        <v>0</v>
      </c>
      <c r="N23" s="57">
        <f t="shared" si="5"/>
        <v>0</v>
      </c>
      <c r="O23" s="11"/>
      <c r="P23" s="11"/>
    </row>
    <row r="24" spans="2:16">
      <c r="B24" s="55">
        <v>9</v>
      </c>
      <c r="C24" s="29"/>
      <c r="D24" s="16">
        <f t="shared" si="0"/>
        <v>4.0176666666666666E-2</v>
      </c>
      <c r="E24" s="18">
        <v>0</v>
      </c>
      <c r="F24" s="19">
        <f t="shared" si="1"/>
        <v>0</v>
      </c>
      <c r="G24" s="30"/>
      <c r="H24" s="27"/>
      <c r="I24" s="22">
        <v>1</v>
      </c>
      <c r="J24" s="23">
        <f t="shared" si="2"/>
        <v>22628.571428571431</v>
      </c>
      <c r="K24" s="24">
        <v>0</v>
      </c>
      <c r="L24" s="25">
        <f t="shared" si="3"/>
        <v>0</v>
      </c>
      <c r="M24" s="25">
        <f t="shared" si="4"/>
        <v>0</v>
      </c>
      <c r="N24" s="57">
        <f t="shared" si="5"/>
        <v>0</v>
      </c>
      <c r="O24" s="11"/>
      <c r="P24" s="11"/>
    </row>
    <row r="25" spans="2:16">
      <c r="B25" s="55">
        <v>10</v>
      </c>
      <c r="C25" s="17"/>
      <c r="D25" s="16">
        <f t="shared" si="0"/>
        <v>4.0176666666666666E-2</v>
      </c>
      <c r="E25" s="18">
        <v>0</v>
      </c>
      <c r="F25" s="19">
        <f t="shared" si="1"/>
        <v>0</v>
      </c>
      <c r="G25" s="20"/>
      <c r="H25" s="27"/>
      <c r="I25" s="22">
        <v>1</v>
      </c>
      <c r="J25" s="23">
        <f t="shared" si="2"/>
        <v>22628.571428571431</v>
      </c>
      <c r="K25" s="24">
        <v>0</v>
      </c>
      <c r="L25" s="25">
        <f t="shared" si="3"/>
        <v>0</v>
      </c>
      <c r="M25" s="25">
        <f t="shared" si="4"/>
        <v>0</v>
      </c>
      <c r="N25" s="57">
        <f t="shared" si="5"/>
        <v>0</v>
      </c>
      <c r="O25" s="11"/>
      <c r="P25" s="11"/>
    </row>
    <row r="26" spans="2:16">
      <c r="B26" s="55">
        <v>11</v>
      </c>
      <c r="C26" s="26"/>
      <c r="D26" s="16">
        <f t="shared" si="0"/>
        <v>4.0176666666666666E-2</v>
      </c>
      <c r="E26" s="18">
        <v>0</v>
      </c>
      <c r="F26" s="19">
        <f t="shared" si="1"/>
        <v>0</v>
      </c>
      <c r="G26" s="20"/>
      <c r="H26" s="27"/>
      <c r="I26" s="22">
        <v>1</v>
      </c>
      <c r="J26" s="23">
        <f t="shared" si="2"/>
        <v>22628.571428571431</v>
      </c>
      <c r="K26" s="24">
        <v>0</v>
      </c>
      <c r="L26" s="25">
        <f t="shared" si="3"/>
        <v>0</v>
      </c>
      <c r="M26" s="25">
        <f t="shared" si="4"/>
        <v>0</v>
      </c>
      <c r="N26" s="57">
        <f t="shared" si="5"/>
        <v>0</v>
      </c>
      <c r="O26" s="11"/>
      <c r="P26" s="11"/>
    </row>
    <row r="27" spans="2:16">
      <c r="B27" s="55">
        <v>12</v>
      </c>
      <c r="C27" s="31"/>
      <c r="D27" s="16">
        <f t="shared" si="0"/>
        <v>4.0176666666666666E-2</v>
      </c>
      <c r="E27" s="18">
        <v>0</v>
      </c>
      <c r="F27" s="19">
        <f t="shared" si="1"/>
        <v>0</v>
      </c>
      <c r="G27" s="20"/>
      <c r="H27" s="27"/>
      <c r="I27" s="22">
        <v>1</v>
      </c>
      <c r="J27" s="23">
        <f t="shared" si="2"/>
        <v>22628.571428571431</v>
      </c>
      <c r="K27" s="24">
        <v>0</v>
      </c>
      <c r="L27" s="25">
        <f t="shared" si="3"/>
        <v>0</v>
      </c>
      <c r="M27" s="25">
        <f t="shared" si="4"/>
        <v>0</v>
      </c>
      <c r="N27" s="57">
        <f t="shared" si="5"/>
        <v>0</v>
      </c>
      <c r="O27" s="11"/>
      <c r="P27" s="11"/>
    </row>
    <row r="28" spans="2:16">
      <c r="B28" s="55">
        <v>13</v>
      </c>
      <c r="C28" s="17"/>
      <c r="D28" s="16">
        <f t="shared" si="0"/>
        <v>4.0176666666666666E-2</v>
      </c>
      <c r="E28" s="18">
        <v>0</v>
      </c>
      <c r="F28" s="19">
        <f t="shared" si="1"/>
        <v>0</v>
      </c>
      <c r="G28" s="20"/>
      <c r="H28" s="27"/>
      <c r="I28" s="22">
        <v>1</v>
      </c>
      <c r="J28" s="23">
        <f t="shared" si="2"/>
        <v>22628.571428571431</v>
      </c>
      <c r="K28" s="24">
        <v>0</v>
      </c>
      <c r="L28" s="25">
        <f t="shared" si="3"/>
        <v>0</v>
      </c>
      <c r="M28" s="25">
        <f t="shared" si="4"/>
        <v>0</v>
      </c>
      <c r="N28" s="57">
        <f t="shared" si="5"/>
        <v>0</v>
      </c>
      <c r="O28" s="11"/>
      <c r="P28" s="11"/>
    </row>
    <row r="29" spans="2:16">
      <c r="B29" s="55">
        <v>14</v>
      </c>
      <c r="C29" s="17"/>
      <c r="D29" s="16">
        <f t="shared" si="0"/>
        <v>4.0176666666666666E-2</v>
      </c>
      <c r="E29" s="18">
        <v>0</v>
      </c>
      <c r="F29" s="19">
        <f t="shared" si="1"/>
        <v>0</v>
      </c>
      <c r="G29" s="20"/>
      <c r="H29" s="27"/>
      <c r="I29" s="22">
        <v>1</v>
      </c>
      <c r="J29" s="23">
        <f t="shared" si="2"/>
        <v>22628.571428571431</v>
      </c>
      <c r="K29" s="24">
        <v>0</v>
      </c>
      <c r="L29" s="25">
        <f t="shared" si="3"/>
        <v>0</v>
      </c>
      <c r="M29" s="25">
        <f t="shared" si="4"/>
        <v>0</v>
      </c>
      <c r="N29" s="57">
        <f t="shared" si="5"/>
        <v>0</v>
      </c>
      <c r="O29" s="11"/>
      <c r="P29" s="11"/>
    </row>
    <row r="30" spans="2:16">
      <c r="B30" s="55">
        <v>15</v>
      </c>
      <c r="C30" s="26"/>
      <c r="D30" s="16">
        <f t="shared" si="0"/>
        <v>4.0176666666666666E-2</v>
      </c>
      <c r="E30" s="18">
        <v>0</v>
      </c>
      <c r="F30" s="19">
        <f t="shared" si="1"/>
        <v>0</v>
      </c>
      <c r="G30" s="28"/>
      <c r="H30" s="27"/>
      <c r="I30" s="22">
        <v>1</v>
      </c>
      <c r="J30" s="23">
        <f t="shared" si="2"/>
        <v>22628.571428571431</v>
      </c>
      <c r="K30" s="24">
        <v>0</v>
      </c>
      <c r="L30" s="25">
        <f t="shared" si="3"/>
        <v>0</v>
      </c>
      <c r="M30" s="25">
        <f t="shared" si="4"/>
        <v>0</v>
      </c>
      <c r="N30" s="57">
        <f t="shared" si="5"/>
        <v>0</v>
      </c>
      <c r="O30" s="11"/>
      <c r="P30" s="11"/>
    </row>
    <row r="31" spans="2:16">
      <c r="B31" s="55">
        <v>16</v>
      </c>
      <c r="C31" s="26"/>
      <c r="D31" s="16">
        <f t="shared" si="0"/>
        <v>4.0176666666666666E-2</v>
      </c>
      <c r="E31" s="18">
        <v>0</v>
      </c>
      <c r="F31" s="19">
        <f t="shared" si="1"/>
        <v>0</v>
      </c>
      <c r="G31" s="28"/>
      <c r="H31" s="27"/>
      <c r="I31" s="22">
        <v>1</v>
      </c>
      <c r="J31" s="23">
        <f t="shared" si="2"/>
        <v>22628.571428571431</v>
      </c>
      <c r="K31" s="24">
        <v>0</v>
      </c>
      <c r="L31" s="25">
        <f t="shared" si="3"/>
        <v>0</v>
      </c>
      <c r="M31" s="25">
        <f t="shared" si="4"/>
        <v>0</v>
      </c>
      <c r="N31" s="57">
        <f t="shared" si="5"/>
        <v>0</v>
      </c>
      <c r="O31" s="11"/>
      <c r="P31" s="11"/>
    </row>
    <row r="32" spans="2:16">
      <c r="B32" s="55">
        <v>17</v>
      </c>
      <c r="C32" s="17"/>
      <c r="D32" s="16">
        <f t="shared" si="0"/>
        <v>4.0176666666666666E-2</v>
      </c>
      <c r="E32" s="18">
        <v>0</v>
      </c>
      <c r="F32" s="19">
        <f t="shared" si="1"/>
        <v>0</v>
      </c>
      <c r="G32" s="28"/>
      <c r="H32" s="27"/>
      <c r="I32" s="22">
        <v>1</v>
      </c>
      <c r="J32" s="23">
        <f t="shared" si="2"/>
        <v>22628.571428571431</v>
      </c>
      <c r="K32" s="24">
        <v>0</v>
      </c>
      <c r="L32" s="25">
        <f t="shared" si="3"/>
        <v>0</v>
      </c>
      <c r="M32" s="25">
        <f t="shared" si="4"/>
        <v>0</v>
      </c>
      <c r="N32" s="57">
        <f t="shared" si="5"/>
        <v>0</v>
      </c>
      <c r="O32" s="11"/>
      <c r="P32" s="11"/>
    </row>
    <row r="33" spans="2:16">
      <c r="B33" s="55">
        <v>18</v>
      </c>
      <c r="C33" s="32"/>
      <c r="D33" s="16">
        <f t="shared" si="0"/>
        <v>4.0176666666666666E-2</v>
      </c>
      <c r="E33" s="18">
        <v>0</v>
      </c>
      <c r="F33" s="19">
        <f t="shared" si="1"/>
        <v>0</v>
      </c>
      <c r="G33" s="28"/>
      <c r="H33" s="21"/>
      <c r="I33" s="22">
        <v>1</v>
      </c>
      <c r="J33" s="23">
        <f t="shared" si="2"/>
        <v>22628.571428571431</v>
      </c>
      <c r="K33" s="24">
        <v>0</v>
      </c>
      <c r="L33" s="25">
        <f t="shared" si="3"/>
        <v>0</v>
      </c>
      <c r="M33" s="25">
        <f t="shared" si="4"/>
        <v>0</v>
      </c>
      <c r="N33" s="57">
        <f t="shared" si="5"/>
        <v>0</v>
      </c>
      <c r="O33" s="11"/>
      <c r="P33" s="11"/>
    </row>
    <row r="34" spans="2:16">
      <c r="B34" s="55">
        <v>19</v>
      </c>
      <c r="C34" s="31"/>
      <c r="D34" s="16">
        <f t="shared" si="0"/>
        <v>4.0176666666666666E-2</v>
      </c>
      <c r="E34" s="18">
        <v>0</v>
      </c>
      <c r="F34" s="19">
        <f t="shared" si="1"/>
        <v>0</v>
      </c>
      <c r="G34" s="28"/>
      <c r="H34" s="21"/>
      <c r="I34" s="22">
        <v>1</v>
      </c>
      <c r="J34" s="23">
        <f t="shared" si="2"/>
        <v>22628.571428571431</v>
      </c>
      <c r="K34" s="24">
        <v>0</v>
      </c>
      <c r="L34" s="25">
        <f t="shared" si="3"/>
        <v>0</v>
      </c>
      <c r="M34" s="25">
        <f t="shared" si="4"/>
        <v>0</v>
      </c>
      <c r="N34" s="57">
        <f t="shared" si="5"/>
        <v>0</v>
      </c>
      <c r="O34" s="11"/>
      <c r="P34" s="11"/>
    </row>
    <row r="35" spans="2:16">
      <c r="B35" s="55">
        <v>20</v>
      </c>
      <c r="C35" s="31"/>
      <c r="D35" s="16">
        <f t="shared" si="0"/>
        <v>4.0176666666666666E-2</v>
      </c>
      <c r="E35" s="18">
        <v>0</v>
      </c>
      <c r="F35" s="19">
        <f t="shared" si="1"/>
        <v>0</v>
      </c>
      <c r="G35" s="28"/>
      <c r="H35" s="27"/>
      <c r="I35" s="22">
        <v>1</v>
      </c>
      <c r="J35" s="23">
        <f t="shared" si="2"/>
        <v>22628.571428571431</v>
      </c>
      <c r="K35" s="24">
        <v>0</v>
      </c>
      <c r="L35" s="25">
        <f t="shared" si="3"/>
        <v>0</v>
      </c>
      <c r="M35" s="25">
        <f t="shared" si="4"/>
        <v>0</v>
      </c>
      <c r="N35" s="57">
        <f t="shared" si="5"/>
        <v>0</v>
      </c>
      <c r="O35" s="11"/>
      <c r="P35" s="11"/>
    </row>
    <row r="36" spans="2:16">
      <c r="B36" s="55">
        <v>21</v>
      </c>
      <c r="C36" s="31"/>
      <c r="D36" s="16">
        <f t="shared" si="0"/>
        <v>4.0176666666666666E-2</v>
      </c>
      <c r="E36" s="18">
        <v>0</v>
      </c>
      <c r="F36" s="19">
        <f t="shared" si="1"/>
        <v>0</v>
      </c>
      <c r="G36" s="28"/>
      <c r="H36" s="27"/>
      <c r="I36" s="22">
        <v>1</v>
      </c>
      <c r="J36" s="23">
        <f t="shared" si="2"/>
        <v>22628.571428571431</v>
      </c>
      <c r="K36" s="24">
        <v>0</v>
      </c>
      <c r="L36" s="25">
        <f t="shared" si="3"/>
        <v>0</v>
      </c>
      <c r="M36" s="25">
        <f t="shared" si="4"/>
        <v>0</v>
      </c>
      <c r="N36" s="57">
        <f t="shared" si="5"/>
        <v>0</v>
      </c>
      <c r="O36" s="11"/>
      <c r="P36" s="11"/>
    </row>
    <row r="37" spans="2:16">
      <c r="B37" s="55">
        <v>22</v>
      </c>
      <c r="C37" s="31"/>
      <c r="D37" s="16">
        <f t="shared" si="0"/>
        <v>4.0176666666666666E-2</v>
      </c>
      <c r="E37" s="18">
        <v>0</v>
      </c>
      <c r="F37" s="19">
        <f t="shared" si="1"/>
        <v>0</v>
      </c>
      <c r="G37" s="28"/>
      <c r="H37" s="27"/>
      <c r="I37" s="22">
        <v>1</v>
      </c>
      <c r="J37" s="23">
        <f t="shared" si="2"/>
        <v>22628.571428571431</v>
      </c>
      <c r="K37" s="24">
        <v>0</v>
      </c>
      <c r="L37" s="25">
        <f t="shared" si="3"/>
        <v>0</v>
      </c>
      <c r="M37" s="25">
        <f t="shared" si="4"/>
        <v>0</v>
      </c>
      <c r="N37" s="57">
        <f t="shared" si="5"/>
        <v>0</v>
      </c>
      <c r="O37" s="11"/>
      <c r="P37" s="11"/>
    </row>
    <row r="38" spans="2:16">
      <c r="B38" s="55">
        <v>23</v>
      </c>
      <c r="C38" s="31"/>
      <c r="D38" s="16">
        <f t="shared" si="0"/>
        <v>4.0176666666666666E-2</v>
      </c>
      <c r="E38" s="18">
        <v>0</v>
      </c>
      <c r="F38" s="19">
        <f t="shared" si="1"/>
        <v>0</v>
      </c>
      <c r="G38" s="28"/>
      <c r="H38" s="27"/>
      <c r="I38" s="22">
        <v>1</v>
      </c>
      <c r="J38" s="23">
        <f t="shared" si="2"/>
        <v>22628.571428571431</v>
      </c>
      <c r="K38" s="24">
        <v>0</v>
      </c>
      <c r="L38" s="25">
        <f t="shared" si="3"/>
        <v>0</v>
      </c>
      <c r="M38" s="25">
        <f t="shared" si="4"/>
        <v>0</v>
      </c>
      <c r="N38" s="57">
        <f t="shared" si="5"/>
        <v>0</v>
      </c>
      <c r="O38" s="11"/>
      <c r="P38" s="11"/>
    </row>
    <row r="39" spans="2:16">
      <c r="B39" s="55">
        <v>24</v>
      </c>
      <c r="C39" s="17"/>
      <c r="D39" s="16">
        <f t="shared" si="0"/>
        <v>4.0176666666666666E-2</v>
      </c>
      <c r="E39" s="18">
        <v>0</v>
      </c>
      <c r="F39" s="19">
        <f t="shared" si="1"/>
        <v>0</v>
      </c>
      <c r="G39" s="28"/>
      <c r="H39" s="27"/>
      <c r="I39" s="22">
        <v>1</v>
      </c>
      <c r="J39" s="23">
        <f t="shared" si="2"/>
        <v>22628.571428571431</v>
      </c>
      <c r="K39" s="24">
        <v>0</v>
      </c>
      <c r="L39" s="25">
        <f t="shared" si="3"/>
        <v>0</v>
      </c>
      <c r="M39" s="25">
        <f t="shared" si="4"/>
        <v>0</v>
      </c>
      <c r="N39" s="57">
        <f t="shared" si="5"/>
        <v>0</v>
      </c>
      <c r="O39" s="11"/>
      <c r="P39" s="11"/>
    </row>
    <row r="40" spans="2:16">
      <c r="B40" s="55">
        <v>25</v>
      </c>
      <c r="C40" s="17"/>
      <c r="D40" s="16">
        <f t="shared" si="0"/>
        <v>4.0176666666666666E-2</v>
      </c>
      <c r="E40" s="18">
        <v>0</v>
      </c>
      <c r="F40" s="19">
        <f t="shared" si="1"/>
        <v>0</v>
      </c>
      <c r="G40" s="28"/>
      <c r="H40" s="21"/>
      <c r="I40" s="22">
        <v>1</v>
      </c>
      <c r="J40" s="23">
        <f t="shared" si="2"/>
        <v>22628.571428571431</v>
      </c>
      <c r="K40" s="24">
        <v>0</v>
      </c>
      <c r="L40" s="25">
        <f t="shared" si="3"/>
        <v>0</v>
      </c>
      <c r="M40" s="25">
        <f t="shared" si="4"/>
        <v>0</v>
      </c>
      <c r="N40" s="57">
        <f t="shared" si="5"/>
        <v>0</v>
      </c>
      <c r="O40" s="11"/>
      <c r="P40" s="11"/>
    </row>
    <row r="41" spans="2:16">
      <c r="B41" s="55">
        <v>26</v>
      </c>
      <c r="C41" s="17"/>
      <c r="D41" s="16">
        <f t="shared" si="0"/>
        <v>4.0176666666666666E-2</v>
      </c>
      <c r="E41" s="18">
        <v>0</v>
      </c>
      <c r="F41" s="19">
        <f t="shared" si="1"/>
        <v>0</v>
      </c>
      <c r="G41" s="28"/>
      <c r="H41" s="27"/>
      <c r="I41" s="22">
        <v>1</v>
      </c>
      <c r="J41" s="23">
        <f t="shared" si="2"/>
        <v>22628.571428571431</v>
      </c>
      <c r="K41" s="24">
        <v>0</v>
      </c>
      <c r="L41" s="25">
        <f t="shared" si="3"/>
        <v>0</v>
      </c>
      <c r="M41" s="25">
        <f t="shared" si="4"/>
        <v>0</v>
      </c>
      <c r="N41" s="57">
        <f t="shared" si="5"/>
        <v>0</v>
      </c>
      <c r="O41" s="11"/>
      <c r="P41" s="11"/>
    </row>
    <row r="42" spans="2:16">
      <c r="B42" s="58" t="s">
        <v>9</v>
      </c>
      <c r="C42" s="34"/>
      <c r="D42" s="16">
        <f t="shared" si="0"/>
        <v>4.0176666666666666E-2</v>
      </c>
      <c r="E42" s="18">
        <v>0</v>
      </c>
      <c r="F42" s="19">
        <f t="shared" si="1"/>
        <v>0</v>
      </c>
      <c r="G42" s="35"/>
      <c r="H42" s="27"/>
      <c r="I42" s="22">
        <v>1</v>
      </c>
      <c r="J42" s="23">
        <f t="shared" si="2"/>
        <v>22628.571428571431</v>
      </c>
      <c r="K42" s="24">
        <v>0</v>
      </c>
      <c r="L42" s="25">
        <f t="shared" si="3"/>
        <v>0</v>
      </c>
      <c r="M42" s="25">
        <f t="shared" si="4"/>
        <v>0</v>
      </c>
      <c r="N42" s="57">
        <f t="shared" si="5"/>
        <v>0</v>
      </c>
      <c r="O42" s="11"/>
      <c r="P42" s="11"/>
    </row>
    <row r="43" spans="2:16">
      <c r="B43" s="58" t="s">
        <v>10</v>
      </c>
      <c r="C43" s="34"/>
      <c r="D43" s="16">
        <f t="shared" si="0"/>
        <v>5.7176666666666667E-2</v>
      </c>
      <c r="E43" s="18">
        <v>7.0000000000000001E-3</v>
      </c>
      <c r="F43" s="19">
        <f t="shared" si="1"/>
        <v>0.01</v>
      </c>
      <c r="G43" s="35"/>
      <c r="H43" s="27">
        <v>6</v>
      </c>
      <c r="I43" s="22">
        <v>1</v>
      </c>
      <c r="J43" s="23">
        <f>(1-I43)*J45+J45</f>
        <v>22628.571428571431</v>
      </c>
      <c r="K43" s="24">
        <v>6</v>
      </c>
      <c r="L43" s="25">
        <f t="shared" si="3"/>
        <v>0.01</v>
      </c>
      <c r="M43" s="25">
        <f t="shared" si="4"/>
        <v>0</v>
      </c>
      <c r="N43" s="57">
        <f t="shared" si="5"/>
        <v>0</v>
      </c>
      <c r="O43" s="11"/>
      <c r="P43" s="11"/>
    </row>
    <row r="44" spans="2:16">
      <c r="B44" s="58" t="s">
        <v>11</v>
      </c>
      <c r="C44" s="33"/>
      <c r="D44" s="16">
        <f>D43</f>
        <v>5.7176666666666667E-2</v>
      </c>
      <c r="E44" s="16">
        <f>SUM(E15:E43)</f>
        <v>2.1500000000000002E-2</v>
      </c>
      <c r="F44" s="85">
        <f>SUM(F15:F43)</f>
        <v>3.5676666666666669E-2</v>
      </c>
      <c r="G44" s="36"/>
      <c r="H44" s="36"/>
      <c r="I44" s="36"/>
      <c r="J44" s="37"/>
      <c r="K44" s="36"/>
      <c r="L44" s="33"/>
      <c r="M44" s="33"/>
      <c r="N44" s="59"/>
      <c r="O44" s="11"/>
      <c r="P44" s="11"/>
    </row>
    <row r="45" spans="2:16">
      <c r="B45" s="58" t="s">
        <v>12</v>
      </c>
      <c r="C45" s="38"/>
      <c r="D45" s="16">
        <f>D44+F45</f>
        <v>5.7176666666666667E-2</v>
      </c>
      <c r="E45" s="16"/>
      <c r="F45" s="90">
        <v>0</v>
      </c>
      <c r="G45" s="40"/>
      <c r="H45" s="40"/>
      <c r="I45" s="86" t="s">
        <v>30</v>
      </c>
      <c r="J45" s="41">
        <f>D7</f>
        <v>22628.571428571431</v>
      </c>
      <c r="K45" s="40"/>
      <c r="L45" s="15"/>
      <c r="M45" s="15"/>
      <c r="N45" s="56"/>
      <c r="O45" s="11"/>
      <c r="P45" s="11"/>
    </row>
    <row r="46" spans="2:16">
      <c r="B46" s="58" t="s">
        <v>13</v>
      </c>
      <c r="C46" s="84">
        <v>0</v>
      </c>
      <c r="D46" s="16">
        <f>D45+F46</f>
        <v>5.7176666666666667E-2</v>
      </c>
      <c r="E46" s="16">
        <v>0</v>
      </c>
      <c r="F46" s="42">
        <f>D43*C46</f>
        <v>0</v>
      </c>
      <c r="G46" s="40"/>
      <c r="H46" s="40"/>
      <c r="I46" s="40"/>
      <c r="J46" s="43"/>
      <c r="K46" s="40"/>
      <c r="L46" s="15"/>
      <c r="M46" s="15"/>
      <c r="N46" s="56"/>
      <c r="O46" s="11"/>
      <c r="P46" s="11"/>
    </row>
    <row r="47" spans="2:16">
      <c r="B47" s="58" t="s">
        <v>14</v>
      </c>
      <c r="C47" s="84">
        <v>0.15</v>
      </c>
      <c r="D47" s="16">
        <f>D46+F47</f>
        <v>6.5753166666666668E-2</v>
      </c>
      <c r="E47" s="16">
        <v>0</v>
      </c>
      <c r="F47" s="42">
        <f>D44*C47</f>
        <v>8.5764999999999991E-3</v>
      </c>
      <c r="G47" s="40"/>
      <c r="H47" s="40"/>
      <c r="I47" s="44">
        <f>PRODUCT(I16:I43)</f>
        <v>0.98</v>
      </c>
      <c r="J47" s="43"/>
      <c r="K47" s="40"/>
      <c r="L47" s="15"/>
      <c r="M47" s="15"/>
      <c r="N47" s="56"/>
      <c r="O47" s="11"/>
      <c r="P47" s="11"/>
    </row>
    <row r="48" spans="2:16" ht="15" thickBot="1">
      <c r="B48" s="60" t="s">
        <v>15</v>
      </c>
      <c r="C48" s="61"/>
      <c r="D48" s="62">
        <f>D47+F48</f>
        <v>6.5753166666666668E-2</v>
      </c>
      <c r="E48" s="62"/>
      <c r="F48" s="63">
        <v>0</v>
      </c>
      <c r="G48" s="64"/>
      <c r="H48" s="64"/>
      <c r="I48" s="64"/>
      <c r="J48" s="65"/>
      <c r="K48" s="61"/>
      <c r="L48" s="61"/>
      <c r="M48" s="61"/>
      <c r="N48" s="66"/>
      <c r="O48" s="11"/>
      <c r="P48" s="11"/>
    </row>
    <row r="49" spans="2:16" ht="15" thickBot="1">
      <c r="B49" s="67" t="s">
        <v>16</v>
      </c>
      <c r="C49" s="68"/>
      <c r="D49" s="89">
        <f>D48</f>
        <v>6.5753166666666668E-2</v>
      </c>
      <c r="E49" s="45"/>
      <c r="F49" s="45"/>
      <c r="G49" s="46"/>
      <c r="H49" s="46"/>
      <c r="I49" s="46"/>
      <c r="J49" s="47"/>
      <c r="K49" s="46"/>
      <c r="L49" s="46"/>
      <c r="M49" s="46"/>
      <c r="N49" s="46"/>
      <c r="O49" s="11"/>
      <c r="P49" s="11"/>
    </row>
    <row r="50" spans="2:16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</sheetData>
  <mergeCells count="3">
    <mergeCell ref="B1:N1"/>
    <mergeCell ref="B2:N2"/>
    <mergeCell ref="B4:B12"/>
  </mergeCells>
  <phoneticPr fontId="1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zoomScale="90" zoomScaleNormal="90" zoomScalePageLayoutView="90" workbookViewId="0">
      <selection activeCell="B1" sqref="B1:N1"/>
    </sheetView>
  </sheetViews>
  <sheetFormatPr baseColWidth="10" defaultColWidth="10.5" defaultRowHeight="14" x14ac:dyDescent="0"/>
  <cols>
    <col min="1" max="1" width="1.83203125" customWidth="1"/>
    <col min="2" max="2" width="21.83203125" customWidth="1"/>
    <col min="3" max="6" width="25.5" customWidth="1"/>
    <col min="7" max="7" width="13.5" customWidth="1"/>
    <col min="8" max="8" width="12.33203125" customWidth="1"/>
    <col min="9" max="14" width="10.5" customWidth="1"/>
    <col min="15" max="15" width="1.83203125" customWidth="1"/>
    <col min="16" max="21" width="10.5" customWidth="1"/>
  </cols>
  <sheetData>
    <row r="1" spans="2:21" s="1" customFormat="1" ht="22.5" customHeight="1">
      <c r="B1" s="103" t="s">
        <v>29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  <c r="P1" s="2"/>
      <c r="Q1" s="3"/>
      <c r="R1" s="2"/>
      <c r="S1" s="2"/>
      <c r="T1" s="2"/>
      <c r="U1" s="2"/>
    </row>
    <row r="2" spans="2:21" s="1" customFormat="1" ht="37.5" customHeight="1" thickBot="1">
      <c r="B2" s="106" t="s">
        <v>28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  <c r="P2" s="2"/>
      <c r="Q2" s="4"/>
      <c r="R2" s="2"/>
      <c r="S2" s="2"/>
      <c r="T2" s="2"/>
      <c r="U2" s="2"/>
    </row>
    <row r="3" spans="2:21" s="5" customFormat="1" ht="9" customHeight="1" thickBot="1">
      <c r="B3"/>
      <c r="C3" s="7"/>
      <c r="D3" s="12"/>
      <c r="E3" s="12"/>
      <c r="F3" s="12"/>
      <c r="G3" s="12"/>
      <c r="H3" s="11"/>
      <c r="I3" s="11"/>
      <c r="J3" s="11"/>
      <c r="K3" s="11"/>
      <c r="L3" s="11"/>
      <c r="M3" s="11"/>
      <c r="N3" s="11"/>
      <c r="O3" s="11"/>
      <c r="P3" s="11"/>
    </row>
    <row r="4" spans="2:21">
      <c r="B4" s="100" t="s">
        <v>27</v>
      </c>
      <c r="C4" s="79" t="s">
        <v>17</v>
      </c>
      <c r="D4" s="70" t="s">
        <v>34</v>
      </c>
      <c r="E4" s="12"/>
      <c r="F4" s="12"/>
      <c r="G4" s="12"/>
      <c r="H4" s="12"/>
      <c r="I4" s="11"/>
      <c r="J4" s="11"/>
      <c r="K4" s="11"/>
      <c r="L4" s="11"/>
      <c r="M4" s="11"/>
      <c r="N4" s="11"/>
      <c r="O4" s="11"/>
      <c r="P4" s="11"/>
    </row>
    <row r="5" spans="2:21">
      <c r="B5" s="101"/>
      <c r="C5" s="80" t="s">
        <v>31</v>
      </c>
      <c r="D5" s="71"/>
      <c r="E5" s="12"/>
      <c r="F5" s="12"/>
      <c r="G5" s="12"/>
      <c r="H5" s="12"/>
      <c r="I5" s="11"/>
      <c r="J5" s="11"/>
      <c r="K5" s="11"/>
      <c r="L5" s="11"/>
      <c r="M5" s="11"/>
      <c r="N5" s="11"/>
      <c r="O5" s="11"/>
      <c r="P5" s="11"/>
    </row>
    <row r="6" spans="2:21">
      <c r="B6" s="101"/>
      <c r="C6" s="80" t="s">
        <v>19</v>
      </c>
      <c r="D6" s="71" t="s">
        <v>40</v>
      </c>
      <c r="E6" s="12"/>
      <c r="F6" s="12"/>
      <c r="G6" s="12"/>
      <c r="H6" s="12"/>
      <c r="I6" s="11"/>
      <c r="J6" s="11"/>
      <c r="K6" s="11"/>
      <c r="L6" s="11"/>
      <c r="M6" s="11"/>
      <c r="N6" s="11"/>
      <c r="O6" s="11"/>
      <c r="P6" s="11"/>
    </row>
    <row r="7" spans="2:21" ht="15" thickBot="1">
      <c r="B7" s="101"/>
      <c r="C7" s="80" t="s">
        <v>32</v>
      </c>
      <c r="D7" s="87">
        <f>3600/H16*22</f>
        <v>22628.571428571431</v>
      </c>
      <c r="E7" s="12"/>
      <c r="F7" s="12"/>
      <c r="G7" s="13"/>
      <c r="H7" s="13"/>
      <c r="I7" s="11"/>
      <c r="J7" s="11"/>
      <c r="K7" s="11"/>
      <c r="L7" s="11"/>
      <c r="M7" s="11"/>
      <c r="N7" s="11"/>
      <c r="O7" s="11"/>
      <c r="P7" s="11"/>
    </row>
    <row r="8" spans="2:21">
      <c r="B8" s="101"/>
      <c r="C8" s="80" t="s">
        <v>33</v>
      </c>
      <c r="D8" s="92" t="s">
        <v>41</v>
      </c>
      <c r="E8" s="73"/>
      <c r="F8" s="74"/>
      <c r="G8" s="74"/>
      <c r="H8" s="70"/>
      <c r="I8" s="11"/>
      <c r="J8" s="11"/>
      <c r="K8" s="11"/>
      <c r="L8" s="11"/>
      <c r="M8" s="11"/>
      <c r="N8" s="11"/>
      <c r="O8" s="11"/>
      <c r="P8" s="11"/>
    </row>
    <row r="9" spans="2:21">
      <c r="B9" s="101"/>
      <c r="C9" s="80" t="s">
        <v>20</v>
      </c>
      <c r="D9" s="91">
        <v>1.9E-2</v>
      </c>
      <c r="E9" s="75"/>
      <c r="F9" s="76"/>
      <c r="G9" s="76"/>
      <c r="H9" s="71"/>
      <c r="I9" s="11"/>
      <c r="J9" s="11"/>
      <c r="K9" s="11"/>
      <c r="L9" s="11"/>
      <c r="M9" s="11"/>
      <c r="N9" s="11"/>
      <c r="O9" s="11"/>
      <c r="P9" s="11"/>
    </row>
    <row r="10" spans="2:21">
      <c r="B10" s="101"/>
      <c r="C10" s="80" t="s">
        <v>18</v>
      </c>
      <c r="D10" s="77">
        <v>1</v>
      </c>
      <c r="E10" s="75"/>
      <c r="F10" s="76"/>
      <c r="G10" s="76"/>
      <c r="H10" s="71"/>
      <c r="I10" s="11"/>
      <c r="J10" s="11"/>
      <c r="K10" s="11"/>
      <c r="L10" s="11"/>
      <c r="M10" s="11"/>
      <c r="N10" s="11"/>
      <c r="O10" s="11"/>
      <c r="P10" s="11"/>
    </row>
    <row r="11" spans="2:21">
      <c r="B11" s="101"/>
      <c r="C11" s="80" t="s">
        <v>21</v>
      </c>
      <c r="D11" s="77">
        <v>1</v>
      </c>
      <c r="E11" s="75"/>
      <c r="F11" s="76"/>
      <c r="G11" s="76"/>
      <c r="H11" s="71"/>
      <c r="I11" s="11"/>
      <c r="J11" s="11"/>
      <c r="K11" s="11"/>
      <c r="L11" s="11"/>
      <c r="M11" s="11"/>
      <c r="N11" s="11"/>
      <c r="O11" s="11"/>
      <c r="P11" s="11"/>
    </row>
    <row r="12" spans="2:21" ht="15" thickBot="1">
      <c r="B12" s="102"/>
      <c r="C12" s="81" t="s">
        <v>0</v>
      </c>
      <c r="D12" s="78">
        <f>(D9*D10)/D11</f>
        <v>1.9E-2</v>
      </c>
      <c r="E12" s="69"/>
      <c r="F12" s="69"/>
      <c r="G12" s="69"/>
      <c r="H12" s="7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s="5" customFormat="1" ht="9" customHeight="1" thickBot="1">
      <c r="B13" s="6"/>
      <c r="C13" s="7"/>
      <c r="D13" s="8"/>
      <c r="E13" s="8"/>
      <c r="F13" s="9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ht="42">
      <c r="B14" s="48"/>
      <c r="C14" s="49" t="s">
        <v>1</v>
      </c>
      <c r="D14" s="50" t="s">
        <v>22</v>
      </c>
      <c r="E14" s="50" t="s">
        <v>23</v>
      </c>
      <c r="F14" s="50" t="s">
        <v>24</v>
      </c>
      <c r="G14" s="51" t="s">
        <v>2</v>
      </c>
      <c r="H14" s="51" t="s">
        <v>25</v>
      </c>
      <c r="I14" s="52" t="s">
        <v>3</v>
      </c>
      <c r="J14" s="53" t="s">
        <v>26</v>
      </c>
      <c r="K14" s="51" t="s">
        <v>4</v>
      </c>
      <c r="L14" s="50" t="s">
        <v>5</v>
      </c>
      <c r="M14" s="50" t="s">
        <v>6</v>
      </c>
      <c r="N14" s="54" t="s">
        <v>7</v>
      </c>
      <c r="O14" s="11"/>
      <c r="P14" s="11"/>
    </row>
    <row r="15" spans="2:21">
      <c r="B15" s="55"/>
      <c r="C15" s="15"/>
      <c r="D15" s="16">
        <f>E15+F15</f>
        <v>1.9E-2</v>
      </c>
      <c r="E15" s="83">
        <f>D12+E12+F12+G12+H12</f>
        <v>1.9E-2</v>
      </c>
      <c r="F15" s="14">
        <v>0</v>
      </c>
      <c r="G15" s="15"/>
      <c r="H15" s="15"/>
      <c r="I15" s="15"/>
      <c r="J15" s="82" t="s">
        <v>8</v>
      </c>
      <c r="K15" s="15"/>
      <c r="L15" s="15"/>
      <c r="M15" s="15"/>
      <c r="N15" s="56"/>
      <c r="O15" s="11"/>
      <c r="P15" s="11"/>
    </row>
    <row r="16" spans="2:21">
      <c r="B16" s="55">
        <v>1</v>
      </c>
      <c r="C16" s="17" t="s">
        <v>42</v>
      </c>
      <c r="D16" s="16">
        <f t="shared" ref="D16:D43" si="0">D15+E16+F16</f>
        <v>4.5758333333333338E-2</v>
      </c>
      <c r="E16" s="18">
        <v>0</v>
      </c>
      <c r="F16" s="19">
        <f t="shared" ref="F16:F43" si="1">SUM(L16:N16)</f>
        <v>2.6758333333333339E-2</v>
      </c>
      <c r="G16" s="88" t="s">
        <v>71</v>
      </c>
      <c r="H16" s="21">
        <f>28/8</f>
        <v>3.5</v>
      </c>
      <c r="I16" s="22">
        <v>0.98</v>
      </c>
      <c r="J16" s="23">
        <f t="shared" ref="J16:J42" si="2">(1-I16)*J17+J17</f>
        <v>23081.142857142859</v>
      </c>
      <c r="K16" s="24">
        <v>26.6</v>
      </c>
      <c r="L16" s="25">
        <f t="shared" ref="L16:L43" si="3">(K16/3600)*H16</f>
        <v>2.5861111111111112E-2</v>
      </c>
      <c r="M16" s="25">
        <f t="shared" ref="M16:M43" si="4">(1-I16)*L16</f>
        <v>5.1722222222222274E-4</v>
      </c>
      <c r="N16" s="57">
        <f t="shared" ref="N16:N43" si="5">(1-I16)*D15</f>
        <v>3.8000000000000035E-4</v>
      </c>
      <c r="O16" s="11"/>
      <c r="P16" s="11"/>
    </row>
    <row r="17" spans="2:16">
      <c r="B17" s="55">
        <v>2</v>
      </c>
      <c r="C17" s="26"/>
      <c r="D17" s="16">
        <f t="shared" si="0"/>
        <v>4.5758333333333338E-2</v>
      </c>
      <c r="E17" s="18">
        <v>0</v>
      </c>
      <c r="F17" s="19">
        <f t="shared" si="1"/>
        <v>0</v>
      </c>
      <c r="G17" s="20"/>
      <c r="H17" s="21"/>
      <c r="I17" s="22">
        <v>1</v>
      </c>
      <c r="J17" s="23">
        <f t="shared" si="2"/>
        <v>22628.571428571431</v>
      </c>
      <c r="K17" s="24">
        <v>0</v>
      </c>
      <c r="L17" s="25">
        <f t="shared" si="3"/>
        <v>0</v>
      </c>
      <c r="M17" s="25">
        <f t="shared" si="4"/>
        <v>0</v>
      </c>
      <c r="N17" s="57">
        <f t="shared" si="5"/>
        <v>0</v>
      </c>
      <c r="O17" s="11"/>
      <c r="P17" s="11"/>
    </row>
    <row r="18" spans="2:16">
      <c r="B18" s="55">
        <v>3</v>
      </c>
      <c r="C18" s="26"/>
      <c r="D18" s="16">
        <f t="shared" si="0"/>
        <v>4.5758333333333338E-2</v>
      </c>
      <c r="E18" s="18">
        <v>0</v>
      </c>
      <c r="F18" s="19">
        <f t="shared" si="1"/>
        <v>0</v>
      </c>
      <c r="G18" s="20"/>
      <c r="H18" s="27"/>
      <c r="I18" s="22">
        <v>1</v>
      </c>
      <c r="J18" s="23">
        <f t="shared" si="2"/>
        <v>22628.571428571431</v>
      </c>
      <c r="K18" s="24">
        <v>0</v>
      </c>
      <c r="L18" s="25">
        <f t="shared" si="3"/>
        <v>0</v>
      </c>
      <c r="M18" s="25">
        <f t="shared" si="4"/>
        <v>0</v>
      </c>
      <c r="N18" s="57">
        <f t="shared" si="5"/>
        <v>0</v>
      </c>
      <c r="O18" s="11"/>
      <c r="P18" s="11"/>
    </row>
    <row r="19" spans="2:16">
      <c r="B19" s="55">
        <v>4</v>
      </c>
      <c r="C19" s="26"/>
      <c r="D19" s="16">
        <f t="shared" si="0"/>
        <v>4.5758333333333338E-2</v>
      </c>
      <c r="E19" s="18">
        <v>0</v>
      </c>
      <c r="F19" s="19">
        <f t="shared" si="1"/>
        <v>0</v>
      </c>
      <c r="G19" s="20"/>
      <c r="H19" s="27"/>
      <c r="I19" s="22">
        <v>1</v>
      </c>
      <c r="J19" s="23">
        <f>(1-I19)*J20+J20</f>
        <v>22628.571428571431</v>
      </c>
      <c r="K19" s="24">
        <v>0</v>
      </c>
      <c r="L19" s="25">
        <f t="shared" si="3"/>
        <v>0</v>
      </c>
      <c r="M19" s="25">
        <f t="shared" si="4"/>
        <v>0</v>
      </c>
      <c r="N19" s="57">
        <f t="shared" si="5"/>
        <v>0</v>
      </c>
      <c r="O19" s="11"/>
      <c r="P19" s="11"/>
    </row>
    <row r="20" spans="2:16">
      <c r="B20" s="55">
        <v>5</v>
      </c>
      <c r="C20" s="26"/>
      <c r="D20" s="16">
        <f>D19+E20+F20</f>
        <v>4.5758333333333338E-2</v>
      </c>
      <c r="E20" s="18">
        <v>0</v>
      </c>
      <c r="F20" s="19">
        <f t="shared" si="1"/>
        <v>0</v>
      </c>
      <c r="G20" s="20"/>
      <c r="H20" s="27"/>
      <c r="I20" s="22">
        <v>1</v>
      </c>
      <c r="J20" s="23">
        <f t="shared" si="2"/>
        <v>22628.571428571431</v>
      </c>
      <c r="K20" s="24">
        <v>0</v>
      </c>
      <c r="L20" s="25">
        <f t="shared" si="3"/>
        <v>0</v>
      </c>
      <c r="M20" s="25">
        <f t="shared" si="4"/>
        <v>0</v>
      </c>
      <c r="N20" s="57">
        <f>(1-I20)*D19</f>
        <v>0</v>
      </c>
      <c r="O20" s="11"/>
      <c r="P20" s="11"/>
    </row>
    <row r="21" spans="2:16">
      <c r="B21" s="55">
        <v>6</v>
      </c>
      <c r="C21" s="17"/>
      <c r="D21" s="16">
        <f t="shared" si="0"/>
        <v>4.5758333333333338E-2</v>
      </c>
      <c r="E21" s="18">
        <v>0</v>
      </c>
      <c r="F21" s="19">
        <f t="shared" si="1"/>
        <v>0</v>
      </c>
      <c r="G21" s="28"/>
      <c r="H21" s="27"/>
      <c r="I21" s="22">
        <v>1</v>
      </c>
      <c r="J21" s="23">
        <f>(1-I21)*J22+J22</f>
        <v>22628.571428571431</v>
      </c>
      <c r="K21" s="24">
        <v>0</v>
      </c>
      <c r="L21" s="25">
        <f t="shared" si="3"/>
        <v>0</v>
      </c>
      <c r="M21" s="25">
        <f t="shared" si="4"/>
        <v>0</v>
      </c>
      <c r="N21" s="57">
        <f t="shared" si="5"/>
        <v>0</v>
      </c>
      <c r="O21" s="11"/>
      <c r="P21" s="11"/>
    </row>
    <row r="22" spans="2:16">
      <c r="B22" s="55">
        <v>7</v>
      </c>
      <c r="C22" s="17"/>
      <c r="D22" s="16">
        <f>D21+E22+F22</f>
        <v>4.5758333333333338E-2</v>
      </c>
      <c r="E22" s="18">
        <v>0</v>
      </c>
      <c r="F22" s="19">
        <f t="shared" si="1"/>
        <v>0</v>
      </c>
      <c r="G22" s="28"/>
      <c r="H22" s="21"/>
      <c r="I22" s="22">
        <v>1</v>
      </c>
      <c r="J22" s="23">
        <f t="shared" si="2"/>
        <v>22628.571428571431</v>
      </c>
      <c r="K22" s="24">
        <v>0</v>
      </c>
      <c r="L22" s="25">
        <f t="shared" si="3"/>
        <v>0</v>
      </c>
      <c r="M22" s="25">
        <f t="shared" si="4"/>
        <v>0</v>
      </c>
      <c r="N22" s="57">
        <f>(1-I22)*D21</f>
        <v>0</v>
      </c>
      <c r="O22" s="11"/>
      <c r="P22" s="11"/>
    </row>
    <row r="23" spans="2:16">
      <c r="B23" s="55">
        <v>8</v>
      </c>
      <c r="C23" s="29"/>
      <c r="D23" s="16">
        <f t="shared" si="0"/>
        <v>4.5758333333333338E-2</v>
      </c>
      <c r="E23" s="18">
        <v>0</v>
      </c>
      <c r="F23" s="19">
        <f t="shared" si="1"/>
        <v>0</v>
      </c>
      <c r="G23" s="30"/>
      <c r="H23" s="27"/>
      <c r="I23" s="22">
        <v>1</v>
      </c>
      <c r="J23" s="23">
        <f t="shared" si="2"/>
        <v>22628.571428571431</v>
      </c>
      <c r="K23" s="24">
        <v>0</v>
      </c>
      <c r="L23" s="25">
        <f t="shared" si="3"/>
        <v>0</v>
      </c>
      <c r="M23" s="25">
        <f t="shared" si="4"/>
        <v>0</v>
      </c>
      <c r="N23" s="57">
        <f t="shared" si="5"/>
        <v>0</v>
      </c>
      <c r="O23" s="11"/>
      <c r="P23" s="11"/>
    </row>
    <row r="24" spans="2:16">
      <c r="B24" s="55">
        <v>9</v>
      </c>
      <c r="C24" s="29"/>
      <c r="D24" s="16">
        <f t="shared" si="0"/>
        <v>4.5758333333333338E-2</v>
      </c>
      <c r="E24" s="18">
        <v>0</v>
      </c>
      <c r="F24" s="19">
        <f t="shared" si="1"/>
        <v>0</v>
      </c>
      <c r="G24" s="30"/>
      <c r="H24" s="27"/>
      <c r="I24" s="22">
        <v>1</v>
      </c>
      <c r="J24" s="23">
        <f t="shared" si="2"/>
        <v>22628.571428571431</v>
      </c>
      <c r="K24" s="24">
        <v>0</v>
      </c>
      <c r="L24" s="25">
        <f t="shared" si="3"/>
        <v>0</v>
      </c>
      <c r="M24" s="25">
        <f t="shared" si="4"/>
        <v>0</v>
      </c>
      <c r="N24" s="57">
        <f t="shared" si="5"/>
        <v>0</v>
      </c>
      <c r="O24" s="11"/>
      <c r="P24" s="11"/>
    </row>
    <row r="25" spans="2:16">
      <c r="B25" s="55">
        <v>10</v>
      </c>
      <c r="C25" s="17"/>
      <c r="D25" s="16">
        <f t="shared" si="0"/>
        <v>4.5758333333333338E-2</v>
      </c>
      <c r="E25" s="18">
        <v>0</v>
      </c>
      <c r="F25" s="19">
        <f t="shared" si="1"/>
        <v>0</v>
      </c>
      <c r="G25" s="20"/>
      <c r="H25" s="27"/>
      <c r="I25" s="22">
        <v>1</v>
      </c>
      <c r="J25" s="23">
        <f t="shared" si="2"/>
        <v>22628.571428571431</v>
      </c>
      <c r="K25" s="24">
        <v>0</v>
      </c>
      <c r="L25" s="25">
        <f t="shared" si="3"/>
        <v>0</v>
      </c>
      <c r="M25" s="25">
        <f t="shared" si="4"/>
        <v>0</v>
      </c>
      <c r="N25" s="57">
        <f t="shared" si="5"/>
        <v>0</v>
      </c>
      <c r="O25" s="11"/>
      <c r="P25" s="11"/>
    </row>
    <row r="26" spans="2:16">
      <c r="B26" s="55">
        <v>11</v>
      </c>
      <c r="C26" s="26"/>
      <c r="D26" s="16">
        <f t="shared" si="0"/>
        <v>4.5758333333333338E-2</v>
      </c>
      <c r="E26" s="18">
        <v>0</v>
      </c>
      <c r="F26" s="19">
        <f t="shared" si="1"/>
        <v>0</v>
      </c>
      <c r="G26" s="20"/>
      <c r="H26" s="27"/>
      <c r="I26" s="22">
        <v>1</v>
      </c>
      <c r="J26" s="23">
        <f t="shared" si="2"/>
        <v>22628.571428571431</v>
      </c>
      <c r="K26" s="24">
        <v>0</v>
      </c>
      <c r="L26" s="25">
        <f t="shared" si="3"/>
        <v>0</v>
      </c>
      <c r="M26" s="25">
        <f t="shared" si="4"/>
        <v>0</v>
      </c>
      <c r="N26" s="57">
        <f t="shared" si="5"/>
        <v>0</v>
      </c>
      <c r="O26" s="11"/>
      <c r="P26" s="11"/>
    </row>
    <row r="27" spans="2:16">
      <c r="B27" s="55">
        <v>12</v>
      </c>
      <c r="C27" s="31"/>
      <c r="D27" s="16">
        <f t="shared" si="0"/>
        <v>4.5758333333333338E-2</v>
      </c>
      <c r="E27" s="18">
        <v>0</v>
      </c>
      <c r="F27" s="19">
        <f t="shared" si="1"/>
        <v>0</v>
      </c>
      <c r="G27" s="20"/>
      <c r="H27" s="27"/>
      <c r="I27" s="22">
        <v>1</v>
      </c>
      <c r="J27" s="23">
        <f t="shared" si="2"/>
        <v>22628.571428571431</v>
      </c>
      <c r="K27" s="24">
        <v>0</v>
      </c>
      <c r="L27" s="25">
        <f t="shared" si="3"/>
        <v>0</v>
      </c>
      <c r="M27" s="25">
        <f t="shared" si="4"/>
        <v>0</v>
      </c>
      <c r="N27" s="57">
        <f t="shared" si="5"/>
        <v>0</v>
      </c>
      <c r="O27" s="11"/>
      <c r="P27" s="11"/>
    </row>
    <row r="28" spans="2:16">
      <c r="B28" s="55">
        <v>13</v>
      </c>
      <c r="C28" s="17"/>
      <c r="D28" s="16">
        <f t="shared" si="0"/>
        <v>4.5758333333333338E-2</v>
      </c>
      <c r="E28" s="18">
        <v>0</v>
      </c>
      <c r="F28" s="19">
        <f t="shared" si="1"/>
        <v>0</v>
      </c>
      <c r="G28" s="20"/>
      <c r="H28" s="27"/>
      <c r="I28" s="22">
        <v>1</v>
      </c>
      <c r="J28" s="23">
        <f t="shared" si="2"/>
        <v>22628.571428571431</v>
      </c>
      <c r="K28" s="24">
        <v>0</v>
      </c>
      <c r="L28" s="25">
        <f t="shared" si="3"/>
        <v>0</v>
      </c>
      <c r="M28" s="25">
        <f t="shared" si="4"/>
        <v>0</v>
      </c>
      <c r="N28" s="57">
        <f t="shared" si="5"/>
        <v>0</v>
      </c>
      <c r="O28" s="11"/>
      <c r="P28" s="11"/>
    </row>
    <row r="29" spans="2:16">
      <c r="B29" s="55">
        <v>14</v>
      </c>
      <c r="C29" s="17"/>
      <c r="D29" s="16">
        <f t="shared" si="0"/>
        <v>4.5758333333333338E-2</v>
      </c>
      <c r="E29" s="18">
        <v>0</v>
      </c>
      <c r="F29" s="19">
        <f t="shared" si="1"/>
        <v>0</v>
      </c>
      <c r="G29" s="20"/>
      <c r="H29" s="27"/>
      <c r="I29" s="22">
        <v>1</v>
      </c>
      <c r="J29" s="23">
        <f t="shared" si="2"/>
        <v>22628.571428571431</v>
      </c>
      <c r="K29" s="24">
        <v>0</v>
      </c>
      <c r="L29" s="25">
        <f t="shared" si="3"/>
        <v>0</v>
      </c>
      <c r="M29" s="25">
        <f t="shared" si="4"/>
        <v>0</v>
      </c>
      <c r="N29" s="57">
        <f t="shared" si="5"/>
        <v>0</v>
      </c>
      <c r="O29" s="11"/>
      <c r="P29" s="11"/>
    </row>
    <row r="30" spans="2:16">
      <c r="B30" s="55">
        <v>15</v>
      </c>
      <c r="C30" s="26"/>
      <c r="D30" s="16">
        <f t="shared" si="0"/>
        <v>4.5758333333333338E-2</v>
      </c>
      <c r="E30" s="18">
        <v>0</v>
      </c>
      <c r="F30" s="19">
        <f t="shared" si="1"/>
        <v>0</v>
      </c>
      <c r="G30" s="28"/>
      <c r="H30" s="27"/>
      <c r="I30" s="22">
        <v>1</v>
      </c>
      <c r="J30" s="23">
        <f t="shared" si="2"/>
        <v>22628.571428571431</v>
      </c>
      <c r="K30" s="24">
        <v>0</v>
      </c>
      <c r="L30" s="25">
        <f t="shared" si="3"/>
        <v>0</v>
      </c>
      <c r="M30" s="25">
        <f t="shared" si="4"/>
        <v>0</v>
      </c>
      <c r="N30" s="57">
        <f t="shared" si="5"/>
        <v>0</v>
      </c>
      <c r="O30" s="11"/>
      <c r="P30" s="11"/>
    </row>
    <row r="31" spans="2:16">
      <c r="B31" s="55">
        <v>16</v>
      </c>
      <c r="C31" s="26"/>
      <c r="D31" s="16">
        <f t="shared" si="0"/>
        <v>4.5758333333333338E-2</v>
      </c>
      <c r="E31" s="18">
        <v>0</v>
      </c>
      <c r="F31" s="19">
        <f t="shared" si="1"/>
        <v>0</v>
      </c>
      <c r="G31" s="28"/>
      <c r="H31" s="27"/>
      <c r="I31" s="22">
        <v>1</v>
      </c>
      <c r="J31" s="23">
        <f t="shared" si="2"/>
        <v>22628.571428571431</v>
      </c>
      <c r="K31" s="24">
        <v>0</v>
      </c>
      <c r="L31" s="25">
        <f t="shared" si="3"/>
        <v>0</v>
      </c>
      <c r="M31" s="25">
        <f t="shared" si="4"/>
        <v>0</v>
      </c>
      <c r="N31" s="57">
        <f t="shared" si="5"/>
        <v>0</v>
      </c>
      <c r="O31" s="11"/>
      <c r="P31" s="11"/>
    </row>
    <row r="32" spans="2:16">
      <c r="B32" s="55">
        <v>17</v>
      </c>
      <c r="C32" s="17"/>
      <c r="D32" s="16">
        <f t="shared" si="0"/>
        <v>4.5758333333333338E-2</v>
      </c>
      <c r="E32" s="18">
        <v>0</v>
      </c>
      <c r="F32" s="19">
        <f t="shared" si="1"/>
        <v>0</v>
      </c>
      <c r="G32" s="28"/>
      <c r="H32" s="27"/>
      <c r="I32" s="22">
        <v>1</v>
      </c>
      <c r="J32" s="23">
        <f t="shared" si="2"/>
        <v>22628.571428571431</v>
      </c>
      <c r="K32" s="24">
        <v>0</v>
      </c>
      <c r="L32" s="25">
        <f t="shared" si="3"/>
        <v>0</v>
      </c>
      <c r="M32" s="25">
        <f t="shared" si="4"/>
        <v>0</v>
      </c>
      <c r="N32" s="57">
        <f t="shared" si="5"/>
        <v>0</v>
      </c>
      <c r="O32" s="11"/>
      <c r="P32" s="11"/>
    </row>
    <row r="33" spans="2:16">
      <c r="B33" s="55">
        <v>18</v>
      </c>
      <c r="C33" s="32"/>
      <c r="D33" s="16">
        <f t="shared" si="0"/>
        <v>4.5758333333333338E-2</v>
      </c>
      <c r="E33" s="18">
        <v>0</v>
      </c>
      <c r="F33" s="19">
        <f t="shared" si="1"/>
        <v>0</v>
      </c>
      <c r="G33" s="28"/>
      <c r="H33" s="21"/>
      <c r="I33" s="22">
        <v>1</v>
      </c>
      <c r="J33" s="23">
        <f t="shared" si="2"/>
        <v>22628.571428571431</v>
      </c>
      <c r="K33" s="24">
        <v>0</v>
      </c>
      <c r="L33" s="25">
        <f t="shared" si="3"/>
        <v>0</v>
      </c>
      <c r="M33" s="25">
        <f t="shared" si="4"/>
        <v>0</v>
      </c>
      <c r="N33" s="57">
        <f t="shared" si="5"/>
        <v>0</v>
      </c>
      <c r="O33" s="11"/>
      <c r="P33" s="11"/>
    </row>
    <row r="34" spans="2:16">
      <c r="B34" s="55">
        <v>19</v>
      </c>
      <c r="C34" s="31"/>
      <c r="D34" s="16">
        <f t="shared" si="0"/>
        <v>4.5758333333333338E-2</v>
      </c>
      <c r="E34" s="18">
        <v>0</v>
      </c>
      <c r="F34" s="19">
        <f t="shared" si="1"/>
        <v>0</v>
      </c>
      <c r="G34" s="28"/>
      <c r="H34" s="21"/>
      <c r="I34" s="22">
        <v>1</v>
      </c>
      <c r="J34" s="23">
        <f t="shared" si="2"/>
        <v>22628.571428571431</v>
      </c>
      <c r="K34" s="24">
        <v>0</v>
      </c>
      <c r="L34" s="25">
        <f t="shared" si="3"/>
        <v>0</v>
      </c>
      <c r="M34" s="25">
        <f t="shared" si="4"/>
        <v>0</v>
      </c>
      <c r="N34" s="57">
        <f t="shared" si="5"/>
        <v>0</v>
      </c>
      <c r="O34" s="11"/>
      <c r="P34" s="11"/>
    </row>
    <row r="35" spans="2:16">
      <c r="B35" s="55">
        <v>20</v>
      </c>
      <c r="C35" s="31"/>
      <c r="D35" s="16">
        <f t="shared" si="0"/>
        <v>4.5758333333333338E-2</v>
      </c>
      <c r="E35" s="18">
        <v>0</v>
      </c>
      <c r="F35" s="19">
        <f t="shared" si="1"/>
        <v>0</v>
      </c>
      <c r="G35" s="28"/>
      <c r="H35" s="27"/>
      <c r="I35" s="22">
        <v>1</v>
      </c>
      <c r="J35" s="23">
        <f t="shared" si="2"/>
        <v>22628.571428571431</v>
      </c>
      <c r="K35" s="24">
        <v>0</v>
      </c>
      <c r="L35" s="25">
        <f t="shared" si="3"/>
        <v>0</v>
      </c>
      <c r="M35" s="25">
        <f t="shared" si="4"/>
        <v>0</v>
      </c>
      <c r="N35" s="57">
        <f t="shared" si="5"/>
        <v>0</v>
      </c>
      <c r="O35" s="11"/>
      <c r="P35" s="11"/>
    </row>
    <row r="36" spans="2:16">
      <c r="B36" s="55">
        <v>21</v>
      </c>
      <c r="C36" s="31"/>
      <c r="D36" s="16">
        <f t="shared" si="0"/>
        <v>4.5758333333333338E-2</v>
      </c>
      <c r="E36" s="18">
        <v>0</v>
      </c>
      <c r="F36" s="19">
        <f t="shared" si="1"/>
        <v>0</v>
      </c>
      <c r="G36" s="28"/>
      <c r="H36" s="27"/>
      <c r="I36" s="22">
        <v>1</v>
      </c>
      <c r="J36" s="23">
        <f t="shared" si="2"/>
        <v>22628.571428571431</v>
      </c>
      <c r="K36" s="24">
        <v>0</v>
      </c>
      <c r="L36" s="25">
        <f t="shared" si="3"/>
        <v>0</v>
      </c>
      <c r="M36" s="25">
        <f t="shared" si="4"/>
        <v>0</v>
      </c>
      <c r="N36" s="57">
        <f t="shared" si="5"/>
        <v>0</v>
      </c>
      <c r="O36" s="11"/>
      <c r="P36" s="11"/>
    </row>
    <row r="37" spans="2:16">
      <c r="B37" s="55">
        <v>22</v>
      </c>
      <c r="C37" s="31"/>
      <c r="D37" s="16">
        <f t="shared" si="0"/>
        <v>4.5758333333333338E-2</v>
      </c>
      <c r="E37" s="18">
        <v>0</v>
      </c>
      <c r="F37" s="19">
        <f t="shared" si="1"/>
        <v>0</v>
      </c>
      <c r="G37" s="28"/>
      <c r="H37" s="27"/>
      <c r="I37" s="22">
        <v>1</v>
      </c>
      <c r="J37" s="23">
        <f t="shared" si="2"/>
        <v>22628.571428571431</v>
      </c>
      <c r="K37" s="24">
        <v>0</v>
      </c>
      <c r="L37" s="25">
        <f t="shared" si="3"/>
        <v>0</v>
      </c>
      <c r="M37" s="25">
        <f t="shared" si="4"/>
        <v>0</v>
      </c>
      <c r="N37" s="57">
        <f t="shared" si="5"/>
        <v>0</v>
      </c>
      <c r="O37" s="11"/>
      <c r="P37" s="11"/>
    </row>
    <row r="38" spans="2:16">
      <c r="B38" s="55">
        <v>23</v>
      </c>
      <c r="C38" s="31"/>
      <c r="D38" s="16">
        <f t="shared" si="0"/>
        <v>4.5758333333333338E-2</v>
      </c>
      <c r="E38" s="18">
        <v>0</v>
      </c>
      <c r="F38" s="19">
        <f t="shared" si="1"/>
        <v>0</v>
      </c>
      <c r="G38" s="28"/>
      <c r="H38" s="27"/>
      <c r="I38" s="22">
        <v>1</v>
      </c>
      <c r="J38" s="23">
        <f t="shared" si="2"/>
        <v>22628.571428571431</v>
      </c>
      <c r="K38" s="24">
        <v>0</v>
      </c>
      <c r="L38" s="25">
        <f t="shared" si="3"/>
        <v>0</v>
      </c>
      <c r="M38" s="25">
        <f t="shared" si="4"/>
        <v>0</v>
      </c>
      <c r="N38" s="57">
        <f t="shared" si="5"/>
        <v>0</v>
      </c>
      <c r="O38" s="11"/>
      <c r="P38" s="11"/>
    </row>
    <row r="39" spans="2:16">
      <c r="B39" s="55">
        <v>24</v>
      </c>
      <c r="C39" s="17"/>
      <c r="D39" s="16">
        <f t="shared" si="0"/>
        <v>4.5758333333333338E-2</v>
      </c>
      <c r="E39" s="18">
        <v>0</v>
      </c>
      <c r="F39" s="19">
        <f t="shared" si="1"/>
        <v>0</v>
      </c>
      <c r="G39" s="28"/>
      <c r="H39" s="27"/>
      <c r="I39" s="22">
        <v>1</v>
      </c>
      <c r="J39" s="23">
        <f t="shared" si="2"/>
        <v>22628.571428571431</v>
      </c>
      <c r="K39" s="24">
        <v>0</v>
      </c>
      <c r="L39" s="25">
        <f t="shared" si="3"/>
        <v>0</v>
      </c>
      <c r="M39" s="25">
        <f t="shared" si="4"/>
        <v>0</v>
      </c>
      <c r="N39" s="57">
        <f t="shared" si="5"/>
        <v>0</v>
      </c>
      <c r="O39" s="11"/>
      <c r="P39" s="11"/>
    </row>
    <row r="40" spans="2:16">
      <c r="B40" s="55">
        <v>25</v>
      </c>
      <c r="C40" s="17"/>
      <c r="D40" s="16">
        <f t="shared" si="0"/>
        <v>4.5758333333333338E-2</v>
      </c>
      <c r="E40" s="18">
        <v>0</v>
      </c>
      <c r="F40" s="19">
        <f t="shared" si="1"/>
        <v>0</v>
      </c>
      <c r="G40" s="28"/>
      <c r="H40" s="21"/>
      <c r="I40" s="22">
        <v>1</v>
      </c>
      <c r="J40" s="23">
        <f t="shared" si="2"/>
        <v>22628.571428571431</v>
      </c>
      <c r="K40" s="24">
        <v>0</v>
      </c>
      <c r="L40" s="25">
        <f t="shared" si="3"/>
        <v>0</v>
      </c>
      <c r="M40" s="25">
        <f t="shared" si="4"/>
        <v>0</v>
      </c>
      <c r="N40" s="57">
        <f t="shared" si="5"/>
        <v>0</v>
      </c>
      <c r="O40" s="11"/>
      <c r="P40" s="11"/>
    </row>
    <row r="41" spans="2:16">
      <c r="B41" s="55">
        <v>26</v>
      </c>
      <c r="C41" s="17"/>
      <c r="D41" s="16">
        <f t="shared" si="0"/>
        <v>4.5758333333333338E-2</v>
      </c>
      <c r="E41" s="18">
        <v>0</v>
      </c>
      <c r="F41" s="19">
        <f t="shared" si="1"/>
        <v>0</v>
      </c>
      <c r="G41" s="28"/>
      <c r="H41" s="27"/>
      <c r="I41" s="22">
        <v>1</v>
      </c>
      <c r="J41" s="23">
        <f t="shared" si="2"/>
        <v>22628.571428571431</v>
      </c>
      <c r="K41" s="24">
        <v>0</v>
      </c>
      <c r="L41" s="25">
        <f t="shared" si="3"/>
        <v>0</v>
      </c>
      <c r="M41" s="25">
        <f t="shared" si="4"/>
        <v>0</v>
      </c>
      <c r="N41" s="57">
        <f t="shared" si="5"/>
        <v>0</v>
      </c>
      <c r="O41" s="11"/>
      <c r="P41" s="11"/>
    </row>
    <row r="42" spans="2:16">
      <c r="B42" s="58" t="s">
        <v>9</v>
      </c>
      <c r="C42" s="34"/>
      <c r="D42" s="16">
        <f t="shared" si="0"/>
        <v>4.5758333333333338E-2</v>
      </c>
      <c r="E42" s="18">
        <v>0</v>
      </c>
      <c r="F42" s="19">
        <f t="shared" si="1"/>
        <v>0</v>
      </c>
      <c r="G42" s="35"/>
      <c r="H42" s="27"/>
      <c r="I42" s="22">
        <v>1</v>
      </c>
      <c r="J42" s="23">
        <f t="shared" si="2"/>
        <v>22628.571428571431</v>
      </c>
      <c r="K42" s="24">
        <v>0</v>
      </c>
      <c r="L42" s="25">
        <f t="shared" si="3"/>
        <v>0</v>
      </c>
      <c r="M42" s="25">
        <f t="shared" si="4"/>
        <v>0</v>
      </c>
      <c r="N42" s="57">
        <f t="shared" si="5"/>
        <v>0</v>
      </c>
      <c r="O42" s="11"/>
      <c r="P42" s="11"/>
    </row>
    <row r="43" spans="2:16">
      <c r="B43" s="58" t="s">
        <v>10</v>
      </c>
      <c r="C43" s="34"/>
      <c r="D43" s="16">
        <f t="shared" si="0"/>
        <v>6.2758333333333333E-2</v>
      </c>
      <c r="E43" s="18">
        <v>7.0000000000000001E-3</v>
      </c>
      <c r="F43" s="19">
        <f t="shared" si="1"/>
        <v>0.01</v>
      </c>
      <c r="G43" s="35"/>
      <c r="H43" s="27">
        <v>6</v>
      </c>
      <c r="I43" s="22">
        <v>1</v>
      </c>
      <c r="J43" s="23">
        <f>(1-I43)*J45+J45</f>
        <v>22628.571428571431</v>
      </c>
      <c r="K43" s="24">
        <v>6</v>
      </c>
      <c r="L43" s="25">
        <f t="shared" si="3"/>
        <v>0.01</v>
      </c>
      <c r="M43" s="25">
        <f t="shared" si="4"/>
        <v>0</v>
      </c>
      <c r="N43" s="57">
        <f t="shared" si="5"/>
        <v>0</v>
      </c>
      <c r="O43" s="11"/>
      <c r="P43" s="11"/>
    </row>
    <row r="44" spans="2:16">
      <c r="B44" s="58" t="s">
        <v>11</v>
      </c>
      <c r="C44" s="33"/>
      <c r="D44" s="16">
        <f>D43</f>
        <v>6.2758333333333333E-2</v>
      </c>
      <c r="E44" s="16">
        <f>SUM(E15:E43)</f>
        <v>2.5999999999999999E-2</v>
      </c>
      <c r="F44" s="85">
        <f>SUM(F15:F43)</f>
        <v>3.6758333333333337E-2</v>
      </c>
      <c r="G44" s="36"/>
      <c r="H44" s="36"/>
      <c r="I44" s="36"/>
      <c r="J44" s="37"/>
      <c r="K44" s="36"/>
      <c r="L44" s="33"/>
      <c r="M44" s="33"/>
      <c r="N44" s="59"/>
      <c r="O44" s="11"/>
      <c r="P44" s="11"/>
    </row>
    <row r="45" spans="2:16">
      <c r="B45" s="58" t="s">
        <v>12</v>
      </c>
      <c r="C45" s="38"/>
      <c r="D45" s="16">
        <f>D44+F45</f>
        <v>6.2758333333333333E-2</v>
      </c>
      <c r="E45" s="16"/>
      <c r="F45" s="90">
        <v>0</v>
      </c>
      <c r="G45" s="40"/>
      <c r="H45" s="40"/>
      <c r="I45" s="86" t="s">
        <v>30</v>
      </c>
      <c r="J45" s="41">
        <f>D7</f>
        <v>22628.571428571431</v>
      </c>
      <c r="K45" s="40"/>
      <c r="L45" s="15"/>
      <c r="M45" s="15"/>
      <c r="N45" s="56"/>
      <c r="O45" s="11"/>
      <c r="P45" s="11"/>
    </row>
    <row r="46" spans="2:16">
      <c r="B46" s="58" t="s">
        <v>13</v>
      </c>
      <c r="C46" s="84">
        <v>0</v>
      </c>
      <c r="D46" s="16">
        <f>D45+F46</f>
        <v>6.2758333333333333E-2</v>
      </c>
      <c r="E46" s="16">
        <v>0</v>
      </c>
      <c r="F46" s="42">
        <f>D43*C46</f>
        <v>0</v>
      </c>
      <c r="G46" s="40"/>
      <c r="H46" s="40"/>
      <c r="I46" s="40"/>
      <c r="J46" s="43"/>
      <c r="K46" s="40"/>
      <c r="L46" s="15"/>
      <c r="M46" s="15"/>
      <c r="N46" s="56"/>
      <c r="O46" s="11"/>
      <c r="P46" s="11"/>
    </row>
    <row r="47" spans="2:16">
      <c r="B47" s="58" t="s">
        <v>14</v>
      </c>
      <c r="C47" s="84">
        <v>0.15</v>
      </c>
      <c r="D47" s="16">
        <f>D46+F47</f>
        <v>7.2172083333333331E-2</v>
      </c>
      <c r="E47" s="16">
        <v>0</v>
      </c>
      <c r="F47" s="42">
        <f>D44*C47</f>
        <v>9.4137500000000002E-3</v>
      </c>
      <c r="G47" s="40"/>
      <c r="H47" s="40"/>
      <c r="I47" s="44">
        <f>PRODUCT(I16:I43)</f>
        <v>0.98</v>
      </c>
      <c r="J47" s="43"/>
      <c r="K47" s="40"/>
      <c r="L47" s="15"/>
      <c r="M47" s="15"/>
      <c r="N47" s="56"/>
      <c r="O47" s="11"/>
      <c r="P47" s="11"/>
    </row>
    <row r="48" spans="2:16" ht="15" thickBot="1">
      <c r="B48" s="60" t="s">
        <v>15</v>
      </c>
      <c r="C48" s="61"/>
      <c r="D48" s="62">
        <f>D47+F48</f>
        <v>7.2172083333333331E-2</v>
      </c>
      <c r="E48" s="62"/>
      <c r="F48" s="63">
        <v>0</v>
      </c>
      <c r="G48" s="64"/>
      <c r="H48" s="64"/>
      <c r="I48" s="64"/>
      <c r="J48" s="65"/>
      <c r="K48" s="61"/>
      <c r="L48" s="61"/>
      <c r="M48" s="61"/>
      <c r="N48" s="66"/>
      <c r="O48" s="11"/>
      <c r="P48" s="11"/>
    </row>
    <row r="49" spans="2:16" ht="15" thickBot="1">
      <c r="B49" s="67" t="s">
        <v>16</v>
      </c>
      <c r="C49" s="68"/>
      <c r="D49" s="89">
        <f>D48</f>
        <v>7.2172083333333331E-2</v>
      </c>
      <c r="E49" s="45"/>
      <c r="F49" s="45"/>
      <c r="G49" s="46"/>
      <c r="H49" s="46"/>
      <c r="I49" s="46"/>
      <c r="J49" s="47"/>
      <c r="K49" s="46"/>
      <c r="L49" s="46"/>
      <c r="M49" s="46"/>
      <c r="N49" s="46"/>
      <c r="O49" s="11"/>
      <c r="P49" s="11"/>
    </row>
    <row r="50" spans="2:16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2:16">
      <c r="D51" s="99">
        <v>7.1031666666666674E-2</v>
      </c>
    </row>
    <row r="53" spans="2:16">
      <c r="D53" s="98">
        <f>D49-D51</f>
        <v>1.1404166666666576E-3</v>
      </c>
    </row>
  </sheetData>
  <mergeCells count="3">
    <mergeCell ref="B1:N1"/>
    <mergeCell ref="B2:N2"/>
    <mergeCell ref="B4:B12"/>
  </mergeCells>
  <phoneticPr fontId="1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17" sqref="E17"/>
    </sheetView>
  </sheetViews>
  <sheetFormatPr baseColWidth="10" defaultColWidth="8.83203125" defaultRowHeight="14" x14ac:dyDescent="0"/>
  <cols>
    <col min="1" max="1" width="16.1640625" customWidth="1"/>
    <col min="2" max="2" width="12.5" customWidth="1"/>
    <col min="3" max="3" width="13.83203125" customWidth="1"/>
    <col min="4" max="8" width="12.5" customWidth="1"/>
  </cols>
  <sheetData>
    <row r="1" spans="1:8">
      <c r="A1" s="93" t="s">
        <v>43</v>
      </c>
      <c r="B1" s="93" t="s">
        <v>44</v>
      </c>
      <c r="C1" s="93" t="s">
        <v>45</v>
      </c>
      <c r="D1" s="93" t="s">
        <v>46</v>
      </c>
      <c r="E1" s="93" t="s">
        <v>47</v>
      </c>
      <c r="F1" s="93" t="s">
        <v>48</v>
      </c>
      <c r="G1" s="93" t="s">
        <v>49</v>
      </c>
      <c r="H1" s="93" t="s">
        <v>50</v>
      </c>
    </row>
    <row r="2" spans="1:8">
      <c r="A2" s="95" t="s">
        <v>67</v>
      </c>
      <c r="B2" s="94" t="s">
        <v>51</v>
      </c>
      <c r="C2" s="109" t="s">
        <v>52</v>
      </c>
      <c r="D2" s="94" t="s">
        <v>53</v>
      </c>
      <c r="E2" s="109" t="s">
        <v>54</v>
      </c>
      <c r="F2" s="94" t="s">
        <v>55</v>
      </c>
      <c r="G2" s="94" t="s">
        <v>56</v>
      </c>
      <c r="H2" s="94" t="s">
        <v>57</v>
      </c>
    </row>
    <row r="3" spans="1:8">
      <c r="A3" s="95" t="s">
        <v>58</v>
      </c>
      <c r="B3" s="94" t="s">
        <v>59</v>
      </c>
      <c r="C3" s="109"/>
      <c r="D3" s="94" t="s">
        <v>60</v>
      </c>
      <c r="E3" s="109"/>
      <c r="F3" s="94" t="s">
        <v>69</v>
      </c>
      <c r="G3" s="94" t="s">
        <v>68</v>
      </c>
      <c r="H3" s="94" t="s">
        <v>70</v>
      </c>
    </row>
    <row r="4" spans="1:8">
      <c r="A4" s="95" t="s">
        <v>61</v>
      </c>
      <c r="B4" s="94" t="s">
        <v>62</v>
      </c>
      <c r="C4" s="109"/>
      <c r="D4" s="94" t="s">
        <v>63</v>
      </c>
      <c r="E4" s="109"/>
      <c r="F4" s="94" t="s">
        <v>64</v>
      </c>
      <c r="G4" s="94" t="s">
        <v>65</v>
      </c>
      <c r="H4" s="94" t="s">
        <v>66</v>
      </c>
    </row>
  </sheetData>
  <mergeCells count="2">
    <mergeCell ref="C2:C4"/>
    <mergeCell ref="E2:E4"/>
  </mergeCells>
  <phoneticPr fontId="14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BOTTOM</vt:lpstr>
      <vt:lpstr>2UP</vt:lpstr>
      <vt:lpstr>4UP</vt:lpstr>
      <vt:lpstr>Package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2016-10-21T15:01:32Z</dcterms:modified>
</cp:coreProperties>
</file>