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-49440" yWindow="1340" windowWidth="31760" windowHeight="19960" activeTab="2"/>
  </bookViews>
  <sheets>
    <sheet name="Current" sheetId="1" r:id="rId1"/>
    <sheet name="Initial Cost Down" sheetId="2" r:id="rId2"/>
    <sheet name="Should Cost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D12" i="3"/>
  <c r="E12" i="3"/>
  <c r="E14" i="3"/>
  <c r="D14" i="3"/>
  <c r="L15" i="3"/>
  <c r="M15" i="3"/>
  <c r="N15" i="3"/>
  <c r="F15" i="3"/>
  <c r="D15" i="3"/>
  <c r="L16" i="3"/>
  <c r="M16" i="3"/>
  <c r="N16" i="3"/>
  <c r="F16" i="3"/>
  <c r="D16" i="3"/>
  <c r="L17" i="3"/>
  <c r="M17" i="3"/>
  <c r="N17" i="3"/>
  <c r="F17" i="3"/>
  <c r="D17" i="3"/>
  <c r="L18" i="3"/>
  <c r="M18" i="3"/>
  <c r="N18" i="3"/>
  <c r="F18" i="3"/>
  <c r="D18" i="3"/>
  <c r="L19" i="3"/>
  <c r="M19" i="3"/>
  <c r="N19" i="3"/>
  <c r="F19" i="3"/>
  <c r="D19" i="3"/>
  <c r="L20" i="3"/>
  <c r="M20" i="3"/>
  <c r="N20" i="3"/>
  <c r="F20" i="3"/>
  <c r="D20" i="3"/>
  <c r="L21" i="3"/>
  <c r="M21" i="3"/>
  <c r="N21" i="3"/>
  <c r="F21" i="3"/>
  <c r="D21" i="3"/>
  <c r="L22" i="3"/>
  <c r="M22" i="3"/>
  <c r="N22" i="3"/>
  <c r="F22" i="3"/>
  <c r="D22" i="3"/>
  <c r="L23" i="3"/>
  <c r="M23" i="3"/>
  <c r="N23" i="3"/>
  <c r="F23" i="3"/>
  <c r="D23" i="3"/>
  <c r="L24" i="3"/>
  <c r="M24" i="3"/>
  <c r="N24" i="3"/>
  <c r="F24" i="3"/>
  <c r="D24" i="3"/>
  <c r="L25" i="3"/>
  <c r="M25" i="3"/>
  <c r="N25" i="3"/>
  <c r="F25" i="3"/>
  <c r="D25" i="3"/>
  <c r="L26" i="3"/>
  <c r="M26" i="3"/>
  <c r="N26" i="3"/>
  <c r="F26" i="3"/>
  <c r="D26" i="3"/>
  <c r="L27" i="3"/>
  <c r="M27" i="3"/>
  <c r="N27" i="3"/>
  <c r="F27" i="3"/>
  <c r="D27" i="3"/>
  <c r="L28" i="3"/>
  <c r="M28" i="3"/>
  <c r="N28" i="3"/>
  <c r="F28" i="3"/>
  <c r="D28" i="3"/>
  <c r="L29" i="3"/>
  <c r="M29" i="3"/>
  <c r="N29" i="3"/>
  <c r="F29" i="3"/>
  <c r="D29" i="3"/>
  <c r="L30" i="3"/>
  <c r="M30" i="3"/>
  <c r="N30" i="3"/>
  <c r="F30" i="3"/>
  <c r="D30" i="3"/>
  <c r="L31" i="3"/>
  <c r="M31" i="3"/>
  <c r="N31" i="3"/>
  <c r="F31" i="3"/>
  <c r="D31" i="3"/>
  <c r="L32" i="3"/>
  <c r="M32" i="3"/>
  <c r="N32" i="3"/>
  <c r="F32" i="3"/>
  <c r="D32" i="3"/>
  <c r="L33" i="3"/>
  <c r="M33" i="3"/>
  <c r="N33" i="3"/>
  <c r="F33" i="3"/>
  <c r="D33" i="3"/>
  <c r="L34" i="3"/>
  <c r="M34" i="3"/>
  <c r="N34" i="3"/>
  <c r="F34" i="3"/>
  <c r="D34" i="3"/>
  <c r="L35" i="3"/>
  <c r="M35" i="3"/>
  <c r="N35" i="3"/>
  <c r="F35" i="3"/>
  <c r="D35" i="3"/>
  <c r="L36" i="3"/>
  <c r="M36" i="3"/>
  <c r="N36" i="3"/>
  <c r="F36" i="3"/>
  <c r="D36" i="3"/>
  <c r="L37" i="3"/>
  <c r="M37" i="3"/>
  <c r="N37" i="3"/>
  <c r="F37" i="3"/>
  <c r="D37" i="3"/>
  <c r="L38" i="3"/>
  <c r="M38" i="3"/>
  <c r="N38" i="3"/>
  <c r="F38" i="3"/>
  <c r="D38" i="3"/>
  <c r="L39" i="3"/>
  <c r="M39" i="3"/>
  <c r="N39" i="3"/>
  <c r="F39" i="3"/>
  <c r="D39" i="3"/>
  <c r="L40" i="3"/>
  <c r="M40" i="3"/>
  <c r="N40" i="3"/>
  <c r="F40" i="3"/>
  <c r="D40" i="3"/>
  <c r="L41" i="3"/>
  <c r="M41" i="3"/>
  <c r="N41" i="3"/>
  <c r="F41" i="3"/>
  <c r="D41" i="3"/>
  <c r="L42" i="3"/>
  <c r="M42" i="3"/>
  <c r="N42" i="3"/>
  <c r="F42" i="3"/>
  <c r="D42" i="3"/>
  <c r="D43" i="3"/>
  <c r="D44" i="3"/>
  <c r="F45" i="3"/>
  <c r="D45" i="3"/>
  <c r="F46" i="3"/>
  <c r="D46" i="3"/>
  <c r="D47" i="3"/>
  <c r="D48" i="3"/>
  <c r="I46" i="3"/>
  <c r="J44" i="3"/>
  <c r="F43" i="3"/>
  <c r="E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D12" i="2"/>
  <c r="E14" i="2"/>
  <c r="D14" i="2"/>
  <c r="N15" i="2"/>
  <c r="F15" i="2"/>
  <c r="C12" i="2"/>
  <c r="E12" i="2"/>
  <c r="L15" i="2"/>
  <c r="M15" i="2"/>
  <c r="D15" i="2"/>
  <c r="L16" i="2"/>
  <c r="M16" i="2"/>
  <c r="N16" i="2"/>
  <c r="F16" i="2"/>
  <c r="D16" i="2"/>
  <c r="L17" i="2"/>
  <c r="M17" i="2"/>
  <c r="N17" i="2"/>
  <c r="F17" i="2"/>
  <c r="D17" i="2"/>
  <c r="L18" i="2"/>
  <c r="M18" i="2"/>
  <c r="N18" i="2"/>
  <c r="F18" i="2"/>
  <c r="D18" i="2"/>
  <c r="L19" i="2"/>
  <c r="M19" i="2"/>
  <c r="N19" i="2"/>
  <c r="F19" i="2"/>
  <c r="D19" i="2"/>
  <c r="L20" i="2"/>
  <c r="M20" i="2"/>
  <c r="N20" i="2"/>
  <c r="F20" i="2"/>
  <c r="D20" i="2"/>
  <c r="L21" i="2"/>
  <c r="M21" i="2"/>
  <c r="N21" i="2"/>
  <c r="F21" i="2"/>
  <c r="D21" i="2"/>
  <c r="L22" i="2"/>
  <c r="M22" i="2"/>
  <c r="N22" i="2"/>
  <c r="F22" i="2"/>
  <c r="D22" i="2"/>
  <c r="L23" i="2"/>
  <c r="M23" i="2"/>
  <c r="N23" i="2"/>
  <c r="F23" i="2"/>
  <c r="D23" i="2"/>
  <c r="L24" i="2"/>
  <c r="M24" i="2"/>
  <c r="N24" i="2"/>
  <c r="F24" i="2"/>
  <c r="D24" i="2"/>
  <c r="L25" i="2"/>
  <c r="M25" i="2"/>
  <c r="N25" i="2"/>
  <c r="F25" i="2"/>
  <c r="D25" i="2"/>
  <c r="L26" i="2"/>
  <c r="M26" i="2"/>
  <c r="N26" i="2"/>
  <c r="F26" i="2"/>
  <c r="D26" i="2"/>
  <c r="L27" i="2"/>
  <c r="M27" i="2"/>
  <c r="N27" i="2"/>
  <c r="F27" i="2"/>
  <c r="D27" i="2"/>
  <c r="L28" i="2"/>
  <c r="M28" i="2"/>
  <c r="N28" i="2"/>
  <c r="F28" i="2"/>
  <c r="D28" i="2"/>
  <c r="L29" i="2"/>
  <c r="M29" i="2"/>
  <c r="N29" i="2"/>
  <c r="F29" i="2"/>
  <c r="D29" i="2"/>
  <c r="L30" i="2"/>
  <c r="M30" i="2"/>
  <c r="N30" i="2"/>
  <c r="F30" i="2"/>
  <c r="D30" i="2"/>
  <c r="L31" i="2"/>
  <c r="M31" i="2"/>
  <c r="N31" i="2"/>
  <c r="F31" i="2"/>
  <c r="D31" i="2"/>
  <c r="L32" i="2"/>
  <c r="M32" i="2"/>
  <c r="N32" i="2"/>
  <c r="F32" i="2"/>
  <c r="D32" i="2"/>
  <c r="L33" i="2"/>
  <c r="M33" i="2"/>
  <c r="N33" i="2"/>
  <c r="F33" i="2"/>
  <c r="D33" i="2"/>
  <c r="L34" i="2"/>
  <c r="M34" i="2"/>
  <c r="N34" i="2"/>
  <c r="F34" i="2"/>
  <c r="D34" i="2"/>
  <c r="L35" i="2"/>
  <c r="M35" i="2"/>
  <c r="N35" i="2"/>
  <c r="F35" i="2"/>
  <c r="D35" i="2"/>
  <c r="L36" i="2"/>
  <c r="M36" i="2"/>
  <c r="N36" i="2"/>
  <c r="F36" i="2"/>
  <c r="D36" i="2"/>
  <c r="L37" i="2"/>
  <c r="M37" i="2"/>
  <c r="N37" i="2"/>
  <c r="F37" i="2"/>
  <c r="D37" i="2"/>
  <c r="L38" i="2"/>
  <c r="M38" i="2"/>
  <c r="N38" i="2"/>
  <c r="F38" i="2"/>
  <c r="D38" i="2"/>
  <c r="L39" i="2"/>
  <c r="M39" i="2"/>
  <c r="N39" i="2"/>
  <c r="F39" i="2"/>
  <c r="D39" i="2"/>
  <c r="L40" i="2"/>
  <c r="M40" i="2"/>
  <c r="N40" i="2"/>
  <c r="F40" i="2"/>
  <c r="D40" i="2"/>
  <c r="L41" i="2"/>
  <c r="M41" i="2"/>
  <c r="N41" i="2"/>
  <c r="F41" i="2"/>
  <c r="D41" i="2"/>
  <c r="L42" i="2"/>
  <c r="M42" i="2"/>
  <c r="N42" i="2"/>
  <c r="F42" i="2"/>
  <c r="D42" i="2"/>
  <c r="D43" i="2"/>
  <c r="D44" i="2"/>
  <c r="F45" i="2"/>
  <c r="D45" i="2"/>
  <c r="F46" i="2"/>
  <c r="D46" i="2"/>
  <c r="D47" i="2"/>
  <c r="D48" i="2"/>
  <c r="I46" i="2"/>
  <c r="J44" i="2"/>
  <c r="F43" i="2"/>
  <c r="E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E12" i="1"/>
  <c r="C12" i="1"/>
  <c r="D12" i="1"/>
  <c r="E14" i="1"/>
  <c r="D14" i="1"/>
  <c r="N15" i="1"/>
  <c r="L15" i="1"/>
  <c r="M15" i="1"/>
  <c r="F15" i="1"/>
  <c r="D15" i="1"/>
  <c r="N16" i="1"/>
  <c r="L16" i="1"/>
  <c r="M16" i="1"/>
  <c r="F16" i="1"/>
  <c r="D16" i="1"/>
  <c r="N17" i="1"/>
  <c r="L17" i="1"/>
  <c r="M17" i="1"/>
  <c r="F17" i="1"/>
  <c r="D17" i="1"/>
  <c r="N18" i="1"/>
  <c r="L18" i="1"/>
  <c r="M18" i="1"/>
  <c r="F18" i="1"/>
  <c r="D18" i="1"/>
  <c r="N19" i="1"/>
  <c r="L19" i="1"/>
  <c r="M19" i="1"/>
  <c r="F19" i="1"/>
  <c r="D19" i="1"/>
  <c r="N20" i="1"/>
  <c r="L20" i="1"/>
  <c r="M20" i="1"/>
  <c r="F20" i="1"/>
  <c r="D20" i="1"/>
  <c r="N21" i="1"/>
  <c r="L21" i="1"/>
  <c r="M21" i="1"/>
  <c r="F21" i="1"/>
  <c r="D21" i="1"/>
  <c r="N22" i="1"/>
  <c r="L22" i="1"/>
  <c r="M22" i="1"/>
  <c r="F22" i="1"/>
  <c r="D22" i="1"/>
  <c r="N23" i="1"/>
  <c r="L23" i="1"/>
  <c r="M23" i="1"/>
  <c r="F23" i="1"/>
  <c r="D23" i="1"/>
  <c r="N24" i="1"/>
  <c r="L24" i="1"/>
  <c r="M24" i="1"/>
  <c r="F24" i="1"/>
  <c r="D24" i="1"/>
  <c r="N25" i="1"/>
  <c r="L25" i="1"/>
  <c r="M25" i="1"/>
  <c r="F25" i="1"/>
  <c r="D25" i="1"/>
  <c r="N26" i="1"/>
  <c r="L26" i="1"/>
  <c r="M26" i="1"/>
  <c r="F26" i="1"/>
  <c r="D26" i="1"/>
  <c r="N27" i="1"/>
  <c r="L27" i="1"/>
  <c r="M27" i="1"/>
  <c r="F27" i="1"/>
  <c r="D27" i="1"/>
  <c r="N28" i="1"/>
  <c r="L28" i="1"/>
  <c r="M28" i="1"/>
  <c r="F28" i="1"/>
  <c r="D28" i="1"/>
  <c r="N29" i="1"/>
  <c r="L29" i="1"/>
  <c r="M29" i="1"/>
  <c r="F29" i="1"/>
  <c r="D29" i="1"/>
  <c r="N30" i="1"/>
  <c r="L30" i="1"/>
  <c r="M30" i="1"/>
  <c r="F30" i="1"/>
  <c r="D30" i="1"/>
  <c r="N31" i="1"/>
  <c r="L31" i="1"/>
  <c r="M31" i="1"/>
  <c r="F31" i="1"/>
  <c r="D31" i="1"/>
  <c r="N32" i="1"/>
  <c r="L32" i="1"/>
  <c r="M32" i="1"/>
  <c r="F32" i="1"/>
  <c r="D32" i="1"/>
  <c r="N33" i="1"/>
  <c r="L33" i="1"/>
  <c r="M33" i="1"/>
  <c r="F33" i="1"/>
  <c r="D33" i="1"/>
  <c r="N34" i="1"/>
  <c r="L34" i="1"/>
  <c r="M34" i="1"/>
  <c r="F34" i="1"/>
  <c r="D34" i="1"/>
  <c r="N35" i="1"/>
  <c r="L35" i="1"/>
  <c r="M35" i="1"/>
  <c r="F35" i="1"/>
  <c r="D35" i="1"/>
  <c r="N36" i="1"/>
  <c r="L36" i="1"/>
  <c r="M36" i="1"/>
  <c r="F36" i="1"/>
  <c r="D36" i="1"/>
  <c r="N37" i="1"/>
  <c r="L37" i="1"/>
  <c r="M37" i="1"/>
  <c r="F37" i="1"/>
  <c r="D37" i="1"/>
  <c r="N38" i="1"/>
  <c r="L38" i="1"/>
  <c r="M38" i="1"/>
  <c r="F38" i="1"/>
  <c r="D38" i="1"/>
  <c r="N39" i="1"/>
  <c r="L39" i="1"/>
  <c r="M39" i="1"/>
  <c r="F39" i="1"/>
  <c r="D39" i="1"/>
  <c r="N40" i="1"/>
  <c r="L40" i="1"/>
  <c r="M40" i="1"/>
  <c r="F40" i="1"/>
  <c r="D40" i="1"/>
  <c r="N41" i="1"/>
  <c r="L41" i="1"/>
  <c r="M41" i="1"/>
  <c r="F41" i="1"/>
  <c r="D41" i="1"/>
  <c r="N42" i="1"/>
  <c r="L42" i="1"/>
  <c r="M42" i="1"/>
  <c r="F42" i="1"/>
  <c r="D42" i="1"/>
  <c r="D43" i="1"/>
  <c r="D44" i="1"/>
  <c r="F45" i="1"/>
  <c r="D45" i="1"/>
  <c r="F46" i="1"/>
  <c r="D46" i="1"/>
  <c r="D47" i="1"/>
  <c r="D48" i="1"/>
  <c r="I46" i="1"/>
  <c r="J44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E43" i="1"/>
  <c r="F43" i="1"/>
</calcChain>
</file>

<file path=xl/sharedStrings.xml><?xml version="1.0" encoding="utf-8"?>
<sst xmlns="http://schemas.openxmlformats.org/spreadsheetml/2006/main" count="162" uniqueCount="54">
  <si>
    <t>Part # + Rev</t>
    <phoneticPr fontId="0"/>
  </si>
  <si>
    <t>Part Description</t>
    <phoneticPr fontId="0"/>
  </si>
  <si>
    <t>Qty/day</t>
  </si>
  <si>
    <t>Material description</t>
    <phoneticPr fontId="0" type="noConversion"/>
  </si>
  <si>
    <t>Material cost/unit</t>
    <phoneticPr fontId="0"/>
  </si>
  <si>
    <t># of parts/unit</t>
    <phoneticPr fontId="0"/>
  </si>
  <si>
    <t>Material cost</t>
  </si>
  <si>
    <t>Operation</t>
    <phoneticPr fontId="0" type="noConversion"/>
  </si>
  <si>
    <t>Cost/ part</t>
  </si>
  <si>
    <t>Material cost/ part added</t>
  </si>
  <si>
    <t>Op Cost/part</t>
  </si>
  <si>
    <t>Machine</t>
  </si>
  <si>
    <t>Yield</t>
  </si>
  <si>
    <t>Parts/day</t>
  </si>
  <si>
    <t>Total Rate $/hr</t>
  </si>
  <si>
    <t>M/c $/part</t>
  </si>
  <si>
    <t>Process Yield loss/part</t>
  </si>
  <si>
    <t>Material Yld loss/ part</t>
  </si>
  <si>
    <t>Material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</si>
  <si>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</si>
  <si>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</si>
  <si>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</si>
  <si>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</si>
  <si>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</si>
  <si>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</si>
  <si>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</si>
  <si>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</si>
  <si>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</si>
  <si>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Add here</t>
  </si>
  <si>
    <t>Total</t>
  </si>
  <si>
    <t>HF Global, Inc. - Pricing Sheet</t>
  </si>
  <si>
    <t>Cycle time (secs)</t>
  </si>
  <si>
    <t>Supplier</t>
  </si>
  <si>
    <t>Usage/unit</t>
  </si>
  <si>
    <t>Foxron Precision Metal Parts Co., Ltd</t>
    <phoneticPr fontId="15" type="noConversion"/>
  </si>
  <si>
    <t>Razor stand</t>
    <phoneticPr fontId="15" type="noConversion"/>
  </si>
  <si>
    <t>Aluminum alloy 6063-T5</t>
    <phoneticPr fontId="15" type="noConversion"/>
  </si>
  <si>
    <t>cutting</t>
    <phoneticPr fontId="15" type="noConversion"/>
  </si>
  <si>
    <t>cutting machine</t>
    <phoneticPr fontId="15" type="noConversion"/>
  </si>
  <si>
    <t>CNC machining</t>
    <phoneticPr fontId="15" type="noConversion"/>
  </si>
  <si>
    <t>CNC center</t>
    <phoneticPr fontId="15" type="noConversion"/>
  </si>
  <si>
    <t>CNC turning</t>
    <phoneticPr fontId="15" type="noConversion"/>
  </si>
  <si>
    <t>CNC lathe</t>
    <phoneticPr fontId="15" type="noConversion"/>
  </si>
  <si>
    <t>polishing</t>
    <phoneticPr fontId="15" type="noConversion"/>
  </si>
  <si>
    <t>sandblasting</t>
    <phoneticPr fontId="15" type="noConversion"/>
  </si>
  <si>
    <t>sandblasting machine</t>
    <phoneticPr fontId="15" type="noConversion"/>
  </si>
  <si>
    <t>laser machine</t>
    <phoneticPr fontId="15" type="noConversion"/>
  </si>
  <si>
    <t>laser etching</t>
    <phoneticPr fontId="15" type="noConversion"/>
  </si>
  <si>
    <t>assembly</t>
    <phoneticPr fontId="15" type="noConversion"/>
  </si>
  <si>
    <t>packing</t>
    <phoneticPr fontId="15" type="noConversion"/>
  </si>
  <si>
    <t>silicone ring</t>
    <phoneticPr fontId="15" type="noConversion"/>
  </si>
  <si>
    <t>packing material</t>
    <phoneticPr fontId="15" type="noConversion"/>
  </si>
  <si>
    <t>anodizing</t>
    <phoneticPr fontId="15" type="noConversion"/>
  </si>
  <si>
    <t>anodize line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</si>
</sst>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.00"/>
    <numFmt numFmtId="167" formatCode="\$#,##0.0000;[Red]\$#,##0.0000"/>
    <numFmt numFmtId="168" formatCode="0.0"/>
    <numFmt numFmtId="169" formatCode="&quot;$&quot;#,##0.000"/>
    <numFmt numFmtId="170" formatCode="\$#,##0.000_);[Red]\(\$#,##0.000\)"/>
    <numFmt numFmtId="171" formatCode="0.0%"/>
    <numFmt numFmtId="172" formatCode="\$#,##0.00;[Red]\$#,##0.00"/>
    <numFmt numFmtId="173" formatCode="\$#,##0.000;[Red]\$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b/>
      <sz val="18"/>
      <color theme="1"/>
      <name val="Brandon Grotesque Regular"/>
      <family val="2"/>
    </font>
    <font>
      <sz val="11"/>
      <color theme="1"/>
      <name val="Brandon Grotesque Regular"/>
      <family val="2"/>
    </font>
    <font>
      <sz val="10"/>
      <name val="Brandon Grotesque Regular"/>
      <family val="2"/>
    </font>
    <font>
      <sz val="10"/>
      <color indexed="8"/>
      <name val="Brandon Grotesque Regular"/>
      <family val="2"/>
    </font>
    <font>
      <b/>
      <sz val="10"/>
      <name val="Brandon Grotesque Regular"/>
      <family val="2"/>
    </font>
    <font>
      <b/>
      <sz val="10"/>
      <color indexed="8"/>
      <name val="Brandon Grotesque Regular"/>
      <family val="2"/>
    </font>
    <font>
      <sz val="10"/>
      <color indexed="10"/>
      <name val="Brandon Grotesque Regular"/>
      <family val="2"/>
    </font>
    <font>
      <sz val="10"/>
      <color theme="1"/>
      <name val="Brandon Grotesque Regular"/>
      <family val="2"/>
    </font>
    <font>
      <sz val="10"/>
      <color indexed="12"/>
      <name val="Brandon Grotesque Regular"/>
      <family val="2"/>
    </font>
    <font>
      <b/>
      <sz val="10"/>
      <color indexed="10"/>
      <name val="Brandon Grotesque Regular"/>
      <family val="2"/>
    </font>
    <font>
      <b/>
      <sz val="12"/>
      <color indexed="10"/>
      <name val="Brandon Grotesque Regular"/>
      <family val="2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71">
    <xf numFmtId="0" fontId="0" fillId="0" borderId="0" xfId="0"/>
    <xf numFmtId="0" fontId="5" fillId="0" borderId="0" xfId="0" applyFont="1"/>
    <xf numFmtId="0" fontId="6" fillId="0" borderId="1" xfId="2" applyFont="1" applyBorder="1"/>
    <xf numFmtId="0" fontId="6" fillId="2" borderId="1" xfId="2" applyFont="1" applyFill="1" applyBorder="1" applyAlignment="1" applyProtection="1">
      <alignment horizontal="center"/>
      <protection locked="0"/>
    </xf>
    <xf numFmtId="0" fontId="6" fillId="0" borderId="0" xfId="2" applyFont="1" applyAlignment="1">
      <alignment horizontal="center"/>
    </xf>
    <xf numFmtId="0" fontId="6" fillId="0" borderId="0" xfId="2" applyFont="1"/>
    <xf numFmtId="1" fontId="6" fillId="0" borderId="0" xfId="2" applyNumberFormat="1" applyFont="1"/>
    <xf numFmtId="0" fontId="6" fillId="2" borderId="1" xfId="2" applyFont="1" applyFill="1" applyBorder="1" applyAlignment="1" applyProtection="1">
      <alignment horizontal="center" wrapText="1"/>
      <protection locked="0"/>
    </xf>
    <xf numFmtId="0" fontId="6" fillId="0" borderId="0" xfId="2" applyFont="1" applyAlignment="1">
      <alignment horizontal="center" vertical="center"/>
    </xf>
    <xf numFmtId="0" fontId="6" fillId="0" borderId="2" xfId="2" applyFont="1" applyBorder="1"/>
    <xf numFmtId="0" fontId="6" fillId="3" borderId="1" xfId="2" applyFont="1" applyFill="1" applyBorder="1" applyAlignment="1" applyProtection="1">
      <alignment horizontal="center" vertical="center" wrapText="1"/>
      <protection locked="0"/>
    </xf>
    <xf numFmtId="166" fontId="6" fillId="3" borderId="1" xfId="2" applyNumberFormat="1" applyFont="1" applyFill="1" applyBorder="1" applyAlignment="1" applyProtection="1">
      <alignment horizontal="center" vertical="center"/>
      <protection locked="0"/>
    </xf>
    <xf numFmtId="0" fontId="6" fillId="2" borderId="2" xfId="2" applyFont="1" applyFill="1" applyBorder="1" applyAlignment="1" applyProtection="1">
      <alignment horizontal="center"/>
      <protection locked="0"/>
    </xf>
    <xf numFmtId="167" fontId="7" fillId="0" borderId="2" xfId="3" applyNumberFormat="1" applyFont="1" applyFill="1" applyBorder="1" applyAlignment="1" applyProtection="1">
      <alignment horizontal="center"/>
    </xf>
    <xf numFmtId="167" fontId="7" fillId="0" borderId="1" xfId="3" applyNumberFormat="1" applyFont="1" applyFill="1" applyBorder="1" applyAlignment="1" applyProtection="1">
      <alignment horizontal="center"/>
    </xf>
    <xf numFmtId="0" fontId="8" fillId="4" borderId="1" xfId="2" applyFont="1" applyFill="1" applyBorder="1" applyAlignment="1">
      <alignment horizontal="center" vertical="center" wrapText="1"/>
    </xf>
    <xf numFmtId="166" fontId="8" fillId="4" borderId="1" xfId="2" applyNumberFormat="1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10" fontId="9" fillId="4" borderId="1" xfId="2" applyNumberFormat="1" applyFont="1" applyFill="1" applyBorder="1" applyAlignment="1">
      <alignment horizontal="center" vertical="center" wrapText="1"/>
    </xf>
    <xf numFmtId="1" fontId="9" fillId="4" borderId="1" xfId="2" applyNumberFormat="1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center"/>
    </xf>
    <xf numFmtId="167" fontId="6" fillId="0" borderId="1" xfId="2" applyNumberFormat="1" applyFont="1" applyBorder="1" applyAlignment="1">
      <alignment horizontal="center"/>
    </xf>
    <xf numFmtId="1" fontId="6" fillId="0" borderId="1" xfId="2" applyNumberFormat="1" applyFont="1" applyBorder="1" applyAlignment="1">
      <alignment horizontal="center"/>
    </xf>
    <xf numFmtId="0" fontId="6" fillId="2" borderId="1" xfId="4" applyFont="1" applyFill="1" applyBorder="1" applyAlignment="1">
      <alignment horizontal="left" vertical="center"/>
    </xf>
    <xf numFmtId="167" fontId="10" fillId="2" borderId="1" xfId="2" applyNumberFormat="1" applyFont="1" applyFill="1" applyBorder="1" applyAlignment="1" applyProtection="1">
      <alignment horizontal="center"/>
      <protection locked="0"/>
    </xf>
    <xf numFmtId="166" fontId="6" fillId="0" borderId="1" xfId="2" applyNumberFormat="1" applyFont="1" applyBorder="1" applyAlignment="1">
      <alignment horizontal="center"/>
    </xf>
    <xf numFmtId="0" fontId="10" fillId="2" borderId="1" xfId="4" applyFont="1" applyFill="1" applyBorder="1" applyAlignment="1">
      <alignment horizontal="left" vertical="center" wrapText="1"/>
    </xf>
    <xf numFmtId="1" fontId="7" fillId="2" borderId="1" xfId="2" applyNumberFormat="1" applyFont="1" applyFill="1" applyBorder="1" applyAlignment="1" applyProtection="1">
      <alignment horizontal="center"/>
      <protection locked="0"/>
    </xf>
    <xf numFmtId="10" fontId="10" fillId="2" borderId="1" xfId="2" applyNumberFormat="1" applyFont="1" applyFill="1" applyBorder="1" applyAlignment="1" applyProtection="1">
      <alignment horizontal="center"/>
      <protection locked="0"/>
    </xf>
    <xf numFmtId="1" fontId="7" fillId="0" borderId="1" xfId="2" applyNumberFormat="1" applyFont="1" applyBorder="1" applyAlignment="1">
      <alignment horizontal="center"/>
    </xf>
    <xf numFmtId="168" fontId="10" fillId="3" borderId="1" xfId="2" applyNumberFormat="1" applyFont="1" applyFill="1" applyBorder="1" applyAlignment="1" applyProtection="1">
      <alignment horizontal="center"/>
      <protection locked="0"/>
    </xf>
    <xf numFmtId="169" fontId="6" fillId="0" borderId="1" xfId="2" applyNumberFormat="1" applyFont="1" applyBorder="1" applyAlignment="1">
      <alignment horizontal="center"/>
    </xf>
    <xf numFmtId="0" fontId="6" fillId="2" borderId="1" xfId="4" applyFont="1" applyFill="1" applyBorder="1" applyAlignment="1">
      <alignment horizontal="left" vertical="center" wrapText="1"/>
    </xf>
    <xf numFmtId="0" fontId="7" fillId="2" borderId="1" xfId="2" applyFont="1" applyFill="1" applyBorder="1" applyAlignment="1" applyProtection="1">
      <alignment horizontal="center"/>
      <protection locked="0"/>
    </xf>
    <xf numFmtId="0" fontId="10" fillId="2" borderId="1" xfId="2" applyFont="1" applyFill="1" applyBorder="1" applyAlignment="1" applyProtection="1">
      <alignment horizontal="left"/>
      <protection locked="0"/>
    </xf>
    <xf numFmtId="0" fontId="6" fillId="2" borderId="1" xfId="2" applyFont="1" applyFill="1" applyBorder="1" applyAlignment="1" applyProtection="1">
      <alignment horizontal="left" vertical="center"/>
      <protection locked="0"/>
    </xf>
    <xf numFmtId="0" fontId="11" fillId="2" borderId="1" xfId="2" applyFont="1" applyFill="1" applyBorder="1" applyAlignment="1" applyProtection="1">
      <alignment horizontal="left" vertical="center"/>
      <protection locked="0"/>
    </xf>
    <xf numFmtId="0" fontId="6" fillId="3" borderId="1" xfId="2" applyFont="1" applyFill="1" applyBorder="1" applyAlignment="1" applyProtection="1">
      <alignment horizontal="left"/>
      <protection locked="0"/>
    </xf>
    <xf numFmtId="0" fontId="6" fillId="2" borderId="1" xfId="2" applyFont="1" applyFill="1" applyBorder="1" applyAlignment="1" applyProtection="1">
      <alignment horizontal="left" wrapText="1"/>
      <protection locked="0"/>
    </xf>
    <xf numFmtId="0" fontId="8" fillId="0" borderId="1" xfId="2" applyFont="1" applyBorder="1"/>
    <xf numFmtId="0" fontId="6" fillId="0" borderId="1" xfId="2" applyFont="1" applyFill="1" applyBorder="1"/>
    <xf numFmtId="0" fontId="10" fillId="0" borderId="1" xfId="2" applyFont="1" applyBorder="1" applyAlignment="1" applyProtection="1">
      <alignment horizontal="center"/>
      <protection locked="0"/>
    </xf>
    <xf numFmtId="167" fontId="8" fillId="0" borderId="1" xfId="2" applyNumberFormat="1" applyFont="1" applyBorder="1" applyAlignment="1">
      <alignment horizontal="center"/>
    </xf>
    <xf numFmtId="164" fontId="8" fillId="0" borderId="1" xfId="2" applyNumberFormat="1" applyFont="1" applyBorder="1" applyAlignment="1">
      <alignment horizontal="center"/>
    </xf>
    <xf numFmtId="0" fontId="8" fillId="0" borderId="1" xfId="2" applyFont="1" applyBorder="1" applyProtection="1">
      <protection locked="0"/>
    </xf>
    <xf numFmtId="1" fontId="8" fillId="0" borderId="1" xfId="2" applyNumberFormat="1" applyFont="1" applyBorder="1"/>
    <xf numFmtId="0" fontId="6" fillId="0" borderId="1" xfId="2" applyFont="1" applyBorder="1" applyAlignment="1">
      <alignment horizontal="right"/>
    </xf>
    <xf numFmtId="170" fontId="10" fillId="2" borderId="1" xfId="2" applyNumberFormat="1" applyFont="1" applyFill="1" applyBorder="1" applyAlignment="1" applyProtection="1">
      <alignment horizontal="center"/>
      <protection locked="0"/>
    </xf>
    <xf numFmtId="0" fontId="6" fillId="0" borderId="1" xfId="2" applyFont="1" applyBorder="1" applyProtection="1">
      <protection locked="0"/>
    </xf>
    <xf numFmtId="1" fontId="10" fillId="0" borderId="1" xfId="2" applyNumberFormat="1" applyFont="1" applyFill="1" applyBorder="1" applyAlignment="1">
      <alignment horizontal="center"/>
    </xf>
    <xf numFmtId="171" fontId="10" fillId="2" borderId="1" xfId="1" applyNumberFormat="1" applyFont="1" applyFill="1" applyBorder="1" applyAlignment="1" applyProtection="1">
      <protection locked="0"/>
    </xf>
    <xf numFmtId="172" fontId="6" fillId="0" borderId="1" xfId="2" applyNumberFormat="1" applyFont="1" applyBorder="1" applyAlignment="1">
      <alignment horizontal="center"/>
    </xf>
    <xf numFmtId="1" fontId="6" fillId="0" borderId="1" xfId="2" applyNumberFormat="1" applyFont="1" applyBorder="1"/>
    <xf numFmtId="9" fontId="12" fillId="0" borderId="1" xfId="2" applyNumberFormat="1" applyFont="1" applyBorder="1" applyAlignment="1" applyProtection="1">
      <alignment horizontal="center"/>
      <protection locked="0"/>
    </xf>
    <xf numFmtId="167" fontId="6" fillId="0" borderId="2" xfId="2" applyNumberFormat="1" applyFont="1" applyBorder="1" applyAlignment="1">
      <alignment horizontal="center"/>
    </xf>
    <xf numFmtId="0" fontId="13" fillId="0" borderId="1" xfId="2" applyFont="1" applyFill="1" applyBorder="1"/>
    <xf numFmtId="0" fontId="13" fillId="0" borderId="3" xfId="2" applyFont="1" applyFill="1" applyBorder="1"/>
    <xf numFmtId="173" fontId="14" fillId="0" borderId="4" xfId="2" applyNumberFormat="1" applyFont="1" applyFill="1" applyBorder="1" applyAlignment="1">
      <alignment horizontal="center"/>
    </xf>
    <xf numFmtId="0" fontId="8" fillId="0" borderId="0" xfId="2" applyFont="1" applyAlignment="1">
      <alignment horizontal="center"/>
    </xf>
    <xf numFmtId="0" fontId="8" fillId="0" borderId="0" xfId="2" applyFont="1"/>
    <xf numFmtId="1" fontId="8" fillId="0" borderId="0" xfId="2" applyNumberFormat="1" applyFont="1"/>
    <xf numFmtId="0" fontId="4" fillId="0" borderId="0" xfId="0" applyFont="1" applyAlignment="1">
      <alignment horizontal="center" vertical="center"/>
    </xf>
    <xf numFmtId="0" fontId="6" fillId="2" borderId="1" xfId="2" applyFont="1" applyFill="1" applyBorder="1" applyAlignment="1" applyProtection="1">
      <alignment horizontal="left"/>
      <protection locked="0"/>
    </xf>
    <xf numFmtId="167" fontId="6" fillId="0" borderId="1" xfId="3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8" fillId="3" borderId="1" xfId="2" applyNumberFormat="1" applyFont="1" applyFill="1" applyBorder="1" applyAlignment="1" applyProtection="1">
      <alignment horizontal="center" vertical="center"/>
      <protection locked="0"/>
    </xf>
    <xf numFmtId="10" fontId="13" fillId="2" borderId="1" xfId="2" applyNumberFormat="1" applyFont="1" applyFill="1" applyBorder="1" applyAlignment="1" applyProtection="1">
      <alignment horizontal="center"/>
      <protection locked="0"/>
    </xf>
    <xf numFmtId="1" fontId="9" fillId="2" borderId="1" xfId="2" applyNumberFormat="1" applyFont="1" applyFill="1" applyBorder="1" applyAlignment="1" applyProtection="1">
      <alignment horizontal="center"/>
      <protection locked="0"/>
    </xf>
    <xf numFmtId="0" fontId="9" fillId="2" borderId="1" xfId="2" applyFont="1" applyFill="1" applyBorder="1" applyAlignment="1" applyProtection="1">
      <alignment horizontal="center"/>
      <protection locked="0"/>
    </xf>
    <xf numFmtId="168" fontId="13" fillId="3" borderId="1" xfId="2" applyNumberFormat="1" applyFont="1" applyFill="1" applyBorder="1" applyAlignment="1" applyProtection="1">
      <alignment horizontal="center"/>
      <protection locked="0"/>
    </xf>
  </cellXfs>
  <cellStyles count="9">
    <cellStyle name="Followed Hyperlink" xfId="6" builtinId="9" hidden="1"/>
    <cellStyle name="Followed Hyperlink" xfId="8" builtinId="9" hidden="1"/>
    <cellStyle name="Hyperlink" xfId="5" builtinId="8" hidden="1"/>
    <cellStyle name="Hyperlink" xfId="7" builtinId="8" hidden="1"/>
    <cellStyle name="Normal" xfId="0" builtinId="0"/>
    <cellStyle name="Normal 2" xfId="4"/>
    <cellStyle name="Normal_BUC M84-Keyboard-02_01_07-check.xls 2" xfId="2"/>
    <cellStyle name="Percent" xfId="1" builtinId="5"/>
    <cellStyle name="貨幣_GP_PP RFQ_818-0511-17_K20 CTO Frame_110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285751</xdr:colOff>
      <xdr:row>0</xdr:row>
      <xdr:rowOff>180976</xdr:rowOff>
    </xdr:from>
    <xdr:to>
      <xdr:col>1</xdr:col>
      <xdr:colOff>552451</xdr:colOff>
      <xdr:row>1</xdr:row>
      <xdr:rowOff>619546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180976"/>
          <a:ext cx="266700" cy="6290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285751</xdr:colOff>
      <xdr:row>0</xdr:row>
      <xdr:rowOff>180976</xdr:rowOff>
    </xdr:from>
    <xdr:to>
      <xdr:col>1</xdr:col>
      <xdr:colOff>552451</xdr:colOff>
      <xdr:row>1</xdr:row>
      <xdr:rowOff>619546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1" y="180976"/>
          <a:ext cx="266700" cy="6163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285751</xdr:colOff>
      <xdr:row>0</xdr:row>
      <xdr:rowOff>180976</xdr:rowOff>
    </xdr:from>
    <xdr:to>
      <xdr:col>1</xdr:col>
      <xdr:colOff>552451</xdr:colOff>
      <xdr:row>1</xdr:row>
      <xdr:rowOff>619546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1" y="180976"/>
          <a:ext cx="266700" cy="616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8"/>
  <sheetViews>
    <sheetView showGridLines="0" workbookViewId="0">
      <selection activeCell="E2" sqref="E2"/>
    </sheetView>
  </sheetViews>
  <sheetFormatPr baseColWidth="10" defaultColWidth="8.83203125" defaultRowHeight="14" x14ac:dyDescent="0"/>
  <cols>
    <col min="1" max="1" width="3.6640625" customWidth="1"/>
    <col min="2" max="2" width="17.5" bestFit="1" customWidth="1"/>
    <col min="3" max="7" width="25.6640625" customWidth="1"/>
    <col min="8" max="14" width="10.6640625" customWidth="1"/>
  </cols>
  <sheetData>
    <row r="2" spans="2:14" ht="50" customHeight="1">
      <c r="B2" s="65" t="s">
        <v>30</v>
      </c>
      <c r="C2" s="65"/>
      <c r="D2" s="65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61"/>
      <c r="C3" s="61"/>
      <c r="D3" s="6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ht="15">
      <c r="B4" s="2" t="s">
        <v>32</v>
      </c>
      <c r="C4" s="62" t="s">
        <v>34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>
      <c r="B5" s="2" t="s">
        <v>0</v>
      </c>
      <c r="C5" s="3"/>
      <c r="D5" s="4"/>
      <c r="E5" s="4"/>
      <c r="F5" s="4"/>
      <c r="G5" s="5"/>
      <c r="H5" s="5"/>
      <c r="I5" s="5"/>
      <c r="J5" s="6"/>
      <c r="K5" s="5"/>
      <c r="L5" s="5"/>
      <c r="M5" s="5"/>
      <c r="N5" s="5"/>
    </row>
    <row r="6" spans="2:14">
      <c r="B6" s="2" t="s">
        <v>1</v>
      </c>
      <c r="C6" s="7" t="s">
        <v>35</v>
      </c>
      <c r="D6" s="4"/>
      <c r="E6" s="4"/>
      <c r="F6" s="4"/>
      <c r="G6" s="5"/>
      <c r="H6" s="5"/>
      <c r="I6" s="5"/>
      <c r="J6" s="6"/>
      <c r="K6" s="5"/>
      <c r="L6" s="5"/>
      <c r="M6" s="5"/>
      <c r="N6" s="5"/>
    </row>
    <row r="7" spans="2:14">
      <c r="B7" s="2" t="s">
        <v>2</v>
      </c>
      <c r="C7" s="3">
        <v>3000</v>
      </c>
      <c r="D7" s="4"/>
      <c r="E7" s="4"/>
      <c r="F7" s="8"/>
      <c r="G7" s="8"/>
      <c r="H7" s="8"/>
      <c r="I7" s="8"/>
      <c r="J7" s="8"/>
      <c r="K7" s="8"/>
      <c r="L7" s="8"/>
      <c r="M7" s="5"/>
      <c r="N7" s="5"/>
    </row>
    <row r="8" spans="2:14">
      <c r="B8" s="9" t="s">
        <v>3</v>
      </c>
      <c r="C8" s="10" t="s">
        <v>36</v>
      </c>
      <c r="D8" s="10" t="s">
        <v>50</v>
      </c>
      <c r="E8" s="10" t="s">
        <v>51</v>
      </c>
      <c r="F8" s="10"/>
      <c r="G8" s="10"/>
      <c r="H8" s="5"/>
      <c r="I8" s="5"/>
      <c r="J8" s="5"/>
      <c r="K8" s="5"/>
      <c r="L8" s="5"/>
      <c r="M8" s="5"/>
      <c r="N8" s="5"/>
    </row>
    <row r="9" spans="2:14">
      <c r="B9" s="9" t="s">
        <v>4</v>
      </c>
      <c r="C9" s="11">
        <v>0.5</v>
      </c>
      <c r="D9" s="11">
        <v>0.1</v>
      </c>
      <c r="E9" s="11">
        <v>0.1</v>
      </c>
      <c r="F9" s="11"/>
      <c r="G9" s="11"/>
      <c r="H9" s="5"/>
      <c r="I9" s="5"/>
      <c r="J9" s="5"/>
      <c r="K9" s="5"/>
      <c r="L9" s="5"/>
      <c r="M9" s="5"/>
      <c r="N9" s="5"/>
    </row>
    <row r="10" spans="2:14">
      <c r="B10" s="9" t="s">
        <v>33</v>
      </c>
      <c r="C10" s="12">
        <v>1</v>
      </c>
      <c r="D10" s="12">
        <v>1</v>
      </c>
      <c r="E10" s="12">
        <v>1</v>
      </c>
      <c r="F10" s="12"/>
      <c r="G10" s="12"/>
      <c r="H10" s="5"/>
      <c r="I10" s="5"/>
      <c r="J10" s="5"/>
      <c r="K10" s="5"/>
      <c r="L10" s="5"/>
      <c r="M10" s="5"/>
      <c r="N10" s="5"/>
    </row>
    <row r="11" spans="2:14">
      <c r="B11" s="9" t="s">
        <v>5</v>
      </c>
      <c r="C11" s="12">
        <v>1</v>
      </c>
      <c r="D11" s="12">
        <v>1</v>
      </c>
      <c r="E11" s="12">
        <v>1</v>
      </c>
      <c r="F11" s="12"/>
      <c r="G11" s="12"/>
      <c r="H11" s="5"/>
      <c r="I11" s="5"/>
      <c r="J11" s="5"/>
      <c r="K11" s="5"/>
      <c r="L11" s="5"/>
      <c r="M11" s="5"/>
      <c r="N11" s="5"/>
    </row>
    <row r="12" spans="2:14">
      <c r="B12" s="9" t="s">
        <v>6</v>
      </c>
      <c r="C12" s="13">
        <f>(C9*C10)/C11</f>
        <v>0.5</v>
      </c>
      <c r="D12" s="13">
        <f>(D9*D10)/D11</f>
        <v>0.1</v>
      </c>
      <c r="E12" s="14">
        <f>(E9*E10)/E11</f>
        <v>0.1</v>
      </c>
      <c r="F12" s="14"/>
      <c r="G12" s="14"/>
      <c r="H12" s="5"/>
      <c r="I12" s="5"/>
      <c r="J12" s="5"/>
      <c r="K12" s="5"/>
      <c r="L12" s="5"/>
      <c r="M12" s="5"/>
      <c r="N12" s="5"/>
    </row>
    <row r="13" spans="2:14" ht="39">
      <c r="B13" s="15"/>
      <c r="C13" s="15" t="s">
        <v>7</v>
      </c>
      <c r="D13" s="16" t="s">
        <v>8</v>
      </c>
      <c r="E13" s="16" t="s">
        <v>9</v>
      </c>
      <c r="F13" s="16" t="s">
        <v>10</v>
      </c>
      <c r="G13" s="17" t="s">
        <v>11</v>
      </c>
      <c r="H13" s="17" t="s">
        <v>31</v>
      </c>
      <c r="I13" s="18" t="s">
        <v>12</v>
      </c>
      <c r="J13" s="19" t="s">
        <v>13</v>
      </c>
      <c r="K13" s="17" t="s">
        <v>14</v>
      </c>
      <c r="L13" s="16" t="s">
        <v>15</v>
      </c>
      <c r="M13" s="16" t="s">
        <v>16</v>
      </c>
      <c r="N13" s="16" t="s">
        <v>17</v>
      </c>
    </row>
    <row r="14" spans="2:14">
      <c r="B14" s="20" t="s">
        <v>18</v>
      </c>
      <c r="C14" s="2"/>
      <c r="D14" s="21">
        <f>E14+F14</f>
        <v>0.7</v>
      </c>
      <c r="E14" s="63">
        <f>C12+D12+E12+F12+G12</f>
        <v>0.7</v>
      </c>
      <c r="F14" s="20">
        <v>0</v>
      </c>
      <c r="G14" s="2"/>
      <c r="H14" s="2"/>
      <c r="I14" s="2"/>
      <c r="J14" s="22" t="s">
        <v>19</v>
      </c>
      <c r="K14" s="2"/>
      <c r="L14" s="2"/>
      <c r="M14" s="2"/>
      <c r="N14" s="2"/>
    </row>
    <row r="15" spans="2:14">
      <c r="B15" s="20">
        <v>1</v>
      </c>
      <c r="C15" s="23" t="s">
        <v>37</v>
      </c>
      <c r="D15" s="21">
        <f>D14+E15+F15</f>
        <v>0.75374999999999992</v>
      </c>
      <c r="E15" s="24">
        <v>0</v>
      </c>
      <c r="F15" s="25">
        <f t="shared" ref="F15:F42" si="0">SUM(L15:N15)</f>
        <v>5.3750000000000006E-2</v>
      </c>
      <c r="G15" s="26" t="s">
        <v>38</v>
      </c>
      <c r="H15" s="27">
        <v>30</v>
      </c>
      <c r="I15" s="28">
        <v>0.995</v>
      </c>
      <c r="J15" s="29">
        <f>(1-I15)*J16+J16</f>
        <v>3562.8583265526822</v>
      </c>
      <c r="K15" s="30">
        <v>6</v>
      </c>
      <c r="L15" s="31">
        <f>(K15/3600)*H15</f>
        <v>0.05</v>
      </c>
      <c r="M15" s="31">
        <f t="shared" ref="M15:M42" si="1">(1-I15)*L15</f>
        <v>2.5000000000000022E-4</v>
      </c>
      <c r="N15" s="31">
        <f t="shared" ref="N15:N42" si="2">(1-I15)*D14</f>
        <v>3.5000000000000027E-3</v>
      </c>
    </row>
    <row r="16" spans="2:14">
      <c r="B16" s="20">
        <v>2</v>
      </c>
      <c r="C16" s="32" t="s">
        <v>39</v>
      </c>
      <c r="D16" s="21">
        <f t="shared" ref="D16:D42" si="3">D15+E16+F16</f>
        <v>1.4914375</v>
      </c>
      <c r="E16" s="24">
        <v>0</v>
      </c>
      <c r="F16" s="25">
        <f>SUM(L16:N16)</f>
        <v>0.73768750000000005</v>
      </c>
      <c r="G16" s="26" t="s">
        <v>40</v>
      </c>
      <c r="H16" s="27">
        <v>240</v>
      </c>
      <c r="I16" s="28">
        <v>0.95</v>
      </c>
      <c r="J16" s="29">
        <f t="shared" ref="J16:J41" si="4">(1-I16)*J17+J17</f>
        <v>3545.1326632364999</v>
      </c>
      <c r="K16" s="30">
        <v>10</v>
      </c>
      <c r="L16" s="31">
        <f t="shared" ref="L16:L42" si="5">(K16/3600)*H16</f>
        <v>0.66666666666666674</v>
      </c>
      <c r="M16" s="31">
        <f>(1-I16)*L16</f>
        <v>3.3333333333333368E-2</v>
      </c>
      <c r="N16" s="31">
        <f>(1-I16)*D15</f>
        <v>3.7687500000000027E-2</v>
      </c>
    </row>
    <row r="17" spans="2:14">
      <c r="B17" s="20">
        <v>3</v>
      </c>
      <c r="C17" s="32" t="s">
        <v>41</v>
      </c>
      <c r="D17" s="21">
        <f>D16+E17+F17</f>
        <v>1.92926625</v>
      </c>
      <c r="E17" s="24">
        <v>0</v>
      </c>
      <c r="F17" s="25">
        <f t="shared" si="0"/>
        <v>0.43782875000000004</v>
      </c>
      <c r="G17" s="26" t="s">
        <v>42</v>
      </c>
      <c r="H17" s="33">
        <v>180</v>
      </c>
      <c r="I17" s="28">
        <v>0.98</v>
      </c>
      <c r="J17" s="29">
        <f t="shared" si="4"/>
        <v>3376.3168221299998</v>
      </c>
      <c r="K17" s="30">
        <v>8</v>
      </c>
      <c r="L17" s="31">
        <f t="shared" si="5"/>
        <v>0.4</v>
      </c>
      <c r="M17" s="31">
        <f t="shared" si="1"/>
        <v>8.0000000000000071E-3</v>
      </c>
      <c r="N17" s="31">
        <f t="shared" si="2"/>
        <v>2.9828750000000025E-2</v>
      </c>
    </row>
    <row r="18" spans="2:14">
      <c r="B18" s="20">
        <v>4</v>
      </c>
      <c r="C18" s="32" t="s">
        <v>43</v>
      </c>
      <c r="D18" s="21">
        <f t="shared" si="3"/>
        <v>2.052851575</v>
      </c>
      <c r="E18" s="24">
        <v>0</v>
      </c>
      <c r="F18" s="25">
        <f>SUM(L18:N18)</f>
        <v>0.12358532500000004</v>
      </c>
      <c r="G18" s="26"/>
      <c r="H18" s="33">
        <v>30</v>
      </c>
      <c r="I18" s="28">
        <v>0.98</v>
      </c>
      <c r="J18" s="29">
        <f>(1-I18)*J19+J19</f>
        <v>3310.1145314999999</v>
      </c>
      <c r="K18" s="30">
        <v>10</v>
      </c>
      <c r="L18" s="31">
        <f t="shared" si="5"/>
        <v>8.3333333333333343E-2</v>
      </c>
      <c r="M18" s="31">
        <f t="shared" si="1"/>
        <v>1.6666666666666683E-3</v>
      </c>
      <c r="N18" s="31">
        <f t="shared" si="2"/>
        <v>3.8585325000000031E-2</v>
      </c>
    </row>
    <row r="19" spans="2:14">
      <c r="B19" s="20">
        <v>5</v>
      </c>
      <c r="C19" s="32" t="s">
        <v>44</v>
      </c>
      <c r="D19" s="21">
        <f>D18+E19+F19</f>
        <v>2.2299086065</v>
      </c>
      <c r="E19" s="24">
        <v>0</v>
      </c>
      <c r="F19" s="25">
        <f>SUM(L19:N19)</f>
        <v>0.17705703150000004</v>
      </c>
      <c r="G19" s="26" t="s">
        <v>45</v>
      </c>
      <c r="H19" s="33">
        <v>60</v>
      </c>
      <c r="I19" s="28">
        <v>0.98</v>
      </c>
      <c r="J19" s="29">
        <f t="shared" si="4"/>
        <v>3245.210325</v>
      </c>
      <c r="K19" s="30">
        <v>8</v>
      </c>
      <c r="L19" s="31">
        <f t="shared" si="5"/>
        <v>0.13333333333333333</v>
      </c>
      <c r="M19" s="31">
        <f t="shared" si="1"/>
        <v>2.6666666666666692E-3</v>
      </c>
      <c r="N19" s="31">
        <f>(1-I19)*D18</f>
        <v>4.1057031500000035E-2</v>
      </c>
    </row>
    <row r="20" spans="2:14">
      <c r="B20" s="20">
        <v>6</v>
      </c>
      <c r="C20" s="23" t="s">
        <v>52</v>
      </c>
      <c r="D20" s="21">
        <f t="shared" si="3"/>
        <v>2.516404036825</v>
      </c>
      <c r="E20" s="24">
        <v>0</v>
      </c>
      <c r="F20" s="25">
        <f t="shared" si="0"/>
        <v>0.28649543032500013</v>
      </c>
      <c r="G20" s="34" t="s">
        <v>53</v>
      </c>
      <c r="H20" s="33">
        <v>60</v>
      </c>
      <c r="I20" s="28">
        <v>0.95</v>
      </c>
      <c r="J20" s="29">
        <f>(1-I20)*J21+J21</f>
        <v>3181.5787500000001</v>
      </c>
      <c r="K20" s="30">
        <v>10</v>
      </c>
      <c r="L20" s="31">
        <f t="shared" si="5"/>
        <v>0.16666666666666669</v>
      </c>
      <c r="M20" s="31">
        <f t="shared" si="1"/>
        <v>8.3333333333333419E-3</v>
      </c>
      <c r="N20" s="31">
        <f t="shared" si="2"/>
        <v>0.1114954303250001</v>
      </c>
    </row>
    <row r="21" spans="2:14">
      <c r="B21" s="20">
        <v>7</v>
      </c>
      <c r="C21" s="23" t="s">
        <v>47</v>
      </c>
      <c r="D21" s="21">
        <f>D20+E21+F21</f>
        <v>2.5792360570091248</v>
      </c>
      <c r="E21" s="24">
        <v>0</v>
      </c>
      <c r="F21" s="25">
        <f t="shared" si="0"/>
        <v>6.2832020184125009E-2</v>
      </c>
      <c r="G21" s="34" t="s">
        <v>46</v>
      </c>
      <c r="H21" s="27">
        <v>30</v>
      </c>
      <c r="I21" s="28">
        <v>0.995</v>
      </c>
      <c r="J21" s="29">
        <f t="shared" si="4"/>
        <v>3030.0749999999998</v>
      </c>
      <c r="K21" s="30">
        <v>6</v>
      </c>
      <c r="L21" s="31">
        <f t="shared" si="5"/>
        <v>0.05</v>
      </c>
      <c r="M21" s="31">
        <f t="shared" si="1"/>
        <v>2.5000000000000022E-4</v>
      </c>
      <c r="N21" s="31">
        <f>(1-I21)*D20</f>
        <v>1.2582020184125011E-2</v>
      </c>
    </row>
    <row r="22" spans="2:14">
      <c r="B22" s="20">
        <v>8</v>
      </c>
      <c r="C22" s="23" t="s">
        <v>48</v>
      </c>
      <c r="D22" s="21">
        <f t="shared" si="3"/>
        <v>2.6423822372941705</v>
      </c>
      <c r="E22" s="24">
        <v>0</v>
      </c>
      <c r="F22" s="25">
        <f t="shared" si="0"/>
        <v>6.3146180285045636E-2</v>
      </c>
      <c r="G22" s="36"/>
      <c r="H22" s="27">
        <v>30</v>
      </c>
      <c r="I22" s="28">
        <v>0.995</v>
      </c>
      <c r="J22" s="29">
        <f t="shared" si="4"/>
        <v>3015</v>
      </c>
      <c r="K22" s="30">
        <v>6</v>
      </c>
      <c r="L22" s="31">
        <f t="shared" si="5"/>
        <v>0.05</v>
      </c>
      <c r="M22" s="31">
        <f t="shared" si="1"/>
        <v>2.5000000000000022E-4</v>
      </c>
      <c r="N22" s="31">
        <f t="shared" si="2"/>
        <v>1.2896180285045635E-2</v>
      </c>
    </row>
    <row r="23" spans="2:14">
      <c r="B23" s="20">
        <v>9</v>
      </c>
      <c r="C23" s="35" t="s">
        <v>49</v>
      </c>
      <c r="D23" s="21">
        <f t="shared" si="3"/>
        <v>2.6757155706275038</v>
      </c>
      <c r="E23" s="24">
        <v>0</v>
      </c>
      <c r="F23" s="25">
        <f t="shared" si="0"/>
        <v>3.3333333333333333E-2</v>
      </c>
      <c r="G23" s="36"/>
      <c r="H23" s="33">
        <v>20</v>
      </c>
      <c r="I23" s="28">
        <v>1</v>
      </c>
      <c r="J23" s="29">
        <f t="shared" si="4"/>
        <v>3000</v>
      </c>
      <c r="K23" s="30">
        <v>6</v>
      </c>
      <c r="L23" s="31">
        <f t="shared" si="5"/>
        <v>3.3333333333333333E-2</v>
      </c>
      <c r="M23" s="31">
        <f t="shared" si="1"/>
        <v>0</v>
      </c>
      <c r="N23" s="31">
        <f t="shared" si="2"/>
        <v>0</v>
      </c>
    </row>
    <row r="24" spans="2:14">
      <c r="B24" s="20">
        <v>10</v>
      </c>
      <c r="C24" s="23"/>
      <c r="D24" s="21">
        <f t="shared" si="3"/>
        <v>2.6757155706275038</v>
      </c>
      <c r="E24" s="24">
        <v>0</v>
      </c>
      <c r="F24" s="25">
        <f t="shared" si="0"/>
        <v>0</v>
      </c>
      <c r="G24" s="26"/>
      <c r="H24" s="33"/>
      <c r="I24" s="28">
        <v>1</v>
      </c>
      <c r="J24" s="29">
        <f t="shared" si="4"/>
        <v>3000</v>
      </c>
      <c r="K24" s="30">
        <v>0</v>
      </c>
      <c r="L24" s="31">
        <f t="shared" si="5"/>
        <v>0</v>
      </c>
      <c r="M24" s="31">
        <f t="shared" si="1"/>
        <v>0</v>
      </c>
      <c r="N24" s="31">
        <f t="shared" si="2"/>
        <v>0</v>
      </c>
    </row>
    <row r="25" spans="2:14">
      <c r="B25" s="20">
        <v>11</v>
      </c>
      <c r="C25" s="32"/>
      <c r="D25" s="21">
        <f t="shared" si="3"/>
        <v>2.6757155706275038</v>
      </c>
      <c r="E25" s="24">
        <v>0</v>
      </c>
      <c r="F25" s="25">
        <f t="shared" si="0"/>
        <v>0</v>
      </c>
      <c r="G25" s="26"/>
      <c r="H25" s="33"/>
      <c r="I25" s="28">
        <v>1</v>
      </c>
      <c r="J25" s="29">
        <f t="shared" si="4"/>
        <v>3000</v>
      </c>
      <c r="K25" s="30">
        <v>0</v>
      </c>
      <c r="L25" s="31">
        <f t="shared" si="5"/>
        <v>0</v>
      </c>
      <c r="M25" s="31">
        <f t="shared" si="1"/>
        <v>0</v>
      </c>
      <c r="N25" s="31">
        <f t="shared" si="2"/>
        <v>0</v>
      </c>
    </row>
    <row r="26" spans="2:14">
      <c r="B26" s="20">
        <v>12</v>
      </c>
      <c r="C26" s="37"/>
      <c r="D26" s="21">
        <f t="shared" si="3"/>
        <v>2.6757155706275038</v>
      </c>
      <c r="E26" s="24">
        <v>0</v>
      </c>
      <c r="F26" s="25">
        <f t="shared" si="0"/>
        <v>0</v>
      </c>
      <c r="G26" s="26"/>
      <c r="H26" s="33"/>
      <c r="I26" s="28">
        <v>1</v>
      </c>
      <c r="J26" s="29">
        <f t="shared" si="4"/>
        <v>3000</v>
      </c>
      <c r="K26" s="30">
        <v>0</v>
      </c>
      <c r="L26" s="31">
        <f t="shared" si="5"/>
        <v>0</v>
      </c>
      <c r="M26" s="31">
        <f t="shared" si="1"/>
        <v>0</v>
      </c>
      <c r="N26" s="31">
        <f t="shared" si="2"/>
        <v>0</v>
      </c>
    </row>
    <row r="27" spans="2:14">
      <c r="B27" s="20">
        <v>13</v>
      </c>
      <c r="C27" s="23"/>
      <c r="D27" s="21">
        <f t="shared" si="3"/>
        <v>2.6757155706275038</v>
      </c>
      <c r="E27" s="24">
        <v>0</v>
      </c>
      <c r="F27" s="25">
        <f t="shared" si="0"/>
        <v>0</v>
      </c>
      <c r="G27" s="26"/>
      <c r="H27" s="33"/>
      <c r="I27" s="28">
        <v>1</v>
      </c>
      <c r="J27" s="29">
        <f t="shared" si="4"/>
        <v>3000</v>
      </c>
      <c r="K27" s="30">
        <v>0</v>
      </c>
      <c r="L27" s="31">
        <f t="shared" si="5"/>
        <v>0</v>
      </c>
      <c r="M27" s="31">
        <f t="shared" si="1"/>
        <v>0</v>
      </c>
      <c r="N27" s="31">
        <f t="shared" si="2"/>
        <v>0</v>
      </c>
    </row>
    <row r="28" spans="2:14">
      <c r="B28" s="20">
        <v>14</v>
      </c>
      <c r="C28" s="23"/>
      <c r="D28" s="21">
        <f t="shared" si="3"/>
        <v>2.6757155706275038</v>
      </c>
      <c r="E28" s="24">
        <v>0</v>
      </c>
      <c r="F28" s="25">
        <f t="shared" si="0"/>
        <v>0</v>
      </c>
      <c r="G28" s="26"/>
      <c r="H28" s="33"/>
      <c r="I28" s="28">
        <v>1</v>
      </c>
      <c r="J28" s="29">
        <f t="shared" si="4"/>
        <v>3000</v>
      </c>
      <c r="K28" s="30">
        <v>0</v>
      </c>
      <c r="L28" s="31">
        <f t="shared" si="5"/>
        <v>0</v>
      </c>
      <c r="M28" s="31">
        <f t="shared" si="1"/>
        <v>0</v>
      </c>
      <c r="N28" s="31">
        <f t="shared" si="2"/>
        <v>0</v>
      </c>
    </row>
    <row r="29" spans="2:14">
      <c r="B29" s="20">
        <v>15</v>
      </c>
      <c r="C29" s="32"/>
      <c r="D29" s="21">
        <f t="shared" si="3"/>
        <v>2.6757155706275038</v>
      </c>
      <c r="E29" s="24">
        <v>0</v>
      </c>
      <c r="F29" s="25">
        <f t="shared" si="0"/>
        <v>0</v>
      </c>
      <c r="G29" s="34"/>
      <c r="H29" s="33"/>
      <c r="I29" s="28">
        <v>1</v>
      </c>
      <c r="J29" s="29">
        <f t="shared" si="4"/>
        <v>3000</v>
      </c>
      <c r="K29" s="30">
        <v>0</v>
      </c>
      <c r="L29" s="31">
        <f t="shared" si="5"/>
        <v>0</v>
      </c>
      <c r="M29" s="31">
        <f t="shared" si="1"/>
        <v>0</v>
      </c>
      <c r="N29" s="31">
        <f t="shared" si="2"/>
        <v>0</v>
      </c>
    </row>
    <row r="30" spans="2:14">
      <c r="B30" s="20">
        <v>16</v>
      </c>
      <c r="C30" s="32"/>
      <c r="D30" s="21">
        <f t="shared" si="3"/>
        <v>2.6757155706275038</v>
      </c>
      <c r="E30" s="24">
        <v>0</v>
      </c>
      <c r="F30" s="25">
        <f t="shared" si="0"/>
        <v>0</v>
      </c>
      <c r="G30" s="34"/>
      <c r="H30" s="33"/>
      <c r="I30" s="28">
        <v>1</v>
      </c>
      <c r="J30" s="29">
        <f t="shared" si="4"/>
        <v>3000</v>
      </c>
      <c r="K30" s="30">
        <v>0</v>
      </c>
      <c r="L30" s="31">
        <f t="shared" si="5"/>
        <v>0</v>
      </c>
      <c r="M30" s="31">
        <f t="shared" si="1"/>
        <v>0</v>
      </c>
      <c r="N30" s="31">
        <f t="shared" si="2"/>
        <v>0</v>
      </c>
    </row>
    <row r="31" spans="2:14">
      <c r="B31" s="20">
        <v>17</v>
      </c>
      <c r="C31" s="23"/>
      <c r="D31" s="21">
        <f t="shared" si="3"/>
        <v>2.6757155706275038</v>
      </c>
      <c r="E31" s="24">
        <v>0</v>
      </c>
      <c r="F31" s="25">
        <f t="shared" si="0"/>
        <v>0</v>
      </c>
      <c r="G31" s="34"/>
      <c r="H31" s="33"/>
      <c r="I31" s="28">
        <v>1</v>
      </c>
      <c r="J31" s="29">
        <f t="shared" si="4"/>
        <v>3000</v>
      </c>
      <c r="K31" s="30">
        <v>0</v>
      </c>
      <c r="L31" s="31">
        <f t="shared" si="5"/>
        <v>0</v>
      </c>
      <c r="M31" s="31">
        <f t="shared" si="1"/>
        <v>0</v>
      </c>
      <c r="N31" s="31">
        <f t="shared" si="2"/>
        <v>0</v>
      </c>
    </row>
    <row r="32" spans="2:14">
      <c r="B32" s="20">
        <v>18</v>
      </c>
      <c r="C32" s="38"/>
      <c r="D32" s="21">
        <f t="shared" si="3"/>
        <v>2.6757155706275038</v>
      </c>
      <c r="E32" s="24">
        <v>0</v>
      </c>
      <c r="F32" s="25">
        <f t="shared" si="0"/>
        <v>0</v>
      </c>
      <c r="G32" s="34"/>
      <c r="H32" s="27"/>
      <c r="I32" s="28">
        <v>1</v>
      </c>
      <c r="J32" s="29">
        <f t="shared" si="4"/>
        <v>3000</v>
      </c>
      <c r="K32" s="30">
        <v>0</v>
      </c>
      <c r="L32" s="31">
        <f t="shared" si="5"/>
        <v>0</v>
      </c>
      <c r="M32" s="31">
        <f t="shared" si="1"/>
        <v>0</v>
      </c>
      <c r="N32" s="31">
        <f t="shared" si="2"/>
        <v>0</v>
      </c>
    </row>
    <row r="33" spans="2:14">
      <c r="B33" s="20">
        <v>19</v>
      </c>
      <c r="C33" s="37"/>
      <c r="D33" s="21">
        <f t="shared" si="3"/>
        <v>2.6757155706275038</v>
      </c>
      <c r="E33" s="24">
        <v>0</v>
      </c>
      <c r="F33" s="25">
        <f t="shared" si="0"/>
        <v>0</v>
      </c>
      <c r="G33" s="34"/>
      <c r="H33" s="27"/>
      <c r="I33" s="28">
        <v>1</v>
      </c>
      <c r="J33" s="29">
        <f t="shared" si="4"/>
        <v>3000</v>
      </c>
      <c r="K33" s="30">
        <v>0</v>
      </c>
      <c r="L33" s="31">
        <f t="shared" si="5"/>
        <v>0</v>
      </c>
      <c r="M33" s="31">
        <f t="shared" si="1"/>
        <v>0</v>
      </c>
      <c r="N33" s="31">
        <f t="shared" si="2"/>
        <v>0</v>
      </c>
    </row>
    <row r="34" spans="2:14">
      <c r="B34" s="20">
        <v>20</v>
      </c>
      <c r="C34" s="37"/>
      <c r="D34" s="21">
        <f t="shared" si="3"/>
        <v>2.6757155706275038</v>
      </c>
      <c r="E34" s="24">
        <v>0</v>
      </c>
      <c r="F34" s="25">
        <f t="shared" si="0"/>
        <v>0</v>
      </c>
      <c r="G34" s="34"/>
      <c r="H34" s="33"/>
      <c r="I34" s="28">
        <v>1</v>
      </c>
      <c r="J34" s="29">
        <f t="shared" si="4"/>
        <v>3000</v>
      </c>
      <c r="K34" s="30">
        <v>0</v>
      </c>
      <c r="L34" s="31">
        <f t="shared" si="5"/>
        <v>0</v>
      </c>
      <c r="M34" s="31">
        <f t="shared" si="1"/>
        <v>0</v>
      </c>
      <c r="N34" s="31">
        <f t="shared" si="2"/>
        <v>0</v>
      </c>
    </row>
    <row r="35" spans="2:14">
      <c r="B35" s="20">
        <v>21</v>
      </c>
      <c r="C35" s="37"/>
      <c r="D35" s="21">
        <f t="shared" si="3"/>
        <v>2.6757155706275038</v>
      </c>
      <c r="E35" s="24">
        <v>0</v>
      </c>
      <c r="F35" s="25">
        <f t="shared" si="0"/>
        <v>0</v>
      </c>
      <c r="G35" s="34"/>
      <c r="H35" s="33"/>
      <c r="I35" s="28">
        <v>1</v>
      </c>
      <c r="J35" s="29">
        <f t="shared" si="4"/>
        <v>3000</v>
      </c>
      <c r="K35" s="30">
        <v>0</v>
      </c>
      <c r="L35" s="31">
        <f t="shared" si="5"/>
        <v>0</v>
      </c>
      <c r="M35" s="31">
        <f t="shared" si="1"/>
        <v>0</v>
      </c>
      <c r="N35" s="31">
        <f t="shared" si="2"/>
        <v>0</v>
      </c>
    </row>
    <row r="36" spans="2:14">
      <c r="B36" s="20">
        <v>22</v>
      </c>
      <c r="C36" s="37"/>
      <c r="D36" s="21">
        <f t="shared" si="3"/>
        <v>2.6757155706275038</v>
      </c>
      <c r="E36" s="24">
        <v>0</v>
      </c>
      <c r="F36" s="25">
        <f t="shared" si="0"/>
        <v>0</v>
      </c>
      <c r="G36" s="34"/>
      <c r="H36" s="33"/>
      <c r="I36" s="28">
        <v>1</v>
      </c>
      <c r="J36" s="29">
        <f t="shared" si="4"/>
        <v>3000</v>
      </c>
      <c r="K36" s="30">
        <v>0</v>
      </c>
      <c r="L36" s="31">
        <f t="shared" si="5"/>
        <v>0</v>
      </c>
      <c r="M36" s="31">
        <f t="shared" si="1"/>
        <v>0</v>
      </c>
      <c r="N36" s="31">
        <f t="shared" si="2"/>
        <v>0</v>
      </c>
    </row>
    <row r="37" spans="2:14">
      <c r="B37" s="20">
        <v>23</v>
      </c>
      <c r="C37" s="37"/>
      <c r="D37" s="21">
        <f t="shared" si="3"/>
        <v>2.6757155706275038</v>
      </c>
      <c r="E37" s="24">
        <v>0</v>
      </c>
      <c r="F37" s="25">
        <f t="shared" si="0"/>
        <v>0</v>
      </c>
      <c r="G37" s="34"/>
      <c r="H37" s="33"/>
      <c r="I37" s="28">
        <v>1</v>
      </c>
      <c r="J37" s="29">
        <f t="shared" si="4"/>
        <v>3000</v>
      </c>
      <c r="K37" s="30">
        <v>0</v>
      </c>
      <c r="L37" s="31">
        <f t="shared" si="5"/>
        <v>0</v>
      </c>
      <c r="M37" s="31">
        <f t="shared" si="1"/>
        <v>0</v>
      </c>
      <c r="N37" s="31">
        <f t="shared" si="2"/>
        <v>0</v>
      </c>
    </row>
    <row r="38" spans="2:14">
      <c r="B38" s="20">
        <v>24</v>
      </c>
      <c r="C38" s="23"/>
      <c r="D38" s="21">
        <f t="shared" si="3"/>
        <v>2.6757155706275038</v>
      </c>
      <c r="E38" s="24">
        <v>0</v>
      </c>
      <c r="F38" s="25">
        <f t="shared" si="0"/>
        <v>0</v>
      </c>
      <c r="G38" s="34"/>
      <c r="H38" s="33"/>
      <c r="I38" s="28">
        <v>1</v>
      </c>
      <c r="J38" s="29">
        <f t="shared" si="4"/>
        <v>3000</v>
      </c>
      <c r="K38" s="30">
        <v>0</v>
      </c>
      <c r="L38" s="31">
        <f t="shared" si="5"/>
        <v>0</v>
      </c>
      <c r="M38" s="31">
        <f t="shared" si="1"/>
        <v>0</v>
      </c>
      <c r="N38" s="31">
        <f t="shared" si="2"/>
        <v>0</v>
      </c>
    </row>
    <row r="39" spans="2:14">
      <c r="B39" s="20">
        <v>25</v>
      </c>
      <c r="C39" s="23"/>
      <c r="D39" s="21">
        <f t="shared" si="3"/>
        <v>2.6757155706275038</v>
      </c>
      <c r="E39" s="24">
        <v>0</v>
      </c>
      <c r="F39" s="25">
        <f t="shared" si="0"/>
        <v>0</v>
      </c>
      <c r="G39" s="34"/>
      <c r="H39" s="27"/>
      <c r="I39" s="28">
        <v>1</v>
      </c>
      <c r="J39" s="29">
        <f t="shared" si="4"/>
        <v>3000</v>
      </c>
      <c r="K39" s="30">
        <v>0</v>
      </c>
      <c r="L39" s="31">
        <f t="shared" si="5"/>
        <v>0</v>
      </c>
      <c r="M39" s="31">
        <f t="shared" si="1"/>
        <v>0</v>
      </c>
      <c r="N39" s="31">
        <f t="shared" si="2"/>
        <v>0</v>
      </c>
    </row>
    <row r="40" spans="2:14">
      <c r="B40" s="20">
        <v>26</v>
      </c>
      <c r="C40" s="23"/>
      <c r="D40" s="21">
        <f t="shared" si="3"/>
        <v>2.6757155706275038</v>
      </c>
      <c r="E40" s="24">
        <v>0</v>
      </c>
      <c r="F40" s="25">
        <f t="shared" si="0"/>
        <v>0</v>
      </c>
      <c r="G40" s="34"/>
      <c r="H40" s="33"/>
      <c r="I40" s="28">
        <v>1</v>
      </c>
      <c r="J40" s="29">
        <f t="shared" si="4"/>
        <v>3000</v>
      </c>
      <c r="K40" s="30">
        <v>0</v>
      </c>
      <c r="L40" s="31">
        <f t="shared" si="5"/>
        <v>0</v>
      </c>
      <c r="M40" s="31">
        <f t="shared" si="1"/>
        <v>0</v>
      </c>
      <c r="N40" s="31">
        <f t="shared" si="2"/>
        <v>0</v>
      </c>
    </row>
    <row r="41" spans="2:14">
      <c r="B41" s="39" t="s">
        <v>20</v>
      </c>
      <c r="C41" s="40"/>
      <c r="D41" s="21">
        <f t="shared" si="3"/>
        <v>2.6757155706275038</v>
      </c>
      <c r="E41" s="24">
        <v>0</v>
      </c>
      <c r="F41" s="25">
        <f t="shared" si="0"/>
        <v>0</v>
      </c>
      <c r="G41" s="41"/>
      <c r="H41" s="33"/>
      <c r="I41" s="28">
        <v>1</v>
      </c>
      <c r="J41" s="29">
        <f t="shared" si="4"/>
        <v>3000</v>
      </c>
      <c r="K41" s="30">
        <v>0</v>
      </c>
      <c r="L41" s="31">
        <f t="shared" si="5"/>
        <v>0</v>
      </c>
      <c r="M41" s="31">
        <f t="shared" si="1"/>
        <v>0</v>
      </c>
      <c r="N41" s="31">
        <f t="shared" si="2"/>
        <v>0</v>
      </c>
    </row>
    <row r="42" spans="2:14">
      <c r="B42" s="39" t="s">
        <v>21</v>
      </c>
      <c r="C42" s="40"/>
      <c r="D42" s="21">
        <f t="shared" si="3"/>
        <v>2.6807155706275037</v>
      </c>
      <c r="E42" s="24">
        <v>5.0000000000000001E-3</v>
      </c>
      <c r="F42" s="25">
        <f t="shared" si="0"/>
        <v>0</v>
      </c>
      <c r="G42" s="41"/>
      <c r="H42" s="33"/>
      <c r="I42" s="28">
        <v>1</v>
      </c>
      <c r="J42" s="29">
        <f>(1-I42)*J44+J44</f>
        <v>3000</v>
      </c>
      <c r="K42" s="30">
        <v>0</v>
      </c>
      <c r="L42" s="31">
        <f t="shared" si="5"/>
        <v>0</v>
      </c>
      <c r="M42" s="31">
        <f t="shared" si="1"/>
        <v>0</v>
      </c>
      <c r="N42" s="31">
        <f t="shared" si="2"/>
        <v>0</v>
      </c>
    </row>
    <row r="43" spans="2:14">
      <c r="B43" s="39" t="s">
        <v>22</v>
      </c>
      <c r="C43" s="39"/>
      <c r="D43" s="42">
        <f>D42</f>
        <v>2.6807155706275037</v>
      </c>
      <c r="E43" s="42">
        <f>SUM(E14:E42)</f>
        <v>0.70499999999999996</v>
      </c>
      <c r="F43" s="43">
        <f>SUM(F14:F42)</f>
        <v>1.9757155706275045</v>
      </c>
      <c r="G43" s="44"/>
      <c r="H43" s="44"/>
      <c r="I43" s="44"/>
      <c r="J43" s="45"/>
      <c r="K43" s="44"/>
      <c r="L43" s="39"/>
      <c r="M43" s="39"/>
      <c r="N43" s="39"/>
    </row>
    <row r="44" spans="2:14">
      <c r="B44" s="39" t="s">
        <v>23</v>
      </c>
      <c r="C44" s="46"/>
      <c r="D44" s="21">
        <f>D43+F44</f>
        <v>2.6857155706275035</v>
      </c>
      <c r="E44" s="21"/>
      <c r="F44" s="47">
        <v>5.0000000000000001E-3</v>
      </c>
      <c r="G44" s="48"/>
      <c r="H44" s="48"/>
      <c r="I44" s="48" t="s">
        <v>24</v>
      </c>
      <c r="J44" s="49">
        <f>C7</f>
        <v>3000</v>
      </c>
      <c r="K44" s="48"/>
      <c r="L44" s="2"/>
      <c r="M44" s="2"/>
      <c r="N44" s="2"/>
    </row>
    <row r="45" spans="2:14">
      <c r="B45" s="39" t="s">
        <v>25</v>
      </c>
      <c r="C45" s="50">
        <v>0.03</v>
      </c>
      <c r="D45" s="21">
        <f>D44+F45</f>
        <v>2.7661370377463288</v>
      </c>
      <c r="E45" s="21">
        <v>0</v>
      </c>
      <c r="F45" s="51">
        <f>D42*C45</f>
        <v>8.0421467118825113E-2</v>
      </c>
      <c r="G45" s="48"/>
      <c r="H45" s="48"/>
      <c r="I45" s="48"/>
      <c r="J45" s="52"/>
      <c r="K45" s="48"/>
      <c r="L45" s="2"/>
      <c r="M45" s="2"/>
      <c r="N45" s="2"/>
    </row>
    <row r="46" spans="2:14">
      <c r="B46" s="39" t="s">
        <v>26</v>
      </c>
      <c r="C46" s="50">
        <v>0.03</v>
      </c>
      <c r="D46" s="21">
        <f>D45+F46</f>
        <v>2.846558504865154</v>
      </c>
      <c r="E46" s="21">
        <v>0</v>
      </c>
      <c r="F46" s="51">
        <f>D43*C46</f>
        <v>8.0421467118825113E-2</v>
      </c>
      <c r="G46" s="48"/>
      <c r="H46" s="48"/>
      <c r="I46" s="53">
        <f>PRODUCT(I15:I42)</f>
        <v>0.83674799405527722</v>
      </c>
      <c r="J46" s="52"/>
      <c r="K46" s="48"/>
      <c r="L46" s="2"/>
      <c r="M46" s="2"/>
      <c r="N46" s="2"/>
    </row>
    <row r="47" spans="2:14" ht="15" thickBot="1">
      <c r="B47" s="39" t="s">
        <v>27</v>
      </c>
      <c r="C47" s="2" t="s">
        <v>28</v>
      </c>
      <c r="D47" s="54">
        <f>D46+F47</f>
        <v>2.846558504865154</v>
      </c>
      <c r="E47" s="21"/>
      <c r="F47" s="20">
        <v>0</v>
      </c>
      <c r="G47" s="48"/>
      <c r="H47" s="48"/>
      <c r="I47" s="48"/>
      <c r="J47" s="52"/>
      <c r="K47" s="2"/>
      <c r="L47" s="2"/>
      <c r="M47" s="2"/>
      <c r="N47" s="2"/>
    </row>
    <row r="48" spans="2:14" ht="17" thickBot="1">
      <c r="B48" s="55" t="s">
        <v>29</v>
      </c>
      <c r="C48" s="56"/>
      <c r="D48" s="57">
        <f>D47</f>
        <v>2.846558504865154</v>
      </c>
      <c r="E48" s="58"/>
      <c r="F48" s="58"/>
      <c r="G48" s="59"/>
      <c r="H48" s="59"/>
      <c r="I48" s="59"/>
      <c r="J48" s="60"/>
      <c r="K48" s="59"/>
      <c r="L48" s="59"/>
      <c r="M48" s="59"/>
      <c r="N48" s="59"/>
    </row>
  </sheetData>
  <mergeCells count="1">
    <mergeCell ref="B2:D2"/>
  </mergeCells>
  <phoneticPr fontId="15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8"/>
  <sheetViews>
    <sheetView showGridLines="0" topLeftCell="A4" workbookViewId="0">
      <selection activeCell="E50" sqref="E50"/>
    </sheetView>
  </sheetViews>
  <sheetFormatPr baseColWidth="10" defaultColWidth="8.83203125" defaultRowHeight="14" x14ac:dyDescent="0"/>
  <cols>
    <col min="1" max="1" width="3.6640625" customWidth="1"/>
    <col min="2" max="2" width="17.5" bestFit="1" customWidth="1"/>
    <col min="3" max="7" width="25.6640625" customWidth="1"/>
    <col min="8" max="14" width="10.6640625" customWidth="1"/>
  </cols>
  <sheetData>
    <row r="2" spans="2:14" ht="50" customHeight="1">
      <c r="B2" s="65" t="s">
        <v>30</v>
      </c>
      <c r="C2" s="65"/>
      <c r="D2" s="65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64"/>
      <c r="C3" s="64"/>
      <c r="D3" s="64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ht="15">
      <c r="B4" s="2" t="s">
        <v>32</v>
      </c>
      <c r="C4" s="62" t="s">
        <v>34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>
      <c r="B5" s="2" t="s">
        <v>0</v>
      </c>
      <c r="C5" s="3"/>
      <c r="D5" s="4"/>
      <c r="E5" s="4"/>
      <c r="F5" s="4"/>
      <c r="G5" s="5"/>
      <c r="H5" s="5"/>
      <c r="I5" s="5"/>
      <c r="J5" s="6"/>
      <c r="K5" s="5"/>
      <c r="L5" s="5"/>
      <c r="M5" s="5"/>
      <c r="N5" s="5"/>
    </row>
    <row r="6" spans="2:14">
      <c r="B6" s="2" t="s">
        <v>1</v>
      </c>
      <c r="C6" s="7" t="s">
        <v>35</v>
      </c>
      <c r="D6" s="4"/>
      <c r="E6" s="4"/>
      <c r="F6" s="4"/>
      <c r="G6" s="5"/>
      <c r="H6" s="5"/>
      <c r="I6" s="5"/>
      <c r="J6" s="6"/>
      <c r="K6" s="5"/>
      <c r="L6" s="5"/>
      <c r="M6" s="5"/>
      <c r="N6" s="5"/>
    </row>
    <row r="7" spans="2:14">
      <c r="B7" s="2" t="s">
        <v>2</v>
      </c>
      <c r="C7" s="3">
        <v>3000</v>
      </c>
      <c r="D7" s="4"/>
      <c r="E7" s="4"/>
      <c r="F7" s="8"/>
      <c r="G7" s="8"/>
      <c r="H7" s="8"/>
      <c r="I7" s="8"/>
      <c r="J7" s="8"/>
      <c r="K7" s="8"/>
      <c r="L7" s="8"/>
      <c r="M7" s="5"/>
      <c r="N7" s="5"/>
    </row>
    <row r="8" spans="2:14">
      <c r="B8" s="9" t="s">
        <v>3</v>
      </c>
      <c r="C8" s="10" t="s">
        <v>36</v>
      </c>
      <c r="D8" s="10" t="s">
        <v>50</v>
      </c>
      <c r="E8" s="10" t="s">
        <v>51</v>
      </c>
      <c r="F8" s="10"/>
      <c r="G8" s="10"/>
      <c r="H8" s="5"/>
      <c r="I8" s="5"/>
      <c r="J8" s="5"/>
      <c r="K8" s="5"/>
      <c r="L8" s="5"/>
      <c r="M8" s="5"/>
      <c r="N8" s="5"/>
    </row>
    <row r="9" spans="2:14">
      <c r="B9" s="9" t="s">
        <v>4</v>
      </c>
      <c r="C9" s="66">
        <v>0.25</v>
      </c>
      <c r="D9" s="66">
        <v>0.01</v>
      </c>
      <c r="E9" s="66">
        <v>0.05</v>
      </c>
      <c r="F9" s="11"/>
      <c r="G9" s="11"/>
      <c r="H9" s="5"/>
      <c r="I9" s="5"/>
      <c r="J9" s="5"/>
      <c r="K9" s="5"/>
      <c r="L9" s="5"/>
      <c r="M9" s="5"/>
      <c r="N9" s="5"/>
    </row>
    <row r="10" spans="2:14">
      <c r="B10" s="9" t="s">
        <v>33</v>
      </c>
      <c r="C10" s="12">
        <v>1</v>
      </c>
      <c r="D10" s="12">
        <v>1</v>
      </c>
      <c r="E10" s="12">
        <v>1</v>
      </c>
      <c r="F10" s="12"/>
      <c r="G10" s="12"/>
      <c r="H10" s="5"/>
      <c r="I10" s="5"/>
      <c r="J10" s="5"/>
      <c r="K10" s="5"/>
      <c r="L10" s="5"/>
      <c r="M10" s="5"/>
      <c r="N10" s="5"/>
    </row>
    <row r="11" spans="2:14">
      <c r="B11" s="9" t="s">
        <v>5</v>
      </c>
      <c r="C11" s="12">
        <v>1</v>
      </c>
      <c r="D11" s="12">
        <v>1</v>
      </c>
      <c r="E11" s="12">
        <v>1</v>
      </c>
      <c r="F11" s="12"/>
      <c r="G11" s="12"/>
      <c r="H11" s="5"/>
      <c r="I11" s="5"/>
      <c r="J11" s="5"/>
      <c r="K11" s="5"/>
      <c r="L11" s="5"/>
      <c r="M11" s="5"/>
      <c r="N11" s="5"/>
    </row>
    <row r="12" spans="2:14">
      <c r="B12" s="9" t="s">
        <v>6</v>
      </c>
      <c r="C12" s="13">
        <f>(C9*C10)/C11</f>
        <v>0.25</v>
      </c>
      <c r="D12" s="13">
        <f>(D9*D10)/D11</f>
        <v>0.01</v>
      </c>
      <c r="E12" s="14">
        <f>(E9*E10)/E11</f>
        <v>0.05</v>
      </c>
      <c r="F12" s="14"/>
      <c r="G12" s="14"/>
      <c r="H12" s="5"/>
      <c r="I12" s="5"/>
      <c r="J12" s="5"/>
      <c r="K12" s="5"/>
      <c r="L12" s="5"/>
      <c r="M12" s="5"/>
      <c r="N12" s="5"/>
    </row>
    <row r="13" spans="2:14" ht="39">
      <c r="B13" s="15"/>
      <c r="C13" s="15" t="s">
        <v>7</v>
      </c>
      <c r="D13" s="16" t="s">
        <v>8</v>
      </c>
      <c r="E13" s="16" t="s">
        <v>9</v>
      </c>
      <c r="F13" s="16" t="s">
        <v>10</v>
      </c>
      <c r="G13" s="17" t="s">
        <v>11</v>
      </c>
      <c r="H13" s="17" t="s">
        <v>31</v>
      </c>
      <c r="I13" s="18" t="s">
        <v>12</v>
      </c>
      <c r="J13" s="19" t="s">
        <v>13</v>
      </c>
      <c r="K13" s="17" t="s">
        <v>14</v>
      </c>
      <c r="L13" s="16" t="s">
        <v>15</v>
      </c>
      <c r="M13" s="16" t="s">
        <v>16</v>
      </c>
      <c r="N13" s="16" t="s">
        <v>17</v>
      </c>
    </row>
    <row r="14" spans="2:14">
      <c r="B14" s="20" t="s">
        <v>18</v>
      </c>
      <c r="C14" s="2"/>
      <c r="D14" s="21">
        <f>E14+F14</f>
        <v>0.31</v>
      </c>
      <c r="E14" s="63">
        <f>C12+D12+E12+F12+G12</f>
        <v>0.31</v>
      </c>
      <c r="F14" s="20">
        <v>0</v>
      </c>
      <c r="G14" s="2"/>
      <c r="H14" s="2"/>
      <c r="I14" s="2"/>
      <c r="J14" s="22" t="s">
        <v>19</v>
      </c>
      <c r="K14" s="2"/>
      <c r="L14" s="2"/>
      <c r="M14" s="2"/>
      <c r="N14" s="2"/>
    </row>
    <row r="15" spans="2:14">
      <c r="B15" s="20">
        <v>1</v>
      </c>
      <c r="C15" s="23" t="s">
        <v>37</v>
      </c>
      <c r="D15" s="21">
        <f>D14+E15+F15</f>
        <v>0.36180000000000001</v>
      </c>
      <c r="E15" s="24">
        <v>0</v>
      </c>
      <c r="F15" s="25">
        <f>SUM(L15:N15)</f>
        <v>5.1800000000000006E-2</v>
      </c>
      <c r="G15" s="26" t="s">
        <v>38</v>
      </c>
      <c r="H15" s="27">
        <v>30</v>
      </c>
      <c r="I15" s="67">
        <v>0.995</v>
      </c>
      <c r="J15" s="29">
        <f>(1-I15)*J16+J16</f>
        <v>3264.2536985510251</v>
      </c>
      <c r="K15" s="30">
        <v>6</v>
      </c>
      <c r="L15" s="31">
        <f>(K15/3600)*H15</f>
        <v>0.05</v>
      </c>
      <c r="M15" s="31">
        <f t="shared" ref="M15:M42" si="0">(1-I15)*L15</f>
        <v>2.5000000000000022E-4</v>
      </c>
      <c r="N15" s="31">
        <f t="shared" ref="N15:N42" si="1">(1-I15)*D14</f>
        <v>1.5500000000000015E-3</v>
      </c>
    </row>
    <row r="16" spans="2:14">
      <c r="B16" s="20">
        <v>2</v>
      </c>
      <c r="C16" s="32" t="s">
        <v>39</v>
      </c>
      <c r="D16" s="21">
        <f t="shared" ref="D16:D42" si="2">D15+E16+F16</f>
        <v>0.82236933333333329</v>
      </c>
      <c r="E16" s="24">
        <v>0</v>
      </c>
      <c r="F16" s="25">
        <f>SUM(L16:N16)</f>
        <v>0.46056933333333333</v>
      </c>
      <c r="G16" s="26" t="s">
        <v>40</v>
      </c>
      <c r="H16" s="68">
        <v>200</v>
      </c>
      <c r="I16" s="67">
        <v>0.98</v>
      </c>
      <c r="J16" s="29">
        <f t="shared" ref="J16:J41" si="3">(1-I16)*J17+J17</f>
        <v>3248.0136303990298</v>
      </c>
      <c r="K16" s="70">
        <v>8</v>
      </c>
      <c r="L16" s="31">
        <f t="shared" ref="L16:L42" si="4">(K16/3600)*H16</f>
        <v>0.44444444444444442</v>
      </c>
      <c r="M16" s="31">
        <f>(1-I16)*L16</f>
        <v>8.8888888888888958E-3</v>
      </c>
      <c r="N16" s="31">
        <f>(1-I16)*D15</f>
        <v>7.2360000000000063E-3</v>
      </c>
    </row>
    <row r="17" spans="2:14">
      <c r="B17" s="20">
        <v>3</v>
      </c>
      <c r="C17" s="32" t="s">
        <v>41</v>
      </c>
      <c r="D17" s="21">
        <f>D16+E17+F17</f>
        <v>1.1672596933333332</v>
      </c>
      <c r="E17" s="24">
        <v>0</v>
      </c>
      <c r="F17" s="25">
        <f t="shared" ref="F15:F42" si="5">SUM(L17:N17)</f>
        <v>0.34489036000000001</v>
      </c>
      <c r="G17" s="26" t="s">
        <v>42</v>
      </c>
      <c r="H17" s="69">
        <v>150</v>
      </c>
      <c r="I17" s="67">
        <v>0.99</v>
      </c>
      <c r="J17" s="29">
        <f t="shared" si="3"/>
        <v>3184.3270886265</v>
      </c>
      <c r="K17" s="30">
        <v>8</v>
      </c>
      <c r="L17" s="31">
        <f t="shared" si="4"/>
        <v>0.33333333333333331</v>
      </c>
      <c r="M17" s="31">
        <f t="shared" si="0"/>
        <v>3.3333333333333361E-3</v>
      </c>
      <c r="N17" s="31">
        <f t="shared" si="1"/>
        <v>8.2236933333333408E-3</v>
      </c>
    </row>
    <row r="18" spans="2:14">
      <c r="B18" s="20">
        <v>4</v>
      </c>
      <c r="C18" s="32" t="s">
        <v>43</v>
      </c>
      <c r="D18" s="21">
        <f t="shared" si="2"/>
        <v>1.2462656235999998</v>
      </c>
      <c r="E18" s="24">
        <v>0</v>
      </c>
      <c r="F18" s="25">
        <f>SUM(L18:N18)</f>
        <v>7.9005930266666677E-2</v>
      </c>
      <c r="G18" s="26"/>
      <c r="H18" s="33">
        <v>30</v>
      </c>
      <c r="I18" s="67">
        <v>0.99</v>
      </c>
      <c r="J18" s="29">
        <f>(1-I18)*J19+J19</f>
        <v>3152.79909765</v>
      </c>
      <c r="K18" s="70">
        <v>8</v>
      </c>
      <c r="L18" s="31">
        <f t="shared" si="4"/>
        <v>6.6666666666666666E-2</v>
      </c>
      <c r="M18" s="31">
        <f t="shared" si="0"/>
        <v>6.6666666666666729E-4</v>
      </c>
      <c r="N18" s="31">
        <f t="shared" si="1"/>
        <v>1.1672596933333343E-2</v>
      </c>
    </row>
    <row r="19" spans="2:14">
      <c r="B19" s="20">
        <v>5</v>
      </c>
      <c r="C19" s="32" t="s">
        <v>44</v>
      </c>
      <c r="D19" s="21">
        <f>D18+E19+F19</f>
        <v>1.3933949465026665</v>
      </c>
      <c r="E19" s="24">
        <v>0</v>
      </c>
      <c r="F19" s="25">
        <f>SUM(L19:N19)</f>
        <v>0.14712932290266667</v>
      </c>
      <c r="G19" s="26" t="s">
        <v>45</v>
      </c>
      <c r="H19" s="33">
        <v>60</v>
      </c>
      <c r="I19" s="67">
        <v>0.99</v>
      </c>
      <c r="J19" s="29">
        <f t="shared" si="3"/>
        <v>3121.5832650000002</v>
      </c>
      <c r="K19" s="30">
        <v>8</v>
      </c>
      <c r="L19" s="31">
        <f t="shared" si="4"/>
        <v>0.13333333333333333</v>
      </c>
      <c r="M19" s="31">
        <f t="shared" si="0"/>
        <v>1.3333333333333346E-3</v>
      </c>
      <c r="N19" s="31">
        <f>(1-I19)*D18</f>
        <v>1.2462656236000009E-2</v>
      </c>
    </row>
    <row r="20" spans="2:14">
      <c r="B20" s="20">
        <v>6</v>
      </c>
      <c r="C20" s="23" t="s">
        <v>52</v>
      </c>
      <c r="D20" s="21">
        <f t="shared" si="2"/>
        <v>1.55726284543272</v>
      </c>
      <c r="E20" s="24">
        <v>0</v>
      </c>
      <c r="F20" s="25">
        <f t="shared" si="5"/>
        <v>0.16386789893005338</v>
      </c>
      <c r="G20" s="34" t="s">
        <v>53</v>
      </c>
      <c r="H20" s="33">
        <v>60</v>
      </c>
      <c r="I20" s="67">
        <v>0.98</v>
      </c>
      <c r="J20" s="29">
        <f>(1-I20)*J21+J21</f>
        <v>3090.6765</v>
      </c>
      <c r="K20" s="70">
        <v>8</v>
      </c>
      <c r="L20" s="31">
        <f t="shared" si="4"/>
        <v>0.13333333333333333</v>
      </c>
      <c r="M20" s="31">
        <f t="shared" si="0"/>
        <v>2.6666666666666692E-3</v>
      </c>
      <c r="N20" s="31">
        <f t="shared" si="1"/>
        <v>2.7867898930053356E-2</v>
      </c>
    </row>
    <row r="21" spans="2:14">
      <c r="B21" s="20">
        <v>7</v>
      </c>
      <c r="C21" s="23" t="s">
        <v>47</v>
      </c>
      <c r="D21" s="21">
        <f>D20+E21+F21</f>
        <v>1.6152991596598836</v>
      </c>
      <c r="E21" s="24">
        <v>0</v>
      </c>
      <c r="F21" s="25">
        <f t="shared" si="5"/>
        <v>5.8036314227163613E-2</v>
      </c>
      <c r="G21" s="34" t="s">
        <v>46</v>
      </c>
      <c r="H21" s="27">
        <v>30</v>
      </c>
      <c r="I21" s="67">
        <v>0.995</v>
      </c>
      <c r="J21" s="29">
        <f t="shared" si="3"/>
        <v>3030.0749999999998</v>
      </c>
      <c r="K21" s="30">
        <v>6</v>
      </c>
      <c r="L21" s="31">
        <f t="shared" si="4"/>
        <v>0.05</v>
      </c>
      <c r="M21" s="31">
        <f t="shared" si="0"/>
        <v>2.5000000000000022E-4</v>
      </c>
      <c r="N21" s="31">
        <f>(1-I21)*D20</f>
        <v>7.7863142271636064E-3</v>
      </c>
    </row>
    <row r="22" spans="2:14">
      <c r="B22" s="20">
        <v>8</v>
      </c>
      <c r="C22" s="23" t="s">
        <v>48</v>
      </c>
      <c r="D22" s="21">
        <f t="shared" si="2"/>
        <v>1.673625655458183</v>
      </c>
      <c r="E22" s="24">
        <v>0</v>
      </c>
      <c r="F22" s="25">
        <f t="shared" si="5"/>
        <v>5.8326495798299426E-2</v>
      </c>
      <c r="G22" s="36"/>
      <c r="H22" s="27">
        <v>30</v>
      </c>
      <c r="I22" s="67">
        <v>0.995</v>
      </c>
      <c r="J22" s="29">
        <f t="shared" si="3"/>
        <v>3015</v>
      </c>
      <c r="K22" s="30">
        <v>6</v>
      </c>
      <c r="L22" s="31">
        <f t="shared" si="4"/>
        <v>0.05</v>
      </c>
      <c r="M22" s="31">
        <f t="shared" si="0"/>
        <v>2.5000000000000022E-4</v>
      </c>
      <c r="N22" s="31">
        <f t="shared" si="1"/>
        <v>8.0764957982994243E-3</v>
      </c>
    </row>
    <row r="23" spans="2:14">
      <c r="B23" s="20">
        <v>9</v>
      </c>
      <c r="C23" s="35" t="s">
        <v>49</v>
      </c>
      <c r="D23" s="21">
        <f t="shared" si="2"/>
        <v>1.7069589887915164</v>
      </c>
      <c r="E23" s="24">
        <v>0</v>
      </c>
      <c r="F23" s="25">
        <f t="shared" si="5"/>
        <v>3.3333333333333333E-2</v>
      </c>
      <c r="G23" s="36"/>
      <c r="H23" s="33">
        <v>20</v>
      </c>
      <c r="I23" s="67">
        <v>1</v>
      </c>
      <c r="J23" s="29">
        <f t="shared" si="3"/>
        <v>3000</v>
      </c>
      <c r="K23" s="30">
        <v>6</v>
      </c>
      <c r="L23" s="31">
        <f t="shared" si="4"/>
        <v>3.3333333333333333E-2</v>
      </c>
      <c r="M23" s="31">
        <f t="shared" si="0"/>
        <v>0</v>
      </c>
      <c r="N23" s="31">
        <f t="shared" si="1"/>
        <v>0</v>
      </c>
    </row>
    <row r="24" spans="2:14">
      <c r="B24" s="20">
        <v>10</v>
      </c>
      <c r="C24" s="23"/>
      <c r="D24" s="21">
        <f t="shared" si="2"/>
        <v>1.7069589887915164</v>
      </c>
      <c r="E24" s="24">
        <v>0</v>
      </c>
      <c r="F24" s="25">
        <f t="shared" si="5"/>
        <v>0</v>
      </c>
      <c r="G24" s="26"/>
      <c r="H24" s="33"/>
      <c r="I24" s="28">
        <v>1</v>
      </c>
      <c r="J24" s="29">
        <f t="shared" si="3"/>
        <v>3000</v>
      </c>
      <c r="K24" s="30">
        <v>0</v>
      </c>
      <c r="L24" s="31">
        <f t="shared" si="4"/>
        <v>0</v>
      </c>
      <c r="M24" s="31">
        <f t="shared" si="0"/>
        <v>0</v>
      </c>
      <c r="N24" s="31">
        <f t="shared" si="1"/>
        <v>0</v>
      </c>
    </row>
    <row r="25" spans="2:14">
      <c r="B25" s="20">
        <v>11</v>
      </c>
      <c r="C25" s="32"/>
      <c r="D25" s="21">
        <f t="shared" si="2"/>
        <v>1.7069589887915164</v>
      </c>
      <c r="E25" s="24">
        <v>0</v>
      </c>
      <c r="F25" s="25">
        <f t="shared" si="5"/>
        <v>0</v>
      </c>
      <c r="G25" s="26"/>
      <c r="H25" s="33"/>
      <c r="I25" s="28">
        <v>1</v>
      </c>
      <c r="J25" s="29">
        <f t="shared" si="3"/>
        <v>3000</v>
      </c>
      <c r="K25" s="30">
        <v>0</v>
      </c>
      <c r="L25" s="31">
        <f t="shared" si="4"/>
        <v>0</v>
      </c>
      <c r="M25" s="31">
        <f t="shared" si="0"/>
        <v>0</v>
      </c>
      <c r="N25" s="31">
        <f t="shared" si="1"/>
        <v>0</v>
      </c>
    </row>
    <row r="26" spans="2:14">
      <c r="B26" s="20">
        <v>12</v>
      </c>
      <c r="C26" s="37"/>
      <c r="D26" s="21">
        <f t="shared" si="2"/>
        <v>1.7069589887915164</v>
      </c>
      <c r="E26" s="24">
        <v>0</v>
      </c>
      <c r="F26" s="25">
        <f t="shared" si="5"/>
        <v>0</v>
      </c>
      <c r="G26" s="26"/>
      <c r="H26" s="33"/>
      <c r="I26" s="28">
        <v>1</v>
      </c>
      <c r="J26" s="29">
        <f t="shared" si="3"/>
        <v>3000</v>
      </c>
      <c r="K26" s="30">
        <v>0</v>
      </c>
      <c r="L26" s="31">
        <f t="shared" si="4"/>
        <v>0</v>
      </c>
      <c r="M26" s="31">
        <f t="shared" si="0"/>
        <v>0</v>
      </c>
      <c r="N26" s="31">
        <f t="shared" si="1"/>
        <v>0</v>
      </c>
    </row>
    <row r="27" spans="2:14">
      <c r="B27" s="20">
        <v>13</v>
      </c>
      <c r="C27" s="23"/>
      <c r="D27" s="21">
        <f t="shared" si="2"/>
        <v>1.7069589887915164</v>
      </c>
      <c r="E27" s="24">
        <v>0</v>
      </c>
      <c r="F27" s="25">
        <f t="shared" si="5"/>
        <v>0</v>
      </c>
      <c r="G27" s="26"/>
      <c r="H27" s="33"/>
      <c r="I27" s="28">
        <v>1</v>
      </c>
      <c r="J27" s="29">
        <f t="shared" si="3"/>
        <v>3000</v>
      </c>
      <c r="K27" s="30">
        <v>0</v>
      </c>
      <c r="L27" s="31">
        <f t="shared" si="4"/>
        <v>0</v>
      </c>
      <c r="M27" s="31">
        <f t="shared" si="0"/>
        <v>0</v>
      </c>
      <c r="N27" s="31">
        <f t="shared" si="1"/>
        <v>0</v>
      </c>
    </row>
    <row r="28" spans="2:14">
      <c r="B28" s="20">
        <v>14</v>
      </c>
      <c r="C28" s="23"/>
      <c r="D28" s="21">
        <f t="shared" si="2"/>
        <v>1.7069589887915164</v>
      </c>
      <c r="E28" s="24">
        <v>0</v>
      </c>
      <c r="F28" s="25">
        <f t="shared" si="5"/>
        <v>0</v>
      </c>
      <c r="G28" s="26"/>
      <c r="H28" s="33"/>
      <c r="I28" s="28">
        <v>1</v>
      </c>
      <c r="J28" s="29">
        <f t="shared" si="3"/>
        <v>3000</v>
      </c>
      <c r="K28" s="30">
        <v>0</v>
      </c>
      <c r="L28" s="31">
        <f t="shared" si="4"/>
        <v>0</v>
      </c>
      <c r="M28" s="31">
        <f t="shared" si="0"/>
        <v>0</v>
      </c>
      <c r="N28" s="31">
        <f t="shared" si="1"/>
        <v>0</v>
      </c>
    </row>
    <row r="29" spans="2:14">
      <c r="B29" s="20">
        <v>15</v>
      </c>
      <c r="C29" s="32"/>
      <c r="D29" s="21">
        <f t="shared" si="2"/>
        <v>1.7069589887915164</v>
      </c>
      <c r="E29" s="24">
        <v>0</v>
      </c>
      <c r="F29" s="25">
        <f t="shared" si="5"/>
        <v>0</v>
      </c>
      <c r="G29" s="34"/>
      <c r="H29" s="33"/>
      <c r="I29" s="28">
        <v>1</v>
      </c>
      <c r="J29" s="29">
        <f t="shared" si="3"/>
        <v>3000</v>
      </c>
      <c r="K29" s="30">
        <v>0</v>
      </c>
      <c r="L29" s="31">
        <f t="shared" si="4"/>
        <v>0</v>
      </c>
      <c r="M29" s="31">
        <f t="shared" si="0"/>
        <v>0</v>
      </c>
      <c r="N29" s="31">
        <f t="shared" si="1"/>
        <v>0</v>
      </c>
    </row>
    <row r="30" spans="2:14">
      <c r="B30" s="20">
        <v>16</v>
      </c>
      <c r="C30" s="32"/>
      <c r="D30" s="21">
        <f t="shared" si="2"/>
        <v>1.7069589887915164</v>
      </c>
      <c r="E30" s="24">
        <v>0</v>
      </c>
      <c r="F30" s="25">
        <f t="shared" si="5"/>
        <v>0</v>
      </c>
      <c r="G30" s="34"/>
      <c r="H30" s="33"/>
      <c r="I30" s="28">
        <v>1</v>
      </c>
      <c r="J30" s="29">
        <f t="shared" si="3"/>
        <v>3000</v>
      </c>
      <c r="K30" s="30">
        <v>0</v>
      </c>
      <c r="L30" s="31">
        <f t="shared" si="4"/>
        <v>0</v>
      </c>
      <c r="M30" s="31">
        <f t="shared" si="0"/>
        <v>0</v>
      </c>
      <c r="N30" s="31">
        <f t="shared" si="1"/>
        <v>0</v>
      </c>
    </row>
    <row r="31" spans="2:14">
      <c r="B31" s="20">
        <v>17</v>
      </c>
      <c r="C31" s="23"/>
      <c r="D31" s="21">
        <f t="shared" si="2"/>
        <v>1.7069589887915164</v>
      </c>
      <c r="E31" s="24">
        <v>0</v>
      </c>
      <c r="F31" s="25">
        <f t="shared" si="5"/>
        <v>0</v>
      </c>
      <c r="G31" s="34"/>
      <c r="H31" s="33"/>
      <c r="I31" s="28">
        <v>1</v>
      </c>
      <c r="J31" s="29">
        <f t="shared" si="3"/>
        <v>3000</v>
      </c>
      <c r="K31" s="30">
        <v>0</v>
      </c>
      <c r="L31" s="31">
        <f t="shared" si="4"/>
        <v>0</v>
      </c>
      <c r="M31" s="31">
        <f t="shared" si="0"/>
        <v>0</v>
      </c>
      <c r="N31" s="31">
        <f t="shared" si="1"/>
        <v>0</v>
      </c>
    </row>
    <row r="32" spans="2:14">
      <c r="B32" s="20">
        <v>18</v>
      </c>
      <c r="C32" s="38"/>
      <c r="D32" s="21">
        <f t="shared" si="2"/>
        <v>1.7069589887915164</v>
      </c>
      <c r="E32" s="24">
        <v>0</v>
      </c>
      <c r="F32" s="25">
        <f t="shared" si="5"/>
        <v>0</v>
      </c>
      <c r="G32" s="34"/>
      <c r="H32" s="27"/>
      <c r="I32" s="28">
        <v>1</v>
      </c>
      <c r="J32" s="29">
        <f t="shared" si="3"/>
        <v>3000</v>
      </c>
      <c r="K32" s="30">
        <v>0</v>
      </c>
      <c r="L32" s="31">
        <f t="shared" si="4"/>
        <v>0</v>
      </c>
      <c r="M32" s="31">
        <f t="shared" si="0"/>
        <v>0</v>
      </c>
      <c r="N32" s="31">
        <f t="shared" si="1"/>
        <v>0</v>
      </c>
    </row>
    <row r="33" spans="2:14">
      <c r="B33" s="20">
        <v>19</v>
      </c>
      <c r="C33" s="37"/>
      <c r="D33" s="21">
        <f t="shared" si="2"/>
        <v>1.7069589887915164</v>
      </c>
      <c r="E33" s="24">
        <v>0</v>
      </c>
      <c r="F33" s="25">
        <f t="shared" si="5"/>
        <v>0</v>
      </c>
      <c r="G33" s="34"/>
      <c r="H33" s="27"/>
      <c r="I33" s="28">
        <v>1</v>
      </c>
      <c r="J33" s="29">
        <f t="shared" si="3"/>
        <v>3000</v>
      </c>
      <c r="K33" s="30">
        <v>0</v>
      </c>
      <c r="L33" s="31">
        <f t="shared" si="4"/>
        <v>0</v>
      </c>
      <c r="M33" s="31">
        <f t="shared" si="0"/>
        <v>0</v>
      </c>
      <c r="N33" s="31">
        <f t="shared" si="1"/>
        <v>0</v>
      </c>
    </row>
    <row r="34" spans="2:14">
      <c r="B34" s="20">
        <v>20</v>
      </c>
      <c r="C34" s="37"/>
      <c r="D34" s="21">
        <f t="shared" si="2"/>
        <v>1.7069589887915164</v>
      </c>
      <c r="E34" s="24">
        <v>0</v>
      </c>
      <c r="F34" s="25">
        <f t="shared" si="5"/>
        <v>0</v>
      </c>
      <c r="G34" s="34"/>
      <c r="H34" s="33"/>
      <c r="I34" s="28">
        <v>1</v>
      </c>
      <c r="J34" s="29">
        <f t="shared" si="3"/>
        <v>3000</v>
      </c>
      <c r="K34" s="30">
        <v>0</v>
      </c>
      <c r="L34" s="31">
        <f t="shared" si="4"/>
        <v>0</v>
      </c>
      <c r="M34" s="31">
        <f t="shared" si="0"/>
        <v>0</v>
      </c>
      <c r="N34" s="31">
        <f t="shared" si="1"/>
        <v>0</v>
      </c>
    </row>
    <row r="35" spans="2:14">
      <c r="B35" s="20">
        <v>21</v>
      </c>
      <c r="C35" s="37"/>
      <c r="D35" s="21">
        <f t="shared" si="2"/>
        <v>1.7069589887915164</v>
      </c>
      <c r="E35" s="24">
        <v>0</v>
      </c>
      <c r="F35" s="25">
        <f t="shared" si="5"/>
        <v>0</v>
      </c>
      <c r="G35" s="34"/>
      <c r="H35" s="33"/>
      <c r="I35" s="28">
        <v>1</v>
      </c>
      <c r="J35" s="29">
        <f t="shared" si="3"/>
        <v>3000</v>
      </c>
      <c r="K35" s="30">
        <v>0</v>
      </c>
      <c r="L35" s="31">
        <f t="shared" si="4"/>
        <v>0</v>
      </c>
      <c r="M35" s="31">
        <f t="shared" si="0"/>
        <v>0</v>
      </c>
      <c r="N35" s="31">
        <f t="shared" si="1"/>
        <v>0</v>
      </c>
    </row>
    <row r="36" spans="2:14">
      <c r="B36" s="20">
        <v>22</v>
      </c>
      <c r="C36" s="37"/>
      <c r="D36" s="21">
        <f t="shared" si="2"/>
        <v>1.7069589887915164</v>
      </c>
      <c r="E36" s="24">
        <v>0</v>
      </c>
      <c r="F36" s="25">
        <f t="shared" si="5"/>
        <v>0</v>
      </c>
      <c r="G36" s="34"/>
      <c r="H36" s="33"/>
      <c r="I36" s="28">
        <v>1</v>
      </c>
      <c r="J36" s="29">
        <f t="shared" si="3"/>
        <v>3000</v>
      </c>
      <c r="K36" s="30">
        <v>0</v>
      </c>
      <c r="L36" s="31">
        <f t="shared" si="4"/>
        <v>0</v>
      </c>
      <c r="M36" s="31">
        <f t="shared" si="0"/>
        <v>0</v>
      </c>
      <c r="N36" s="31">
        <f t="shared" si="1"/>
        <v>0</v>
      </c>
    </row>
    <row r="37" spans="2:14">
      <c r="B37" s="20">
        <v>23</v>
      </c>
      <c r="C37" s="37"/>
      <c r="D37" s="21">
        <f t="shared" si="2"/>
        <v>1.7069589887915164</v>
      </c>
      <c r="E37" s="24">
        <v>0</v>
      </c>
      <c r="F37" s="25">
        <f t="shared" si="5"/>
        <v>0</v>
      </c>
      <c r="G37" s="34"/>
      <c r="H37" s="33"/>
      <c r="I37" s="28">
        <v>1</v>
      </c>
      <c r="J37" s="29">
        <f t="shared" si="3"/>
        <v>3000</v>
      </c>
      <c r="K37" s="30">
        <v>0</v>
      </c>
      <c r="L37" s="31">
        <f t="shared" si="4"/>
        <v>0</v>
      </c>
      <c r="M37" s="31">
        <f t="shared" si="0"/>
        <v>0</v>
      </c>
      <c r="N37" s="31">
        <f t="shared" si="1"/>
        <v>0</v>
      </c>
    </row>
    <row r="38" spans="2:14">
      <c r="B38" s="20">
        <v>24</v>
      </c>
      <c r="C38" s="23"/>
      <c r="D38" s="21">
        <f t="shared" si="2"/>
        <v>1.7069589887915164</v>
      </c>
      <c r="E38" s="24">
        <v>0</v>
      </c>
      <c r="F38" s="25">
        <f t="shared" si="5"/>
        <v>0</v>
      </c>
      <c r="G38" s="34"/>
      <c r="H38" s="33"/>
      <c r="I38" s="28">
        <v>1</v>
      </c>
      <c r="J38" s="29">
        <f t="shared" si="3"/>
        <v>3000</v>
      </c>
      <c r="K38" s="30">
        <v>0</v>
      </c>
      <c r="L38" s="31">
        <f t="shared" si="4"/>
        <v>0</v>
      </c>
      <c r="M38" s="31">
        <f t="shared" si="0"/>
        <v>0</v>
      </c>
      <c r="N38" s="31">
        <f t="shared" si="1"/>
        <v>0</v>
      </c>
    </row>
    <row r="39" spans="2:14">
      <c r="B39" s="20">
        <v>25</v>
      </c>
      <c r="C39" s="23"/>
      <c r="D39" s="21">
        <f t="shared" si="2"/>
        <v>1.7069589887915164</v>
      </c>
      <c r="E39" s="24">
        <v>0</v>
      </c>
      <c r="F39" s="25">
        <f t="shared" si="5"/>
        <v>0</v>
      </c>
      <c r="G39" s="34"/>
      <c r="H39" s="27"/>
      <c r="I39" s="28">
        <v>1</v>
      </c>
      <c r="J39" s="29">
        <f t="shared" si="3"/>
        <v>3000</v>
      </c>
      <c r="K39" s="30">
        <v>0</v>
      </c>
      <c r="L39" s="31">
        <f t="shared" si="4"/>
        <v>0</v>
      </c>
      <c r="M39" s="31">
        <f t="shared" si="0"/>
        <v>0</v>
      </c>
      <c r="N39" s="31">
        <f t="shared" si="1"/>
        <v>0</v>
      </c>
    </row>
    <row r="40" spans="2:14">
      <c r="B40" s="20">
        <v>26</v>
      </c>
      <c r="C40" s="23"/>
      <c r="D40" s="21">
        <f t="shared" si="2"/>
        <v>1.7069589887915164</v>
      </c>
      <c r="E40" s="24">
        <v>0</v>
      </c>
      <c r="F40" s="25">
        <f t="shared" si="5"/>
        <v>0</v>
      </c>
      <c r="G40" s="34"/>
      <c r="H40" s="33"/>
      <c r="I40" s="28">
        <v>1</v>
      </c>
      <c r="J40" s="29">
        <f t="shared" si="3"/>
        <v>3000</v>
      </c>
      <c r="K40" s="30">
        <v>0</v>
      </c>
      <c r="L40" s="31">
        <f t="shared" si="4"/>
        <v>0</v>
      </c>
      <c r="M40" s="31">
        <f t="shared" si="0"/>
        <v>0</v>
      </c>
      <c r="N40" s="31">
        <f t="shared" si="1"/>
        <v>0</v>
      </c>
    </row>
    <row r="41" spans="2:14">
      <c r="B41" s="39" t="s">
        <v>20</v>
      </c>
      <c r="C41" s="40"/>
      <c r="D41" s="21">
        <f t="shared" si="2"/>
        <v>1.7069589887915164</v>
      </c>
      <c r="E41" s="24">
        <v>0</v>
      </c>
      <c r="F41" s="25">
        <f t="shared" si="5"/>
        <v>0</v>
      </c>
      <c r="G41" s="41"/>
      <c r="H41" s="33"/>
      <c r="I41" s="28">
        <v>1</v>
      </c>
      <c r="J41" s="29">
        <f t="shared" si="3"/>
        <v>3000</v>
      </c>
      <c r="K41" s="30">
        <v>0</v>
      </c>
      <c r="L41" s="31">
        <f t="shared" si="4"/>
        <v>0</v>
      </c>
      <c r="M41" s="31">
        <f t="shared" si="0"/>
        <v>0</v>
      </c>
      <c r="N41" s="31">
        <f t="shared" si="1"/>
        <v>0</v>
      </c>
    </row>
    <row r="42" spans="2:14">
      <c r="B42" s="39" t="s">
        <v>21</v>
      </c>
      <c r="C42" s="40"/>
      <c r="D42" s="21">
        <f t="shared" si="2"/>
        <v>1.7119589887915163</v>
      </c>
      <c r="E42" s="24">
        <v>5.0000000000000001E-3</v>
      </c>
      <c r="F42" s="25">
        <f t="shared" si="5"/>
        <v>0</v>
      </c>
      <c r="G42" s="41"/>
      <c r="H42" s="33"/>
      <c r="I42" s="28">
        <v>1</v>
      </c>
      <c r="J42" s="29">
        <f>(1-I42)*J44+J44</f>
        <v>3000</v>
      </c>
      <c r="K42" s="30">
        <v>0</v>
      </c>
      <c r="L42" s="31">
        <f t="shared" si="4"/>
        <v>0</v>
      </c>
      <c r="M42" s="31">
        <f t="shared" si="0"/>
        <v>0</v>
      </c>
      <c r="N42" s="31">
        <f t="shared" si="1"/>
        <v>0</v>
      </c>
    </row>
    <row r="43" spans="2:14">
      <c r="B43" s="39" t="s">
        <v>22</v>
      </c>
      <c r="C43" s="39"/>
      <c r="D43" s="42">
        <f>D42</f>
        <v>1.7119589887915163</v>
      </c>
      <c r="E43" s="42">
        <f>SUM(E14:E42)</f>
        <v>0.315</v>
      </c>
      <c r="F43" s="43">
        <f>SUM(F14:F42)</f>
        <v>1.3969589887915164</v>
      </c>
      <c r="G43" s="44"/>
      <c r="H43" s="44"/>
      <c r="I43" s="44"/>
      <c r="J43" s="45"/>
      <c r="K43" s="44"/>
      <c r="L43" s="39"/>
      <c r="M43" s="39"/>
      <c r="N43" s="39"/>
    </row>
    <row r="44" spans="2:14">
      <c r="B44" s="39" t="s">
        <v>23</v>
      </c>
      <c r="C44" s="46"/>
      <c r="D44" s="21">
        <f>D43+F44</f>
        <v>1.7169589887915162</v>
      </c>
      <c r="E44" s="21"/>
      <c r="F44" s="47">
        <v>5.0000000000000001E-3</v>
      </c>
      <c r="G44" s="48"/>
      <c r="H44" s="48"/>
      <c r="I44" s="48" t="s">
        <v>24</v>
      </c>
      <c r="J44" s="49">
        <f>C7</f>
        <v>3000</v>
      </c>
      <c r="K44" s="48"/>
      <c r="L44" s="2"/>
      <c r="M44" s="2"/>
      <c r="N44" s="2"/>
    </row>
    <row r="45" spans="2:14">
      <c r="B45" s="39" t="s">
        <v>25</v>
      </c>
      <c r="C45" s="50">
        <v>0.03</v>
      </c>
      <c r="D45" s="21">
        <f>D44+F45</f>
        <v>1.7683177584552616</v>
      </c>
      <c r="E45" s="21">
        <v>0</v>
      </c>
      <c r="F45" s="51">
        <f>D42*C45</f>
        <v>5.1358769663745488E-2</v>
      </c>
      <c r="G45" s="48"/>
      <c r="H45" s="48"/>
      <c r="I45" s="48"/>
      <c r="J45" s="52"/>
      <c r="K45" s="48"/>
      <c r="L45" s="2"/>
      <c r="M45" s="2"/>
      <c r="N45" s="2"/>
    </row>
    <row r="46" spans="2:14">
      <c r="B46" s="39" t="s">
        <v>26</v>
      </c>
      <c r="C46" s="50">
        <v>0.03</v>
      </c>
      <c r="D46" s="21">
        <f>D45+F46</f>
        <v>1.819676528119007</v>
      </c>
      <c r="E46" s="21">
        <v>0</v>
      </c>
      <c r="F46" s="51">
        <f>D43*C46</f>
        <v>5.1358769663745488E-2</v>
      </c>
      <c r="G46" s="48"/>
      <c r="H46" s="48"/>
      <c r="I46" s="53">
        <f>PRODUCT(I15:I42)</f>
        <v>0.91796680635857508</v>
      </c>
      <c r="J46" s="52"/>
      <c r="K46" s="48"/>
      <c r="L46" s="2"/>
      <c r="M46" s="2"/>
      <c r="N46" s="2"/>
    </row>
    <row r="47" spans="2:14" ht="15" thickBot="1">
      <c r="B47" s="39" t="s">
        <v>27</v>
      </c>
      <c r="C47" s="2" t="s">
        <v>28</v>
      </c>
      <c r="D47" s="54">
        <f>D46+F47</f>
        <v>1.819676528119007</v>
      </c>
      <c r="E47" s="21"/>
      <c r="F47" s="20">
        <v>0</v>
      </c>
      <c r="G47" s="48"/>
      <c r="H47" s="48"/>
      <c r="I47" s="48"/>
      <c r="J47" s="52"/>
      <c r="K47" s="2"/>
      <c r="L47" s="2"/>
      <c r="M47" s="2"/>
      <c r="N47" s="2"/>
    </row>
    <row r="48" spans="2:14" ht="17" thickBot="1">
      <c r="B48" s="55" t="s">
        <v>29</v>
      </c>
      <c r="C48" s="56"/>
      <c r="D48" s="57">
        <f>D47</f>
        <v>1.819676528119007</v>
      </c>
      <c r="E48" s="58"/>
      <c r="F48" s="58"/>
      <c r="G48" s="59"/>
      <c r="H48" s="59"/>
      <c r="I48" s="59"/>
      <c r="J48" s="60"/>
      <c r="K48" s="59"/>
      <c r="L48" s="59"/>
      <c r="M48" s="59"/>
      <c r="N48" s="59"/>
    </row>
  </sheetData>
  <mergeCells count="1">
    <mergeCell ref="B2:D2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8"/>
  <sheetViews>
    <sheetView showGridLines="0" tabSelected="1" workbookViewId="0">
      <selection activeCell="H21" sqref="H21"/>
    </sheetView>
  </sheetViews>
  <sheetFormatPr baseColWidth="10" defaultColWidth="8.83203125" defaultRowHeight="14" x14ac:dyDescent="0"/>
  <cols>
    <col min="1" max="1" width="3.6640625" customWidth="1"/>
    <col min="2" max="2" width="17.5" bestFit="1" customWidth="1"/>
    <col min="3" max="7" width="25.6640625" customWidth="1"/>
    <col min="8" max="14" width="10.6640625" customWidth="1"/>
  </cols>
  <sheetData>
    <row r="2" spans="2:14" ht="50" customHeight="1">
      <c r="B2" s="65" t="s">
        <v>30</v>
      </c>
      <c r="C2" s="65"/>
      <c r="D2" s="65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64"/>
      <c r="C3" s="64"/>
      <c r="D3" s="64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ht="15">
      <c r="B4" s="2" t="s">
        <v>32</v>
      </c>
      <c r="C4" s="62" t="s">
        <v>34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>
      <c r="B5" s="2" t="s">
        <v>0</v>
      </c>
      <c r="C5" s="3"/>
      <c r="D5" s="4"/>
      <c r="E5" s="4"/>
      <c r="F5" s="4"/>
      <c r="G5" s="5"/>
      <c r="H5" s="5"/>
      <c r="I5" s="5"/>
      <c r="J5" s="6"/>
      <c r="K5" s="5"/>
      <c r="L5" s="5"/>
      <c r="M5" s="5"/>
      <c r="N5" s="5"/>
    </row>
    <row r="6" spans="2:14">
      <c r="B6" s="2" t="s">
        <v>1</v>
      </c>
      <c r="C6" s="7" t="s">
        <v>35</v>
      </c>
      <c r="D6" s="4"/>
      <c r="E6" s="4"/>
      <c r="F6" s="4"/>
      <c r="G6" s="5"/>
      <c r="H6" s="5"/>
      <c r="I6" s="5"/>
      <c r="J6" s="6"/>
      <c r="K6" s="5"/>
      <c r="L6" s="5"/>
      <c r="M6" s="5"/>
      <c r="N6" s="5"/>
    </row>
    <row r="7" spans="2:14">
      <c r="B7" s="2" t="s">
        <v>2</v>
      </c>
      <c r="C7" s="3">
        <v>3000</v>
      </c>
      <c r="D7" s="4"/>
      <c r="E7" s="4"/>
      <c r="F7" s="8"/>
      <c r="G7" s="8"/>
      <c r="H7" s="8"/>
      <c r="I7" s="8"/>
      <c r="J7" s="8"/>
      <c r="K7" s="8"/>
      <c r="L7" s="8"/>
      <c r="M7" s="5"/>
      <c r="N7" s="5"/>
    </row>
    <row r="8" spans="2:14">
      <c r="B8" s="9" t="s">
        <v>3</v>
      </c>
      <c r="C8" s="10" t="s">
        <v>36</v>
      </c>
      <c r="D8" s="10" t="s">
        <v>50</v>
      </c>
      <c r="E8" s="10" t="s">
        <v>51</v>
      </c>
      <c r="F8" s="10"/>
      <c r="G8" s="10"/>
      <c r="H8" s="5"/>
      <c r="I8" s="5"/>
      <c r="J8" s="5"/>
      <c r="K8" s="5"/>
      <c r="L8" s="5"/>
      <c r="M8" s="5"/>
      <c r="N8" s="5"/>
    </row>
    <row r="9" spans="2:14">
      <c r="B9" s="9" t="s">
        <v>4</v>
      </c>
      <c r="C9" s="11">
        <v>0.1</v>
      </c>
      <c r="D9" s="11">
        <v>2E-3</v>
      </c>
      <c r="E9" s="11">
        <v>1E-3</v>
      </c>
      <c r="F9" s="11"/>
      <c r="G9" s="11"/>
      <c r="H9" s="5"/>
      <c r="I9" s="5"/>
      <c r="J9" s="5"/>
      <c r="K9" s="5"/>
      <c r="L9" s="5"/>
      <c r="M9" s="5"/>
      <c r="N9" s="5"/>
    </row>
    <row r="10" spans="2:14">
      <c r="B10" s="9" t="s">
        <v>33</v>
      </c>
      <c r="C10" s="12">
        <v>1</v>
      </c>
      <c r="D10" s="12">
        <v>1</v>
      </c>
      <c r="E10" s="12">
        <v>1</v>
      </c>
      <c r="F10" s="12"/>
      <c r="G10" s="12"/>
      <c r="H10" s="5"/>
      <c r="I10" s="5"/>
      <c r="J10" s="5"/>
      <c r="K10" s="5"/>
      <c r="L10" s="5"/>
      <c r="M10" s="5"/>
      <c r="N10" s="5"/>
    </row>
    <row r="11" spans="2:14">
      <c r="B11" s="9" t="s">
        <v>5</v>
      </c>
      <c r="C11" s="12">
        <v>1</v>
      </c>
      <c r="D11" s="12">
        <v>1</v>
      </c>
      <c r="E11" s="12">
        <v>1</v>
      </c>
      <c r="F11" s="12"/>
      <c r="G11" s="12"/>
      <c r="H11" s="5"/>
      <c r="I11" s="5"/>
      <c r="J11" s="5"/>
      <c r="K11" s="5"/>
      <c r="L11" s="5"/>
      <c r="M11" s="5"/>
      <c r="N11" s="5"/>
    </row>
    <row r="12" spans="2:14">
      <c r="B12" s="9" t="s">
        <v>6</v>
      </c>
      <c r="C12" s="13">
        <f>(C9*C10)/C11</f>
        <v>0.1</v>
      </c>
      <c r="D12" s="13">
        <f>(D9*D10)/D11</f>
        <v>2E-3</v>
      </c>
      <c r="E12" s="14">
        <f>(E9*E10)/E11</f>
        <v>1E-3</v>
      </c>
      <c r="F12" s="14"/>
      <c r="G12" s="14"/>
      <c r="H12" s="5"/>
      <c r="I12" s="5"/>
      <c r="J12" s="5"/>
      <c r="K12" s="5"/>
      <c r="L12" s="5"/>
      <c r="M12" s="5"/>
      <c r="N12" s="5"/>
    </row>
    <row r="13" spans="2:14" ht="39">
      <c r="B13" s="15"/>
      <c r="C13" s="15" t="s">
        <v>7</v>
      </c>
      <c r="D13" s="16" t="s">
        <v>8</v>
      </c>
      <c r="E13" s="16" t="s">
        <v>9</v>
      </c>
      <c r="F13" s="16" t="s">
        <v>10</v>
      </c>
      <c r="G13" s="17" t="s">
        <v>11</v>
      </c>
      <c r="H13" s="17" t="s">
        <v>31</v>
      </c>
      <c r="I13" s="18" t="s">
        <v>12</v>
      </c>
      <c r="J13" s="19" t="s">
        <v>13</v>
      </c>
      <c r="K13" s="17" t="s">
        <v>14</v>
      </c>
      <c r="L13" s="16" t="s">
        <v>15</v>
      </c>
      <c r="M13" s="16" t="s">
        <v>16</v>
      </c>
      <c r="N13" s="16" t="s">
        <v>17</v>
      </c>
    </row>
    <row r="14" spans="2:14">
      <c r="B14" s="20" t="s">
        <v>18</v>
      </c>
      <c r="C14" s="2"/>
      <c r="D14" s="21">
        <f>E14+F14</f>
        <v>0.10300000000000001</v>
      </c>
      <c r="E14" s="63">
        <f>C12+D12+E12+F12+G12</f>
        <v>0.10300000000000001</v>
      </c>
      <c r="F14" s="20">
        <v>0</v>
      </c>
      <c r="G14" s="2"/>
      <c r="H14" s="2"/>
      <c r="I14" s="2"/>
      <c r="J14" s="22" t="s">
        <v>19</v>
      </c>
      <c r="K14" s="2"/>
      <c r="L14" s="2"/>
      <c r="M14" s="2"/>
      <c r="N14" s="2"/>
    </row>
    <row r="15" spans="2:14">
      <c r="B15" s="20">
        <v>1</v>
      </c>
      <c r="C15" s="23" t="s">
        <v>37</v>
      </c>
      <c r="D15" s="21">
        <f>D14+E15+F15</f>
        <v>0.14539000000000002</v>
      </c>
      <c r="E15" s="24">
        <v>0</v>
      </c>
      <c r="F15" s="25">
        <f>SUM(L15:N15)</f>
        <v>4.2390000000000004E-2</v>
      </c>
      <c r="G15" s="26" t="s">
        <v>38</v>
      </c>
      <c r="H15" s="27">
        <v>30</v>
      </c>
      <c r="I15" s="28">
        <v>0.995</v>
      </c>
      <c r="J15" s="29">
        <f>(1-I15)*J16+J16</f>
        <v>3106.5881908222036</v>
      </c>
      <c r="K15" s="30">
        <v>5</v>
      </c>
      <c r="L15" s="31">
        <f>(K15/3600)*H15</f>
        <v>4.1666666666666671E-2</v>
      </c>
      <c r="M15" s="31">
        <f t="shared" ref="M15:M42" si="0">(1-I15)*L15</f>
        <v>2.0833333333333354E-4</v>
      </c>
      <c r="N15" s="31">
        <f t="shared" ref="N15:N42" si="1">(1-I15)*D14</f>
        <v>5.1500000000000048E-4</v>
      </c>
    </row>
    <row r="16" spans="2:14">
      <c r="B16" s="20">
        <v>2</v>
      </c>
      <c r="C16" s="32" t="s">
        <v>39</v>
      </c>
      <c r="D16" s="21">
        <f t="shared" ref="D16:D42" si="2">D15+E16+F16</f>
        <v>0.34153361666666671</v>
      </c>
      <c r="E16" s="24">
        <v>0</v>
      </c>
      <c r="F16" s="25">
        <f>SUM(L16:N16)</f>
        <v>0.19614361666666669</v>
      </c>
      <c r="G16" s="26" t="s">
        <v>40</v>
      </c>
      <c r="H16" s="27">
        <v>100</v>
      </c>
      <c r="I16" s="28">
        <v>0.995</v>
      </c>
      <c r="J16" s="29">
        <f t="shared" ref="J16:J41" si="3">(1-I16)*J17+J17</f>
        <v>3091.1325281812969</v>
      </c>
      <c r="K16" s="30">
        <v>7</v>
      </c>
      <c r="L16" s="31">
        <f t="shared" ref="L16:L42" si="4">(K16/3600)*H16</f>
        <v>0.19444444444444445</v>
      </c>
      <c r="M16" s="31">
        <f>(1-I16)*L16</f>
        <v>9.7222222222222306E-4</v>
      </c>
      <c r="N16" s="31">
        <f>(1-I16)*D15</f>
        <v>7.2695000000000073E-4</v>
      </c>
    </row>
    <row r="17" spans="2:14">
      <c r="B17" s="20">
        <v>3</v>
      </c>
      <c r="C17" s="32" t="s">
        <v>41</v>
      </c>
      <c r="D17" s="21">
        <f>D16+E17+F17</f>
        <v>0.53865795141666672</v>
      </c>
      <c r="E17" s="24">
        <v>0</v>
      </c>
      <c r="F17" s="25">
        <f t="shared" ref="F17:F44" si="5">SUM(L17:N17)</f>
        <v>0.19712433475000002</v>
      </c>
      <c r="G17" s="26" t="s">
        <v>42</v>
      </c>
      <c r="H17" s="33">
        <v>100</v>
      </c>
      <c r="I17" s="28">
        <v>0.995</v>
      </c>
      <c r="J17" s="29">
        <f t="shared" si="3"/>
        <v>3075.7537593843749</v>
      </c>
      <c r="K17" s="30">
        <v>7</v>
      </c>
      <c r="L17" s="31">
        <f t="shared" si="4"/>
        <v>0.19444444444444445</v>
      </c>
      <c r="M17" s="31">
        <f t="shared" si="0"/>
        <v>9.7222222222222306E-4</v>
      </c>
      <c r="N17" s="31">
        <f t="shared" si="1"/>
        <v>1.7076680833333351E-3</v>
      </c>
    </row>
    <row r="18" spans="2:14">
      <c r="B18" s="20">
        <v>4</v>
      </c>
      <c r="C18" s="32" t="s">
        <v>43</v>
      </c>
      <c r="D18" s="21">
        <f t="shared" si="2"/>
        <v>0.59997624117375004</v>
      </c>
      <c r="E18" s="24">
        <v>0</v>
      </c>
      <c r="F18" s="25">
        <f>SUM(L18:N18)</f>
        <v>6.1318289757083339E-2</v>
      </c>
      <c r="G18" s="26"/>
      <c r="H18" s="33">
        <v>30</v>
      </c>
      <c r="I18" s="28">
        <v>0.995</v>
      </c>
      <c r="J18" s="29">
        <f>(1-I18)*J19+J19</f>
        <v>3060.4515018749998</v>
      </c>
      <c r="K18" s="30">
        <v>7</v>
      </c>
      <c r="L18" s="31">
        <f t="shared" si="4"/>
        <v>5.8333333333333334E-2</v>
      </c>
      <c r="M18" s="31">
        <f t="shared" si="0"/>
        <v>2.9166666666666691E-4</v>
      </c>
      <c r="N18" s="31">
        <f t="shared" si="1"/>
        <v>2.6932897570833359E-3</v>
      </c>
    </row>
    <row r="19" spans="2:14">
      <c r="B19" s="20">
        <v>5</v>
      </c>
      <c r="C19" s="32" t="s">
        <v>44</v>
      </c>
      <c r="D19" s="21">
        <f>D18+E19+F19</f>
        <v>0.69091362237961873</v>
      </c>
      <c r="E19" s="24">
        <v>0</v>
      </c>
      <c r="F19" s="25">
        <f>SUM(L19:N19)</f>
        <v>9.0937381205868736E-2</v>
      </c>
      <c r="G19" s="26" t="s">
        <v>45</v>
      </c>
      <c r="H19" s="33">
        <v>45</v>
      </c>
      <c r="I19" s="28">
        <v>0.995</v>
      </c>
      <c r="J19" s="29">
        <f t="shared" si="3"/>
        <v>3045.225375</v>
      </c>
      <c r="K19" s="30">
        <v>7</v>
      </c>
      <c r="L19" s="31">
        <f t="shared" si="4"/>
        <v>8.7499999999999994E-2</v>
      </c>
      <c r="M19" s="31">
        <f t="shared" si="0"/>
        <v>4.3750000000000033E-4</v>
      </c>
      <c r="N19" s="31">
        <f>(1-I19)*D18</f>
        <v>2.9998812058687528E-3</v>
      </c>
    </row>
    <row r="20" spans="2:14">
      <c r="B20" s="20">
        <v>6</v>
      </c>
      <c r="C20" s="23" t="s">
        <v>52</v>
      </c>
      <c r="D20" s="21">
        <f t="shared" si="2"/>
        <v>0.78230569049151677</v>
      </c>
      <c r="E20" s="24">
        <v>0</v>
      </c>
      <c r="F20" s="25">
        <f t="shared" si="5"/>
        <v>9.1392068111898081E-2</v>
      </c>
      <c r="G20" s="34" t="s">
        <v>53</v>
      </c>
      <c r="H20" s="33">
        <v>45</v>
      </c>
      <c r="I20" s="28">
        <v>0.995</v>
      </c>
      <c r="J20" s="29">
        <f>(1-I20)*J21+J21</f>
        <v>3030.0749999999998</v>
      </c>
      <c r="K20" s="30">
        <v>7</v>
      </c>
      <c r="L20" s="31">
        <f t="shared" si="4"/>
        <v>8.7499999999999994E-2</v>
      </c>
      <c r="M20" s="31">
        <f t="shared" si="0"/>
        <v>4.3750000000000033E-4</v>
      </c>
      <c r="N20" s="31">
        <f t="shared" si="1"/>
        <v>3.4545681118980966E-3</v>
      </c>
    </row>
    <row r="21" spans="2:14">
      <c r="B21" s="20">
        <v>7</v>
      </c>
      <c r="C21" s="23" t="s">
        <v>47</v>
      </c>
      <c r="D21" s="21">
        <f>D20+E21+F21</f>
        <v>0.80855055227730765</v>
      </c>
      <c r="E21" s="24">
        <v>0</v>
      </c>
      <c r="F21" s="25">
        <f t="shared" si="5"/>
        <v>2.624486178579092E-2</v>
      </c>
      <c r="G21" s="34" t="s">
        <v>46</v>
      </c>
      <c r="H21" s="27">
        <v>20</v>
      </c>
      <c r="I21" s="28">
        <v>0.995</v>
      </c>
      <c r="J21" s="29">
        <f t="shared" si="3"/>
        <v>3015</v>
      </c>
      <c r="K21" s="30">
        <v>4</v>
      </c>
      <c r="L21" s="31">
        <f t="shared" si="4"/>
        <v>2.2222222222222223E-2</v>
      </c>
      <c r="M21" s="31">
        <f t="shared" si="0"/>
        <v>1.1111111111111121E-4</v>
      </c>
      <c r="N21" s="31">
        <f>(1-I21)*D20</f>
        <v>3.9115284524575871E-3</v>
      </c>
    </row>
    <row r="22" spans="2:14">
      <c r="B22" s="20">
        <v>8</v>
      </c>
      <c r="C22" s="23" t="s">
        <v>48</v>
      </c>
      <c r="D22" s="21">
        <f t="shared" si="2"/>
        <v>0.82521721894397437</v>
      </c>
      <c r="E22" s="24">
        <v>0</v>
      </c>
      <c r="F22" s="25">
        <f t="shared" si="5"/>
        <v>1.6666666666666666E-2</v>
      </c>
      <c r="G22" s="36"/>
      <c r="H22" s="27">
        <v>15</v>
      </c>
      <c r="I22" s="28">
        <v>1</v>
      </c>
      <c r="J22" s="29">
        <f t="shared" si="3"/>
        <v>3000</v>
      </c>
      <c r="K22" s="30">
        <v>4</v>
      </c>
      <c r="L22" s="31">
        <f t="shared" si="4"/>
        <v>1.6666666666666666E-2</v>
      </c>
      <c r="M22" s="31">
        <f t="shared" si="0"/>
        <v>0</v>
      </c>
      <c r="N22" s="31">
        <f t="shared" si="1"/>
        <v>0</v>
      </c>
    </row>
    <row r="23" spans="2:14">
      <c r="B23" s="20">
        <v>9</v>
      </c>
      <c r="C23" s="35" t="s">
        <v>49</v>
      </c>
      <c r="D23" s="21">
        <f t="shared" si="2"/>
        <v>0.84605055227730774</v>
      </c>
      <c r="E23" s="24">
        <v>0</v>
      </c>
      <c r="F23" s="25">
        <f t="shared" si="5"/>
        <v>2.0833333333333336E-2</v>
      </c>
      <c r="G23" s="36"/>
      <c r="H23" s="33">
        <v>15</v>
      </c>
      <c r="I23" s="28">
        <v>1</v>
      </c>
      <c r="J23" s="29">
        <f t="shared" si="3"/>
        <v>3000</v>
      </c>
      <c r="K23" s="30">
        <v>5</v>
      </c>
      <c r="L23" s="31">
        <f t="shared" si="4"/>
        <v>2.0833333333333336E-2</v>
      </c>
      <c r="M23" s="31">
        <f t="shared" si="0"/>
        <v>0</v>
      </c>
      <c r="N23" s="31">
        <f t="shared" si="1"/>
        <v>0</v>
      </c>
    </row>
    <row r="24" spans="2:14">
      <c r="B24" s="20">
        <v>10</v>
      </c>
      <c r="C24" s="23"/>
      <c r="D24" s="21">
        <f t="shared" si="2"/>
        <v>0.84605055227730774</v>
      </c>
      <c r="E24" s="24">
        <v>0</v>
      </c>
      <c r="F24" s="25">
        <f t="shared" si="5"/>
        <v>0</v>
      </c>
      <c r="G24" s="26"/>
      <c r="H24" s="33"/>
      <c r="I24" s="28">
        <v>1</v>
      </c>
      <c r="J24" s="29">
        <f t="shared" si="3"/>
        <v>3000</v>
      </c>
      <c r="K24" s="30">
        <v>0</v>
      </c>
      <c r="L24" s="31">
        <f t="shared" si="4"/>
        <v>0</v>
      </c>
      <c r="M24" s="31">
        <f t="shared" si="0"/>
        <v>0</v>
      </c>
      <c r="N24" s="31">
        <f t="shared" si="1"/>
        <v>0</v>
      </c>
    </row>
    <row r="25" spans="2:14">
      <c r="B25" s="20">
        <v>11</v>
      </c>
      <c r="C25" s="32"/>
      <c r="D25" s="21">
        <f t="shared" si="2"/>
        <v>0.84605055227730774</v>
      </c>
      <c r="E25" s="24">
        <v>0</v>
      </c>
      <c r="F25" s="25">
        <f t="shared" si="5"/>
        <v>0</v>
      </c>
      <c r="G25" s="26"/>
      <c r="H25" s="33"/>
      <c r="I25" s="28">
        <v>1</v>
      </c>
      <c r="J25" s="29">
        <f t="shared" si="3"/>
        <v>3000</v>
      </c>
      <c r="K25" s="30">
        <v>0</v>
      </c>
      <c r="L25" s="31">
        <f t="shared" si="4"/>
        <v>0</v>
      </c>
      <c r="M25" s="31">
        <f t="shared" si="0"/>
        <v>0</v>
      </c>
      <c r="N25" s="31">
        <f t="shared" si="1"/>
        <v>0</v>
      </c>
    </row>
    <row r="26" spans="2:14">
      <c r="B26" s="20">
        <v>12</v>
      </c>
      <c r="C26" s="37"/>
      <c r="D26" s="21">
        <f t="shared" si="2"/>
        <v>0.84605055227730774</v>
      </c>
      <c r="E26" s="24">
        <v>0</v>
      </c>
      <c r="F26" s="25">
        <f t="shared" si="5"/>
        <v>0</v>
      </c>
      <c r="G26" s="26"/>
      <c r="H26" s="33"/>
      <c r="I26" s="28">
        <v>1</v>
      </c>
      <c r="J26" s="29">
        <f t="shared" si="3"/>
        <v>3000</v>
      </c>
      <c r="K26" s="30">
        <v>0</v>
      </c>
      <c r="L26" s="31">
        <f t="shared" si="4"/>
        <v>0</v>
      </c>
      <c r="M26" s="31">
        <f t="shared" si="0"/>
        <v>0</v>
      </c>
      <c r="N26" s="31">
        <f t="shared" si="1"/>
        <v>0</v>
      </c>
    </row>
    <row r="27" spans="2:14">
      <c r="B27" s="20">
        <v>13</v>
      </c>
      <c r="C27" s="23"/>
      <c r="D27" s="21">
        <f t="shared" si="2"/>
        <v>0.84605055227730774</v>
      </c>
      <c r="E27" s="24">
        <v>0</v>
      </c>
      <c r="F27" s="25">
        <f t="shared" si="5"/>
        <v>0</v>
      </c>
      <c r="G27" s="26"/>
      <c r="H27" s="33"/>
      <c r="I27" s="28">
        <v>1</v>
      </c>
      <c r="J27" s="29">
        <f t="shared" si="3"/>
        <v>3000</v>
      </c>
      <c r="K27" s="30">
        <v>0</v>
      </c>
      <c r="L27" s="31">
        <f t="shared" si="4"/>
        <v>0</v>
      </c>
      <c r="M27" s="31">
        <f t="shared" si="0"/>
        <v>0</v>
      </c>
      <c r="N27" s="31">
        <f t="shared" si="1"/>
        <v>0</v>
      </c>
    </row>
    <row r="28" spans="2:14">
      <c r="B28" s="20">
        <v>14</v>
      </c>
      <c r="C28" s="23"/>
      <c r="D28" s="21">
        <f t="shared" si="2"/>
        <v>0.84605055227730774</v>
      </c>
      <c r="E28" s="24">
        <v>0</v>
      </c>
      <c r="F28" s="25">
        <f t="shared" si="5"/>
        <v>0</v>
      </c>
      <c r="G28" s="26"/>
      <c r="H28" s="33"/>
      <c r="I28" s="28">
        <v>1</v>
      </c>
      <c r="J28" s="29">
        <f t="shared" si="3"/>
        <v>3000</v>
      </c>
      <c r="K28" s="30">
        <v>0</v>
      </c>
      <c r="L28" s="31">
        <f t="shared" si="4"/>
        <v>0</v>
      </c>
      <c r="M28" s="31">
        <f t="shared" si="0"/>
        <v>0</v>
      </c>
      <c r="N28" s="31">
        <f t="shared" si="1"/>
        <v>0</v>
      </c>
    </row>
    <row r="29" spans="2:14">
      <c r="B29" s="20">
        <v>15</v>
      </c>
      <c r="C29" s="32"/>
      <c r="D29" s="21">
        <f t="shared" si="2"/>
        <v>0.84605055227730774</v>
      </c>
      <c r="E29" s="24">
        <v>0</v>
      </c>
      <c r="F29" s="25">
        <f t="shared" si="5"/>
        <v>0</v>
      </c>
      <c r="G29" s="34"/>
      <c r="H29" s="33"/>
      <c r="I29" s="28">
        <v>1</v>
      </c>
      <c r="J29" s="29">
        <f t="shared" si="3"/>
        <v>3000</v>
      </c>
      <c r="K29" s="30">
        <v>0</v>
      </c>
      <c r="L29" s="31">
        <f t="shared" si="4"/>
        <v>0</v>
      </c>
      <c r="M29" s="31">
        <f t="shared" si="0"/>
        <v>0</v>
      </c>
      <c r="N29" s="31">
        <f t="shared" si="1"/>
        <v>0</v>
      </c>
    </row>
    <row r="30" spans="2:14">
      <c r="B30" s="20">
        <v>16</v>
      </c>
      <c r="C30" s="32"/>
      <c r="D30" s="21">
        <f t="shared" si="2"/>
        <v>0.84605055227730774</v>
      </c>
      <c r="E30" s="24">
        <v>0</v>
      </c>
      <c r="F30" s="25">
        <f t="shared" si="5"/>
        <v>0</v>
      </c>
      <c r="G30" s="34"/>
      <c r="H30" s="33"/>
      <c r="I30" s="28">
        <v>1</v>
      </c>
      <c r="J30" s="29">
        <f t="shared" si="3"/>
        <v>3000</v>
      </c>
      <c r="K30" s="30">
        <v>0</v>
      </c>
      <c r="L30" s="31">
        <f t="shared" si="4"/>
        <v>0</v>
      </c>
      <c r="M30" s="31">
        <f t="shared" si="0"/>
        <v>0</v>
      </c>
      <c r="N30" s="31">
        <f t="shared" si="1"/>
        <v>0</v>
      </c>
    </row>
    <row r="31" spans="2:14">
      <c r="B31" s="20">
        <v>17</v>
      </c>
      <c r="C31" s="23"/>
      <c r="D31" s="21">
        <f t="shared" si="2"/>
        <v>0.84605055227730774</v>
      </c>
      <c r="E31" s="24">
        <v>0</v>
      </c>
      <c r="F31" s="25">
        <f t="shared" si="5"/>
        <v>0</v>
      </c>
      <c r="G31" s="34"/>
      <c r="H31" s="33"/>
      <c r="I31" s="28">
        <v>1</v>
      </c>
      <c r="J31" s="29">
        <f t="shared" si="3"/>
        <v>3000</v>
      </c>
      <c r="K31" s="30">
        <v>0</v>
      </c>
      <c r="L31" s="31">
        <f t="shared" si="4"/>
        <v>0</v>
      </c>
      <c r="M31" s="31">
        <f t="shared" si="0"/>
        <v>0</v>
      </c>
      <c r="N31" s="31">
        <f t="shared" si="1"/>
        <v>0</v>
      </c>
    </row>
    <row r="32" spans="2:14">
      <c r="B32" s="20">
        <v>18</v>
      </c>
      <c r="C32" s="38"/>
      <c r="D32" s="21">
        <f t="shared" si="2"/>
        <v>0.84605055227730774</v>
      </c>
      <c r="E32" s="24">
        <v>0</v>
      </c>
      <c r="F32" s="25">
        <f t="shared" si="5"/>
        <v>0</v>
      </c>
      <c r="G32" s="34"/>
      <c r="H32" s="27"/>
      <c r="I32" s="28">
        <v>1</v>
      </c>
      <c r="J32" s="29">
        <f t="shared" si="3"/>
        <v>3000</v>
      </c>
      <c r="K32" s="30">
        <v>0</v>
      </c>
      <c r="L32" s="31">
        <f t="shared" si="4"/>
        <v>0</v>
      </c>
      <c r="M32" s="31">
        <f t="shared" si="0"/>
        <v>0</v>
      </c>
      <c r="N32" s="31">
        <f t="shared" si="1"/>
        <v>0</v>
      </c>
    </row>
    <row r="33" spans="2:14">
      <c r="B33" s="20">
        <v>19</v>
      </c>
      <c r="C33" s="37"/>
      <c r="D33" s="21">
        <f t="shared" si="2"/>
        <v>0.84605055227730774</v>
      </c>
      <c r="E33" s="24">
        <v>0</v>
      </c>
      <c r="F33" s="25">
        <f t="shared" si="5"/>
        <v>0</v>
      </c>
      <c r="G33" s="34"/>
      <c r="H33" s="27"/>
      <c r="I33" s="28">
        <v>1</v>
      </c>
      <c r="J33" s="29">
        <f t="shared" si="3"/>
        <v>3000</v>
      </c>
      <c r="K33" s="30">
        <v>0</v>
      </c>
      <c r="L33" s="31">
        <f t="shared" si="4"/>
        <v>0</v>
      </c>
      <c r="M33" s="31">
        <f t="shared" si="0"/>
        <v>0</v>
      </c>
      <c r="N33" s="31">
        <f t="shared" si="1"/>
        <v>0</v>
      </c>
    </row>
    <row r="34" spans="2:14">
      <c r="B34" s="20">
        <v>20</v>
      </c>
      <c r="C34" s="37"/>
      <c r="D34" s="21">
        <f t="shared" si="2"/>
        <v>0.84605055227730774</v>
      </c>
      <c r="E34" s="24">
        <v>0</v>
      </c>
      <c r="F34" s="25">
        <f t="shared" si="5"/>
        <v>0</v>
      </c>
      <c r="G34" s="34"/>
      <c r="H34" s="33"/>
      <c r="I34" s="28">
        <v>1</v>
      </c>
      <c r="J34" s="29">
        <f t="shared" si="3"/>
        <v>3000</v>
      </c>
      <c r="K34" s="30">
        <v>0</v>
      </c>
      <c r="L34" s="31">
        <f t="shared" si="4"/>
        <v>0</v>
      </c>
      <c r="M34" s="31">
        <f t="shared" si="0"/>
        <v>0</v>
      </c>
      <c r="N34" s="31">
        <f t="shared" si="1"/>
        <v>0</v>
      </c>
    </row>
    <row r="35" spans="2:14">
      <c r="B35" s="20">
        <v>21</v>
      </c>
      <c r="C35" s="37"/>
      <c r="D35" s="21">
        <f t="shared" si="2"/>
        <v>0.84605055227730774</v>
      </c>
      <c r="E35" s="24">
        <v>0</v>
      </c>
      <c r="F35" s="25">
        <f t="shared" si="5"/>
        <v>0</v>
      </c>
      <c r="G35" s="34"/>
      <c r="H35" s="33"/>
      <c r="I35" s="28">
        <v>1</v>
      </c>
      <c r="J35" s="29">
        <f t="shared" si="3"/>
        <v>3000</v>
      </c>
      <c r="K35" s="30">
        <v>0</v>
      </c>
      <c r="L35" s="31">
        <f t="shared" si="4"/>
        <v>0</v>
      </c>
      <c r="M35" s="31">
        <f t="shared" si="0"/>
        <v>0</v>
      </c>
      <c r="N35" s="31">
        <f t="shared" si="1"/>
        <v>0</v>
      </c>
    </row>
    <row r="36" spans="2:14">
      <c r="B36" s="20">
        <v>22</v>
      </c>
      <c r="C36" s="37"/>
      <c r="D36" s="21">
        <f t="shared" si="2"/>
        <v>0.84605055227730774</v>
      </c>
      <c r="E36" s="24">
        <v>0</v>
      </c>
      <c r="F36" s="25">
        <f t="shared" si="5"/>
        <v>0</v>
      </c>
      <c r="G36" s="34"/>
      <c r="H36" s="33"/>
      <c r="I36" s="28">
        <v>1</v>
      </c>
      <c r="J36" s="29">
        <f t="shared" si="3"/>
        <v>3000</v>
      </c>
      <c r="K36" s="30">
        <v>0</v>
      </c>
      <c r="L36" s="31">
        <f t="shared" si="4"/>
        <v>0</v>
      </c>
      <c r="M36" s="31">
        <f t="shared" si="0"/>
        <v>0</v>
      </c>
      <c r="N36" s="31">
        <f t="shared" si="1"/>
        <v>0</v>
      </c>
    </row>
    <row r="37" spans="2:14">
      <c r="B37" s="20">
        <v>23</v>
      </c>
      <c r="C37" s="37"/>
      <c r="D37" s="21">
        <f t="shared" si="2"/>
        <v>0.84605055227730774</v>
      </c>
      <c r="E37" s="24">
        <v>0</v>
      </c>
      <c r="F37" s="25">
        <f t="shared" si="5"/>
        <v>0</v>
      </c>
      <c r="G37" s="34"/>
      <c r="H37" s="33"/>
      <c r="I37" s="28">
        <v>1</v>
      </c>
      <c r="J37" s="29">
        <f t="shared" si="3"/>
        <v>3000</v>
      </c>
      <c r="K37" s="30">
        <v>0</v>
      </c>
      <c r="L37" s="31">
        <f t="shared" si="4"/>
        <v>0</v>
      </c>
      <c r="M37" s="31">
        <f t="shared" si="0"/>
        <v>0</v>
      </c>
      <c r="N37" s="31">
        <f t="shared" si="1"/>
        <v>0</v>
      </c>
    </row>
    <row r="38" spans="2:14">
      <c r="B38" s="20">
        <v>24</v>
      </c>
      <c r="C38" s="23"/>
      <c r="D38" s="21">
        <f t="shared" si="2"/>
        <v>0.84605055227730774</v>
      </c>
      <c r="E38" s="24">
        <v>0</v>
      </c>
      <c r="F38" s="25">
        <f t="shared" si="5"/>
        <v>0</v>
      </c>
      <c r="G38" s="34"/>
      <c r="H38" s="33"/>
      <c r="I38" s="28">
        <v>1</v>
      </c>
      <c r="J38" s="29">
        <f t="shared" si="3"/>
        <v>3000</v>
      </c>
      <c r="K38" s="30">
        <v>0</v>
      </c>
      <c r="L38" s="31">
        <f t="shared" si="4"/>
        <v>0</v>
      </c>
      <c r="M38" s="31">
        <f t="shared" si="0"/>
        <v>0</v>
      </c>
      <c r="N38" s="31">
        <f t="shared" si="1"/>
        <v>0</v>
      </c>
    </row>
    <row r="39" spans="2:14">
      <c r="B39" s="20">
        <v>25</v>
      </c>
      <c r="C39" s="23"/>
      <c r="D39" s="21">
        <f t="shared" si="2"/>
        <v>0.84605055227730774</v>
      </c>
      <c r="E39" s="24">
        <v>0</v>
      </c>
      <c r="F39" s="25">
        <f t="shared" si="5"/>
        <v>0</v>
      </c>
      <c r="G39" s="34"/>
      <c r="H39" s="27"/>
      <c r="I39" s="28">
        <v>1</v>
      </c>
      <c r="J39" s="29">
        <f t="shared" si="3"/>
        <v>3000</v>
      </c>
      <c r="K39" s="30">
        <v>0</v>
      </c>
      <c r="L39" s="31">
        <f t="shared" si="4"/>
        <v>0</v>
      </c>
      <c r="M39" s="31">
        <f t="shared" si="0"/>
        <v>0</v>
      </c>
      <c r="N39" s="31">
        <f t="shared" si="1"/>
        <v>0</v>
      </c>
    </row>
    <row r="40" spans="2:14">
      <c r="B40" s="20">
        <v>26</v>
      </c>
      <c r="C40" s="23"/>
      <c r="D40" s="21">
        <f t="shared" si="2"/>
        <v>0.84605055227730774</v>
      </c>
      <c r="E40" s="24">
        <v>0</v>
      </c>
      <c r="F40" s="25">
        <f t="shared" si="5"/>
        <v>0</v>
      </c>
      <c r="G40" s="34"/>
      <c r="H40" s="33"/>
      <c r="I40" s="28">
        <v>1</v>
      </c>
      <c r="J40" s="29">
        <f t="shared" si="3"/>
        <v>3000</v>
      </c>
      <c r="K40" s="30">
        <v>0</v>
      </c>
      <c r="L40" s="31">
        <f t="shared" si="4"/>
        <v>0</v>
      </c>
      <c r="M40" s="31">
        <f t="shared" si="0"/>
        <v>0</v>
      </c>
      <c r="N40" s="31">
        <f t="shared" si="1"/>
        <v>0</v>
      </c>
    </row>
    <row r="41" spans="2:14">
      <c r="B41" s="39" t="s">
        <v>20</v>
      </c>
      <c r="C41" s="40"/>
      <c r="D41" s="21">
        <f t="shared" si="2"/>
        <v>0.84605055227730774</v>
      </c>
      <c r="E41" s="24">
        <v>0</v>
      </c>
      <c r="F41" s="25">
        <f t="shared" si="5"/>
        <v>0</v>
      </c>
      <c r="G41" s="41"/>
      <c r="H41" s="33"/>
      <c r="I41" s="28">
        <v>1</v>
      </c>
      <c r="J41" s="29">
        <f t="shared" si="3"/>
        <v>3000</v>
      </c>
      <c r="K41" s="30">
        <v>0</v>
      </c>
      <c r="L41" s="31">
        <f t="shared" si="4"/>
        <v>0</v>
      </c>
      <c r="M41" s="31">
        <f t="shared" si="0"/>
        <v>0</v>
      </c>
      <c r="N41" s="31">
        <f t="shared" si="1"/>
        <v>0</v>
      </c>
    </row>
    <row r="42" spans="2:14">
      <c r="B42" s="39" t="s">
        <v>21</v>
      </c>
      <c r="C42" s="40"/>
      <c r="D42" s="21">
        <f t="shared" si="2"/>
        <v>0.85105055227730775</v>
      </c>
      <c r="E42" s="24">
        <v>5.0000000000000001E-3</v>
      </c>
      <c r="F42" s="25">
        <f t="shared" si="5"/>
        <v>0</v>
      </c>
      <c r="G42" s="41"/>
      <c r="H42" s="33"/>
      <c r="I42" s="28">
        <v>1</v>
      </c>
      <c r="J42" s="29">
        <f>(1-I42)*J44+J44</f>
        <v>3000</v>
      </c>
      <c r="K42" s="30">
        <v>0</v>
      </c>
      <c r="L42" s="31">
        <f t="shared" si="4"/>
        <v>0</v>
      </c>
      <c r="M42" s="31">
        <f t="shared" si="0"/>
        <v>0</v>
      </c>
      <c r="N42" s="31">
        <f t="shared" si="1"/>
        <v>0</v>
      </c>
    </row>
    <row r="43" spans="2:14">
      <c r="B43" s="39" t="s">
        <v>22</v>
      </c>
      <c r="C43" s="39"/>
      <c r="D43" s="42">
        <f>D42</f>
        <v>0.85105055227730775</v>
      </c>
      <c r="E43" s="42">
        <f>SUM(E14:E42)</f>
        <v>0.10800000000000001</v>
      </c>
      <c r="F43" s="43">
        <f>SUM(F14:F42)</f>
        <v>0.74305055227730776</v>
      </c>
      <c r="G43" s="44"/>
      <c r="H43" s="44"/>
      <c r="I43" s="44"/>
      <c r="J43" s="45"/>
      <c r="K43" s="44"/>
      <c r="L43" s="39"/>
      <c r="M43" s="39"/>
      <c r="N43" s="39"/>
    </row>
    <row r="44" spans="2:14">
      <c r="B44" s="39" t="s">
        <v>23</v>
      </c>
      <c r="C44" s="46"/>
      <c r="D44" s="21">
        <f>D43+F44</f>
        <v>0.85605055227730775</v>
      </c>
      <c r="E44" s="21"/>
      <c r="F44" s="47">
        <v>5.0000000000000001E-3</v>
      </c>
      <c r="G44" s="48"/>
      <c r="H44" s="48"/>
      <c r="I44" s="48" t="s">
        <v>24</v>
      </c>
      <c r="J44" s="49">
        <f>C7</f>
        <v>3000</v>
      </c>
      <c r="K44" s="48"/>
      <c r="L44" s="2"/>
      <c r="M44" s="2"/>
      <c r="N44" s="2"/>
    </row>
    <row r="45" spans="2:14">
      <c r="B45" s="39" t="s">
        <v>25</v>
      </c>
      <c r="C45" s="50">
        <v>0.03</v>
      </c>
      <c r="D45" s="21">
        <f>D44+F45</f>
        <v>0.88158206884562695</v>
      </c>
      <c r="E45" s="21">
        <v>0</v>
      </c>
      <c r="F45" s="51">
        <f>D42*C45</f>
        <v>2.5531516568319233E-2</v>
      </c>
      <c r="G45" s="48"/>
      <c r="H45" s="48"/>
      <c r="I45" s="48"/>
      <c r="J45" s="52"/>
      <c r="K45" s="48"/>
      <c r="L45" s="2"/>
      <c r="M45" s="2"/>
      <c r="N45" s="2"/>
    </row>
    <row r="46" spans="2:14">
      <c r="B46" s="39" t="s">
        <v>26</v>
      </c>
      <c r="C46" s="50">
        <v>0.03</v>
      </c>
      <c r="D46" s="21">
        <f>D45+F46</f>
        <v>0.90711358541394616</v>
      </c>
      <c r="E46" s="21">
        <v>0</v>
      </c>
      <c r="F46" s="51">
        <f>D43*C46</f>
        <v>2.5531516568319233E-2</v>
      </c>
      <c r="G46" s="48"/>
      <c r="H46" s="48"/>
      <c r="I46" s="53">
        <f>PRODUCT(I15:I42)</f>
        <v>0.96552064680948435</v>
      </c>
      <c r="J46" s="52"/>
      <c r="K46" s="48"/>
      <c r="L46" s="2"/>
      <c r="M46" s="2"/>
      <c r="N46" s="2"/>
    </row>
    <row r="47" spans="2:14" ht="15" thickBot="1">
      <c r="B47" s="39" t="s">
        <v>27</v>
      </c>
      <c r="C47" s="2" t="s">
        <v>28</v>
      </c>
      <c r="D47" s="54">
        <f>D46+F47</f>
        <v>0.90711358541394616</v>
      </c>
      <c r="E47" s="21"/>
      <c r="F47" s="20">
        <v>0</v>
      </c>
      <c r="G47" s="48"/>
      <c r="H47" s="48"/>
      <c r="I47" s="48"/>
      <c r="J47" s="52"/>
      <c r="K47" s="2"/>
      <c r="L47" s="2"/>
      <c r="M47" s="2"/>
      <c r="N47" s="2"/>
    </row>
    <row r="48" spans="2:14" ht="17" thickBot="1">
      <c r="B48" s="55" t="s">
        <v>29</v>
      </c>
      <c r="C48" s="56"/>
      <c r="D48" s="57">
        <f>D47</f>
        <v>0.90711358541394616</v>
      </c>
      <c r="E48" s="58"/>
      <c r="F48" s="58"/>
      <c r="G48" s="59"/>
      <c r="H48" s="59"/>
      <c r="I48" s="59"/>
      <c r="J48" s="60"/>
      <c r="K48" s="59"/>
      <c r="L48" s="59"/>
      <c r="M48" s="59"/>
      <c r="N48" s="59"/>
    </row>
  </sheetData>
  <mergeCells count="1">
    <mergeCell ref="B2:D2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Initial Cost Down</vt:lpstr>
      <vt:lpstr>Should Cost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dcterms:created xsi:type="dcterms:W3CDTF">2015-03-12T21:02:34Z</dcterms:created>
  <dcterms:modified xsi:type="dcterms:W3CDTF">2015-04-15T12:51:57Z</dcterms:modified>
</cp:coreProperties>
</file>