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-30500" yWindow="940" windowWidth="25600" windowHeight="14220"/>
  </bookViews>
  <sheets>
    <sheet name="4038" sheetId="1" r:id="rId1"/>
    <sheet name="40380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2" l="1"/>
  <c r="J44" i="2"/>
  <c r="L42" i="2"/>
  <c r="M42" i="2"/>
  <c r="J42" i="2"/>
  <c r="L41" i="2"/>
  <c r="M41" i="2"/>
  <c r="J41" i="2"/>
  <c r="L40" i="2"/>
  <c r="M40" i="2"/>
  <c r="J40" i="2"/>
  <c r="L39" i="2"/>
  <c r="M39" i="2"/>
  <c r="J39" i="2"/>
  <c r="L38" i="2"/>
  <c r="M38" i="2"/>
  <c r="J38" i="2"/>
  <c r="L37" i="2"/>
  <c r="M37" i="2"/>
  <c r="J37" i="2"/>
  <c r="L36" i="2"/>
  <c r="M36" i="2"/>
  <c r="J36" i="2"/>
  <c r="L35" i="2"/>
  <c r="M35" i="2"/>
  <c r="J35" i="2"/>
  <c r="L34" i="2"/>
  <c r="M34" i="2"/>
  <c r="J34" i="2"/>
  <c r="L33" i="2"/>
  <c r="M33" i="2"/>
  <c r="J33" i="2"/>
  <c r="L32" i="2"/>
  <c r="M32" i="2"/>
  <c r="J32" i="2"/>
  <c r="L31" i="2"/>
  <c r="M31" i="2"/>
  <c r="J31" i="2"/>
  <c r="L30" i="2"/>
  <c r="M30" i="2"/>
  <c r="J30" i="2"/>
  <c r="L29" i="2"/>
  <c r="M29" i="2"/>
  <c r="J29" i="2"/>
  <c r="L28" i="2"/>
  <c r="M28" i="2"/>
  <c r="J28" i="2"/>
  <c r="L27" i="2"/>
  <c r="M27" i="2"/>
  <c r="J27" i="2"/>
  <c r="L26" i="2"/>
  <c r="M26" i="2"/>
  <c r="J26" i="2"/>
  <c r="L25" i="2"/>
  <c r="M25" i="2"/>
  <c r="J25" i="2"/>
  <c r="L24" i="2"/>
  <c r="M24" i="2"/>
  <c r="J24" i="2"/>
  <c r="L23" i="2"/>
  <c r="M23" i="2"/>
  <c r="J23" i="2"/>
  <c r="L22" i="2"/>
  <c r="M22" i="2"/>
  <c r="J22" i="2"/>
  <c r="L21" i="2"/>
  <c r="M21" i="2"/>
  <c r="J21" i="2"/>
  <c r="L20" i="2"/>
  <c r="M20" i="2"/>
  <c r="J20" i="2"/>
  <c r="L19" i="2"/>
  <c r="M19" i="2"/>
  <c r="J19" i="2"/>
  <c r="L18" i="2"/>
  <c r="M18" i="2"/>
  <c r="J18" i="2"/>
  <c r="L17" i="2"/>
  <c r="M17" i="2"/>
  <c r="J17" i="2"/>
  <c r="L16" i="2"/>
  <c r="M16" i="2"/>
  <c r="J16" i="2"/>
  <c r="L15" i="2"/>
  <c r="M15" i="2"/>
  <c r="J15" i="2"/>
  <c r="C12" i="2"/>
  <c r="E14" i="2"/>
  <c r="D14" i="2"/>
  <c r="E43" i="2"/>
  <c r="N15" i="2"/>
  <c r="F15" i="2"/>
  <c r="D15" i="2"/>
  <c r="N16" i="2"/>
  <c r="F16" i="2"/>
  <c r="D16" i="2"/>
  <c r="N17" i="2"/>
  <c r="F17" i="2"/>
  <c r="D17" i="2"/>
  <c r="N18" i="2"/>
  <c r="F18" i="2"/>
  <c r="D18" i="2"/>
  <c r="N19" i="2"/>
  <c r="F19" i="2"/>
  <c r="D19" i="2"/>
  <c r="N20" i="2"/>
  <c r="F20" i="2"/>
  <c r="D20" i="2"/>
  <c r="N21" i="2"/>
  <c r="F21" i="2"/>
  <c r="D21" i="2"/>
  <c r="N22" i="2"/>
  <c r="F22" i="2"/>
  <c r="D22" i="2"/>
  <c r="N23" i="2"/>
  <c r="F23" i="2"/>
  <c r="D23" i="2"/>
  <c r="N24" i="2"/>
  <c r="F24" i="2"/>
  <c r="D24" i="2"/>
  <c r="N25" i="2"/>
  <c r="F25" i="2"/>
  <c r="D25" i="2"/>
  <c r="N26" i="2"/>
  <c r="F26" i="2"/>
  <c r="D26" i="2"/>
  <c r="N27" i="2"/>
  <c r="F27" i="2"/>
  <c r="D27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F43" i="2"/>
  <c r="D42" i="2"/>
  <c r="F45" i="2"/>
  <c r="D43" i="2"/>
  <c r="F46" i="2"/>
  <c r="D44" i="2"/>
  <c r="D45" i="2"/>
  <c r="D46" i="2"/>
  <c r="D47" i="2"/>
  <c r="D48" i="2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I46" i="1"/>
  <c r="C12" i="1"/>
  <c r="J44" i="1"/>
  <c r="L42" i="1"/>
  <c r="M42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L41" i="1"/>
  <c r="L20" i="1"/>
  <c r="M20" i="1"/>
  <c r="L19" i="1"/>
  <c r="M19" i="1"/>
  <c r="L18" i="1"/>
  <c r="M18" i="1"/>
  <c r="L17" i="1"/>
  <c r="M17" i="1"/>
  <c r="L16" i="1"/>
  <c r="M16" i="1"/>
  <c r="L15" i="1"/>
  <c r="M15" i="1"/>
  <c r="M41" i="1"/>
  <c r="J20" i="1"/>
  <c r="J19" i="1"/>
  <c r="J18" i="1"/>
  <c r="J17" i="1"/>
  <c r="J16" i="1"/>
  <c r="J15" i="1"/>
  <c r="E14" i="1"/>
  <c r="D14" i="1"/>
  <c r="N15" i="1"/>
  <c r="F15" i="1"/>
  <c r="D15" i="1"/>
  <c r="N16" i="1"/>
  <c r="E43" i="1"/>
  <c r="F16" i="1"/>
  <c r="D16" i="1"/>
  <c r="N17" i="1"/>
  <c r="F17" i="1"/>
  <c r="D17" i="1"/>
  <c r="N18" i="1"/>
  <c r="F18" i="1"/>
  <c r="D18" i="1"/>
  <c r="N19" i="1"/>
  <c r="F19" i="1"/>
  <c r="D19" i="1"/>
  <c r="N20" i="1"/>
  <c r="F20" i="1"/>
  <c r="D20" i="1"/>
  <c r="N21" i="1"/>
  <c r="F21" i="1"/>
  <c r="D21" i="1"/>
  <c r="N22" i="1"/>
  <c r="F22" i="1"/>
  <c r="D22" i="1"/>
  <c r="N23" i="1"/>
  <c r="F23" i="1"/>
  <c r="D23" i="1"/>
  <c r="N24" i="1"/>
  <c r="F24" i="1"/>
  <c r="D24" i="1"/>
  <c r="N25" i="1"/>
  <c r="F25" i="1"/>
  <c r="D25" i="1"/>
  <c r="N26" i="1"/>
  <c r="F26" i="1"/>
  <c r="D26" i="1"/>
  <c r="N27" i="1"/>
  <c r="F27" i="1"/>
  <c r="D27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F43" i="1"/>
  <c r="D42" i="1"/>
  <c r="D43" i="1"/>
  <c r="F45" i="1"/>
  <c r="F46" i="1"/>
  <c r="D44" i="1"/>
  <c r="D45" i="1"/>
  <c r="D46" i="1"/>
  <c r="D47" i="1"/>
  <c r="D48" i="1"/>
</calcChain>
</file>

<file path=xl/comments1.xml><?xml version="1.0" encoding="utf-8"?>
<comments xmlns="http://schemas.openxmlformats.org/spreadsheetml/2006/main">
  <authors>
    <author>a0441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a0441:</t>
        </r>
        <r>
          <rPr>
            <sz val="9"/>
            <color indexed="81"/>
            <rFont val="Tahoma"/>
            <family val="2"/>
          </rPr>
          <t xml:space="preserve">
Sleeve:C1S;
Inner box and card:C2S;</t>
        </r>
      </text>
    </comment>
  </commentList>
</comments>
</file>

<file path=xl/comments2.xml><?xml version="1.0" encoding="utf-8"?>
<comments xmlns="http://schemas.openxmlformats.org/spreadsheetml/2006/main">
  <authors>
    <author>a0441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a0441:</t>
        </r>
        <r>
          <rPr>
            <sz val="9"/>
            <color indexed="81"/>
            <rFont val="Tahoma"/>
            <family val="2"/>
          </rPr>
          <t xml:space="preserve">
All :C1S;</t>
        </r>
      </text>
    </comment>
  </commentList>
</comments>
</file>

<file path=xl/sharedStrings.xml><?xml version="1.0" encoding="utf-8"?>
<sst xmlns="http://schemas.openxmlformats.org/spreadsheetml/2006/main" count="86" uniqueCount="57">
  <si>
    <t>Part # + Rev</t>
    <phoneticPr fontId="0"/>
  </si>
  <si>
    <t>Part Description</t>
    <phoneticPr fontId="0"/>
  </si>
  <si>
    <t>Qty/day</t>
  </si>
  <si>
    <t>Material description</t>
    <phoneticPr fontId="0" type="noConversion"/>
  </si>
  <si>
    <t>Material cost/unit</t>
    <phoneticPr fontId="0"/>
  </si>
  <si>
    <t># of parts/unit</t>
    <phoneticPr fontId="0"/>
  </si>
  <si>
    <t>Material cost</t>
  </si>
  <si>
    <t>Cost/ part</t>
  </si>
  <si>
    <t>Material cost/ part added</t>
  </si>
  <si>
    <t>Op Cost/part</t>
  </si>
  <si>
    <t>Machine</t>
  </si>
  <si>
    <t>Parts/day</t>
  </si>
  <si>
    <t>M/c $/part</t>
  </si>
  <si>
    <t>Process Yield loss/part</t>
  </si>
  <si>
    <t>Material Yld loss/ part</t>
  </si>
  <si>
    <t>Material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</si>
  <si>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</si>
  <si>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</si>
  <si>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</si>
  <si>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</si>
  <si>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</si>
  <si>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</si>
  <si>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</si>
  <si>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Add here</t>
  </si>
  <si>
    <t>Total</t>
  </si>
  <si>
    <t>HF Global, Inc. - Pricing Sheet</t>
  </si>
  <si>
    <t>Cycle time (secs)</t>
  </si>
  <si>
    <t>Supplier</t>
  </si>
  <si>
    <t>Usage/unit</t>
  </si>
  <si>
    <t>Yield</t>
    <phoneticPr fontId="15" type="noConversion"/>
  </si>
  <si>
    <t>Operation</t>
    <phoneticPr fontId="0" type="noConversion"/>
  </si>
  <si>
    <t>Paishing</t>
    <phoneticPr fontId="15" type="noConversion"/>
  </si>
  <si>
    <t>Diecut</t>
    <phoneticPr fontId="15" type="noConversion"/>
  </si>
  <si>
    <t>Glue</t>
    <phoneticPr fontId="15" type="noConversion"/>
  </si>
  <si>
    <t>Coating</t>
    <phoneticPr fontId="15" type="noConversion"/>
  </si>
  <si>
    <t>Printing</t>
    <phoneticPr fontId="15" type="noConversion"/>
  </si>
  <si>
    <t>"KBA" RAPIDA105  Six color Press</t>
    <phoneticPr fontId="15" type="noConversion"/>
  </si>
  <si>
    <t>P.P.Lamination Machine</t>
    <phoneticPr fontId="15" type="noConversion"/>
  </si>
  <si>
    <t>Automatic Die-cutting Machine</t>
    <phoneticPr fontId="15" type="noConversion"/>
  </si>
  <si>
    <t>Semi-Automatic Box Gluing Machine</t>
    <phoneticPr fontId="15" type="noConversion"/>
  </si>
  <si>
    <t>Protection</t>
    <phoneticPr fontId="15" type="noConversion"/>
  </si>
  <si>
    <t>Total Rate $/hr</t>
    <phoneticPr fontId="15" type="noConversion"/>
  </si>
  <si>
    <t>14pt SBS</t>
    <phoneticPr fontId="15" type="noConversion"/>
  </si>
  <si>
    <t>Paishing</t>
    <phoneticPr fontId="15" type="noConversion"/>
  </si>
  <si>
    <t>Part # + Rev</t>
    <phoneticPr fontId="0"/>
  </si>
  <si>
    <t>Part Description</t>
    <phoneticPr fontId="0"/>
  </si>
  <si>
    <t>Material description</t>
    <phoneticPr fontId="0" type="noConversion"/>
  </si>
  <si>
    <t>14pt SBS</t>
    <phoneticPr fontId="15" type="noConversion"/>
  </si>
  <si>
    <t>Material cost/unit</t>
    <phoneticPr fontId="0"/>
  </si>
  <si>
    <t># of parts/unit</t>
    <phoneticPr fontId="0"/>
  </si>
  <si>
    <t>Printing</t>
    <phoneticPr fontId="15" type="noConversion"/>
  </si>
  <si>
    <t>"KBA" RAPIDA105  Six color Press</t>
    <phoneticPr fontId="15" type="noConversion"/>
  </si>
  <si>
    <t>Coating</t>
    <phoneticPr fontId="15" type="noConversion"/>
  </si>
  <si>
    <t>Diecut</t>
    <phoneticPr fontId="15" type="noConversion"/>
  </si>
  <si>
    <t>Automatic Die-cutting Machine</t>
    <phoneticPr fontId="15" type="noConversion"/>
  </si>
  <si>
    <t>Glue</t>
    <phoneticPr fontId="15" type="noConversion"/>
  </si>
  <si>
    <t>Semi-Automatic Box Gluing Machine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</si>
</sst>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\$#,##0.000;[Red]\$#,##0.000"/>
    <numFmt numFmtId="174" formatCode="&quot;$&quot;#,##0.0000"/>
    <numFmt numFmtId="175" formatCode="\$#,##0.00000;[Red]\$#,##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8"/>
      <color theme="1"/>
      <name val="Brandon Grotesque Regular"/>
      <family val="2"/>
    </font>
    <font>
      <sz val="11"/>
      <color theme="1"/>
      <name val="Brandon Grotesque Regular"/>
      <family val="2"/>
    </font>
    <font>
      <sz val="10"/>
      <name val="Brandon Grotesque Regular"/>
      <family val="2"/>
    </font>
    <font>
      <sz val="10"/>
      <color indexed="8"/>
      <name val="Brandon Grotesque Regular"/>
      <family val="2"/>
    </font>
    <font>
      <b/>
      <sz val="10"/>
      <name val="Brandon Grotesque Regular"/>
      <family val="2"/>
    </font>
    <font>
      <b/>
      <sz val="10"/>
      <color indexed="8"/>
      <name val="Brandon Grotesque Regular"/>
      <family val="2"/>
    </font>
    <font>
      <sz val="10"/>
      <color indexed="10"/>
      <name val="Brandon Grotesque Regular"/>
      <family val="2"/>
    </font>
    <font>
      <sz val="10"/>
      <color theme="1"/>
      <name val="Brandon Grotesque Regular"/>
      <family val="2"/>
    </font>
    <font>
      <sz val="10"/>
      <color indexed="12"/>
      <name val="Brandon Grotesque Regular"/>
      <family val="2"/>
    </font>
    <font>
      <b/>
      <sz val="10"/>
      <color indexed="10"/>
      <name val="Brandon Grotesque Regular"/>
      <family val="2"/>
    </font>
    <font>
      <b/>
      <sz val="12"/>
      <color indexed="10"/>
      <name val="Brandon Grotesque Regular"/>
      <family val="2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5" fillId="0" borderId="0" xfId="0" applyFont="1"/>
    <xf numFmtId="0" fontId="6" fillId="0" borderId="1" xfId="2" applyFont="1" applyBorder="1"/>
    <xf numFmtId="0" fontId="6" fillId="2" borderId="1" xfId="2" applyFont="1" applyFill="1" applyBorder="1" applyAlignment="1" applyProtection="1">
      <alignment horizontal="center"/>
      <protection locked="0"/>
    </xf>
    <xf numFmtId="0" fontId="6" fillId="0" borderId="0" xfId="2" applyFont="1" applyAlignment="1">
      <alignment horizontal="center"/>
    </xf>
    <xf numFmtId="0" fontId="6" fillId="0" borderId="0" xfId="2" applyFont="1"/>
    <xf numFmtId="1" fontId="6" fillId="0" borderId="0" xfId="2" applyNumberFormat="1" applyFont="1"/>
    <xf numFmtId="0" fontId="6" fillId="2" borderId="1" xfId="2" applyFont="1" applyFill="1" applyBorder="1" applyAlignment="1" applyProtection="1">
      <alignment horizontal="center" wrapText="1"/>
      <protection locked="0"/>
    </xf>
    <xf numFmtId="0" fontId="6" fillId="0" borderId="0" xfId="2" applyFont="1" applyAlignment="1">
      <alignment horizontal="center" vertical="center"/>
    </xf>
    <xf numFmtId="0" fontId="6" fillId="0" borderId="2" xfId="2" applyFont="1" applyBorder="1"/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166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2" xfId="2" applyFont="1" applyFill="1" applyBorder="1" applyAlignment="1" applyProtection="1">
      <alignment horizontal="center"/>
      <protection locked="0"/>
    </xf>
    <xf numFmtId="167" fontId="7" fillId="0" borderId="2" xfId="3" applyNumberFormat="1" applyFont="1" applyFill="1" applyBorder="1" applyAlignment="1" applyProtection="1">
      <alignment horizontal="center"/>
    </xf>
    <xf numFmtId="0" fontId="8" fillId="4" borderId="1" xfId="2" applyFont="1" applyFill="1" applyBorder="1" applyAlignment="1">
      <alignment horizontal="center" vertical="center" wrapText="1"/>
    </xf>
    <xf numFmtId="166" fontId="8" fillId="4" borderId="1" xfId="2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0" fontId="9" fillId="4" borderId="1" xfId="2" applyNumberFormat="1" applyFont="1" applyFill="1" applyBorder="1" applyAlignment="1">
      <alignment horizontal="center" vertical="center" wrapText="1"/>
    </xf>
    <xf numFmtId="1" fontId="9" fillId="4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0" fontId="6" fillId="0" borderId="1" xfId="3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/>
    </xf>
    <xf numFmtId="167" fontId="10" fillId="2" borderId="1" xfId="2" applyNumberFormat="1" applyFont="1" applyFill="1" applyBorder="1" applyAlignment="1" applyProtection="1">
      <alignment horizontal="center"/>
      <protection locked="0"/>
    </xf>
    <xf numFmtId="166" fontId="6" fillId="0" borderId="1" xfId="2" applyNumberFormat="1" applyFont="1" applyBorder="1" applyAlignment="1">
      <alignment horizontal="center"/>
    </xf>
    <xf numFmtId="0" fontId="10" fillId="2" borderId="1" xfId="4" applyFont="1" applyFill="1" applyBorder="1" applyAlignment="1">
      <alignment horizontal="left" vertical="center" wrapText="1"/>
    </xf>
    <xf numFmtId="1" fontId="7" fillId="2" borderId="1" xfId="2" applyNumberFormat="1" applyFont="1" applyFill="1" applyBorder="1" applyAlignment="1" applyProtection="1">
      <alignment horizontal="center"/>
      <protection locked="0"/>
    </xf>
    <xf numFmtId="10" fontId="10" fillId="2" borderId="1" xfId="2" applyNumberFormat="1" applyFont="1" applyFill="1" applyBorder="1" applyAlignment="1" applyProtection="1">
      <alignment horizontal="center"/>
      <protection locked="0"/>
    </xf>
    <xf numFmtId="1" fontId="7" fillId="0" borderId="1" xfId="2" applyNumberFormat="1" applyFont="1" applyBorder="1" applyAlignment="1">
      <alignment horizontal="center"/>
    </xf>
    <xf numFmtId="168" fontId="10" fillId="3" borderId="1" xfId="2" applyNumberFormat="1" applyFont="1" applyFill="1" applyBorder="1" applyAlignment="1" applyProtection="1">
      <alignment horizontal="center"/>
      <protection locked="0"/>
    </xf>
    <xf numFmtId="169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 wrapText="1"/>
    </xf>
    <xf numFmtId="0" fontId="7" fillId="2" borderId="1" xfId="2" applyFont="1" applyFill="1" applyBorder="1" applyAlignment="1" applyProtection="1">
      <alignment horizontal="center"/>
      <protection locked="0"/>
    </xf>
    <xf numFmtId="0" fontId="10" fillId="2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6" fillId="3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wrapText="1"/>
      <protection locked="0"/>
    </xf>
    <xf numFmtId="0" fontId="8" fillId="0" borderId="1" xfId="2" applyFont="1" applyBorder="1"/>
    <xf numFmtId="0" fontId="6" fillId="0" borderId="1" xfId="2" applyFont="1" applyFill="1" applyBorder="1"/>
    <xf numFmtId="0" fontId="10" fillId="0" borderId="1" xfId="2" applyFont="1" applyBorder="1" applyAlignment="1" applyProtection="1">
      <alignment horizontal="center"/>
      <protection locked="0"/>
    </xf>
    <xf numFmtId="167" fontId="8" fillId="0" borderId="1" xfId="2" applyNumberFormat="1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0" fontId="8" fillId="0" borderId="1" xfId="2" applyFont="1" applyBorder="1" applyProtection="1">
      <protection locked="0"/>
    </xf>
    <xf numFmtId="1" fontId="8" fillId="0" borderId="1" xfId="2" applyNumberFormat="1" applyFont="1" applyBorder="1"/>
    <xf numFmtId="0" fontId="6" fillId="0" borderId="1" xfId="2" applyFont="1" applyBorder="1" applyAlignment="1">
      <alignment horizontal="right"/>
    </xf>
    <xf numFmtId="170" fontId="10" fillId="2" borderId="1" xfId="2" applyNumberFormat="1" applyFont="1" applyFill="1" applyBorder="1" applyAlignment="1" applyProtection="1">
      <alignment horizontal="center"/>
      <protection locked="0"/>
    </xf>
    <xf numFmtId="0" fontId="6" fillId="0" borderId="1" xfId="2" applyFont="1" applyBorder="1" applyProtection="1">
      <protection locked="0"/>
    </xf>
    <xf numFmtId="1" fontId="10" fillId="0" borderId="1" xfId="2" applyNumberFormat="1" applyFont="1" applyFill="1" applyBorder="1" applyAlignment="1">
      <alignment horizontal="center"/>
    </xf>
    <xf numFmtId="171" fontId="10" fillId="2" borderId="1" xfId="1" applyNumberFormat="1" applyFont="1" applyFill="1" applyBorder="1" applyAlignment="1" applyProtection="1">
      <protection locked="0"/>
    </xf>
    <xf numFmtId="172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167" fontId="6" fillId="0" borderId="2" xfId="2" applyNumberFormat="1" applyFont="1" applyBorder="1" applyAlignment="1">
      <alignment horizontal="center"/>
    </xf>
    <xf numFmtId="0" fontId="13" fillId="0" borderId="1" xfId="2" applyFont="1" applyFill="1" applyBorder="1"/>
    <xf numFmtId="0" fontId="13" fillId="0" borderId="3" xfId="2" applyFont="1" applyFill="1" applyBorder="1"/>
    <xf numFmtId="173" fontId="14" fillId="0" borderId="4" xfId="2" applyNumberFormat="1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/>
    <xf numFmtId="1" fontId="8" fillId="0" borderId="0" xfId="2" applyNumberFormat="1" applyFont="1"/>
    <xf numFmtId="0" fontId="4" fillId="0" borderId="0" xfId="0" applyFont="1" applyAlignment="1">
      <alignment horizontal="center" vertical="center"/>
    </xf>
    <xf numFmtId="9" fontId="6" fillId="0" borderId="1" xfId="2" applyNumberFormat="1" applyFont="1" applyBorder="1"/>
    <xf numFmtId="174" fontId="6" fillId="0" borderId="1" xfId="2" applyNumberFormat="1" applyFont="1" applyBorder="1" applyAlignment="1">
      <alignment horizontal="center"/>
    </xf>
    <xf numFmtId="174" fontId="6" fillId="3" borderId="1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172" fontId="0" fillId="0" borderId="0" xfId="0" applyNumberFormat="1"/>
    <xf numFmtId="167" fontId="0" fillId="0" borderId="0" xfId="0" applyNumberFormat="1"/>
    <xf numFmtId="175" fontId="0" fillId="0" borderId="0" xfId="0" applyNumberFormat="1"/>
    <xf numFmtId="167" fontId="6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Normal" xfId="0" builtinId="0"/>
    <cellStyle name="Normal 2" xfId="4"/>
    <cellStyle name="Normal_BUC M84-Keyboard-02_01_07-check.xls 2" xfId="2"/>
    <cellStyle name="Percent" xfId="1" builtinId="5"/>
    <cellStyle name="貨幣_GP_PP RFQ_818-0511-17_K20 CTO Frame_110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180976"/>
          <a:ext cx="266700" cy="629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171451"/>
          <a:ext cx="266700" cy="619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52"/>
  <sheetViews>
    <sheetView showGridLines="0" tabSelected="1" workbookViewId="0">
      <selection activeCell="B1" sqref="B1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14" width="10.6640625" customWidth="1"/>
  </cols>
  <sheetData>
    <row r="2" spans="2:14" ht="50" customHeight="1">
      <c r="B2" s="70" t="s">
        <v>25</v>
      </c>
      <c r="C2" s="70"/>
      <c r="D2" s="70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1"/>
      <c r="C3" s="61"/>
      <c r="D3" s="6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7">
      <c r="B4" s="2" t="s">
        <v>27</v>
      </c>
      <c r="C4" s="3" t="s">
        <v>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5">
      <c r="B5" s="2" t="s">
        <v>0</v>
      </c>
      <c r="C5" s="3">
        <v>4038</v>
      </c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 ht="15">
      <c r="B6" s="2" t="s">
        <v>1</v>
      </c>
      <c r="C6" s="7"/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 ht="15">
      <c r="B7" s="2" t="s">
        <v>2</v>
      </c>
      <c r="C7" s="3">
        <v>100000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 ht="15">
      <c r="B8" s="9" t="s">
        <v>3</v>
      </c>
      <c r="C8" s="10" t="s">
        <v>42</v>
      </c>
      <c r="D8" s="10"/>
      <c r="E8" s="10"/>
      <c r="F8" s="10"/>
      <c r="G8" s="10"/>
      <c r="H8" s="5"/>
      <c r="I8" s="5"/>
      <c r="J8" s="5"/>
      <c r="K8" s="5"/>
      <c r="L8" s="5"/>
      <c r="M8" s="5"/>
      <c r="N8" s="5"/>
    </row>
    <row r="9" spans="2:14" ht="15">
      <c r="B9" s="9" t="s">
        <v>4</v>
      </c>
      <c r="C9" s="64">
        <v>5.8000000000000003E-2</v>
      </c>
      <c r="D9" s="64"/>
      <c r="E9" s="11"/>
      <c r="F9" s="11"/>
      <c r="G9" s="11"/>
      <c r="H9" s="5"/>
      <c r="I9" s="5"/>
      <c r="J9" s="5"/>
      <c r="K9" s="5"/>
      <c r="L9" s="5"/>
      <c r="M9" s="5"/>
      <c r="N9" s="5"/>
    </row>
    <row r="10" spans="2:14" ht="15">
      <c r="B10" s="9" t="s">
        <v>28</v>
      </c>
      <c r="C10" s="12">
        <v>1</v>
      </c>
      <c r="D10" s="12"/>
      <c r="E10" s="12"/>
      <c r="F10" s="12"/>
      <c r="G10" s="12"/>
      <c r="H10" s="5"/>
      <c r="I10" s="5"/>
      <c r="J10" s="5"/>
      <c r="K10" s="5"/>
      <c r="L10" s="5"/>
      <c r="M10" s="5"/>
      <c r="N10" s="5"/>
    </row>
    <row r="11" spans="2:14" ht="15">
      <c r="B11" s="9" t="s">
        <v>5</v>
      </c>
      <c r="C11" s="12">
        <v>1</v>
      </c>
      <c r="D11" s="12"/>
      <c r="E11" s="12"/>
      <c r="F11" s="12"/>
      <c r="G11" s="12"/>
      <c r="H11" s="5"/>
      <c r="I11" s="5"/>
      <c r="J11" s="5"/>
      <c r="K11" s="5"/>
      <c r="L11" s="5"/>
      <c r="M11" s="5"/>
      <c r="N11" s="5"/>
    </row>
    <row r="12" spans="2:14" ht="15">
      <c r="B12" s="9" t="s">
        <v>6</v>
      </c>
      <c r="C12" s="13">
        <f>(C9*C10)/C11</f>
        <v>5.8000000000000003E-2</v>
      </c>
      <c r="D12" s="13">
        <v>0</v>
      </c>
      <c r="E12" s="13">
        <v>0</v>
      </c>
      <c r="F12" s="13">
        <v>0</v>
      </c>
      <c r="G12" s="13">
        <v>0</v>
      </c>
      <c r="H12" s="5"/>
      <c r="I12" s="5"/>
      <c r="J12" s="5"/>
      <c r="K12" s="5"/>
      <c r="L12" s="5"/>
      <c r="M12" s="5"/>
      <c r="N12" s="5"/>
    </row>
    <row r="13" spans="2:14" ht="30">
      <c r="B13" s="14"/>
      <c r="C13" s="14" t="s">
        <v>30</v>
      </c>
      <c r="D13" s="15" t="s">
        <v>7</v>
      </c>
      <c r="E13" s="15" t="s">
        <v>8</v>
      </c>
      <c r="F13" s="15" t="s">
        <v>9</v>
      </c>
      <c r="G13" s="16" t="s">
        <v>10</v>
      </c>
      <c r="H13" s="16" t="s">
        <v>26</v>
      </c>
      <c r="I13" s="17" t="s">
        <v>29</v>
      </c>
      <c r="J13" s="18" t="s">
        <v>11</v>
      </c>
      <c r="K13" s="16" t="s">
        <v>41</v>
      </c>
      <c r="L13" s="15" t="s">
        <v>12</v>
      </c>
      <c r="M13" s="15" t="s">
        <v>13</v>
      </c>
      <c r="N13" s="15" t="s">
        <v>14</v>
      </c>
    </row>
    <row r="14" spans="2:14" ht="15">
      <c r="B14" s="19" t="s">
        <v>15</v>
      </c>
      <c r="C14" s="2"/>
      <c r="D14" s="20">
        <f>E14+F14</f>
        <v>5.8000000000000003E-2</v>
      </c>
      <c r="E14" s="21">
        <f>C12+D12+E12+F12+G12</f>
        <v>5.8000000000000003E-2</v>
      </c>
      <c r="F14" s="19"/>
      <c r="G14" s="2"/>
      <c r="H14" s="2"/>
      <c r="I14" s="62"/>
      <c r="J14" s="22"/>
      <c r="K14" s="2"/>
      <c r="L14" s="2"/>
      <c r="M14" s="2"/>
      <c r="N14" s="2"/>
    </row>
    <row r="15" spans="2:14" ht="15">
      <c r="B15" s="19">
        <v>1</v>
      </c>
      <c r="C15" s="2" t="s">
        <v>35</v>
      </c>
      <c r="D15" s="20">
        <f>D14+E15+F15</f>
        <v>7.2963333333333338E-2</v>
      </c>
      <c r="E15" s="24">
        <v>1.3010000000000001E-2</v>
      </c>
      <c r="F15" s="63">
        <f t="shared" ref="F15:F42" si="0">SUM(L15:N15)</f>
        <v>1.9533333333333343E-3</v>
      </c>
      <c r="G15" s="26" t="s">
        <v>36</v>
      </c>
      <c r="H15" s="27">
        <v>0.5</v>
      </c>
      <c r="I15" s="28">
        <v>0.98</v>
      </c>
      <c r="J15" s="29">
        <f t="shared" ref="J15:J41" si="1">(1-I15)*J16+J16</f>
        <v>110376.03600000001</v>
      </c>
      <c r="K15" s="30">
        <v>5.6</v>
      </c>
      <c r="L15" s="31">
        <f t="shared" ref="L15:L42" si="2">(K15/3600)*H15</f>
        <v>7.7777777777777773E-4</v>
      </c>
      <c r="M15" s="31">
        <f>(1-I15)*L15</f>
        <v>1.5555555555555568E-5</v>
      </c>
      <c r="N15" s="31">
        <f>(1-I15)*D14</f>
        <v>1.1600000000000011E-3</v>
      </c>
    </row>
    <row r="16" spans="2:14" ht="15">
      <c r="B16" s="19">
        <v>2</v>
      </c>
      <c r="C16" s="32" t="s">
        <v>34</v>
      </c>
      <c r="D16" s="20">
        <f t="shared" ref="D16:D42" si="3">D15+E16+F16</f>
        <v>9.367593333333335E-2</v>
      </c>
      <c r="E16" s="24">
        <v>1.7100000000000001E-2</v>
      </c>
      <c r="F16" s="63">
        <f t="shared" si="0"/>
        <v>3.6126000000000014E-3</v>
      </c>
      <c r="G16" s="26" t="s">
        <v>37</v>
      </c>
      <c r="H16" s="27">
        <v>2</v>
      </c>
      <c r="I16" s="28">
        <v>0.98</v>
      </c>
      <c r="J16" s="29">
        <f t="shared" si="1"/>
        <v>108211.8</v>
      </c>
      <c r="K16" s="30">
        <v>3.8</v>
      </c>
      <c r="L16" s="31">
        <f t="shared" si="2"/>
        <v>2.1111111111111109E-3</v>
      </c>
      <c r="M16" s="31">
        <f t="shared" ref="M16:M42" si="4">(1-I16)*L16</f>
        <v>4.2222222222222255E-5</v>
      </c>
      <c r="N16" s="31">
        <f t="shared" ref="N16:N42" si="5">(1-I16)*D15</f>
        <v>1.4592666666666681E-3</v>
      </c>
    </row>
    <row r="17" spans="2:14" ht="15">
      <c r="B17" s="19">
        <v>3</v>
      </c>
      <c r="C17" s="32" t="s">
        <v>32</v>
      </c>
      <c r="D17" s="20">
        <f t="shared" si="3"/>
        <v>0.11271954466666669</v>
      </c>
      <c r="E17" s="24">
        <v>9.7099999999999999E-3</v>
      </c>
      <c r="F17" s="63">
        <f t="shared" si="0"/>
        <v>9.3336113333333352E-3</v>
      </c>
      <c r="G17" s="26" t="s">
        <v>38</v>
      </c>
      <c r="H17" s="33">
        <v>6</v>
      </c>
      <c r="I17" s="28">
        <v>0.97</v>
      </c>
      <c r="J17" s="29">
        <f t="shared" si="1"/>
        <v>106090</v>
      </c>
      <c r="K17" s="30">
        <v>3.8</v>
      </c>
      <c r="L17" s="31">
        <f t="shared" si="2"/>
        <v>6.3333333333333332E-3</v>
      </c>
      <c r="M17" s="31">
        <f t="shared" si="4"/>
        <v>1.9000000000000017E-4</v>
      </c>
      <c r="N17" s="31">
        <f t="shared" si="5"/>
        <v>2.8102780000000029E-3</v>
      </c>
    </row>
    <row r="18" spans="2:14" ht="30">
      <c r="B18" s="19">
        <v>4</v>
      </c>
      <c r="C18" s="32" t="s">
        <v>33</v>
      </c>
      <c r="D18" s="20">
        <f t="shared" si="3"/>
        <v>0.16645446434000005</v>
      </c>
      <c r="E18" s="24">
        <v>3.2500000000000001E-2</v>
      </c>
      <c r="F18" s="63">
        <f t="shared" si="0"/>
        <v>2.1234919673333338E-2</v>
      </c>
      <c r="G18" s="26" t="s">
        <v>39</v>
      </c>
      <c r="H18" s="33">
        <v>20</v>
      </c>
      <c r="I18" s="28">
        <v>0.97</v>
      </c>
      <c r="J18" s="29">
        <f>(1-I18)*J19+J19</f>
        <v>103000</v>
      </c>
      <c r="K18" s="30">
        <v>3.12</v>
      </c>
      <c r="L18" s="31">
        <f t="shared" si="2"/>
        <v>1.7333333333333336E-2</v>
      </c>
      <c r="M18" s="31">
        <f t="shared" si="4"/>
        <v>5.200000000000005E-4</v>
      </c>
      <c r="N18" s="31">
        <f t="shared" si="5"/>
        <v>3.3815863400000036E-3</v>
      </c>
    </row>
    <row r="19" spans="2:14" ht="15">
      <c r="B19" s="19">
        <v>5</v>
      </c>
      <c r="C19" s="32"/>
      <c r="D19" s="20">
        <f>D18+E19+F19</f>
        <v>0.16645446434000005</v>
      </c>
      <c r="E19" s="24">
        <v>0</v>
      </c>
      <c r="F19" s="25">
        <f t="shared" si="0"/>
        <v>0</v>
      </c>
      <c r="G19" s="26"/>
      <c r="H19" s="33"/>
      <c r="I19" s="28">
        <v>1</v>
      </c>
      <c r="J19" s="29">
        <f t="shared" si="1"/>
        <v>100000</v>
      </c>
      <c r="K19" s="30">
        <v>0</v>
      </c>
      <c r="L19" s="31">
        <f t="shared" si="2"/>
        <v>0</v>
      </c>
      <c r="M19" s="31">
        <f t="shared" si="4"/>
        <v>0</v>
      </c>
      <c r="N19" s="31">
        <f>(1-I19)*D18</f>
        <v>0</v>
      </c>
    </row>
    <row r="20" spans="2:14" ht="15">
      <c r="B20" s="19">
        <v>6</v>
      </c>
      <c r="C20" s="23"/>
      <c r="D20" s="20">
        <f t="shared" si="3"/>
        <v>0.16645446434000005</v>
      </c>
      <c r="E20" s="24">
        <v>0</v>
      </c>
      <c r="F20" s="25">
        <f t="shared" si="0"/>
        <v>0</v>
      </c>
      <c r="G20" s="34"/>
      <c r="H20" s="33"/>
      <c r="I20" s="28">
        <v>1</v>
      </c>
      <c r="J20" s="29">
        <f>(1-I20)*J21+J21</f>
        <v>100000</v>
      </c>
      <c r="K20" s="30">
        <v>0</v>
      </c>
      <c r="L20" s="31">
        <f t="shared" si="2"/>
        <v>0</v>
      </c>
      <c r="M20" s="31">
        <f t="shared" si="4"/>
        <v>0</v>
      </c>
      <c r="N20" s="31">
        <f t="shared" si="5"/>
        <v>0</v>
      </c>
    </row>
    <row r="21" spans="2:14" ht="15">
      <c r="B21" s="19">
        <v>7</v>
      </c>
      <c r="C21" s="23"/>
      <c r="D21" s="20">
        <f>D20+E21+F21</f>
        <v>0.16645446434000005</v>
      </c>
      <c r="E21" s="24">
        <v>0</v>
      </c>
      <c r="F21" s="25">
        <f t="shared" si="0"/>
        <v>0</v>
      </c>
      <c r="G21" s="34"/>
      <c r="H21" s="27"/>
      <c r="I21" s="28">
        <v>1</v>
      </c>
      <c r="J21" s="29">
        <f t="shared" si="1"/>
        <v>100000</v>
      </c>
      <c r="K21" s="30">
        <v>0</v>
      </c>
      <c r="L21" s="31">
        <f t="shared" si="2"/>
        <v>0</v>
      </c>
      <c r="M21" s="31">
        <f t="shared" si="4"/>
        <v>0</v>
      </c>
      <c r="N21" s="31">
        <f>(1-I21)*D20</f>
        <v>0</v>
      </c>
    </row>
    <row r="22" spans="2:14" ht="15">
      <c r="B22" s="19">
        <v>8</v>
      </c>
      <c r="C22" s="35"/>
      <c r="D22" s="20">
        <f t="shared" si="3"/>
        <v>0.16645446434000005</v>
      </c>
      <c r="E22" s="24">
        <v>0</v>
      </c>
      <c r="F22" s="25">
        <f t="shared" si="0"/>
        <v>0</v>
      </c>
      <c r="G22" s="36"/>
      <c r="H22" s="33"/>
      <c r="I22" s="28">
        <v>1</v>
      </c>
      <c r="J22" s="29">
        <f t="shared" si="1"/>
        <v>100000</v>
      </c>
      <c r="K22" s="30">
        <v>0</v>
      </c>
      <c r="L22" s="31">
        <f t="shared" si="2"/>
        <v>0</v>
      </c>
      <c r="M22" s="31">
        <f t="shared" si="4"/>
        <v>0</v>
      </c>
      <c r="N22" s="31">
        <f t="shared" si="5"/>
        <v>0</v>
      </c>
    </row>
    <row r="23" spans="2:14" ht="15">
      <c r="B23" s="19">
        <v>9</v>
      </c>
      <c r="C23" s="35"/>
      <c r="D23" s="20">
        <f t="shared" si="3"/>
        <v>0.16645446434000005</v>
      </c>
      <c r="E23" s="24">
        <v>0</v>
      </c>
      <c r="F23" s="25">
        <f t="shared" si="0"/>
        <v>0</v>
      </c>
      <c r="G23" s="36"/>
      <c r="H23" s="33"/>
      <c r="I23" s="28">
        <v>1</v>
      </c>
      <c r="J23" s="29">
        <f t="shared" si="1"/>
        <v>100000</v>
      </c>
      <c r="K23" s="30">
        <v>0</v>
      </c>
      <c r="L23" s="31">
        <f t="shared" si="2"/>
        <v>0</v>
      </c>
      <c r="M23" s="31">
        <f t="shared" si="4"/>
        <v>0</v>
      </c>
      <c r="N23" s="31">
        <f t="shared" si="5"/>
        <v>0</v>
      </c>
    </row>
    <row r="24" spans="2:14" ht="15">
      <c r="B24" s="19">
        <v>10</v>
      </c>
      <c r="C24" s="23"/>
      <c r="D24" s="20">
        <f t="shared" si="3"/>
        <v>0.16645446434000005</v>
      </c>
      <c r="E24" s="24">
        <v>0</v>
      </c>
      <c r="F24" s="25">
        <f t="shared" si="0"/>
        <v>0</v>
      </c>
      <c r="G24" s="26"/>
      <c r="H24" s="33"/>
      <c r="I24" s="28">
        <v>1</v>
      </c>
      <c r="J24" s="29">
        <f t="shared" si="1"/>
        <v>100000</v>
      </c>
      <c r="K24" s="30">
        <v>0</v>
      </c>
      <c r="L24" s="31">
        <f t="shared" si="2"/>
        <v>0</v>
      </c>
      <c r="M24" s="31">
        <f t="shared" si="4"/>
        <v>0</v>
      </c>
      <c r="N24" s="31">
        <f t="shared" si="5"/>
        <v>0</v>
      </c>
    </row>
    <row r="25" spans="2:14" ht="15">
      <c r="B25" s="19">
        <v>11</v>
      </c>
      <c r="C25" s="32"/>
      <c r="D25" s="20">
        <f t="shared" si="3"/>
        <v>0.16645446434000005</v>
      </c>
      <c r="E25" s="24">
        <v>0</v>
      </c>
      <c r="F25" s="25">
        <f t="shared" si="0"/>
        <v>0</v>
      </c>
      <c r="G25" s="26"/>
      <c r="H25" s="33"/>
      <c r="I25" s="28">
        <v>1</v>
      </c>
      <c r="J25" s="29">
        <f t="shared" si="1"/>
        <v>100000</v>
      </c>
      <c r="K25" s="30">
        <v>0</v>
      </c>
      <c r="L25" s="31">
        <f t="shared" si="2"/>
        <v>0</v>
      </c>
      <c r="M25" s="31">
        <f t="shared" si="4"/>
        <v>0</v>
      </c>
      <c r="N25" s="31">
        <f t="shared" si="5"/>
        <v>0</v>
      </c>
    </row>
    <row r="26" spans="2:14" ht="15">
      <c r="B26" s="19">
        <v>12</v>
      </c>
      <c r="C26" s="37"/>
      <c r="D26" s="20">
        <f t="shared" si="3"/>
        <v>0.16645446434000005</v>
      </c>
      <c r="E26" s="24">
        <v>0</v>
      </c>
      <c r="F26" s="25">
        <f t="shared" si="0"/>
        <v>0</v>
      </c>
      <c r="G26" s="26"/>
      <c r="H26" s="33"/>
      <c r="I26" s="28">
        <v>1</v>
      </c>
      <c r="J26" s="29">
        <f t="shared" si="1"/>
        <v>100000</v>
      </c>
      <c r="K26" s="30">
        <v>0</v>
      </c>
      <c r="L26" s="31">
        <f t="shared" si="2"/>
        <v>0</v>
      </c>
      <c r="M26" s="31">
        <f t="shared" si="4"/>
        <v>0</v>
      </c>
      <c r="N26" s="31">
        <f t="shared" si="5"/>
        <v>0</v>
      </c>
    </row>
    <row r="27" spans="2:14" ht="15">
      <c r="B27" s="19">
        <v>13</v>
      </c>
      <c r="C27" s="23"/>
      <c r="D27" s="20">
        <f t="shared" si="3"/>
        <v>0.16645446434000005</v>
      </c>
      <c r="E27" s="24">
        <v>0</v>
      </c>
      <c r="F27" s="25">
        <f t="shared" si="0"/>
        <v>0</v>
      </c>
      <c r="G27" s="26"/>
      <c r="H27" s="33"/>
      <c r="I27" s="28">
        <v>1</v>
      </c>
      <c r="J27" s="29">
        <f t="shared" si="1"/>
        <v>100000</v>
      </c>
      <c r="K27" s="30">
        <v>0</v>
      </c>
      <c r="L27" s="31">
        <f t="shared" si="2"/>
        <v>0</v>
      </c>
      <c r="M27" s="31">
        <f t="shared" si="4"/>
        <v>0</v>
      </c>
      <c r="N27" s="31">
        <f t="shared" si="5"/>
        <v>0</v>
      </c>
    </row>
    <row r="28" spans="2:14" ht="15">
      <c r="B28" s="19">
        <v>14</v>
      </c>
      <c r="C28" s="23"/>
      <c r="D28" s="20">
        <f t="shared" si="3"/>
        <v>0.16645446434000005</v>
      </c>
      <c r="E28" s="24">
        <v>0</v>
      </c>
      <c r="F28" s="25">
        <f t="shared" si="0"/>
        <v>0</v>
      </c>
      <c r="G28" s="26"/>
      <c r="H28" s="33"/>
      <c r="I28" s="28">
        <v>1</v>
      </c>
      <c r="J28" s="29">
        <f t="shared" si="1"/>
        <v>100000</v>
      </c>
      <c r="K28" s="30">
        <v>0</v>
      </c>
      <c r="L28" s="31">
        <f t="shared" si="2"/>
        <v>0</v>
      </c>
      <c r="M28" s="31">
        <f t="shared" si="4"/>
        <v>0</v>
      </c>
      <c r="N28" s="31">
        <f t="shared" si="5"/>
        <v>0</v>
      </c>
    </row>
    <row r="29" spans="2:14" ht="15">
      <c r="B29" s="19">
        <v>15</v>
      </c>
      <c r="C29" s="32"/>
      <c r="D29" s="20">
        <f t="shared" si="3"/>
        <v>0.16645446434000005</v>
      </c>
      <c r="E29" s="24">
        <v>0</v>
      </c>
      <c r="F29" s="25">
        <f t="shared" si="0"/>
        <v>0</v>
      </c>
      <c r="G29" s="34"/>
      <c r="H29" s="33"/>
      <c r="I29" s="28">
        <v>1</v>
      </c>
      <c r="J29" s="29">
        <f t="shared" si="1"/>
        <v>100000</v>
      </c>
      <c r="K29" s="30">
        <v>0</v>
      </c>
      <c r="L29" s="31">
        <f t="shared" si="2"/>
        <v>0</v>
      </c>
      <c r="M29" s="31">
        <f t="shared" si="4"/>
        <v>0</v>
      </c>
      <c r="N29" s="31">
        <f t="shared" si="5"/>
        <v>0</v>
      </c>
    </row>
    <row r="30" spans="2:14" ht="15">
      <c r="B30" s="19">
        <v>16</v>
      </c>
      <c r="C30" s="32"/>
      <c r="D30" s="20">
        <f t="shared" si="3"/>
        <v>0.16645446434000005</v>
      </c>
      <c r="E30" s="24">
        <v>0</v>
      </c>
      <c r="F30" s="25">
        <f t="shared" si="0"/>
        <v>0</v>
      </c>
      <c r="G30" s="34"/>
      <c r="H30" s="33"/>
      <c r="I30" s="28">
        <v>1</v>
      </c>
      <c r="J30" s="29">
        <f t="shared" si="1"/>
        <v>100000</v>
      </c>
      <c r="K30" s="30">
        <v>0</v>
      </c>
      <c r="L30" s="31">
        <f t="shared" si="2"/>
        <v>0</v>
      </c>
      <c r="M30" s="31">
        <f t="shared" si="4"/>
        <v>0</v>
      </c>
      <c r="N30" s="31">
        <f t="shared" si="5"/>
        <v>0</v>
      </c>
    </row>
    <row r="31" spans="2:14" ht="15">
      <c r="B31" s="19">
        <v>17</v>
      </c>
      <c r="C31" s="23"/>
      <c r="D31" s="20">
        <f t="shared" si="3"/>
        <v>0.16645446434000005</v>
      </c>
      <c r="E31" s="24">
        <v>0</v>
      </c>
      <c r="F31" s="25">
        <f t="shared" si="0"/>
        <v>0</v>
      </c>
      <c r="G31" s="34"/>
      <c r="H31" s="33"/>
      <c r="I31" s="28">
        <v>1</v>
      </c>
      <c r="J31" s="29">
        <f t="shared" si="1"/>
        <v>100000</v>
      </c>
      <c r="K31" s="30">
        <v>0</v>
      </c>
      <c r="L31" s="31">
        <f t="shared" si="2"/>
        <v>0</v>
      </c>
      <c r="M31" s="31">
        <f t="shared" si="4"/>
        <v>0</v>
      </c>
      <c r="N31" s="31">
        <f t="shared" si="5"/>
        <v>0</v>
      </c>
    </row>
    <row r="32" spans="2:14" ht="15">
      <c r="B32" s="19">
        <v>18</v>
      </c>
      <c r="C32" s="38"/>
      <c r="D32" s="20">
        <f t="shared" si="3"/>
        <v>0.16645446434000005</v>
      </c>
      <c r="E32" s="24">
        <v>0</v>
      </c>
      <c r="F32" s="25">
        <f t="shared" si="0"/>
        <v>0</v>
      </c>
      <c r="G32" s="34"/>
      <c r="H32" s="27"/>
      <c r="I32" s="28">
        <v>1</v>
      </c>
      <c r="J32" s="29">
        <f t="shared" si="1"/>
        <v>100000</v>
      </c>
      <c r="K32" s="30">
        <v>0</v>
      </c>
      <c r="L32" s="31">
        <f t="shared" si="2"/>
        <v>0</v>
      </c>
      <c r="M32" s="31">
        <f t="shared" si="4"/>
        <v>0</v>
      </c>
      <c r="N32" s="31">
        <f t="shared" si="5"/>
        <v>0</v>
      </c>
    </row>
    <row r="33" spans="2:14" ht="15">
      <c r="B33" s="19">
        <v>19</v>
      </c>
      <c r="C33" s="37"/>
      <c r="D33" s="20">
        <f t="shared" si="3"/>
        <v>0.16645446434000005</v>
      </c>
      <c r="E33" s="24">
        <v>0</v>
      </c>
      <c r="F33" s="25">
        <f t="shared" si="0"/>
        <v>0</v>
      </c>
      <c r="G33" s="34"/>
      <c r="H33" s="27"/>
      <c r="I33" s="28">
        <v>1</v>
      </c>
      <c r="J33" s="29">
        <f t="shared" si="1"/>
        <v>100000</v>
      </c>
      <c r="K33" s="30">
        <v>0</v>
      </c>
      <c r="L33" s="31">
        <f t="shared" si="2"/>
        <v>0</v>
      </c>
      <c r="M33" s="31">
        <f t="shared" si="4"/>
        <v>0</v>
      </c>
      <c r="N33" s="31">
        <f t="shared" si="5"/>
        <v>0</v>
      </c>
    </row>
    <row r="34" spans="2:14" ht="15">
      <c r="B34" s="19">
        <v>20</v>
      </c>
      <c r="C34" s="37"/>
      <c r="D34" s="20">
        <f t="shared" si="3"/>
        <v>0.16645446434000005</v>
      </c>
      <c r="E34" s="24">
        <v>0</v>
      </c>
      <c r="F34" s="25">
        <f t="shared" si="0"/>
        <v>0</v>
      </c>
      <c r="G34" s="34"/>
      <c r="H34" s="33"/>
      <c r="I34" s="28">
        <v>1</v>
      </c>
      <c r="J34" s="29">
        <f t="shared" si="1"/>
        <v>100000</v>
      </c>
      <c r="K34" s="30">
        <v>0</v>
      </c>
      <c r="L34" s="31">
        <f t="shared" si="2"/>
        <v>0</v>
      </c>
      <c r="M34" s="31">
        <f t="shared" si="4"/>
        <v>0</v>
      </c>
      <c r="N34" s="31">
        <f t="shared" si="5"/>
        <v>0</v>
      </c>
    </row>
    <row r="35" spans="2:14" ht="15">
      <c r="B35" s="19">
        <v>21</v>
      </c>
      <c r="C35" s="37"/>
      <c r="D35" s="20">
        <f t="shared" si="3"/>
        <v>0.16645446434000005</v>
      </c>
      <c r="E35" s="24">
        <v>0</v>
      </c>
      <c r="F35" s="25">
        <f t="shared" si="0"/>
        <v>0</v>
      </c>
      <c r="G35" s="34"/>
      <c r="H35" s="33"/>
      <c r="I35" s="28">
        <v>1</v>
      </c>
      <c r="J35" s="29">
        <f t="shared" si="1"/>
        <v>100000</v>
      </c>
      <c r="K35" s="30">
        <v>0</v>
      </c>
      <c r="L35" s="31">
        <f t="shared" si="2"/>
        <v>0</v>
      </c>
      <c r="M35" s="31">
        <f t="shared" si="4"/>
        <v>0</v>
      </c>
      <c r="N35" s="31">
        <f t="shared" si="5"/>
        <v>0</v>
      </c>
    </row>
    <row r="36" spans="2:14" ht="15">
      <c r="B36" s="19">
        <v>22</v>
      </c>
      <c r="C36" s="37"/>
      <c r="D36" s="20">
        <f t="shared" si="3"/>
        <v>0.16645446434000005</v>
      </c>
      <c r="E36" s="24">
        <v>0</v>
      </c>
      <c r="F36" s="25">
        <f t="shared" si="0"/>
        <v>0</v>
      </c>
      <c r="G36" s="34"/>
      <c r="H36" s="33"/>
      <c r="I36" s="28">
        <v>1</v>
      </c>
      <c r="J36" s="29">
        <f t="shared" si="1"/>
        <v>100000</v>
      </c>
      <c r="K36" s="30">
        <v>0</v>
      </c>
      <c r="L36" s="31">
        <f t="shared" si="2"/>
        <v>0</v>
      </c>
      <c r="M36" s="31">
        <f t="shared" si="4"/>
        <v>0</v>
      </c>
      <c r="N36" s="31">
        <f t="shared" si="5"/>
        <v>0</v>
      </c>
    </row>
    <row r="37" spans="2:14" ht="15">
      <c r="B37" s="19">
        <v>23</v>
      </c>
      <c r="C37" s="37"/>
      <c r="D37" s="20">
        <f t="shared" si="3"/>
        <v>0.16645446434000005</v>
      </c>
      <c r="E37" s="24">
        <v>0</v>
      </c>
      <c r="F37" s="25">
        <f t="shared" si="0"/>
        <v>0</v>
      </c>
      <c r="G37" s="34"/>
      <c r="H37" s="33"/>
      <c r="I37" s="28">
        <v>1</v>
      </c>
      <c r="J37" s="29">
        <f t="shared" si="1"/>
        <v>100000</v>
      </c>
      <c r="K37" s="30">
        <v>0</v>
      </c>
      <c r="L37" s="31">
        <f t="shared" si="2"/>
        <v>0</v>
      </c>
      <c r="M37" s="31">
        <f t="shared" si="4"/>
        <v>0</v>
      </c>
      <c r="N37" s="31">
        <f t="shared" si="5"/>
        <v>0</v>
      </c>
    </row>
    <row r="38" spans="2:14" ht="15">
      <c r="B38" s="19">
        <v>24</v>
      </c>
      <c r="C38" s="23"/>
      <c r="D38" s="20">
        <f t="shared" si="3"/>
        <v>0.16645446434000005</v>
      </c>
      <c r="E38" s="24">
        <v>0</v>
      </c>
      <c r="F38" s="25">
        <f t="shared" si="0"/>
        <v>0</v>
      </c>
      <c r="G38" s="34"/>
      <c r="H38" s="33"/>
      <c r="I38" s="28">
        <v>1</v>
      </c>
      <c r="J38" s="29">
        <f t="shared" si="1"/>
        <v>100000</v>
      </c>
      <c r="K38" s="30">
        <v>0</v>
      </c>
      <c r="L38" s="31">
        <f t="shared" si="2"/>
        <v>0</v>
      </c>
      <c r="M38" s="31">
        <f t="shared" si="4"/>
        <v>0</v>
      </c>
      <c r="N38" s="31">
        <f t="shared" si="5"/>
        <v>0</v>
      </c>
    </row>
    <row r="39" spans="2:14" ht="15">
      <c r="B39" s="19">
        <v>25</v>
      </c>
      <c r="C39" s="23"/>
      <c r="D39" s="20">
        <f t="shared" si="3"/>
        <v>0.16645446434000005</v>
      </c>
      <c r="E39" s="24">
        <v>0</v>
      </c>
      <c r="F39" s="25">
        <f t="shared" si="0"/>
        <v>0</v>
      </c>
      <c r="G39" s="34"/>
      <c r="H39" s="27"/>
      <c r="I39" s="28">
        <v>1</v>
      </c>
      <c r="J39" s="29">
        <f t="shared" si="1"/>
        <v>100000</v>
      </c>
      <c r="K39" s="30">
        <v>0</v>
      </c>
      <c r="L39" s="31">
        <f t="shared" si="2"/>
        <v>0</v>
      </c>
      <c r="M39" s="31">
        <f t="shared" si="4"/>
        <v>0</v>
      </c>
      <c r="N39" s="31">
        <f t="shared" si="5"/>
        <v>0</v>
      </c>
    </row>
    <row r="40" spans="2:14" ht="15">
      <c r="B40" s="19">
        <v>26</v>
      </c>
      <c r="C40" s="23"/>
      <c r="D40" s="20">
        <f t="shared" si="3"/>
        <v>0.16645446434000005</v>
      </c>
      <c r="E40" s="24">
        <v>0</v>
      </c>
      <c r="F40" s="25">
        <f t="shared" si="0"/>
        <v>0</v>
      </c>
      <c r="G40" s="34"/>
      <c r="H40" s="33"/>
      <c r="I40" s="28">
        <v>1</v>
      </c>
      <c r="J40" s="29">
        <f t="shared" si="1"/>
        <v>100000</v>
      </c>
      <c r="K40" s="30">
        <v>0</v>
      </c>
      <c r="L40" s="31">
        <f t="shared" si="2"/>
        <v>0</v>
      </c>
      <c r="M40" s="31">
        <f t="shared" si="4"/>
        <v>0</v>
      </c>
      <c r="N40" s="31">
        <f t="shared" si="5"/>
        <v>0</v>
      </c>
    </row>
    <row r="41" spans="2:14" ht="15">
      <c r="B41" s="39" t="s">
        <v>40</v>
      </c>
      <c r="C41" s="40"/>
      <c r="D41" s="20">
        <f>D40+E41+F41</f>
        <v>0.17133246434000005</v>
      </c>
      <c r="E41" s="24">
        <v>4.8780000000000004E-3</v>
      </c>
      <c r="F41" s="25">
        <f t="shared" si="0"/>
        <v>0</v>
      </c>
      <c r="G41" s="41"/>
      <c r="H41" s="33"/>
      <c r="I41" s="28">
        <v>1</v>
      </c>
      <c r="J41" s="29">
        <f t="shared" si="1"/>
        <v>100000</v>
      </c>
      <c r="K41" s="30">
        <v>0</v>
      </c>
      <c r="L41" s="31">
        <f t="shared" si="2"/>
        <v>0</v>
      </c>
      <c r="M41" s="31">
        <f t="shared" si="4"/>
        <v>0</v>
      </c>
      <c r="N41" s="31">
        <f>(1-I41)*D40</f>
        <v>0</v>
      </c>
    </row>
    <row r="42" spans="2:14" ht="15">
      <c r="B42" s="39" t="s">
        <v>16</v>
      </c>
      <c r="C42" s="40"/>
      <c r="D42" s="20">
        <f t="shared" si="3"/>
        <v>0.17621046434000004</v>
      </c>
      <c r="E42" s="24">
        <v>4.8780000000000004E-3</v>
      </c>
      <c r="F42" s="25">
        <f t="shared" si="0"/>
        <v>0</v>
      </c>
      <c r="G42" s="41"/>
      <c r="H42" s="33"/>
      <c r="I42" s="28">
        <v>1</v>
      </c>
      <c r="J42" s="29">
        <f>(1-I42)*J44+J44</f>
        <v>100000</v>
      </c>
      <c r="K42" s="30">
        <v>0</v>
      </c>
      <c r="L42" s="31">
        <f t="shared" si="2"/>
        <v>0</v>
      </c>
      <c r="M42" s="31">
        <f t="shared" si="4"/>
        <v>0</v>
      </c>
      <c r="N42" s="31">
        <f t="shared" si="5"/>
        <v>0</v>
      </c>
    </row>
    <row r="43" spans="2:14" ht="15">
      <c r="B43" s="39" t="s">
        <v>17</v>
      </c>
      <c r="C43" s="39"/>
      <c r="D43" s="42">
        <f>D42</f>
        <v>0.17621046434000004</v>
      </c>
      <c r="E43" s="42">
        <f>SUM(E14:E42)</f>
        <v>0.14007599999999998</v>
      </c>
      <c r="F43" s="43">
        <f>SUM(F14:F42)</f>
        <v>3.6134464340000005E-2</v>
      </c>
      <c r="G43" s="44"/>
      <c r="H43" s="44"/>
      <c r="I43" s="44"/>
      <c r="J43" s="45"/>
      <c r="K43" s="44"/>
      <c r="L43" s="39"/>
      <c r="M43" s="39"/>
      <c r="N43" s="39"/>
    </row>
    <row r="44" spans="2:14" ht="15">
      <c r="B44" s="39" t="s">
        <v>18</v>
      </c>
      <c r="C44" s="46"/>
      <c r="D44" s="20">
        <f>D43+F44</f>
        <v>0.17621046434000004</v>
      </c>
      <c r="E44" s="20"/>
      <c r="F44" s="47">
        <v>0</v>
      </c>
      <c r="G44" s="48"/>
      <c r="H44" s="48"/>
      <c r="I44" s="48" t="s">
        <v>19</v>
      </c>
      <c r="J44" s="49">
        <f>C7</f>
        <v>100000</v>
      </c>
      <c r="K44" s="48"/>
      <c r="L44" s="2"/>
      <c r="M44" s="2"/>
      <c r="N44" s="2"/>
    </row>
    <row r="45" spans="2:14" ht="15">
      <c r="B45" s="39" t="s">
        <v>20</v>
      </c>
      <c r="C45" s="50">
        <v>0.08</v>
      </c>
      <c r="D45" s="20">
        <f>D44+F45</f>
        <v>0.19030730148720004</v>
      </c>
      <c r="E45" s="20"/>
      <c r="F45" s="51">
        <f>D42*C45</f>
        <v>1.4096837147200003E-2</v>
      </c>
      <c r="G45" s="48"/>
      <c r="H45" s="48"/>
      <c r="I45" s="48"/>
      <c r="J45" s="52"/>
      <c r="K45" s="48"/>
      <c r="L45" s="2"/>
      <c r="M45" s="2"/>
      <c r="N45" s="2"/>
    </row>
    <row r="46" spans="2:14" ht="15">
      <c r="B46" s="39" t="s">
        <v>21</v>
      </c>
      <c r="C46" s="50">
        <v>0.04</v>
      </c>
      <c r="D46" s="20">
        <f>D45+F46</f>
        <v>0.19735572006080004</v>
      </c>
      <c r="E46" s="20"/>
      <c r="F46" s="51">
        <f>D43*C46</f>
        <v>7.0484185736000016E-3</v>
      </c>
      <c r="G46" s="48"/>
      <c r="H46" s="48"/>
      <c r="I46" s="53">
        <f>PRODUCT(I15:I42)</f>
        <v>0.90364035999999981</v>
      </c>
      <c r="J46" s="52"/>
      <c r="K46" s="48"/>
      <c r="L46" s="2"/>
      <c r="M46" s="2"/>
      <c r="N46" s="2"/>
    </row>
    <row r="47" spans="2:14" ht="16" thickBot="1">
      <c r="B47" s="39" t="s">
        <v>22</v>
      </c>
      <c r="C47" s="2" t="s">
        <v>23</v>
      </c>
      <c r="D47" s="54">
        <f>D46+F47</f>
        <v>0.19735572006080004</v>
      </c>
      <c r="E47" s="20"/>
      <c r="F47" s="19">
        <v>0</v>
      </c>
      <c r="G47" s="48"/>
      <c r="H47" s="48"/>
      <c r="I47" s="48"/>
      <c r="J47" s="52"/>
      <c r="K47" s="2"/>
      <c r="L47" s="2"/>
      <c r="M47" s="2"/>
      <c r="N47" s="2"/>
    </row>
    <row r="48" spans="2:14" ht="20" thickBot="1">
      <c r="B48" s="55" t="s">
        <v>24</v>
      </c>
      <c r="C48" s="56"/>
      <c r="D48" s="57">
        <f>D47</f>
        <v>0.19735572006080004</v>
      </c>
      <c r="E48" s="58"/>
      <c r="F48" s="58"/>
      <c r="G48" s="59"/>
      <c r="H48" s="59"/>
      <c r="I48" s="59"/>
      <c r="J48" s="60"/>
      <c r="K48" s="59"/>
      <c r="L48" s="59"/>
      <c r="M48" s="59"/>
      <c r="N48" s="59"/>
    </row>
    <row r="52" spans="4:5">
      <c r="D52" s="68"/>
      <c r="E52" s="68"/>
    </row>
  </sheetData>
  <mergeCells count="1">
    <mergeCell ref="B2:D2"/>
  </mergeCells>
  <phoneticPr fontId="15" type="noConversion"/>
  <pageMargins left="0.7" right="0.7" top="0.75" bottom="0.75" header="0.3" footer="0.3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51"/>
  <sheetViews>
    <sheetView workbookViewId="0">
      <selection activeCell="E22" sqref="E22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14" width="10.6640625" customWidth="1"/>
  </cols>
  <sheetData>
    <row r="2" spans="2:14" ht="50" customHeight="1">
      <c r="B2" s="70" t="s">
        <v>25</v>
      </c>
      <c r="C2" s="70"/>
      <c r="D2" s="70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5"/>
      <c r="C3" s="65"/>
      <c r="D3" s="65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7">
      <c r="B4" s="2" t="s">
        <v>27</v>
      </c>
      <c r="C4" s="3" t="s">
        <v>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5">
      <c r="B5" s="2" t="s">
        <v>44</v>
      </c>
      <c r="C5" s="3">
        <v>4038</v>
      </c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 ht="15">
      <c r="B6" s="2" t="s">
        <v>45</v>
      </c>
      <c r="C6" s="7"/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 ht="15">
      <c r="B7" s="2" t="s">
        <v>2</v>
      </c>
      <c r="C7" s="3">
        <v>100000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 ht="15">
      <c r="B8" s="9" t="s">
        <v>46</v>
      </c>
      <c r="C8" s="10" t="s">
        <v>47</v>
      </c>
      <c r="D8" s="10"/>
      <c r="E8" s="10"/>
      <c r="F8" s="10"/>
      <c r="G8" s="10"/>
      <c r="H8" s="5"/>
      <c r="I8" s="5"/>
      <c r="J8" s="5"/>
      <c r="K8" s="5"/>
      <c r="L8" s="5"/>
      <c r="M8" s="5"/>
      <c r="N8" s="5"/>
    </row>
    <row r="9" spans="2:14" ht="15">
      <c r="B9" s="9" t="s">
        <v>48</v>
      </c>
      <c r="C9" s="64">
        <v>0.05</v>
      </c>
      <c r="D9" s="64"/>
      <c r="E9" s="11"/>
      <c r="F9" s="11"/>
      <c r="G9" s="11"/>
      <c r="H9" s="5"/>
      <c r="I9" s="5"/>
      <c r="J9" s="5"/>
      <c r="K9" s="5"/>
      <c r="L9" s="5"/>
      <c r="M9" s="5"/>
      <c r="N9" s="5"/>
    </row>
    <row r="10" spans="2:14" ht="15">
      <c r="B10" s="9" t="s">
        <v>28</v>
      </c>
      <c r="C10" s="12">
        <v>1</v>
      </c>
      <c r="D10" s="12"/>
      <c r="E10" s="12"/>
      <c r="F10" s="12"/>
      <c r="G10" s="12"/>
      <c r="H10" s="5"/>
      <c r="I10" s="5"/>
      <c r="J10" s="5"/>
      <c r="K10" s="5"/>
      <c r="L10" s="5"/>
      <c r="M10" s="5"/>
      <c r="N10" s="5"/>
    </row>
    <row r="11" spans="2:14" ht="15">
      <c r="B11" s="9" t="s">
        <v>49</v>
      </c>
      <c r="C11" s="12">
        <v>1</v>
      </c>
      <c r="D11" s="12"/>
      <c r="E11" s="12"/>
      <c r="F11" s="12"/>
      <c r="G11" s="12"/>
      <c r="H11" s="5"/>
      <c r="I11" s="5"/>
      <c r="J11" s="5"/>
      <c r="K11" s="5"/>
      <c r="L11" s="5"/>
      <c r="M11" s="5"/>
      <c r="N11" s="5"/>
    </row>
    <row r="12" spans="2:14" ht="15">
      <c r="B12" s="9" t="s">
        <v>6</v>
      </c>
      <c r="C12" s="13">
        <f>(C9*C10)/C11</f>
        <v>0.05</v>
      </c>
      <c r="D12" s="13">
        <v>0</v>
      </c>
      <c r="E12" s="13">
        <v>0</v>
      </c>
      <c r="F12" s="13">
        <v>0</v>
      </c>
      <c r="G12" s="13">
        <v>0</v>
      </c>
      <c r="H12" s="5"/>
      <c r="I12" s="5"/>
      <c r="J12" s="5"/>
      <c r="K12" s="5"/>
      <c r="L12" s="5"/>
      <c r="M12" s="5"/>
      <c r="N12" s="5"/>
    </row>
    <row r="13" spans="2:14" ht="30">
      <c r="B13" s="14"/>
      <c r="C13" s="14" t="s">
        <v>30</v>
      </c>
      <c r="D13" s="15" t="s">
        <v>7</v>
      </c>
      <c r="E13" s="15" t="s">
        <v>8</v>
      </c>
      <c r="F13" s="15" t="s">
        <v>9</v>
      </c>
      <c r="G13" s="16" t="s">
        <v>10</v>
      </c>
      <c r="H13" s="16" t="s">
        <v>26</v>
      </c>
      <c r="I13" s="17" t="s">
        <v>29</v>
      </c>
      <c r="J13" s="18" t="s">
        <v>11</v>
      </c>
      <c r="K13" s="16" t="s">
        <v>41</v>
      </c>
      <c r="L13" s="15" t="s">
        <v>12</v>
      </c>
      <c r="M13" s="15" t="s">
        <v>13</v>
      </c>
      <c r="N13" s="15" t="s">
        <v>14</v>
      </c>
    </row>
    <row r="14" spans="2:14" ht="15">
      <c r="B14" s="19" t="s">
        <v>15</v>
      </c>
      <c r="C14" s="2"/>
      <c r="D14" s="20">
        <f>E14+F14</f>
        <v>0.05</v>
      </c>
      <c r="E14" s="21">
        <f>C12+D12+E12+F12+G12</f>
        <v>0.05</v>
      </c>
      <c r="F14" s="19"/>
      <c r="G14" s="2"/>
      <c r="H14" s="2"/>
      <c r="I14" s="62"/>
      <c r="J14" s="22"/>
      <c r="K14" s="2"/>
      <c r="L14" s="2"/>
      <c r="M14" s="2"/>
      <c r="N14" s="2"/>
    </row>
    <row r="15" spans="2:14" ht="15">
      <c r="B15" s="19">
        <v>1</v>
      </c>
      <c r="C15" s="2" t="s">
        <v>50</v>
      </c>
      <c r="D15" s="20">
        <f>D14+E15+F15</f>
        <v>6.4803333333333352E-2</v>
      </c>
      <c r="E15" s="24">
        <v>1.3010000000000001E-2</v>
      </c>
      <c r="F15" s="63">
        <f t="shared" ref="F15:F42" si="0">SUM(L15:N15)</f>
        <v>1.7933333333333343E-3</v>
      </c>
      <c r="G15" s="26" t="s">
        <v>51</v>
      </c>
      <c r="H15" s="27">
        <v>0.5</v>
      </c>
      <c r="I15" s="28">
        <v>0.98</v>
      </c>
      <c r="J15" s="29">
        <f t="shared" ref="J15:J41" si="1">(1-I15)*J16+J16</f>
        <v>110376.03600000001</v>
      </c>
      <c r="K15" s="30">
        <v>5.6</v>
      </c>
      <c r="L15" s="31">
        <f t="shared" ref="L15:L42" si="2">(K15/3600)*H15</f>
        <v>7.7777777777777773E-4</v>
      </c>
      <c r="M15" s="31">
        <f>(1-I15)*L15</f>
        <v>1.5555555555555568E-5</v>
      </c>
      <c r="N15" s="31">
        <f>(1-I15)*D14</f>
        <v>1.0000000000000009E-3</v>
      </c>
    </row>
    <row r="16" spans="2:14" ht="15">
      <c r="B16" s="19">
        <v>2</v>
      </c>
      <c r="C16" s="32" t="s">
        <v>52</v>
      </c>
      <c r="D16" s="20">
        <f t="shared" ref="D16:D42" si="3">D15+E16+F16</f>
        <v>8.5352733333333361E-2</v>
      </c>
      <c r="E16" s="24">
        <v>1.7100000000000001E-2</v>
      </c>
      <c r="F16" s="63">
        <f t="shared" si="0"/>
        <v>3.4494000000000013E-3</v>
      </c>
      <c r="G16" s="26" t="s">
        <v>37</v>
      </c>
      <c r="H16" s="27">
        <v>2</v>
      </c>
      <c r="I16" s="28">
        <v>0.98</v>
      </c>
      <c r="J16" s="29">
        <f t="shared" si="1"/>
        <v>108211.8</v>
      </c>
      <c r="K16" s="30">
        <v>3.8</v>
      </c>
      <c r="L16" s="31">
        <f t="shared" si="2"/>
        <v>2.1111111111111109E-3</v>
      </c>
      <c r="M16" s="31">
        <f t="shared" ref="M16:M42" si="4">(1-I16)*L16</f>
        <v>4.2222222222222255E-5</v>
      </c>
      <c r="N16" s="31">
        <f t="shared" ref="N16:N42" si="5">(1-I16)*D15</f>
        <v>1.2960666666666683E-3</v>
      </c>
    </row>
    <row r="17" spans="2:14" ht="15">
      <c r="B17" s="19">
        <v>3</v>
      </c>
      <c r="C17" s="32" t="s">
        <v>53</v>
      </c>
      <c r="D17" s="20">
        <f t="shared" si="3"/>
        <v>0.10414664866666669</v>
      </c>
      <c r="E17" s="24">
        <v>9.7099999999999999E-3</v>
      </c>
      <c r="F17" s="63">
        <f t="shared" si="0"/>
        <v>9.0839153333333363E-3</v>
      </c>
      <c r="G17" s="26" t="s">
        <v>54</v>
      </c>
      <c r="H17" s="33">
        <v>6</v>
      </c>
      <c r="I17" s="28">
        <v>0.97</v>
      </c>
      <c r="J17" s="29">
        <f t="shared" si="1"/>
        <v>106090</v>
      </c>
      <c r="K17" s="30">
        <v>3.8</v>
      </c>
      <c r="L17" s="31">
        <f t="shared" si="2"/>
        <v>6.3333333333333332E-3</v>
      </c>
      <c r="M17" s="31">
        <f t="shared" si="4"/>
        <v>1.9000000000000017E-4</v>
      </c>
      <c r="N17" s="31">
        <f t="shared" si="5"/>
        <v>2.5605820000000031E-3</v>
      </c>
    </row>
    <row r="18" spans="2:14" ht="30">
      <c r="B18" s="19">
        <v>4</v>
      </c>
      <c r="C18" s="32" t="s">
        <v>55</v>
      </c>
      <c r="D18" s="20">
        <f t="shared" si="3"/>
        <v>0.15762438146000005</v>
      </c>
      <c r="E18" s="24">
        <v>3.2500000000000001E-2</v>
      </c>
      <c r="F18" s="63">
        <f t="shared" si="0"/>
        <v>2.0977732793333339E-2</v>
      </c>
      <c r="G18" s="26" t="s">
        <v>56</v>
      </c>
      <c r="H18" s="33">
        <v>20</v>
      </c>
      <c r="I18" s="28">
        <v>0.97</v>
      </c>
      <c r="J18" s="29">
        <f>(1-I18)*J19+J19</f>
        <v>103000</v>
      </c>
      <c r="K18" s="30">
        <v>3.12</v>
      </c>
      <c r="L18" s="31">
        <f t="shared" si="2"/>
        <v>1.7333333333333336E-2</v>
      </c>
      <c r="M18" s="31">
        <f t="shared" si="4"/>
        <v>5.200000000000005E-4</v>
      </c>
      <c r="N18" s="31">
        <f t="shared" si="5"/>
        <v>3.1243994600000033E-3</v>
      </c>
    </row>
    <row r="19" spans="2:14" ht="15">
      <c r="B19" s="19">
        <v>5</v>
      </c>
      <c r="C19" s="32"/>
      <c r="D19" s="20">
        <f>D18+E19+F19</f>
        <v>0.15762438146000005</v>
      </c>
      <c r="E19" s="24">
        <v>0</v>
      </c>
      <c r="F19" s="25">
        <f t="shared" si="0"/>
        <v>0</v>
      </c>
      <c r="G19" s="26"/>
      <c r="H19" s="33"/>
      <c r="I19" s="28">
        <v>1</v>
      </c>
      <c r="J19" s="29">
        <f t="shared" si="1"/>
        <v>100000</v>
      </c>
      <c r="K19" s="30">
        <v>0</v>
      </c>
      <c r="L19" s="31">
        <f t="shared" si="2"/>
        <v>0</v>
      </c>
      <c r="M19" s="31">
        <f t="shared" si="4"/>
        <v>0</v>
      </c>
      <c r="N19" s="31">
        <f>(1-I19)*D18</f>
        <v>0</v>
      </c>
    </row>
    <row r="20" spans="2:14" ht="15">
      <c r="B20" s="19">
        <v>6</v>
      </c>
      <c r="C20" s="23"/>
      <c r="D20" s="20">
        <f t="shared" si="3"/>
        <v>0.15762438146000005</v>
      </c>
      <c r="E20" s="24">
        <v>0</v>
      </c>
      <c r="F20" s="25">
        <f t="shared" si="0"/>
        <v>0</v>
      </c>
      <c r="G20" s="34"/>
      <c r="H20" s="33"/>
      <c r="I20" s="28">
        <v>1</v>
      </c>
      <c r="J20" s="29">
        <f>(1-I20)*J21+J21</f>
        <v>100000</v>
      </c>
      <c r="K20" s="30">
        <v>0</v>
      </c>
      <c r="L20" s="31">
        <f t="shared" si="2"/>
        <v>0</v>
      </c>
      <c r="M20" s="31">
        <f t="shared" si="4"/>
        <v>0</v>
      </c>
      <c r="N20" s="31">
        <f t="shared" si="5"/>
        <v>0</v>
      </c>
    </row>
    <row r="21" spans="2:14" ht="15">
      <c r="B21" s="19">
        <v>7</v>
      </c>
      <c r="C21" s="23"/>
      <c r="D21" s="20">
        <f>D20+E21+F21</f>
        <v>0.15762438146000005</v>
      </c>
      <c r="E21" s="24">
        <v>0</v>
      </c>
      <c r="F21" s="25">
        <f t="shared" si="0"/>
        <v>0</v>
      </c>
      <c r="G21" s="34"/>
      <c r="H21" s="27"/>
      <c r="I21" s="28">
        <v>1</v>
      </c>
      <c r="J21" s="29">
        <f t="shared" si="1"/>
        <v>100000</v>
      </c>
      <c r="K21" s="30">
        <v>0</v>
      </c>
      <c r="L21" s="31">
        <f t="shared" si="2"/>
        <v>0</v>
      </c>
      <c r="M21" s="31">
        <f t="shared" si="4"/>
        <v>0</v>
      </c>
      <c r="N21" s="31">
        <f>(1-I21)*D20</f>
        <v>0</v>
      </c>
    </row>
    <row r="22" spans="2:14" ht="15">
      <c r="B22" s="19">
        <v>8</v>
      </c>
      <c r="C22" s="35"/>
      <c r="D22" s="20">
        <f t="shared" si="3"/>
        <v>0.15762438146000005</v>
      </c>
      <c r="E22" s="24">
        <v>0</v>
      </c>
      <c r="F22" s="25">
        <f t="shared" si="0"/>
        <v>0</v>
      </c>
      <c r="G22" s="36"/>
      <c r="H22" s="33"/>
      <c r="I22" s="28">
        <v>1</v>
      </c>
      <c r="J22" s="29">
        <f t="shared" si="1"/>
        <v>100000</v>
      </c>
      <c r="K22" s="30">
        <v>0</v>
      </c>
      <c r="L22" s="31">
        <f t="shared" si="2"/>
        <v>0</v>
      </c>
      <c r="M22" s="31">
        <f t="shared" si="4"/>
        <v>0</v>
      </c>
      <c r="N22" s="31">
        <f t="shared" si="5"/>
        <v>0</v>
      </c>
    </row>
    <row r="23" spans="2:14" ht="15">
      <c r="B23" s="19">
        <v>9</v>
      </c>
      <c r="C23" s="35"/>
      <c r="D23" s="20">
        <f t="shared" si="3"/>
        <v>0.15762438146000005</v>
      </c>
      <c r="E23" s="24">
        <v>0</v>
      </c>
      <c r="F23" s="25">
        <f t="shared" si="0"/>
        <v>0</v>
      </c>
      <c r="G23" s="36"/>
      <c r="H23" s="33"/>
      <c r="I23" s="28">
        <v>1</v>
      </c>
      <c r="J23" s="29">
        <f t="shared" si="1"/>
        <v>100000</v>
      </c>
      <c r="K23" s="30">
        <v>0</v>
      </c>
      <c r="L23" s="31">
        <f t="shared" si="2"/>
        <v>0</v>
      </c>
      <c r="M23" s="31">
        <f t="shared" si="4"/>
        <v>0</v>
      </c>
      <c r="N23" s="31">
        <f t="shared" si="5"/>
        <v>0</v>
      </c>
    </row>
    <row r="24" spans="2:14" ht="15">
      <c r="B24" s="19">
        <v>10</v>
      </c>
      <c r="C24" s="23"/>
      <c r="D24" s="20">
        <f t="shared" si="3"/>
        <v>0.15762438146000005</v>
      </c>
      <c r="E24" s="24">
        <v>0</v>
      </c>
      <c r="F24" s="25">
        <f t="shared" si="0"/>
        <v>0</v>
      </c>
      <c r="G24" s="26"/>
      <c r="H24" s="33"/>
      <c r="I24" s="28">
        <v>1</v>
      </c>
      <c r="J24" s="29">
        <f t="shared" si="1"/>
        <v>100000</v>
      </c>
      <c r="K24" s="30">
        <v>0</v>
      </c>
      <c r="L24" s="31">
        <f t="shared" si="2"/>
        <v>0</v>
      </c>
      <c r="M24" s="31">
        <f t="shared" si="4"/>
        <v>0</v>
      </c>
      <c r="N24" s="31">
        <f t="shared" si="5"/>
        <v>0</v>
      </c>
    </row>
    <row r="25" spans="2:14" ht="15">
      <c r="B25" s="19">
        <v>11</v>
      </c>
      <c r="C25" s="32"/>
      <c r="D25" s="20">
        <f t="shared" si="3"/>
        <v>0.15762438146000005</v>
      </c>
      <c r="E25" s="24">
        <v>0</v>
      </c>
      <c r="F25" s="25">
        <f t="shared" si="0"/>
        <v>0</v>
      </c>
      <c r="G25" s="26"/>
      <c r="H25" s="33"/>
      <c r="I25" s="28">
        <v>1</v>
      </c>
      <c r="J25" s="29">
        <f t="shared" si="1"/>
        <v>100000</v>
      </c>
      <c r="K25" s="30">
        <v>0</v>
      </c>
      <c r="L25" s="31">
        <f t="shared" si="2"/>
        <v>0</v>
      </c>
      <c r="M25" s="31">
        <f t="shared" si="4"/>
        <v>0</v>
      </c>
      <c r="N25" s="31">
        <f t="shared" si="5"/>
        <v>0</v>
      </c>
    </row>
    <row r="26" spans="2:14" ht="15">
      <c r="B26" s="19">
        <v>12</v>
      </c>
      <c r="C26" s="37"/>
      <c r="D26" s="20">
        <f t="shared" si="3"/>
        <v>0.15762438146000005</v>
      </c>
      <c r="E26" s="24">
        <v>0</v>
      </c>
      <c r="F26" s="25">
        <f t="shared" si="0"/>
        <v>0</v>
      </c>
      <c r="G26" s="26"/>
      <c r="H26" s="33"/>
      <c r="I26" s="28">
        <v>1</v>
      </c>
      <c r="J26" s="29">
        <f t="shared" si="1"/>
        <v>100000</v>
      </c>
      <c r="K26" s="30">
        <v>0</v>
      </c>
      <c r="L26" s="31">
        <f t="shared" si="2"/>
        <v>0</v>
      </c>
      <c r="M26" s="31">
        <f t="shared" si="4"/>
        <v>0</v>
      </c>
      <c r="N26" s="31">
        <f t="shared" si="5"/>
        <v>0</v>
      </c>
    </row>
    <row r="27" spans="2:14" ht="15">
      <c r="B27" s="19">
        <v>13</v>
      </c>
      <c r="C27" s="23"/>
      <c r="D27" s="20">
        <f t="shared" si="3"/>
        <v>0.15762438146000005</v>
      </c>
      <c r="E27" s="24">
        <v>0</v>
      </c>
      <c r="F27" s="25">
        <f t="shared" si="0"/>
        <v>0</v>
      </c>
      <c r="G27" s="26"/>
      <c r="H27" s="33"/>
      <c r="I27" s="28">
        <v>1</v>
      </c>
      <c r="J27" s="29">
        <f t="shared" si="1"/>
        <v>100000</v>
      </c>
      <c r="K27" s="30">
        <v>0</v>
      </c>
      <c r="L27" s="31">
        <f t="shared" si="2"/>
        <v>0</v>
      </c>
      <c r="M27" s="31">
        <f t="shared" si="4"/>
        <v>0</v>
      </c>
      <c r="N27" s="31">
        <f t="shared" si="5"/>
        <v>0</v>
      </c>
    </row>
    <row r="28" spans="2:14" ht="15">
      <c r="B28" s="19">
        <v>14</v>
      </c>
      <c r="C28" s="23"/>
      <c r="D28" s="20">
        <f t="shared" si="3"/>
        <v>0.15762438146000005</v>
      </c>
      <c r="E28" s="24">
        <v>0</v>
      </c>
      <c r="F28" s="25">
        <f t="shared" si="0"/>
        <v>0</v>
      </c>
      <c r="G28" s="26"/>
      <c r="H28" s="33"/>
      <c r="I28" s="28">
        <v>1</v>
      </c>
      <c r="J28" s="29">
        <f t="shared" si="1"/>
        <v>100000</v>
      </c>
      <c r="K28" s="30">
        <v>0</v>
      </c>
      <c r="L28" s="31">
        <f t="shared" si="2"/>
        <v>0</v>
      </c>
      <c r="M28" s="31">
        <f t="shared" si="4"/>
        <v>0</v>
      </c>
      <c r="N28" s="31">
        <f t="shared" si="5"/>
        <v>0</v>
      </c>
    </row>
    <row r="29" spans="2:14" ht="15">
      <c r="B29" s="19">
        <v>15</v>
      </c>
      <c r="C29" s="32"/>
      <c r="D29" s="20">
        <f t="shared" si="3"/>
        <v>0.15762438146000005</v>
      </c>
      <c r="E29" s="24">
        <v>0</v>
      </c>
      <c r="F29" s="25">
        <f t="shared" si="0"/>
        <v>0</v>
      </c>
      <c r="G29" s="34"/>
      <c r="H29" s="33"/>
      <c r="I29" s="28">
        <v>1</v>
      </c>
      <c r="J29" s="29">
        <f t="shared" si="1"/>
        <v>100000</v>
      </c>
      <c r="K29" s="30">
        <v>0</v>
      </c>
      <c r="L29" s="31">
        <f t="shared" si="2"/>
        <v>0</v>
      </c>
      <c r="M29" s="31">
        <f t="shared" si="4"/>
        <v>0</v>
      </c>
      <c r="N29" s="31">
        <f t="shared" si="5"/>
        <v>0</v>
      </c>
    </row>
    <row r="30" spans="2:14" ht="15">
      <c r="B30" s="19">
        <v>16</v>
      </c>
      <c r="C30" s="32"/>
      <c r="D30" s="20">
        <f t="shared" si="3"/>
        <v>0.15762438146000005</v>
      </c>
      <c r="E30" s="24">
        <v>0</v>
      </c>
      <c r="F30" s="25">
        <f t="shared" si="0"/>
        <v>0</v>
      </c>
      <c r="G30" s="34"/>
      <c r="H30" s="33"/>
      <c r="I30" s="28">
        <v>1</v>
      </c>
      <c r="J30" s="29">
        <f t="shared" si="1"/>
        <v>100000</v>
      </c>
      <c r="K30" s="30">
        <v>0</v>
      </c>
      <c r="L30" s="31">
        <f t="shared" si="2"/>
        <v>0</v>
      </c>
      <c r="M30" s="31">
        <f t="shared" si="4"/>
        <v>0</v>
      </c>
      <c r="N30" s="31">
        <f t="shared" si="5"/>
        <v>0</v>
      </c>
    </row>
    <row r="31" spans="2:14" ht="15">
      <c r="B31" s="19">
        <v>17</v>
      </c>
      <c r="C31" s="23"/>
      <c r="D31" s="20">
        <f t="shared" si="3"/>
        <v>0.15762438146000005</v>
      </c>
      <c r="E31" s="24">
        <v>0</v>
      </c>
      <c r="F31" s="25">
        <f t="shared" si="0"/>
        <v>0</v>
      </c>
      <c r="G31" s="34"/>
      <c r="H31" s="33"/>
      <c r="I31" s="28">
        <v>1</v>
      </c>
      <c r="J31" s="29">
        <f t="shared" si="1"/>
        <v>100000</v>
      </c>
      <c r="K31" s="30">
        <v>0</v>
      </c>
      <c r="L31" s="31">
        <f t="shared" si="2"/>
        <v>0</v>
      </c>
      <c r="M31" s="31">
        <f t="shared" si="4"/>
        <v>0</v>
      </c>
      <c r="N31" s="31">
        <f t="shared" si="5"/>
        <v>0</v>
      </c>
    </row>
    <row r="32" spans="2:14" ht="15">
      <c r="B32" s="19">
        <v>18</v>
      </c>
      <c r="C32" s="38"/>
      <c r="D32" s="20">
        <f t="shared" si="3"/>
        <v>0.15762438146000005</v>
      </c>
      <c r="E32" s="24">
        <v>0</v>
      </c>
      <c r="F32" s="25">
        <f t="shared" si="0"/>
        <v>0</v>
      </c>
      <c r="G32" s="34"/>
      <c r="H32" s="27"/>
      <c r="I32" s="28">
        <v>1</v>
      </c>
      <c r="J32" s="29">
        <f t="shared" si="1"/>
        <v>100000</v>
      </c>
      <c r="K32" s="30">
        <v>0</v>
      </c>
      <c r="L32" s="31">
        <f t="shared" si="2"/>
        <v>0</v>
      </c>
      <c r="M32" s="31">
        <f t="shared" si="4"/>
        <v>0</v>
      </c>
      <c r="N32" s="31">
        <f t="shared" si="5"/>
        <v>0</v>
      </c>
    </row>
    <row r="33" spans="2:14" ht="15">
      <c r="B33" s="19">
        <v>19</v>
      </c>
      <c r="C33" s="37"/>
      <c r="D33" s="20">
        <f t="shared" si="3"/>
        <v>0.15762438146000005</v>
      </c>
      <c r="E33" s="24">
        <v>0</v>
      </c>
      <c r="F33" s="25">
        <f t="shared" si="0"/>
        <v>0</v>
      </c>
      <c r="G33" s="34"/>
      <c r="H33" s="27"/>
      <c r="I33" s="28">
        <v>1</v>
      </c>
      <c r="J33" s="29">
        <f t="shared" si="1"/>
        <v>100000</v>
      </c>
      <c r="K33" s="30">
        <v>0</v>
      </c>
      <c r="L33" s="31">
        <f t="shared" si="2"/>
        <v>0</v>
      </c>
      <c r="M33" s="31">
        <f t="shared" si="4"/>
        <v>0</v>
      </c>
      <c r="N33" s="31">
        <f t="shared" si="5"/>
        <v>0</v>
      </c>
    </row>
    <row r="34" spans="2:14" ht="15">
      <c r="B34" s="19">
        <v>20</v>
      </c>
      <c r="C34" s="37"/>
      <c r="D34" s="20">
        <f t="shared" si="3"/>
        <v>0.15762438146000005</v>
      </c>
      <c r="E34" s="24">
        <v>0</v>
      </c>
      <c r="F34" s="25">
        <f t="shared" si="0"/>
        <v>0</v>
      </c>
      <c r="G34" s="34"/>
      <c r="H34" s="33"/>
      <c r="I34" s="28">
        <v>1</v>
      </c>
      <c r="J34" s="29">
        <f t="shared" si="1"/>
        <v>100000</v>
      </c>
      <c r="K34" s="30">
        <v>0</v>
      </c>
      <c r="L34" s="31">
        <f t="shared" si="2"/>
        <v>0</v>
      </c>
      <c r="M34" s="31">
        <f t="shared" si="4"/>
        <v>0</v>
      </c>
      <c r="N34" s="31">
        <f t="shared" si="5"/>
        <v>0</v>
      </c>
    </row>
    <row r="35" spans="2:14" ht="15">
      <c r="B35" s="19">
        <v>21</v>
      </c>
      <c r="C35" s="37"/>
      <c r="D35" s="20">
        <f t="shared" si="3"/>
        <v>0.15762438146000005</v>
      </c>
      <c r="E35" s="24">
        <v>0</v>
      </c>
      <c r="F35" s="25">
        <f t="shared" si="0"/>
        <v>0</v>
      </c>
      <c r="G35" s="34"/>
      <c r="H35" s="33"/>
      <c r="I35" s="28">
        <v>1</v>
      </c>
      <c r="J35" s="29">
        <f t="shared" si="1"/>
        <v>100000</v>
      </c>
      <c r="K35" s="30">
        <v>0</v>
      </c>
      <c r="L35" s="31">
        <f t="shared" si="2"/>
        <v>0</v>
      </c>
      <c r="M35" s="31">
        <f t="shared" si="4"/>
        <v>0</v>
      </c>
      <c r="N35" s="31">
        <f t="shared" si="5"/>
        <v>0</v>
      </c>
    </row>
    <row r="36" spans="2:14" ht="15">
      <c r="B36" s="19">
        <v>22</v>
      </c>
      <c r="C36" s="37"/>
      <c r="D36" s="20">
        <f t="shared" si="3"/>
        <v>0.15762438146000005</v>
      </c>
      <c r="E36" s="24">
        <v>0</v>
      </c>
      <c r="F36" s="25">
        <f t="shared" si="0"/>
        <v>0</v>
      </c>
      <c r="G36" s="34"/>
      <c r="H36" s="33"/>
      <c r="I36" s="28">
        <v>1</v>
      </c>
      <c r="J36" s="29">
        <f t="shared" si="1"/>
        <v>100000</v>
      </c>
      <c r="K36" s="30">
        <v>0</v>
      </c>
      <c r="L36" s="31">
        <f t="shared" si="2"/>
        <v>0</v>
      </c>
      <c r="M36" s="31">
        <f t="shared" si="4"/>
        <v>0</v>
      </c>
      <c r="N36" s="31">
        <f t="shared" si="5"/>
        <v>0</v>
      </c>
    </row>
    <row r="37" spans="2:14" ht="15">
      <c r="B37" s="19">
        <v>23</v>
      </c>
      <c r="C37" s="37"/>
      <c r="D37" s="20">
        <f t="shared" si="3"/>
        <v>0.15762438146000005</v>
      </c>
      <c r="E37" s="24">
        <v>0</v>
      </c>
      <c r="F37" s="25">
        <f t="shared" si="0"/>
        <v>0</v>
      </c>
      <c r="G37" s="34"/>
      <c r="H37" s="33"/>
      <c r="I37" s="28">
        <v>1</v>
      </c>
      <c r="J37" s="29">
        <f t="shared" si="1"/>
        <v>100000</v>
      </c>
      <c r="K37" s="30">
        <v>0</v>
      </c>
      <c r="L37" s="31">
        <f t="shared" si="2"/>
        <v>0</v>
      </c>
      <c r="M37" s="31">
        <f t="shared" si="4"/>
        <v>0</v>
      </c>
      <c r="N37" s="31">
        <f t="shared" si="5"/>
        <v>0</v>
      </c>
    </row>
    <row r="38" spans="2:14" ht="15">
      <c r="B38" s="19">
        <v>24</v>
      </c>
      <c r="C38" s="23"/>
      <c r="D38" s="20">
        <f t="shared" si="3"/>
        <v>0.15762438146000005</v>
      </c>
      <c r="E38" s="24">
        <v>0</v>
      </c>
      <c r="F38" s="25">
        <f t="shared" si="0"/>
        <v>0</v>
      </c>
      <c r="G38" s="34"/>
      <c r="H38" s="33"/>
      <c r="I38" s="28">
        <v>1</v>
      </c>
      <c r="J38" s="29">
        <f t="shared" si="1"/>
        <v>100000</v>
      </c>
      <c r="K38" s="30">
        <v>0</v>
      </c>
      <c r="L38" s="31">
        <f t="shared" si="2"/>
        <v>0</v>
      </c>
      <c r="M38" s="31">
        <f t="shared" si="4"/>
        <v>0</v>
      </c>
      <c r="N38" s="31">
        <f t="shared" si="5"/>
        <v>0</v>
      </c>
    </row>
    <row r="39" spans="2:14" ht="15">
      <c r="B39" s="19">
        <v>25</v>
      </c>
      <c r="C39" s="23"/>
      <c r="D39" s="20">
        <f t="shared" si="3"/>
        <v>0.15762438146000005</v>
      </c>
      <c r="E39" s="24">
        <v>0</v>
      </c>
      <c r="F39" s="25">
        <f t="shared" si="0"/>
        <v>0</v>
      </c>
      <c r="G39" s="34"/>
      <c r="H39" s="27"/>
      <c r="I39" s="28">
        <v>1</v>
      </c>
      <c r="J39" s="29">
        <f t="shared" si="1"/>
        <v>100000</v>
      </c>
      <c r="K39" s="30">
        <v>0</v>
      </c>
      <c r="L39" s="31">
        <f t="shared" si="2"/>
        <v>0</v>
      </c>
      <c r="M39" s="31">
        <f t="shared" si="4"/>
        <v>0</v>
      </c>
      <c r="N39" s="31">
        <f t="shared" si="5"/>
        <v>0</v>
      </c>
    </row>
    <row r="40" spans="2:14" ht="15">
      <c r="B40" s="19">
        <v>26</v>
      </c>
      <c r="C40" s="23"/>
      <c r="D40" s="20">
        <f t="shared" si="3"/>
        <v>0.15762438146000005</v>
      </c>
      <c r="E40" s="24">
        <v>0</v>
      </c>
      <c r="F40" s="25">
        <f t="shared" si="0"/>
        <v>0</v>
      </c>
      <c r="G40" s="34"/>
      <c r="H40" s="33"/>
      <c r="I40" s="28">
        <v>1</v>
      </c>
      <c r="J40" s="29">
        <f t="shared" si="1"/>
        <v>100000</v>
      </c>
      <c r="K40" s="30">
        <v>0</v>
      </c>
      <c r="L40" s="31">
        <f t="shared" si="2"/>
        <v>0</v>
      </c>
      <c r="M40" s="31">
        <f t="shared" si="4"/>
        <v>0</v>
      </c>
      <c r="N40" s="31">
        <f t="shared" si="5"/>
        <v>0</v>
      </c>
    </row>
    <row r="41" spans="2:14" ht="15">
      <c r="B41" s="39" t="s">
        <v>40</v>
      </c>
      <c r="C41" s="40"/>
      <c r="D41" s="20">
        <f>D40+E41+F41</f>
        <v>0.16250238146000004</v>
      </c>
      <c r="E41" s="24">
        <v>4.8780000000000004E-3</v>
      </c>
      <c r="F41" s="25">
        <f t="shared" si="0"/>
        <v>0</v>
      </c>
      <c r="G41" s="41"/>
      <c r="H41" s="33"/>
      <c r="I41" s="28">
        <v>1</v>
      </c>
      <c r="J41" s="29">
        <f t="shared" si="1"/>
        <v>100000</v>
      </c>
      <c r="K41" s="30">
        <v>0</v>
      </c>
      <c r="L41" s="31">
        <f t="shared" si="2"/>
        <v>0</v>
      </c>
      <c r="M41" s="31">
        <f t="shared" si="4"/>
        <v>0</v>
      </c>
      <c r="N41" s="31">
        <f>(1-I41)*D40</f>
        <v>0</v>
      </c>
    </row>
    <row r="42" spans="2:14" ht="15">
      <c r="B42" s="39" t="s">
        <v>16</v>
      </c>
      <c r="C42" s="40"/>
      <c r="D42" s="20">
        <f t="shared" si="3"/>
        <v>0.16738038146000003</v>
      </c>
      <c r="E42" s="24">
        <v>4.8780000000000004E-3</v>
      </c>
      <c r="F42" s="25">
        <f t="shared" si="0"/>
        <v>0</v>
      </c>
      <c r="G42" s="41"/>
      <c r="H42" s="33"/>
      <c r="I42" s="28">
        <v>1</v>
      </c>
      <c r="J42" s="29">
        <f>(1-I42)*J44+J44</f>
        <v>100000</v>
      </c>
      <c r="K42" s="30">
        <v>0</v>
      </c>
      <c r="L42" s="31">
        <f t="shared" si="2"/>
        <v>0</v>
      </c>
      <c r="M42" s="31">
        <f t="shared" si="4"/>
        <v>0</v>
      </c>
      <c r="N42" s="31">
        <f t="shared" si="5"/>
        <v>0</v>
      </c>
    </row>
    <row r="43" spans="2:14" ht="15">
      <c r="B43" s="39" t="s">
        <v>17</v>
      </c>
      <c r="C43" s="39"/>
      <c r="D43" s="42">
        <f>D42</f>
        <v>0.16738038146000003</v>
      </c>
      <c r="E43" s="42">
        <f>SUM(E14:E42)</f>
        <v>0.132076</v>
      </c>
      <c r="F43" s="43">
        <f>SUM(F14:F42)</f>
        <v>3.5304381460000013E-2</v>
      </c>
      <c r="G43" s="44"/>
      <c r="H43" s="44"/>
      <c r="I43" s="44"/>
      <c r="J43" s="45"/>
      <c r="K43" s="44"/>
      <c r="L43" s="39"/>
      <c r="M43" s="39"/>
      <c r="N43" s="39"/>
    </row>
    <row r="44" spans="2:14" ht="15">
      <c r="B44" s="39" t="s">
        <v>18</v>
      </c>
      <c r="C44" s="46"/>
      <c r="D44" s="20">
        <f>D43+F44</f>
        <v>0.16738038146000003</v>
      </c>
      <c r="E44" s="20"/>
      <c r="F44" s="47">
        <v>0</v>
      </c>
      <c r="G44" s="48"/>
      <c r="H44" s="48"/>
      <c r="I44" s="48" t="s">
        <v>19</v>
      </c>
      <c r="J44" s="49">
        <f>C7</f>
        <v>100000</v>
      </c>
      <c r="K44" s="48"/>
      <c r="L44" s="2"/>
      <c r="M44" s="2"/>
      <c r="N44" s="2"/>
    </row>
    <row r="45" spans="2:14" ht="15">
      <c r="B45" s="39" t="s">
        <v>20</v>
      </c>
      <c r="C45" s="50">
        <v>0.08</v>
      </c>
      <c r="D45" s="20">
        <f>D44+F45</f>
        <v>0.18077081197680003</v>
      </c>
      <c r="E45" s="20"/>
      <c r="F45" s="51">
        <f>D42*C45</f>
        <v>1.3390430516800002E-2</v>
      </c>
      <c r="G45" s="48"/>
      <c r="H45" s="48"/>
      <c r="I45" s="48"/>
      <c r="J45" s="52"/>
      <c r="K45" s="48"/>
      <c r="L45" s="2"/>
      <c r="M45" s="2"/>
      <c r="N45" s="2"/>
    </row>
    <row r="46" spans="2:14" ht="15">
      <c r="B46" s="39" t="s">
        <v>21</v>
      </c>
      <c r="C46" s="50">
        <v>0.04</v>
      </c>
      <c r="D46" s="20">
        <f>D45+F46</f>
        <v>0.18746602723520003</v>
      </c>
      <c r="E46" s="20"/>
      <c r="F46" s="51">
        <f>D43*C46</f>
        <v>6.6952152584000011E-3</v>
      </c>
      <c r="G46" s="48"/>
      <c r="H46" s="48"/>
      <c r="I46" s="53">
        <f>PRODUCT(I15:I42)</f>
        <v>0.90364035999999981</v>
      </c>
      <c r="J46" s="52"/>
      <c r="K46" s="48"/>
      <c r="L46" s="2"/>
      <c r="M46" s="2"/>
      <c r="N46" s="2"/>
    </row>
    <row r="47" spans="2:14" ht="16" thickBot="1">
      <c r="B47" s="39" t="s">
        <v>22</v>
      </c>
      <c r="C47" s="2" t="s">
        <v>23</v>
      </c>
      <c r="D47" s="54">
        <f>D46+F47</f>
        <v>0.18746602723520003</v>
      </c>
      <c r="E47" s="20"/>
      <c r="F47" s="19">
        <v>0</v>
      </c>
      <c r="G47" s="48"/>
      <c r="H47" s="48"/>
      <c r="I47" s="48"/>
      <c r="J47" s="52"/>
      <c r="K47" s="2"/>
      <c r="L47" s="2"/>
      <c r="M47" s="2"/>
      <c r="N47" s="2"/>
    </row>
    <row r="48" spans="2:14" ht="20" thickBot="1">
      <c r="B48" s="55" t="s">
        <v>24</v>
      </c>
      <c r="C48" s="56"/>
      <c r="D48" s="57">
        <f>D47</f>
        <v>0.18746602723520003</v>
      </c>
      <c r="E48" s="58"/>
      <c r="F48" s="58"/>
      <c r="G48" s="59"/>
      <c r="H48" s="59"/>
      <c r="I48" s="59"/>
      <c r="J48" s="60"/>
      <c r="K48" s="59"/>
      <c r="L48" s="59"/>
      <c r="M48" s="59"/>
      <c r="N48" s="59"/>
    </row>
    <row r="49" spans="4:4" ht="15">
      <c r="D49" s="69"/>
    </row>
    <row r="50" spans="4:4">
      <c r="D50" s="66"/>
    </row>
    <row r="51" spans="4:4">
      <c r="D51" s="67"/>
    </row>
  </sheetData>
  <mergeCells count="1">
    <mergeCell ref="B2:D2"/>
  </mergeCells>
  <phoneticPr fontId="15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4038</vt:lpstr>
      <vt:lpstr>403802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2015-06-09T01:20:34Z</dcterms:modified>
</cp:coreProperties>
</file>