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hidePivotFieldList="1" defaultThemeVersion="166925"/>
  <mc:AlternateContent xmlns:mc="http://schemas.openxmlformats.org/markup-compatibility/2006">
    <mc:Choice Requires="x15">
      <x15ac:absPath xmlns:x15ac="http://schemas.microsoft.com/office/spreadsheetml/2010/11/ac" url="https://d.docs.live.net/35e2074187a64748/Documents/GitHub/Proteomics/data/"/>
    </mc:Choice>
  </mc:AlternateContent>
  <xr:revisionPtr revIDLastSave="20" documentId="13_ncr:1_{0DC22C9A-26D2-804A-AE2D-76561B6FA667}" xr6:coauthVersionLast="45" xr6:coauthVersionMax="45" xr10:uidLastSave="{FBAD57D0-30FE-4FC9-B338-78074269370F}"/>
  <bookViews>
    <workbookView xWindow="-108" yWindow="-108" windowWidth="23256" windowHeight="12576" xr2:uid="{00000000-000D-0000-FFFF-FFFF00000000}"/>
  </bookViews>
  <sheets>
    <sheet name="Pig_characteristics" sheetId="1" r:id="rId1"/>
    <sheet name="Treatment" sheetId="22" r:id="rId2"/>
    <sheet name="Sheet1" sheetId="18" r:id="rId3"/>
    <sheet name="Insult_summary (2)" sheetId="24" r:id="rId4"/>
    <sheet name="Insult_summary" sheetId="9" r:id="rId5"/>
    <sheet name="Insult time calculation " sheetId="21" r:id="rId6"/>
    <sheet name="MR_data" sheetId="11" r:id="rId7"/>
    <sheet name="Physiology_timeseries" sheetId="3" r:id="rId8"/>
    <sheet name="Single_pig_TS" sheetId="15" r:id="rId9"/>
    <sheet name="EEG_timeseries" sheetId="14" r:id="rId10"/>
    <sheet name="EEG_timeseries_rearrange" sheetId="19" r:id="rId11"/>
    <sheet name="Recovery Information" sheetId="10" r:id="rId12"/>
    <sheet name="Neurobehaviour" sheetId="13" r:id="rId13"/>
    <sheet name="Neurobehaviour_long" sheetId="20" r:id="rId14"/>
    <sheet name="Microscopy" sheetId="8" r:id="rId15"/>
  </sheets>
  <definedNames>
    <definedName name="_xlnm._FilterDatabase" localSheetId="10" hidden="1">EEG_timeseries_rearrange!$A$1:$U$630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6" i="24" l="1"/>
  <c r="L25" i="24"/>
  <c r="L28" i="24"/>
  <c r="L27" i="24"/>
  <c r="R25" i="24" l="1"/>
  <c r="Q25" i="24"/>
  <c r="P25" i="24"/>
  <c r="O25" i="24"/>
  <c r="AH25" i="24" l="1"/>
  <c r="AN23" i="24"/>
  <c r="AN24" i="24"/>
  <c r="W25" i="24"/>
  <c r="X25" i="24"/>
  <c r="Y25" i="24"/>
  <c r="Z25" i="24"/>
  <c r="AA25" i="24"/>
  <c r="AB25" i="24"/>
  <c r="AC25" i="24"/>
  <c r="AD25" i="24"/>
  <c r="AE25" i="24"/>
  <c r="AF25" i="24"/>
  <c r="AG25" i="24"/>
  <c r="AI25" i="24"/>
  <c r="AJ25" i="24"/>
  <c r="AK25" i="24"/>
  <c r="AL25" i="24"/>
  <c r="W26" i="24"/>
  <c r="X26" i="24"/>
  <c r="Y26" i="24"/>
  <c r="Z26" i="24"/>
  <c r="AA26" i="24"/>
  <c r="AB26" i="24"/>
  <c r="AC26" i="24"/>
  <c r="AD26" i="24"/>
  <c r="AE26" i="24"/>
  <c r="AF26" i="24"/>
  <c r="AG26" i="24"/>
  <c r="AH26" i="24"/>
  <c r="AI26" i="24"/>
  <c r="AJ26" i="24"/>
  <c r="AK26" i="24"/>
  <c r="AL26" i="24"/>
  <c r="AN26" i="24"/>
  <c r="AN27" i="24"/>
  <c r="AN29" i="24"/>
  <c r="AN30" i="24"/>
  <c r="M21" i="1" l="1"/>
  <c r="M22" i="1"/>
  <c r="M23" i="1"/>
  <c r="M24" i="1"/>
  <c r="M20" i="1"/>
  <c r="AQ442" i="8" l="1"/>
  <c r="AQ441" i="8"/>
  <c r="AQ440" i="8"/>
  <c r="AQ439" i="8"/>
  <c r="AM442" i="8"/>
  <c r="AM441" i="8"/>
  <c r="AM440" i="8"/>
  <c r="AM439" i="8"/>
  <c r="AQ466" i="8"/>
  <c r="AQ465" i="8"/>
  <c r="AQ464" i="8"/>
  <c r="AQ463" i="8"/>
  <c r="AM466" i="8"/>
  <c r="AM465" i="8"/>
  <c r="AM464" i="8"/>
  <c r="AM463" i="8"/>
  <c r="AQ490" i="8"/>
  <c r="AQ489" i="8"/>
  <c r="AQ488" i="8"/>
  <c r="AQ487" i="8"/>
  <c r="AM490" i="8"/>
  <c r="AM489" i="8"/>
  <c r="AM488" i="8"/>
  <c r="AM487" i="8"/>
  <c r="AM514" i="8"/>
  <c r="AM513" i="8"/>
  <c r="AM512" i="8"/>
  <c r="AM511" i="8"/>
  <c r="AQ514" i="8"/>
  <c r="AQ513" i="8"/>
  <c r="AQ512" i="8"/>
  <c r="AQ511" i="8"/>
  <c r="AQ538" i="8"/>
  <c r="AQ537" i="8"/>
  <c r="AQ536" i="8"/>
  <c r="AQ535" i="8"/>
  <c r="AM536" i="8"/>
  <c r="AM537" i="8"/>
  <c r="AM538" i="8"/>
  <c r="AM535" i="8"/>
  <c r="AQ158" i="14"/>
  <c r="J170" i="14"/>
  <c r="J166" i="14"/>
  <c r="J158" i="14"/>
  <c r="J154" i="14"/>
  <c r="J130" i="14"/>
  <c r="K90" i="14"/>
  <c r="L90" i="14"/>
  <c r="M90" i="14"/>
  <c r="N90" i="14"/>
  <c r="O90" i="14"/>
  <c r="P90" i="14"/>
  <c r="Q90" i="14"/>
  <c r="R90" i="14"/>
  <c r="S90" i="14"/>
  <c r="T90" i="14"/>
  <c r="U90" i="14"/>
  <c r="V90" i="14"/>
  <c r="W90" i="14"/>
  <c r="X90" i="14"/>
  <c r="Y90" i="14"/>
  <c r="Z90" i="14"/>
  <c r="AA90" i="14"/>
  <c r="AB90" i="14"/>
  <c r="AC90" i="14"/>
  <c r="AD90" i="14"/>
  <c r="AE90" i="14"/>
  <c r="AF90" i="14"/>
  <c r="AG90" i="14"/>
  <c r="AH90" i="14"/>
  <c r="AI90" i="14"/>
  <c r="AJ90" i="14"/>
  <c r="AK90" i="14"/>
  <c r="AL90" i="14"/>
  <c r="AM90" i="14"/>
  <c r="AN90" i="14"/>
  <c r="AO90" i="14"/>
  <c r="AP90" i="14"/>
  <c r="AQ90" i="14"/>
  <c r="AR90" i="14"/>
  <c r="AS90" i="14"/>
  <c r="AT90" i="14"/>
  <c r="AU90" i="14"/>
  <c r="J90" i="14"/>
  <c r="J86" i="14"/>
  <c r="J69" i="14"/>
  <c r="J65" i="14"/>
  <c r="J53" i="14"/>
  <c r="J41" i="14"/>
  <c r="J33" i="14"/>
  <c r="J29" i="14"/>
  <c r="K10" i="14"/>
  <c r="L10" i="14"/>
  <c r="M10" i="14"/>
  <c r="N10" i="14"/>
  <c r="O10" i="14"/>
  <c r="P10" i="14"/>
  <c r="Q10" i="14"/>
  <c r="R10" i="14"/>
  <c r="S10" i="14"/>
  <c r="T10" i="14"/>
  <c r="U10" i="14"/>
  <c r="V10" i="14"/>
  <c r="W10" i="14"/>
  <c r="X10" i="14"/>
  <c r="Y10" i="14"/>
  <c r="Z10" i="14"/>
  <c r="AA10" i="14"/>
  <c r="AB10" i="14"/>
  <c r="AC10" i="14"/>
  <c r="AD10" i="14"/>
  <c r="AE10" i="14"/>
  <c r="AF10" i="14"/>
  <c r="AG10" i="14"/>
  <c r="AH10" i="14"/>
  <c r="AI10" i="14"/>
  <c r="AJ10" i="14"/>
  <c r="AK10" i="14"/>
  <c r="AL10" i="14"/>
  <c r="AM10" i="14"/>
  <c r="AN10" i="14"/>
  <c r="AO10" i="14"/>
  <c r="AP10" i="14"/>
  <c r="AQ10" i="14"/>
  <c r="AR10" i="14"/>
  <c r="AS10" i="14"/>
  <c r="AT10" i="14"/>
  <c r="AU10" i="14"/>
  <c r="J11" i="14"/>
  <c r="J16" i="14"/>
  <c r="J20" i="14"/>
  <c r="J23" i="14"/>
  <c r="J36" i="14"/>
  <c r="J45" i="14"/>
  <c r="J48" i="14"/>
  <c r="J57" i="14"/>
  <c r="J60" i="14"/>
  <c r="J10" i="14"/>
  <c r="K69" i="14"/>
  <c r="L69" i="14"/>
  <c r="M69" i="14"/>
  <c r="N69" i="14"/>
  <c r="O69" i="14"/>
  <c r="P69" i="14"/>
  <c r="Q69" i="14"/>
  <c r="R69" i="14"/>
  <c r="S69" i="14"/>
  <c r="T69" i="14"/>
  <c r="U69" i="14"/>
  <c r="V69" i="14"/>
  <c r="W69" i="14"/>
  <c r="X69" i="14"/>
  <c r="Y69" i="14"/>
  <c r="Z69" i="14"/>
  <c r="AA69" i="14"/>
  <c r="AB69" i="14"/>
  <c r="AC69" i="14"/>
  <c r="AD69" i="14"/>
  <c r="AE69" i="14"/>
  <c r="AF69" i="14"/>
  <c r="AG69" i="14"/>
  <c r="AH69" i="14"/>
  <c r="AI69" i="14"/>
  <c r="AJ69" i="14"/>
  <c r="AK69" i="14"/>
  <c r="AL69" i="14"/>
  <c r="AM69" i="14"/>
  <c r="AN69" i="14"/>
  <c r="AO69" i="14"/>
  <c r="AP69" i="14"/>
  <c r="AQ69" i="14"/>
  <c r="AR69" i="14"/>
  <c r="AS69" i="14"/>
  <c r="AT69" i="14"/>
  <c r="AU69" i="14"/>
  <c r="AU170" i="14"/>
  <c r="AT170" i="14"/>
  <c r="AS170" i="14"/>
  <c r="AR170" i="14"/>
  <c r="AQ170" i="14"/>
  <c r="AP170" i="14"/>
  <c r="AO170" i="14"/>
  <c r="AN170" i="14"/>
  <c r="AM170" i="14"/>
  <c r="AL170" i="14"/>
  <c r="AK170" i="14"/>
  <c r="AJ170" i="14"/>
  <c r="AI170" i="14"/>
  <c r="AH170" i="14"/>
  <c r="AG170" i="14"/>
  <c r="AF170" i="14"/>
  <c r="AE170" i="14"/>
  <c r="AD170" i="14"/>
  <c r="AC170" i="14"/>
  <c r="AB170" i="14"/>
  <c r="AA170" i="14"/>
  <c r="Z170" i="14"/>
  <c r="Y170" i="14"/>
  <c r="X170" i="14"/>
  <c r="W170" i="14"/>
  <c r="V170" i="14"/>
  <c r="U170" i="14"/>
  <c r="T170" i="14"/>
  <c r="S170" i="14"/>
  <c r="R170" i="14"/>
  <c r="Q170" i="14"/>
  <c r="P170" i="14"/>
  <c r="O170" i="14"/>
  <c r="N170" i="14"/>
  <c r="M170" i="14"/>
  <c r="L170" i="14"/>
  <c r="K170" i="14"/>
  <c r="AU166" i="14"/>
  <c r="AT166" i="14"/>
  <c r="AS166" i="14"/>
  <c r="AR166" i="14"/>
  <c r="AQ166" i="14"/>
  <c r="AP166" i="14"/>
  <c r="AO166" i="14"/>
  <c r="AN166" i="14"/>
  <c r="AM166" i="14"/>
  <c r="AL166" i="14"/>
  <c r="AK166" i="14"/>
  <c r="AJ166" i="14"/>
  <c r="AI166" i="14"/>
  <c r="AH166" i="14"/>
  <c r="AG166" i="14"/>
  <c r="AF166" i="14"/>
  <c r="AE166" i="14"/>
  <c r="AD166" i="14"/>
  <c r="AC166" i="14"/>
  <c r="AB166" i="14"/>
  <c r="AA166" i="14"/>
  <c r="Z166" i="14"/>
  <c r="Y166" i="14"/>
  <c r="X166" i="14"/>
  <c r="W166" i="14"/>
  <c r="V166" i="14"/>
  <c r="U166" i="14"/>
  <c r="T166" i="14"/>
  <c r="S166" i="14"/>
  <c r="R166" i="14"/>
  <c r="Q166" i="14"/>
  <c r="P166" i="14"/>
  <c r="O166" i="14"/>
  <c r="N166" i="14"/>
  <c r="M166" i="14"/>
  <c r="L166" i="14"/>
  <c r="K166" i="14"/>
  <c r="AU158" i="14"/>
  <c r="AT158" i="14"/>
  <c r="AS158" i="14"/>
  <c r="AR158" i="14"/>
  <c r="AP158" i="14"/>
  <c r="AO158" i="14"/>
  <c r="AN158" i="14"/>
  <c r="AM158" i="14"/>
  <c r="AL158" i="14"/>
  <c r="AK158" i="14"/>
  <c r="AJ158" i="14"/>
  <c r="AI158" i="14"/>
  <c r="AH158" i="14"/>
  <c r="AG158" i="14"/>
  <c r="AF158" i="14"/>
  <c r="AE158" i="14"/>
  <c r="AD158" i="14"/>
  <c r="AC158" i="14"/>
  <c r="AB158" i="14"/>
  <c r="AA158" i="14"/>
  <c r="Z158" i="14"/>
  <c r="Y158" i="14"/>
  <c r="X158" i="14"/>
  <c r="W158" i="14"/>
  <c r="V158" i="14"/>
  <c r="U158" i="14"/>
  <c r="T158" i="14"/>
  <c r="S158" i="14"/>
  <c r="R158" i="14"/>
  <c r="Q158" i="14"/>
  <c r="P158" i="14"/>
  <c r="O158" i="14"/>
  <c r="N158" i="14"/>
  <c r="M158" i="14"/>
  <c r="L158" i="14"/>
  <c r="K158" i="14"/>
  <c r="AU154" i="14"/>
  <c r="AT154" i="14"/>
  <c r="AS154" i="14"/>
  <c r="AR154" i="14"/>
  <c r="AQ154" i="14"/>
  <c r="AP154" i="14"/>
  <c r="AO154" i="14"/>
  <c r="AN154" i="14"/>
  <c r="AM154" i="14"/>
  <c r="AL154" i="14"/>
  <c r="AK154" i="14"/>
  <c r="AJ154" i="14"/>
  <c r="AI154" i="14"/>
  <c r="AH154" i="14"/>
  <c r="AG154" i="14"/>
  <c r="AF154" i="14"/>
  <c r="AE154" i="14"/>
  <c r="AD154" i="14"/>
  <c r="AC154" i="14"/>
  <c r="AB154" i="14"/>
  <c r="AA154" i="14"/>
  <c r="Z154" i="14"/>
  <c r="Y154" i="14"/>
  <c r="X154" i="14"/>
  <c r="W154" i="14"/>
  <c r="V154" i="14"/>
  <c r="U154" i="14"/>
  <c r="T154" i="14"/>
  <c r="S154" i="14"/>
  <c r="R154" i="14"/>
  <c r="Q154" i="14"/>
  <c r="P154" i="14"/>
  <c r="O154" i="14"/>
  <c r="N154" i="14"/>
  <c r="M154" i="14"/>
  <c r="L154" i="14"/>
  <c r="K154" i="14"/>
  <c r="AU146" i="14"/>
  <c r="AT146" i="14"/>
  <c r="AS146" i="14"/>
  <c r="AR146" i="14"/>
  <c r="AQ146" i="14"/>
  <c r="AP146" i="14"/>
  <c r="AO146" i="14"/>
  <c r="AN146" i="14"/>
  <c r="AM146" i="14"/>
  <c r="AL146" i="14"/>
  <c r="AK146" i="14"/>
  <c r="AJ146" i="14"/>
  <c r="AI146" i="14"/>
  <c r="AH146" i="14"/>
  <c r="AG146" i="14"/>
  <c r="AF146" i="14"/>
  <c r="AE146" i="14"/>
  <c r="AD146" i="14"/>
  <c r="AC146" i="14"/>
  <c r="AB146" i="14"/>
  <c r="AA146" i="14"/>
  <c r="Z146" i="14"/>
  <c r="Y146" i="14"/>
  <c r="X146" i="14"/>
  <c r="W146" i="14"/>
  <c r="V146" i="14"/>
  <c r="U146" i="14"/>
  <c r="T146" i="14"/>
  <c r="S146" i="14"/>
  <c r="R146" i="14"/>
  <c r="Q146" i="14"/>
  <c r="P146" i="14"/>
  <c r="O146" i="14"/>
  <c r="N146" i="14"/>
  <c r="M146" i="14"/>
  <c r="L146" i="14"/>
  <c r="K146" i="14"/>
  <c r="J146" i="14"/>
  <c r="AU142" i="14"/>
  <c r="AT142" i="14"/>
  <c r="AS142" i="14"/>
  <c r="AR142" i="14"/>
  <c r="AQ142" i="14"/>
  <c r="AP142" i="14"/>
  <c r="AO142" i="14"/>
  <c r="AN142" i="14"/>
  <c r="AM142" i="14"/>
  <c r="AL142" i="14"/>
  <c r="AK142" i="14"/>
  <c r="AJ142" i="14"/>
  <c r="AI142" i="14"/>
  <c r="AH142" i="14"/>
  <c r="AG142" i="14"/>
  <c r="AF142" i="14"/>
  <c r="AE142" i="14"/>
  <c r="AD142" i="14"/>
  <c r="AC142" i="14"/>
  <c r="AB142" i="14"/>
  <c r="AA142" i="14"/>
  <c r="Z142" i="14"/>
  <c r="Y142" i="14"/>
  <c r="X142" i="14"/>
  <c r="W142" i="14"/>
  <c r="V142" i="14"/>
  <c r="U142" i="14"/>
  <c r="T142" i="14"/>
  <c r="S142" i="14"/>
  <c r="R142" i="14"/>
  <c r="Q142" i="14"/>
  <c r="P142" i="14"/>
  <c r="O142" i="14"/>
  <c r="N142" i="14"/>
  <c r="M142" i="14"/>
  <c r="L142" i="14"/>
  <c r="K142" i="14"/>
  <c r="J142" i="14"/>
  <c r="AU134" i="14"/>
  <c r="AT134" i="14"/>
  <c r="AS134" i="14"/>
  <c r="AR134" i="14"/>
  <c r="AQ134" i="14"/>
  <c r="AP134" i="14"/>
  <c r="AO134" i="14"/>
  <c r="AN134" i="14"/>
  <c r="AM134" i="14"/>
  <c r="AL134" i="14"/>
  <c r="AK134" i="14"/>
  <c r="AJ134" i="14"/>
  <c r="AI134" i="14"/>
  <c r="AH134" i="14"/>
  <c r="AG134" i="14"/>
  <c r="AF134" i="14"/>
  <c r="AE134" i="14"/>
  <c r="AD134" i="14"/>
  <c r="AC134" i="14"/>
  <c r="AB134" i="14"/>
  <c r="AA134" i="14"/>
  <c r="Z134" i="14"/>
  <c r="Y134" i="14"/>
  <c r="X134" i="14"/>
  <c r="W134" i="14"/>
  <c r="V134" i="14"/>
  <c r="U134" i="14"/>
  <c r="T134" i="14"/>
  <c r="S134" i="14"/>
  <c r="R134" i="14"/>
  <c r="Q134" i="14"/>
  <c r="P134" i="14"/>
  <c r="O134" i="14"/>
  <c r="N134" i="14"/>
  <c r="M134" i="14"/>
  <c r="L134" i="14"/>
  <c r="K134" i="14"/>
  <c r="J134" i="14"/>
  <c r="AU130" i="14"/>
  <c r="AT130" i="14"/>
  <c r="AS130" i="14"/>
  <c r="AR130" i="14"/>
  <c r="AQ130" i="14"/>
  <c r="AP130" i="14"/>
  <c r="AO130" i="14"/>
  <c r="AN130" i="14"/>
  <c r="AM130" i="14"/>
  <c r="AL130" i="14"/>
  <c r="AK130" i="14"/>
  <c r="AJ130" i="14"/>
  <c r="AI130" i="14"/>
  <c r="AH130" i="14"/>
  <c r="AG130" i="14"/>
  <c r="AF130" i="14"/>
  <c r="AE130" i="14"/>
  <c r="AD130" i="14"/>
  <c r="AC130" i="14"/>
  <c r="AB130" i="14"/>
  <c r="AA130" i="14"/>
  <c r="Z130" i="14"/>
  <c r="Y130" i="14"/>
  <c r="X130" i="14"/>
  <c r="W130" i="14"/>
  <c r="V130" i="14"/>
  <c r="U130" i="14"/>
  <c r="T130" i="14"/>
  <c r="S130" i="14"/>
  <c r="R130" i="14"/>
  <c r="Q130" i="14"/>
  <c r="P130" i="14"/>
  <c r="O130" i="14"/>
  <c r="N130" i="14"/>
  <c r="M130" i="14"/>
  <c r="L130" i="14"/>
  <c r="K130" i="14"/>
  <c r="AU122" i="14"/>
  <c r="AT122" i="14"/>
  <c r="AS122" i="14"/>
  <c r="AR122" i="14"/>
  <c r="AQ122" i="14"/>
  <c r="AP122" i="14"/>
  <c r="AO122" i="14"/>
  <c r="AN122" i="14"/>
  <c r="AM122" i="14"/>
  <c r="AL122" i="14"/>
  <c r="AK122" i="14"/>
  <c r="AJ122" i="14"/>
  <c r="AI122" i="14"/>
  <c r="AH122" i="14"/>
  <c r="AG122" i="14"/>
  <c r="AF122" i="14"/>
  <c r="AE122" i="14"/>
  <c r="AD122" i="14"/>
  <c r="AC122" i="14"/>
  <c r="AB122" i="14"/>
  <c r="AA122" i="14"/>
  <c r="Z122" i="14"/>
  <c r="Y122" i="14"/>
  <c r="X122" i="14"/>
  <c r="W122" i="14"/>
  <c r="V122" i="14"/>
  <c r="U122" i="14"/>
  <c r="T122" i="14"/>
  <c r="S122" i="14"/>
  <c r="R122" i="14"/>
  <c r="Q122" i="14"/>
  <c r="P122" i="14"/>
  <c r="O122" i="14"/>
  <c r="N122" i="14"/>
  <c r="M122" i="14"/>
  <c r="L122" i="14"/>
  <c r="K122" i="14"/>
  <c r="J122" i="14"/>
  <c r="AU118" i="14"/>
  <c r="AT118" i="14"/>
  <c r="AS118" i="14"/>
  <c r="AR118" i="14"/>
  <c r="AQ118" i="14"/>
  <c r="AP118" i="14"/>
  <c r="AO118" i="14"/>
  <c r="AN118" i="14"/>
  <c r="AM118" i="14"/>
  <c r="AL118" i="14"/>
  <c r="AK118" i="14"/>
  <c r="AJ118" i="14"/>
  <c r="AI118" i="14"/>
  <c r="AH118" i="14"/>
  <c r="AG118" i="14"/>
  <c r="AF118" i="14"/>
  <c r="AE118" i="14"/>
  <c r="AD118" i="14"/>
  <c r="AC118" i="14"/>
  <c r="AB118" i="14"/>
  <c r="AA118" i="14"/>
  <c r="Z118" i="14"/>
  <c r="Y118" i="14"/>
  <c r="X118" i="14"/>
  <c r="W118" i="14"/>
  <c r="V118" i="14"/>
  <c r="U118" i="14"/>
  <c r="T118" i="14"/>
  <c r="S118" i="14"/>
  <c r="R118" i="14"/>
  <c r="Q118" i="14"/>
  <c r="P118" i="14"/>
  <c r="O118" i="14"/>
  <c r="N118" i="14"/>
  <c r="M118" i="14"/>
  <c r="L118" i="14"/>
  <c r="K118" i="14"/>
  <c r="J118" i="14"/>
  <c r="AU86" i="14"/>
  <c r="AT86" i="14"/>
  <c r="AS86" i="14"/>
  <c r="AR86" i="14"/>
  <c r="AQ86" i="14"/>
  <c r="AP86" i="14"/>
  <c r="AO86" i="14"/>
  <c r="AN86" i="14"/>
  <c r="AM86" i="14"/>
  <c r="AL86" i="14"/>
  <c r="AK86" i="14"/>
  <c r="AJ86" i="14"/>
  <c r="AI86" i="14"/>
  <c r="AH86" i="14"/>
  <c r="AG86" i="14"/>
  <c r="AF86" i="14"/>
  <c r="AE86" i="14"/>
  <c r="AD86" i="14"/>
  <c r="AC86" i="14"/>
  <c r="AB86" i="14"/>
  <c r="AA86" i="14"/>
  <c r="Z86" i="14"/>
  <c r="Y86" i="14"/>
  <c r="X86" i="14"/>
  <c r="W86" i="14"/>
  <c r="V86" i="14"/>
  <c r="U86" i="14"/>
  <c r="T86" i="14"/>
  <c r="S86" i="14"/>
  <c r="R86" i="14"/>
  <c r="Q86" i="14"/>
  <c r="P86" i="14"/>
  <c r="O86" i="14"/>
  <c r="N86" i="14"/>
  <c r="M86" i="14"/>
  <c r="L86" i="14"/>
  <c r="K86" i="14"/>
  <c r="AU65" i="14"/>
  <c r="AT65" i="14"/>
  <c r="AS65" i="14"/>
  <c r="AR65" i="14"/>
  <c r="AQ65" i="14"/>
  <c r="AP65" i="14"/>
  <c r="AO65" i="14"/>
  <c r="AN65" i="14"/>
  <c r="AM65" i="14"/>
  <c r="AL65" i="14"/>
  <c r="AK65" i="14"/>
  <c r="AJ65" i="14"/>
  <c r="AI65" i="14"/>
  <c r="AH65" i="14"/>
  <c r="AG65" i="14"/>
  <c r="AF65" i="14"/>
  <c r="AE65" i="14"/>
  <c r="AD65" i="14"/>
  <c r="AC65" i="14"/>
  <c r="AB65" i="14"/>
  <c r="AA65" i="14"/>
  <c r="Z65" i="14"/>
  <c r="Y65" i="14"/>
  <c r="X65" i="14"/>
  <c r="W65" i="14"/>
  <c r="V65" i="14"/>
  <c r="U65" i="14"/>
  <c r="T65" i="14"/>
  <c r="S65" i="14"/>
  <c r="R65" i="14"/>
  <c r="Q65" i="14"/>
  <c r="P65" i="14"/>
  <c r="O65" i="14"/>
  <c r="N65" i="14"/>
  <c r="M65" i="14"/>
  <c r="L65" i="14"/>
  <c r="K65" i="14"/>
  <c r="AU57" i="14"/>
  <c r="AT57" i="14"/>
  <c r="AS57" i="14"/>
  <c r="AR57" i="14"/>
  <c r="AQ57" i="14"/>
  <c r="AP57" i="14"/>
  <c r="AO57" i="14"/>
  <c r="AN57" i="14"/>
  <c r="AM57" i="14"/>
  <c r="AL57" i="14"/>
  <c r="AK57" i="14"/>
  <c r="AJ57" i="14"/>
  <c r="AI57" i="14"/>
  <c r="AH57" i="14"/>
  <c r="AG57" i="14"/>
  <c r="AF57" i="14"/>
  <c r="AE57" i="14"/>
  <c r="AD57" i="14"/>
  <c r="AC57" i="14"/>
  <c r="AB57" i="14"/>
  <c r="AA57" i="14"/>
  <c r="Z57" i="14"/>
  <c r="Y57" i="14"/>
  <c r="X57" i="14"/>
  <c r="W57" i="14"/>
  <c r="V57" i="14"/>
  <c r="U57" i="14"/>
  <c r="T57" i="14"/>
  <c r="S57" i="14"/>
  <c r="R57" i="14"/>
  <c r="Q57" i="14"/>
  <c r="P57" i="14"/>
  <c r="O57" i="14"/>
  <c r="N57" i="14"/>
  <c r="M57" i="14"/>
  <c r="L57" i="14"/>
  <c r="K57" i="14"/>
  <c r="AU53" i="14"/>
  <c r="AU59" i="14" s="1"/>
  <c r="AT53" i="14"/>
  <c r="AS53" i="14"/>
  <c r="AR53" i="14"/>
  <c r="AQ53" i="14"/>
  <c r="AP53" i="14"/>
  <c r="AO53" i="14"/>
  <c r="AN53" i="14"/>
  <c r="AM53" i="14"/>
  <c r="AL53" i="14"/>
  <c r="AK53" i="14"/>
  <c r="AJ53" i="14"/>
  <c r="AI53" i="14"/>
  <c r="AH53" i="14"/>
  <c r="AG53" i="14"/>
  <c r="AF53" i="14"/>
  <c r="AE53" i="14"/>
  <c r="AD53" i="14"/>
  <c r="AC53" i="14"/>
  <c r="AB53" i="14"/>
  <c r="AA53" i="14"/>
  <c r="Z53" i="14"/>
  <c r="Y53" i="14"/>
  <c r="X53" i="14"/>
  <c r="W53" i="14"/>
  <c r="V53" i="14"/>
  <c r="U53" i="14"/>
  <c r="T53" i="14"/>
  <c r="S53" i="14"/>
  <c r="R53" i="14"/>
  <c r="Q53" i="14"/>
  <c r="P53" i="14"/>
  <c r="O53" i="14"/>
  <c r="N53" i="14"/>
  <c r="M53" i="14"/>
  <c r="L53" i="14"/>
  <c r="K53" i="14"/>
  <c r="AU45" i="14"/>
  <c r="AT45" i="14"/>
  <c r="AS45" i="14"/>
  <c r="AR45" i="14"/>
  <c r="AQ45" i="14"/>
  <c r="AP45" i="14"/>
  <c r="AO45" i="14"/>
  <c r="AN45" i="14"/>
  <c r="AM45" i="14"/>
  <c r="AL45" i="14"/>
  <c r="AK45"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AU41" i="14"/>
  <c r="AU47" i="14" s="1"/>
  <c r="AT41" i="14"/>
  <c r="AS41" i="14"/>
  <c r="AR41" i="14"/>
  <c r="AQ41" i="14"/>
  <c r="AP41" i="14"/>
  <c r="AO41" i="14"/>
  <c r="AN41" i="14"/>
  <c r="AM41" i="14"/>
  <c r="AL41" i="14"/>
  <c r="AK41" i="14"/>
  <c r="AJ41" i="14"/>
  <c r="AI41"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AU33" i="14"/>
  <c r="AT33" i="14"/>
  <c r="AS33" i="14"/>
  <c r="AR33" i="14"/>
  <c r="AQ33" i="14"/>
  <c r="AP33" i="14"/>
  <c r="AO33" i="14"/>
  <c r="AN33" i="14"/>
  <c r="AM33" i="14"/>
  <c r="AL33" i="14"/>
  <c r="AK33" i="14"/>
  <c r="AJ33" i="14"/>
  <c r="AI33" i="14"/>
  <c r="AH33" i="14"/>
  <c r="AG33" i="14"/>
  <c r="AF33" i="14"/>
  <c r="AE33" i="14"/>
  <c r="AD33" i="14"/>
  <c r="AC33" i="14"/>
  <c r="AB33" i="14"/>
  <c r="AA33" i="14"/>
  <c r="Z33" i="14"/>
  <c r="Y33" i="14"/>
  <c r="X33" i="14"/>
  <c r="W33" i="14"/>
  <c r="V33" i="14"/>
  <c r="U33" i="14"/>
  <c r="T33" i="14"/>
  <c r="S33" i="14"/>
  <c r="R33" i="14"/>
  <c r="Q33" i="14"/>
  <c r="P33" i="14"/>
  <c r="O33" i="14"/>
  <c r="N33" i="14"/>
  <c r="M33" i="14"/>
  <c r="L33" i="14"/>
  <c r="K33" i="14"/>
  <c r="AU29" i="14"/>
  <c r="AT29" i="14"/>
  <c r="AS29" i="14"/>
  <c r="AR29" i="14"/>
  <c r="AQ29" i="14"/>
  <c r="AP29" i="14"/>
  <c r="AO29" i="14"/>
  <c r="AN29" i="14"/>
  <c r="AM29" i="14"/>
  <c r="AL29" i="14"/>
  <c r="AK29" i="14"/>
  <c r="AJ29" i="14"/>
  <c r="AI29" i="14"/>
  <c r="AH29" i="14"/>
  <c r="AG29" i="14"/>
  <c r="AF29" i="14"/>
  <c r="AE29" i="14"/>
  <c r="AD29" i="14"/>
  <c r="AC29" i="14"/>
  <c r="AB29" i="14"/>
  <c r="AA29" i="14"/>
  <c r="Z29" i="14"/>
  <c r="Y29" i="14"/>
  <c r="X29" i="14"/>
  <c r="W29" i="14"/>
  <c r="V29" i="14"/>
  <c r="U29" i="14"/>
  <c r="T29" i="14"/>
  <c r="S29" i="14"/>
  <c r="R29" i="14"/>
  <c r="Q29" i="14"/>
  <c r="P29" i="14"/>
  <c r="O29" i="14"/>
  <c r="N29" i="14"/>
  <c r="M29" i="14"/>
  <c r="L29" i="14"/>
  <c r="K29" i="14"/>
  <c r="AU20" i="14"/>
  <c r="AT20" i="14"/>
  <c r="AS20" i="14"/>
  <c r="AR20" i="14"/>
  <c r="AQ20" i="14"/>
  <c r="AP20" i="14"/>
  <c r="AO20" i="14"/>
  <c r="AN20" i="14"/>
  <c r="AM20" i="14"/>
  <c r="AL20" i="14"/>
  <c r="AK20"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AU16" i="14"/>
  <c r="AT16" i="14"/>
  <c r="AS16" i="14"/>
  <c r="AR16" i="14"/>
  <c r="AQ16" i="14"/>
  <c r="AP16" i="14"/>
  <c r="AO16" i="14"/>
  <c r="AN16" i="14"/>
  <c r="AM16" i="14"/>
  <c r="AL16" i="14"/>
  <c r="AK16"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AU8" i="14"/>
  <c r="AT8" i="14"/>
  <c r="AS8" i="14"/>
  <c r="AR8" i="14"/>
  <c r="AQ8" i="14"/>
  <c r="AP8" i="14"/>
  <c r="AO8" i="14"/>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K4" i="14"/>
  <c r="L4" i="14"/>
  <c r="M4" i="14"/>
  <c r="N4" i="14"/>
  <c r="O4" i="14"/>
  <c r="P4" i="14"/>
  <c r="Q4" i="14"/>
  <c r="R4" i="14"/>
  <c r="S4" i="14"/>
  <c r="T4" i="14"/>
  <c r="U4" i="14"/>
  <c r="V4" i="14"/>
  <c r="W4" i="14"/>
  <c r="X4" i="14"/>
  <c r="Y4" i="14"/>
  <c r="Z4" i="14"/>
  <c r="AA4" i="14"/>
  <c r="AB4" i="14"/>
  <c r="AC4" i="14"/>
  <c r="AD4" i="14"/>
  <c r="AE4" i="14"/>
  <c r="AF4" i="14"/>
  <c r="AG4" i="14"/>
  <c r="AH4" i="14"/>
  <c r="AI4" i="14"/>
  <c r="AJ4" i="14"/>
  <c r="AK4" i="14"/>
  <c r="AL4" i="14"/>
  <c r="AM4" i="14"/>
  <c r="AN4" i="14"/>
  <c r="AO4" i="14"/>
  <c r="AP4" i="14"/>
  <c r="AQ4" i="14"/>
  <c r="AR4" i="14"/>
  <c r="AS4" i="14"/>
  <c r="AT4" i="14"/>
  <c r="AU4" i="14"/>
  <c r="J4" i="14"/>
  <c r="K92" i="14" l="1"/>
  <c r="O92" i="14"/>
  <c r="S92" i="14"/>
  <c r="W92" i="14"/>
  <c r="AA92" i="14"/>
  <c r="AE92" i="14"/>
  <c r="AI92" i="14"/>
  <c r="AM92" i="14"/>
  <c r="AQ92" i="14"/>
  <c r="AU92" i="14"/>
  <c r="M35" i="14"/>
  <c r="Q35" i="14"/>
  <c r="U35" i="14"/>
  <c r="Y35" i="14"/>
  <c r="AC35" i="14"/>
  <c r="AG35" i="14"/>
  <c r="AK35" i="14"/>
  <c r="AO35" i="14"/>
  <c r="AS35" i="14"/>
  <c r="K47" i="14"/>
  <c r="O47" i="14"/>
  <c r="S47" i="14"/>
  <c r="W47" i="14"/>
  <c r="AA47" i="14"/>
  <c r="AE47" i="14"/>
  <c r="AI47" i="14"/>
  <c r="AM47" i="14"/>
  <c r="AQ47" i="14"/>
  <c r="M59" i="14"/>
  <c r="Q59" i="14"/>
  <c r="U59" i="14"/>
  <c r="Y59" i="14"/>
  <c r="AC59" i="14"/>
  <c r="AG59" i="14"/>
  <c r="AK59" i="14"/>
  <c r="AO59" i="14"/>
  <c r="AS59" i="14"/>
  <c r="J92" i="14"/>
  <c r="AQ160" i="14"/>
  <c r="L92" i="14"/>
  <c r="P92" i="14"/>
  <c r="T92" i="14"/>
  <c r="X92" i="14"/>
  <c r="AB92" i="14"/>
  <c r="AF92" i="14"/>
  <c r="AJ92" i="14"/>
  <c r="AN92" i="14"/>
  <c r="AR92" i="14"/>
  <c r="N172" i="14"/>
  <c r="K124" i="14"/>
  <c r="O124" i="14"/>
  <c r="S124" i="14"/>
  <c r="W124" i="14"/>
  <c r="AA124" i="14"/>
  <c r="AE124" i="14"/>
  <c r="AI124" i="14"/>
  <c r="AM124" i="14"/>
  <c r="AQ124" i="14"/>
  <c r="AU124" i="14"/>
  <c r="L136" i="14"/>
  <c r="P136" i="14"/>
  <c r="T136" i="14"/>
  <c r="X136" i="14"/>
  <c r="AB136" i="14"/>
  <c r="AF136" i="14"/>
  <c r="AJ136" i="14"/>
  <c r="AN136" i="14"/>
  <c r="AR136" i="14"/>
  <c r="J160" i="14"/>
  <c r="Y172" i="14"/>
  <c r="J22" i="14"/>
  <c r="J26" i="14" s="1"/>
  <c r="J35" i="14"/>
  <c r="J148" i="14"/>
  <c r="R172" i="14"/>
  <c r="M160" i="14"/>
  <c r="Q160" i="14"/>
  <c r="U160" i="14"/>
  <c r="Y160" i="14"/>
  <c r="AC160" i="14"/>
  <c r="AG160" i="14"/>
  <c r="AK160" i="14"/>
  <c r="AO160" i="14"/>
  <c r="L172" i="14"/>
  <c r="J70" i="14"/>
  <c r="L22" i="14"/>
  <c r="P22" i="14"/>
  <c r="T22" i="14"/>
  <c r="X22" i="14"/>
  <c r="AB22" i="14"/>
  <c r="AF22" i="14"/>
  <c r="AJ22" i="14"/>
  <c r="AN22" i="14"/>
  <c r="AR22" i="14"/>
  <c r="K160" i="14"/>
  <c r="O160" i="14"/>
  <c r="S160" i="14"/>
  <c r="W160" i="14"/>
  <c r="AA160" i="14"/>
  <c r="AE160" i="14"/>
  <c r="AI160" i="14"/>
  <c r="AM160" i="14"/>
  <c r="V172" i="14"/>
  <c r="Z172" i="14"/>
  <c r="AD172" i="14"/>
  <c r="AH172" i="14"/>
  <c r="AL172" i="14"/>
  <c r="AP172" i="14"/>
  <c r="R22" i="14"/>
  <c r="Z22" i="14"/>
  <c r="AH22" i="14"/>
  <c r="AT22" i="14"/>
  <c r="N22" i="14"/>
  <c r="V22" i="14"/>
  <c r="AD22" i="14"/>
  <c r="AL22" i="14"/>
  <c r="AP22" i="14"/>
  <c r="K35" i="14"/>
  <c r="O35" i="14"/>
  <c r="S35" i="14"/>
  <c r="W35" i="14"/>
  <c r="AA35" i="14"/>
  <c r="AE35" i="14"/>
  <c r="AI35" i="14"/>
  <c r="AM35" i="14"/>
  <c r="AQ35" i="14"/>
  <c r="AU35" i="14"/>
  <c r="M47" i="14"/>
  <c r="Q47" i="14"/>
  <c r="U47" i="14"/>
  <c r="Y47" i="14"/>
  <c r="AC47" i="14"/>
  <c r="AG47" i="14"/>
  <c r="AK47" i="14"/>
  <c r="AO47" i="14"/>
  <c r="AS47" i="14"/>
  <c r="K59" i="14"/>
  <c r="O59" i="14"/>
  <c r="S59" i="14"/>
  <c r="W59" i="14"/>
  <c r="AA59" i="14"/>
  <c r="AE59" i="14"/>
  <c r="AI59" i="14"/>
  <c r="AM59" i="14"/>
  <c r="AQ59" i="14"/>
  <c r="P172" i="14"/>
  <c r="T172" i="14"/>
  <c r="X172" i="14"/>
  <c r="AB172" i="14"/>
  <c r="AF172" i="14"/>
  <c r="AJ172" i="14"/>
  <c r="AN172" i="14"/>
  <c r="AT172" i="14"/>
  <c r="N148" i="14"/>
  <c r="R148" i="14"/>
  <c r="V148" i="14"/>
  <c r="Z148" i="14"/>
  <c r="AD148" i="14"/>
  <c r="AH148" i="14"/>
  <c r="AL148" i="14"/>
  <c r="AP148" i="14"/>
  <c r="AT148" i="14"/>
  <c r="L124" i="14"/>
  <c r="P124" i="14"/>
  <c r="T124" i="14"/>
  <c r="X124" i="14"/>
  <c r="AB124" i="14"/>
  <c r="AF124" i="14"/>
  <c r="AJ124" i="14"/>
  <c r="AN124" i="14"/>
  <c r="AR124" i="14"/>
  <c r="M136" i="14"/>
  <c r="Q136" i="14"/>
  <c r="U136" i="14"/>
  <c r="Y136" i="14"/>
  <c r="AC136" i="14"/>
  <c r="AG136" i="14"/>
  <c r="AK136" i="14"/>
  <c r="AO136" i="14"/>
  <c r="AS136" i="14"/>
  <c r="K148" i="14"/>
  <c r="O148" i="14"/>
  <c r="S148" i="14"/>
  <c r="W148" i="14"/>
  <c r="AA148" i="14"/>
  <c r="AE148" i="14"/>
  <c r="AI148" i="14"/>
  <c r="AM148" i="14"/>
  <c r="AQ148" i="14"/>
  <c r="AU148" i="14"/>
  <c r="AR172" i="14"/>
  <c r="AU160" i="14"/>
  <c r="J47" i="14"/>
  <c r="J172" i="14"/>
  <c r="AT160" i="14"/>
  <c r="AU70" i="14"/>
  <c r="AQ70" i="14"/>
  <c r="AM70" i="14"/>
  <c r="AI70" i="14"/>
  <c r="AE70" i="14"/>
  <c r="AA70" i="14"/>
  <c r="W70" i="14"/>
  <c r="S70" i="14"/>
  <c r="O70" i="14"/>
  <c r="K70" i="14"/>
  <c r="K22" i="14"/>
  <c r="O22" i="14"/>
  <c r="S22" i="14"/>
  <c r="W22" i="14"/>
  <c r="AA22" i="14"/>
  <c r="AE22" i="14"/>
  <c r="AI22" i="14"/>
  <c r="AM22" i="14"/>
  <c r="AQ22" i="14"/>
  <c r="AU22" i="14"/>
  <c r="N35" i="14"/>
  <c r="R35" i="14"/>
  <c r="V35" i="14"/>
  <c r="Z35" i="14"/>
  <c r="AD35" i="14"/>
  <c r="AH35" i="14"/>
  <c r="AL35" i="14"/>
  <c r="AP35" i="14"/>
  <c r="AT35" i="14"/>
  <c r="L47" i="14"/>
  <c r="P47" i="14"/>
  <c r="T47" i="14"/>
  <c r="X47" i="14"/>
  <c r="AB47" i="14"/>
  <c r="AF47" i="14"/>
  <c r="AJ47" i="14"/>
  <c r="AN47" i="14"/>
  <c r="AR47" i="14"/>
  <c r="N59" i="14"/>
  <c r="R59" i="14"/>
  <c r="V59" i="14"/>
  <c r="Z59" i="14"/>
  <c r="AD59" i="14"/>
  <c r="AH59" i="14"/>
  <c r="AL59" i="14"/>
  <c r="AP59" i="14"/>
  <c r="AT59" i="14"/>
  <c r="M124" i="14"/>
  <c r="Q124" i="14"/>
  <c r="U124" i="14"/>
  <c r="Y124" i="14"/>
  <c r="AC124" i="14"/>
  <c r="AG124" i="14"/>
  <c r="AK124" i="14"/>
  <c r="AO124" i="14"/>
  <c r="AS124" i="14"/>
  <c r="N136" i="14"/>
  <c r="R136" i="14"/>
  <c r="V136" i="14"/>
  <c r="Z136" i="14"/>
  <c r="AD136" i="14"/>
  <c r="AH136" i="14"/>
  <c r="AL136" i="14"/>
  <c r="AP136" i="14"/>
  <c r="AT136" i="14"/>
  <c r="L148" i="14"/>
  <c r="P148" i="14"/>
  <c r="T148" i="14"/>
  <c r="X148" i="14"/>
  <c r="AB148" i="14"/>
  <c r="AF148" i="14"/>
  <c r="AJ148" i="14"/>
  <c r="U172" i="14"/>
  <c r="J124" i="14"/>
  <c r="N124" i="14"/>
  <c r="R124" i="14"/>
  <c r="V124" i="14"/>
  <c r="Z124" i="14"/>
  <c r="AD124" i="14"/>
  <c r="AH124" i="14"/>
  <c r="AL124" i="14"/>
  <c r="AP124" i="14"/>
  <c r="AT124" i="14"/>
  <c r="K136" i="14"/>
  <c r="O136" i="14"/>
  <c r="S136" i="14"/>
  <c r="W136" i="14"/>
  <c r="AA136" i="14"/>
  <c r="AE136" i="14"/>
  <c r="AI136" i="14"/>
  <c r="AM136" i="14"/>
  <c r="AQ136" i="14"/>
  <c r="AU136" i="14"/>
  <c r="M148" i="14"/>
  <c r="Q148" i="14"/>
  <c r="U148" i="14"/>
  <c r="Y148" i="14"/>
  <c r="AC148" i="14"/>
  <c r="AG148" i="14"/>
  <c r="AK148" i="14"/>
  <c r="AO148" i="14"/>
  <c r="AS148" i="14"/>
  <c r="AR160" i="14"/>
  <c r="AS70" i="14"/>
  <c r="AO70" i="14"/>
  <c r="AK70" i="14"/>
  <c r="AG70" i="14"/>
  <c r="AC70" i="14"/>
  <c r="Y70" i="14"/>
  <c r="U70" i="14"/>
  <c r="Q70" i="14"/>
  <c r="M70" i="14"/>
  <c r="M22" i="14"/>
  <c r="Q22" i="14"/>
  <c r="U22" i="14"/>
  <c r="Y22" i="14"/>
  <c r="AC22" i="14"/>
  <c r="AG22" i="14"/>
  <c r="AK22" i="14"/>
  <c r="AO22" i="14"/>
  <c r="AS22" i="14"/>
  <c r="L35" i="14"/>
  <c r="P35" i="14"/>
  <c r="T35" i="14"/>
  <c r="X35" i="14"/>
  <c r="AB35" i="14"/>
  <c r="AF35" i="14"/>
  <c r="AJ35" i="14"/>
  <c r="AN35" i="14"/>
  <c r="AR35" i="14"/>
  <c r="N47" i="14"/>
  <c r="R47" i="14"/>
  <c r="V47" i="14"/>
  <c r="Z47" i="14"/>
  <c r="AD47" i="14"/>
  <c r="AH47" i="14"/>
  <c r="AL47" i="14"/>
  <c r="AP47" i="14"/>
  <c r="AT47" i="14"/>
  <c r="L59" i="14"/>
  <c r="P59" i="14"/>
  <c r="T59" i="14"/>
  <c r="X59" i="14"/>
  <c r="AB59" i="14"/>
  <c r="AF59" i="14"/>
  <c r="AJ59" i="14"/>
  <c r="AN59" i="14"/>
  <c r="AR59" i="14"/>
  <c r="L160" i="14"/>
  <c r="P160" i="14"/>
  <c r="T160" i="14"/>
  <c r="X160" i="14"/>
  <c r="AB160" i="14"/>
  <c r="AF160" i="14"/>
  <c r="AJ160" i="14"/>
  <c r="AN160" i="14"/>
  <c r="AS160" i="14"/>
  <c r="K172" i="14"/>
  <c r="O172" i="14"/>
  <c r="S172" i="14"/>
  <c r="W172" i="14"/>
  <c r="AA172" i="14"/>
  <c r="AE172" i="14"/>
  <c r="AI172" i="14"/>
  <c r="AM172" i="14"/>
  <c r="AQ172" i="14"/>
  <c r="AU172" i="14"/>
  <c r="AR70" i="14"/>
  <c r="AN70" i="14"/>
  <c r="AJ70" i="14"/>
  <c r="AF70" i="14"/>
  <c r="AB70" i="14"/>
  <c r="X70" i="14"/>
  <c r="T70" i="14"/>
  <c r="P70" i="14"/>
  <c r="L70" i="14"/>
  <c r="AS92" i="14"/>
  <c r="AO92" i="14"/>
  <c r="AK92" i="14"/>
  <c r="AG92" i="14"/>
  <c r="AC92" i="14"/>
  <c r="Y92" i="14"/>
  <c r="U92" i="14"/>
  <c r="Q92" i="14"/>
  <c r="M92" i="14"/>
  <c r="J59" i="14"/>
  <c r="J136" i="14"/>
  <c r="AN148" i="14"/>
  <c r="AR148" i="14"/>
  <c r="N160" i="14"/>
  <c r="R160" i="14"/>
  <c r="V160" i="14"/>
  <c r="Z160" i="14"/>
  <c r="AD160" i="14"/>
  <c r="AH160" i="14"/>
  <c r="AL160" i="14"/>
  <c r="AP160" i="14"/>
  <c r="M172" i="14"/>
  <c r="Q172" i="14"/>
  <c r="AC172" i="14"/>
  <c r="AG172" i="14"/>
  <c r="AK172" i="14"/>
  <c r="AO172" i="14"/>
  <c r="AS172" i="14"/>
  <c r="AT70" i="14"/>
  <c r="AP70" i="14"/>
  <c r="AL70" i="14"/>
  <c r="AH70" i="14"/>
  <c r="AD70" i="14"/>
  <c r="Z70" i="14"/>
  <c r="V70" i="14"/>
  <c r="R70" i="14"/>
  <c r="N70" i="14"/>
  <c r="AT92" i="14"/>
  <c r="AP92" i="14"/>
  <c r="AL92" i="14"/>
  <c r="AH92" i="14"/>
  <c r="AD92" i="14"/>
  <c r="Z92" i="14"/>
  <c r="V92" i="14"/>
  <c r="R92" i="14"/>
  <c r="N92" i="14"/>
  <c r="V3" i="19"/>
  <c r="V4" i="19"/>
  <c r="V5" i="19"/>
  <c r="V6" i="19"/>
  <c r="V7" i="19"/>
  <c r="V8" i="19"/>
  <c r="V9" i="19"/>
  <c r="V10" i="19"/>
  <c r="V11" i="19"/>
  <c r="V12" i="19"/>
  <c r="V13" i="19"/>
  <c r="V14" i="19"/>
  <c r="V15" i="19"/>
  <c r="V16" i="19"/>
  <c r="V17" i="19"/>
  <c r="V18" i="19"/>
  <c r="V19" i="19"/>
  <c r="V20" i="19"/>
  <c r="V21" i="19"/>
  <c r="V22" i="19"/>
  <c r="V23" i="19"/>
  <c r="V24" i="19"/>
  <c r="V25" i="19"/>
  <c r="V26" i="19"/>
  <c r="V27" i="19"/>
  <c r="V28" i="19"/>
  <c r="V29" i="19"/>
  <c r="V30" i="19"/>
  <c r="V31" i="19"/>
  <c r="V32" i="19"/>
  <c r="V33" i="19"/>
  <c r="V34" i="19"/>
  <c r="V35" i="19"/>
  <c r="V36" i="19"/>
  <c r="V37" i="19"/>
  <c r="V38" i="19"/>
  <c r="V39" i="19"/>
  <c r="V40" i="19"/>
  <c r="V41" i="19"/>
  <c r="V42" i="19"/>
  <c r="V43" i="19"/>
  <c r="V44" i="19"/>
  <c r="V45" i="19"/>
  <c r="V46" i="19"/>
  <c r="V47" i="19"/>
  <c r="V48" i="19"/>
  <c r="V49" i="19"/>
  <c r="V50" i="19"/>
  <c r="V51" i="19"/>
  <c r="V52" i="19"/>
  <c r="V53" i="19"/>
  <c r="V54" i="19"/>
  <c r="V55" i="19"/>
  <c r="V56" i="19"/>
  <c r="V57" i="19"/>
  <c r="V58" i="19"/>
  <c r="V59" i="19"/>
  <c r="V60" i="19"/>
  <c r="V61" i="19"/>
  <c r="V62" i="19"/>
  <c r="V63" i="19"/>
  <c r="V64" i="19"/>
  <c r="V65" i="19"/>
  <c r="V66" i="19"/>
  <c r="V67" i="19"/>
  <c r="V68" i="19"/>
  <c r="V69" i="19"/>
  <c r="V70" i="19"/>
  <c r="V71" i="19"/>
  <c r="V72" i="19"/>
  <c r="V73" i="19"/>
  <c r="V74" i="19"/>
  <c r="V75" i="19"/>
  <c r="V76" i="19"/>
  <c r="V77" i="19"/>
  <c r="V78" i="19"/>
  <c r="V79" i="19"/>
  <c r="V80" i="19"/>
  <c r="V81" i="19"/>
  <c r="V82" i="19"/>
  <c r="V83" i="19"/>
  <c r="V84" i="19"/>
  <c r="V85" i="19"/>
  <c r="V86" i="19"/>
  <c r="V87" i="19"/>
  <c r="V88" i="19"/>
  <c r="V89" i="19"/>
  <c r="V90" i="19"/>
  <c r="V91" i="19"/>
  <c r="V92" i="19"/>
  <c r="V93" i="19"/>
  <c r="V94" i="19"/>
  <c r="V95" i="19"/>
  <c r="V96" i="19"/>
  <c r="V97" i="19"/>
  <c r="V98" i="19"/>
  <c r="V99" i="19"/>
  <c r="V100" i="19"/>
  <c r="V101" i="19"/>
  <c r="V102" i="19"/>
  <c r="V103" i="19"/>
  <c r="V104" i="19"/>
  <c r="V105" i="19"/>
  <c r="V106" i="19"/>
  <c r="V107" i="19"/>
  <c r="V108" i="19"/>
  <c r="V109" i="19"/>
  <c r="V110" i="19"/>
  <c r="V111" i="19"/>
  <c r="V112" i="19"/>
  <c r="V113" i="19"/>
  <c r="V114" i="19"/>
  <c r="V115" i="19"/>
  <c r="V116" i="19"/>
  <c r="V117" i="19"/>
  <c r="V118" i="19"/>
  <c r="V119" i="19"/>
  <c r="V120" i="19"/>
  <c r="V121" i="19"/>
  <c r="V122" i="19"/>
  <c r="V123" i="19"/>
  <c r="V124" i="19"/>
  <c r="V125" i="19"/>
  <c r="V126" i="19"/>
  <c r="V127" i="19"/>
  <c r="V128" i="19"/>
  <c r="V129" i="19"/>
  <c r="V130" i="19"/>
  <c r="V131" i="19"/>
  <c r="V132" i="19"/>
  <c r="V133" i="19"/>
  <c r="V134" i="19"/>
  <c r="V135" i="19"/>
  <c r="V136" i="19"/>
  <c r="V137" i="19"/>
  <c r="V138" i="19"/>
  <c r="V139" i="19"/>
  <c r="V140" i="19"/>
  <c r="V141" i="19"/>
  <c r="V142" i="19"/>
  <c r="V143" i="19"/>
  <c r="V144" i="19"/>
  <c r="V145" i="19"/>
  <c r="V146" i="19"/>
  <c r="V147" i="19"/>
  <c r="V148" i="19"/>
  <c r="V149" i="19"/>
  <c r="V150" i="19"/>
  <c r="V151" i="19"/>
  <c r="V152" i="19"/>
  <c r="V153" i="19"/>
  <c r="V154" i="19"/>
  <c r="V155" i="19"/>
  <c r="V156" i="19"/>
  <c r="V157" i="19"/>
  <c r="V158" i="19"/>
  <c r="V159" i="19"/>
  <c r="V160" i="19"/>
  <c r="V161" i="19"/>
  <c r="V162" i="19"/>
  <c r="V163" i="19"/>
  <c r="V164" i="19"/>
  <c r="V165" i="19"/>
  <c r="V166" i="19"/>
  <c r="V167" i="19"/>
  <c r="V168" i="19"/>
  <c r="V169" i="19"/>
  <c r="V170" i="19"/>
  <c r="V171" i="19"/>
  <c r="V172" i="19"/>
  <c r="V173" i="19"/>
  <c r="V174" i="19"/>
  <c r="V175" i="19"/>
  <c r="V176" i="19"/>
  <c r="V177" i="19"/>
  <c r="V178" i="19"/>
  <c r="V179" i="19"/>
  <c r="V180" i="19"/>
  <c r="V181" i="19"/>
  <c r="V182" i="19"/>
  <c r="V183" i="19"/>
  <c r="V184" i="19"/>
  <c r="V185" i="19"/>
  <c r="V186" i="19"/>
  <c r="V187" i="19"/>
  <c r="V188" i="19"/>
  <c r="V189" i="19"/>
  <c r="V190" i="19"/>
  <c r="V191" i="19"/>
  <c r="V192" i="19"/>
  <c r="V193" i="19"/>
  <c r="V194" i="19"/>
  <c r="V195" i="19"/>
  <c r="V196" i="19"/>
  <c r="V197" i="19"/>
  <c r="V198" i="19"/>
  <c r="V199" i="19"/>
  <c r="V200" i="19"/>
  <c r="V201" i="19"/>
  <c r="V202" i="19"/>
  <c r="V203" i="19"/>
  <c r="V204" i="19"/>
  <c r="V205" i="19"/>
  <c r="V206" i="19"/>
  <c r="V207" i="19"/>
  <c r="V208" i="19"/>
  <c r="V209" i="19"/>
  <c r="V210" i="19"/>
  <c r="V211" i="19"/>
  <c r="V212" i="19"/>
  <c r="V213" i="19"/>
  <c r="V214" i="19"/>
  <c r="V215" i="19"/>
  <c r="V216" i="19"/>
  <c r="V217" i="19"/>
  <c r="V218" i="19"/>
  <c r="V219" i="19"/>
  <c r="V220" i="19"/>
  <c r="V221" i="19"/>
  <c r="V222" i="19"/>
  <c r="V223" i="19"/>
  <c r="V224" i="19"/>
  <c r="V225" i="19"/>
  <c r="V226" i="19"/>
  <c r="V227" i="19"/>
  <c r="V228" i="19"/>
  <c r="V229" i="19"/>
  <c r="V230" i="19"/>
  <c r="V231" i="19"/>
  <c r="V232" i="19"/>
  <c r="V233" i="19"/>
  <c r="V234" i="19"/>
  <c r="V235" i="19"/>
  <c r="V236" i="19"/>
  <c r="V237" i="19"/>
  <c r="V238" i="19"/>
  <c r="V239" i="19"/>
  <c r="V240" i="19"/>
  <c r="V241" i="19"/>
  <c r="V242" i="19"/>
  <c r="V243" i="19"/>
  <c r="V244" i="19"/>
  <c r="V245" i="19"/>
  <c r="V246" i="19"/>
  <c r="V247" i="19"/>
  <c r="V248" i="19"/>
  <c r="V249" i="19"/>
  <c r="V250" i="19"/>
  <c r="V251" i="19"/>
  <c r="V252" i="19"/>
  <c r="V253" i="19"/>
  <c r="V254" i="19"/>
  <c r="V255" i="19"/>
  <c r="V256" i="19"/>
  <c r="V257" i="19"/>
  <c r="V258" i="19"/>
  <c r="V259" i="19"/>
  <c r="V260" i="19"/>
  <c r="V261" i="19"/>
  <c r="V262" i="19"/>
  <c r="V263" i="19"/>
  <c r="V264" i="19"/>
  <c r="V265" i="19"/>
  <c r="V266" i="19"/>
  <c r="V267" i="19"/>
  <c r="V268" i="19"/>
  <c r="V269" i="19"/>
  <c r="V270" i="19"/>
  <c r="V271" i="19"/>
  <c r="V272" i="19"/>
  <c r="V273" i="19"/>
  <c r="V274" i="19"/>
  <c r="V275" i="19"/>
  <c r="V276" i="19"/>
  <c r="V277" i="19"/>
  <c r="V278" i="19"/>
  <c r="V279" i="19"/>
  <c r="V280" i="19"/>
  <c r="V281" i="19"/>
  <c r="V282" i="19"/>
  <c r="V283" i="19"/>
  <c r="V284" i="19"/>
  <c r="V285" i="19"/>
  <c r="V286" i="19"/>
  <c r="V287" i="19"/>
  <c r="V288" i="19"/>
  <c r="V289" i="19"/>
  <c r="V290" i="19"/>
  <c r="V291" i="19"/>
  <c r="V292" i="19"/>
  <c r="V293" i="19"/>
  <c r="V294" i="19"/>
  <c r="V295" i="19"/>
  <c r="V296" i="19"/>
  <c r="V297" i="19"/>
  <c r="V298" i="19"/>
  <c r="V299" i="19"/>
  <c r="V300" i="19"/>
  <c r="V301" i="19"/>
  <c r="V302" i="19"/>
  <c r="V303" i="19"/>
  <c r="V304" i="19"/>
  <c r="V305" i="19"/>
  <c r="V306" i="19"/>
  <c r="V307" i="19"/>
  <c r="V308" i="19"/>
  <c r="V309" i="19"/>
  <c r="V310" i="19"/>
  <c r="V311" i="19"/>
  <c r="V312" i="19"/>
  <c r="V313" i="19"/>
  <c r="V314" i="19"/>
  <c r="V315" i="19"/>
  <c r="V316" i="19"/>
  <c r="V317" i="19"/>
  <c r="V318" i="19"/>
  <c r="V319" i="19"/>
  <c r="V320" i="19"/>
  <c r="V321" i="19"/>
  <c r="V322" i="19"/>
  <c r="V323" i="19"/>
  <c r="V324" i="19"/>
  <c r="V325" i="19"/>
  <c r="V326" i="19"/>
  <c r="V327" i="19"/>
  <c r="V328" i="19"/>
  <c r="V329" i="19"/>
  <c r="V330" i="19"/>
  <c r="V331" i="19"/>
  <c r="V332" i="19"/>
  <c r="V333" i="19"/>
  <c r="V334" i="19"/>
  <c r="V335" i="19"/>
  <c r="V336" i="19"/>
  <c r="V337" i="19"/>
  <c r="V338" i="19"/>
  <c r="V339" i="19"/>
  <c r="V340" i="19"/>
  <c r="V341" i="19"/>
  <c r="V342" i="19"/>
  <c r="V343" i="19"/>
  <c r="V344" i="19"/>
  <c r="V345" i="19"/>
  <c r="V346" i="19"/>
  <c r="V347" i="19"/>
  <c r="V348" i="19"/>
  <c r="V349" i="19"/>
  <c r="V350" i="19"/>
  <c r="V351" i="19"/>
  <c r="V352" i="19"/>
  <c r="V353" i="19"/>
  <c r="V354" i="19"/>
  <c r="V355" i="19"/>
  <c r="V356" i="19"/>
  <c r="V357" i="19"/>
  <c r="V358" i="19"/>
  <c r="V359" i="19"/>
  <c r="V360" i="19"/>
  <c r="V361" i="19"/>
  <c r="V362" i="19"/>
  <c r="V363" i="19"/>
  <c r="V364" i="19"/>
  <c r="V365" i="19"/>
  <c r="V366" i="19"/>
  <c r="V367" i="19"/>
  <c r="V368" i="19"/>
  <c r="V369" i="19"/>
  <c r="V370" i="19"/>
  <c r="V371" i="19"/>
  <c r="V372" i="19"/>
  <c r="V373" i="19"/>
  <c r="V374" i="19"/>
  <c r="V375" i="19"/>
  <c r="V376" i="19"/>
  <c r="V377" i="19"/>
  <c r="V378" i="19"/>
  <c r="V379" i="19"/>
  <c r="V380" i="19"/>
  <c r="V381" i="19"/>
  <c r="V382" i="19"/>
  <c r="V383" i="19"/>
  <c r="V384" i="19"/>
  <c r="V385" i="19"/>
  <c r="V386" i="19"/>
  <c r="V387" i="19"/>
  <c r="V388" i="19"/>
  <c r="V389" i="19"/>
  <c r="V390" i="19"/>
  <c r="V391" i="19"/>
  <c r="V392" i="19"/>
  <c r="V393" i="19"/>
  <c r="V394" i="19"/>
  <c r="V395" i="19"/>
  <c r="V396" i="19"/>
  <c r="V397" i="19"/>
  <c r="V398" i="19"/>
  <c r="V399" i="19"/>
  <c r="V400" i="19"/>
  <c r="V401" i="19"/>
  <c r="V402" i="19"/>
  <c r="V403" i="19"/>
  <c r="V404" i="19"/>
  <c r="V405" i="19"/>
  <c r="V406" i="19"/>
  <c r="V407" i="19"/>
  <c r="V408" i="19"/>
  <c r="V409" i="19"/>
  <c r="V410" i="19"/>
  <c r="V411" i="19"/>
  <c r="V412" i="19"/>
  <c r="V413" i="19"/>
  <c r="V414" i="19"/>
  <c r="V415" i="19"/>
  <c r="V416" i="19"/>
  <c r="V417" i="19"/>
  <c r="V418" i="19"/>
  <c r="V419" i="19"/>
  <c r="V420" i="19"/>
  <c r="V421" i="19"/>
  <c r="V422" i="19"/>
  <c r="V423" i="19"/>
  <c r="V424" i="19"/>
  <c r="V425" i="19"/>
  <c r="V426" i="19"/>
  <c r="V427" i="19"/>
  <c r="V428" i="19"/>
  <c r="V429" i="19"/>
  <c r="V430" i="19"/>
  <c r="V431" i="19"/>
  <c r="V432" i="19"/>
  <c r="V433" i="19"/>
  <c r="V434" i="19"/>
  <c r="V435" i="19"/>
  <c r="V436" i="19"/>
  <c r="V437" i="19"/>
  <c r="V438" i="19"/>
  <c r="V439" i="19"/>
  <c r="V440" i="19"/>
  <c r="V441" i="19"/>
  <c r="V442" i="19"/>
  <c r="V443" i="19"/>
  <c r="V444" i="19"/>
  <c r="V445" i="19"/>
  <c r="V446" i="19"/>
  <c r="V447" i="19"/>
  <c r="V448" i="19"/>
  <c r="V449" i="19"/>
  <c r="V450" i="19"/>
  <c r="V451" i="19"/>
  <c r="V452" i="19"/>
  <c r="V453" i="19"/>
  <c r="V454" i="19"/>
  <c r="V455" i="19"/>
  <c r="V456" i="19"/>
  <c r="V457" i="19"/>
  <c r="V458" i="19"/>
  <c r="V459" i="19"/>
  <c r="V460" i="19"/>
  <c r="V461" i="19"/>
  <c r="V462" i="19"/>
  <c r="V463" i="19"/>
  <c r="V464" i="19"/>
  <c r="V465" i="19"/>
  <c r="V466" i="19"/>
  <c r="V467" i="19"/>
  <c r="V468" i="19"/>
  <c r="V469" i="19"/>
  <c r="V470" i="19"/>
  <c r="V471" i="19"/>
  <c r="V472" i="19"/>
  <c r="V473" i="19"/>
  <c r="V474" i="19"/>
  <c r="V475" i="19"/>
  <c r="V476" i="19"/>
  <c r="V477" i="19"/>
  <c r="V478" i="19"/>
  <c r="V479" i="19"/>
  <c r="V480" i="19"/>
  <c r="V481" i="19"/>
  <c r="V482" i="19"/>
  <c r="V483" i="19"/>
  <c r="V484" i="19"/>
  <c r="V485" i="19"/>
  <c r="V486" i="19"/>
  <c r="V487" i="19"/>
  <c r="V488" i="19"/>
  <c r="V489" i="19"/>
  <c r="V490" i="19"/>
  <c r="V491" i="19"/>
  <c r="V492" i="19"/>
  <c r="V493" i="19"/>
  <c r="V494" i="19"/>
  <c r="V495" i="19"/>
  <c r="V496" i="19"/>
  <c r="V497" i="19"/>
  <c r="V498" i="19"/>
  <c r="V499" i="19"/>
  <c r="V500" i="19"/>
  <c r="V501" i="19"/>
  <c r="V502" i="19"/>
  <c r="V503" i="19"/>
  <c r="V504" i="19"/>
  <c r="V505" i="19"/>
  <c r="V506" i="19"/>
  <c r="V507" i="19"/>
  <c r="V508" i="19"/>
  <c r="V509" i="19"/>
  <c r="V510" i="19"/>
  <c r="V511" i="19"/>
  <c r="V512" i="19"/>
  <c r="V513" i="19"/>
  <c r="V514" i="19"/>
  <c r="V515" i="19"/>
  <c r="V516" i="19"/>
  <c r="V517" i="19"/>
  <c r="V518" i="19"/>
  <c r="V519" i="19"/>
  <c r="V520" i="19"/>
  <c r="V521" i="19"/>
  <c r="V522" i="19"/>
  <c r="V523" i="19"/>
  <c r="V524" i="19"/>
  <c r="V525" i="19"/>
  <c r="V526" i="19"/>
  <c r="V527" i="19"/>
  <c r="V528" i="19"/>
  <c r="V529" i="19"/>
  <c r="V530" i="19"/>
  <c r="V531" i="19"/>
  <c r="V532" i="19"/>
  <c r="V533" i="19"/>
  <c r="V534" i="19"/>
  <c r="V535" i="19"/>
  <c r="V536" i="19"/>
  <c r="V537" i="19"/>
  <c r="V538" i="19"/>
  <c r="V539" i="19"/>
  <c r="V540" i="19"/>
  <c r="V541" i="19"/>
  <c r="V542" i="19"/>
  <c r="V543" i="19"/>
  <c r="V544" i="19"/>
  <c r="V545" i="19"/>
  <c r="V546" i="19"/>
  <c r="V547" i="19"/>
  <c r="V548" i="19"/>
  <c r="V549" i="19"/>
  <c r="V550" i="19"/>
  <c r="V551" i="19"/>
  <c r="V552" i="19"/>
  <c r="V553" i="19"/>
  <c r="V554" i="19"/>
  <c r="V555" i="19"/>
  <c r="V556" i="19"/>
  <c r="V557" i="19"/>
  <c r="V558" i="19"/>
  <c r="V559" i="19"/>
  <c r="V560" i="19"/>
  <c r="V561" i="19"/>
  <c r="V562" i="19"/>
  <c r="V563" i="19"/>
  <c r="V564" i="19"/>
  <c r="V565" i="19"/>
  <c r="V566" i="19"/>
  <c r="V567" i="19"/>
  <c r="V568" i="19"/>
  <c r="V569" i="19"/>
  <c r="V570" i="19"/>
  <c r="V571" i="19"/>
  <c r="V572" i="19"/>
  <c r="V573" i="19"/>
  <c r="V574" i="19"/>
  <c r="V575" i="19"/>
  <c r="V576" i="19"/>
  <c r="V577" i="19"/>
  <c r="V578" i="19"/>
  <c r="V579" i="19"/>
  <c r="V580" i="19"/>
  <c r="V581" i="19"/>
  <c r="V582" i="19"/>
  <c r="V583" i="19"/>
  <c r="V584" i="19"/>
  <c r="V585" i="19"/>
  <c r="V586" i="19"/>
  <c r="V587" i="19"/>
  <c r="V588" i="19"/>
  <c r="V589" i="19"/>
  <c r="V590" i="19"/>
  <c r="V591" i="19"/>
  <c r="V592" i="19"/>
  <c r="V593" i="19"/>
  <c r="V594" i="19"/>
  <c r="V595" i="19"/>
  <c r="V596" i="19"/>
  <c r="V597" i="19"/>
  <c r="V598" i="19"/>
  <c r="V599" i="19"/>
  <c r="V600" i="19"/>
  <c r="V601" i="19"/>
  <c r="V602" i="19"/>
  <c r="V603" i="19"/>
  <c r="V604" i="19"/>
  <c r="V605" i="19"/>
  <c r="V606" i="19"/>
  <c r="V607" i="19"/>
  <c r="V608" i="19"/>
  <c r="V609" i="19"/>
  <c r="V610" i="19"/>
  <c r="V611" i="19"/>
  <c r="V612" i="19"/>
  <c r="V613" i="19"/>
  <c r="V614" i="19"/>
  <c r="V615" i="19"/>
  <c r="V616" i="19"/>
  <c r="V617" i="19"/>
  <c r="V618" i="19"/>
  <c r="V619" i="19"/>
  <c r="V620" i="19"/>
  <c r="V621" i="19"/>
  <c r="V622" i="19"/>
  <c r="V623" i="19"/>
  <c r="V624" i="19"/>
  <c r="V625" i="19"/>
  <c r="V626" i="19"/>
  <c r="V627" i="19"/>
  <c r="V628" i="19"/>
  <c r="V629" i="19"/>
  <c r="V630" i="19"/>
  <c r="V2" i="19"/>
  <c r="O535" i="8" l="1"/>
  <c r="O536" i="8"/>
  <c r="O537" i="8"/>
  <c r="O538" i="8"/>
  <c r="O511" i="8"/>
  <c r="O512" i="8"/>
  <c r="O513" i="8"/>
  <c r="O514" i="8"/>
  <c r="O487" i="8"/>
  <c r="O488" i="8"/>
  <c r="O489" i="8"/>
  <c r="O490" i="8"/>
  <c r="O463" i="8"/>
  <c r="O464" i="8"/>
  <c r="O465" i="8"/>
  <c r="O466" i="8"/>
  <c r="O439" i="8"/>
  <c r="O440" i="8"/>
  <c r="O441" i="8"/>
  <c r="O442" i="8"/>
  <c r="O247" i="8"/>
  <c r="O248" i="8"/>
  <c r="O249" i="8"/>
  <c r="O250" i="8"/>
  <c r="O246" i="8"/>
  <c r="O340" i="8"/>
  <c r="O341" i="8"/>
  <c r="O342" i="8"/>
  <c r="O339" i="8"/>
  <c r="O534" i="8"/>
  <c r="O533" i="8"/>
  <c r="O532" i="8"/>
  <c r="O531" i="8"/>
  <c r="O510" i="8"/>
  <c r="O509" i="8"/>
  <c r="O508" i="8"/>
  <c r="O507" i="8"/>
  <c r="O486" i="8"/>
  <c r="O485" i="8"/>
  <c r="O484" i="8"/>
  <c r="O483" i="8"/>
  <c r="O462" i="8"/>
  <c r="O461" i="8"/>
  <c r="O460" i="8"/>
  <c r="O459" i="8"/>
  <c r="O436" i="8"/>
  <c r="O437" i="8"/>
  <c r="O438" i="8"/>
  <c r="O435" i="8"/>
  <c r="O245" i="8" l="1"/>
  <c r="O244" i="8"/>
  <c r="O243" i="8"/>
  <c r="AV24" i="14"/>
  <c r="AV37" i="14"/>
  <c r="AV73" i="14"/>
  <c r="AV126" i="14"/>
  <c r="AV150" i="14"/>
  <c r="AV162" i="14"/>
  <c r="AV174" i="14"/>
  <c r="AV12" i="14"/>
  <c r="AS48" i="14"/>
  <c r="AM48" i="14"/>
  <c r="AK48" i="14"/>
  <c r="P48" i="14" l="1"/>
  <c r="Q207" i="19" l="1"/>
  <c r="H4" i="21" l="1"/>
  <c r="H7" i="21"/>
  <c r="H6" i="21"/>
  <c r="H5" i="21"/>
  <c r="H3" i="21"/>
  <c r="G4" i="21"/>
  <c r="G5" i="21"/>
  <c r="G6" i="21"/>
  <c r="G7" i="21"/>
  <c r="G9" i="21"/>
  <c r="G10" i="21"/>
  <c r="G3" i="21"/>
  <c r="AN29" i="9"/>
  <c r="AN30" i="9"/>
  <c r="AN27" i="9"/>
  <c r="AN26" i="9"/>
  <c r="AN24" i="9"/>
  <c r="AN23" i="9"/>
  <c r="B19" i="21"/>
  <c r="B18" i="21"/>
  <c r="B17" i="21"/>
  <c r="B16" i="21"/>
  <c r="B15" i="21"/>
  <c r="B14" i="21"/>
  <c r="B13" i="21"/>
  <c r="B12" i="21"/>
  <c r="B11" i="21"/>
  <c r="B10" i="21"/>
  <c r="B9" i="21"/>
  <c r="B8" i="21"/>
  <c r="B7" i="21"/>
  <c r="B6" i="21"/>
  <c r="B5" i="21"/>
  <c r="B4" i="21"/>
  <c r="B3" i="21"/>
  <c r="B2" i="21"/>
  <c r="V17" i="11" l="1"/>
  <c r="U17" i="11"/>
  <c r="V16" i="11"/>
  <c r="U16" i="11"/>
  <c r="V13" i="11"/>
  <c r="U13" i="11"/>
  <c r="V11" i="11"/>
  <c r="U11" i="11"/>
  <c r="V9" i="11"/>
  <c r="U9" i="11"/>
  <c r="V8" i="11"/>
  <c r="U8" i="11"/>
  <c r="V6" i="11"/>
  <c r="U6" i="11"/>
  <c r="V5" i="11"/>
  <c r="U5" i="11"/>
  <c r="V4" i="11"/>
  <c r="U4" i="11"/>
  <c r="V3" i="11"/>
  <c r="U3" i="11"/>
  <c r="M134" i="3" l="1"/>
  <c r="P2" i="19" l="1"/>
  <c r="Q2" i="19"/>
  <c r="P3" i="19"/>
  <c r="Q3" i="19"/>
  <c r="P4" i="19"/>
  <c r="Q4" i="19"/>
  <c r="P5" i="19"/>
  <c r="Q5" i="19"/>
  <c r="P6" i="19"/>
  <c r="Q6" i="19"/>
  <c r="P7" i="19"/>
  <c r="Q7" i="19"/>
  <c r="P9" i="19"/>
  <c r="Q9" i="19"/>
  <c r="P12" i="19"/>
  <c r="Q12" i="19"/>
  <c r="P13" i="19"/>
  <c r="Q13" i="19"/>
  <c r="P14" i="19"/>
  <c r="Q14" i="19"/>
  <c r="P15" i="19"/>
  <c r="Q15" i="19"/>
  <c r="P16" i="19"/>
  <c r="Q16" i="19"/>
  <c r="P19" i="19"/>
  <c r="Q19" i="19"/>
  <c r="P20" i="19"/>
  <c r="Q20" i="19"/>
  <c r="P21" i="19"/>
  <c r="Q21" i="19"/>
  <c r="P22" i="19"/>
  <c r="Q22" i="19"/>
  <c r="P23" i="19"/>
  <c r="Q23" i="19"/>
  <c r="P24" i="19"/>
  <c r="Q24" i="19"/>
  <c r="P26" i="19"/>
  <c r="Q26" i="19"/>
  <c r="P29" i="19"/>
  <c r="Q29" i="19"/>
  <c r="P30" i="19"/>
  <c r="Q30" i="19"/>
  <c r="P32" i="19"/>
  <c r="Q32" i="19"/>
  <c r="P33" i="19"/>
  <c r="Q33" i="19"/>
  <c r="P34" i="19"/>
  <c r="Q34" i="19"/>
  <c r="P38" i="19"/>
  <c r="Q38" i="19"/>
  <c r="P40" i="19"/>
  <c r="Q40" i="19"/>
  <c r="P41" i="19"/>
  <c r="Q41" i="19"/>
  <c r="P42" i="19"/>
  <c r="Q42" i="19"/>
  <c r="P44" i="19"/>
  <c r="Q44" i="19"/>
  <c r="P46" i="19"/>
  <c r="Q46" i="19"/>
  <c r="P48" i="19"/>
  <c r="Q48" i="19"/>
  <c r="P52" i="19"/>
  <c r="Q52" i="19"/>
  <c r="P63" i="19"/>
  <c r="Q63" i="19"/>
  <c r="P53" i="19"/>
  <c r="Q53" i="19"/>
  <c r="P54" i="19"/>
  <c r="Q54" i="19"/>
  <c r="P55" i="19"/>
  <c r="Q55" i="19"/>
  <c r="Q56" i="19"/>
  <c r="Q57" i="19"/>
  <c r="P68" i="19"/>
  <c r="Q68" i="19"/>
  <c r="P70" i="19"/>
  <c r="Q70" i="19"/>
  <c r="P71" i="19"/>
  <c r="Q71" i="19"/>
  <c r="P72" i="19"/>
  <c r="Q72" i="19"/>
  <c r="P74" i="19"/>
  <c r="Q74" i="19"/>
  <c r="P75" i="19"/>
  <c r="Q75" i="19"/>
  <c r="P77" i="19"/>
  <c r="Q77" i="19"/>
  <c r="P80" i="19"/>
  <c r="Q80" i="19"/>
  <c r="P82" i="19"/>
  <c r="Q82" i="19"/>
  <c r="P83" i="19"/>
  <c r="Q83" i="19"/>
  <c r="P84" i="19"/>
  <c r="Q84" i="19"/>
  <c r="P85" i="19"/>
  <c r="Q85" i="19"/>
  <c r="P39" i="19"/>
  <c r="Q39" i="19"/>
  <c r="P58" i="19"/>
  <c r="Q58" i="19"/>
  <c r="P59" i="19"/>
  <c r="Q59" i="19"/>
  <c r="P43" i="19"/>
  <c r="Q43" i="19"/>
  <c r="P45" i="19"/>
  <c r="Q45" i="19"/>
  <c r="P60" i="19"/>
  <c r="Q60" i="19"/>
  <c r="P94" i="19"/>
  <c r="Q94" i="19"/>
  <c r="P81" i="19"/>
  <c r="Q81" i="19"/>
  <c r="P623" i="19"/>
  <c r="Q623" i="19"/>
  <c r="P100" i="19"/>
  <c r="Q100" i="19"/>
  <c r="P118" i="19"/>
  <c r="Q118" i="19"/>
  <c r="P120" i="19"/>
  <c r="Q120" i="19"/>
  <c r="P69" i="19"/>
  <c r="Q69" i="19"/>
  <c r="P89" i="19"/>
  <c r="Q89" i="19"/>
  <c r="P90" i="19"/>
  <c r="Q90" i="19"/>
  <c r="P73" i="19"/>
  <c r="Q73" i="19"/>
  <c r="P93" i="19"/>
  <c r="Q93" i="19"/>
  <c r="P110" i="19"/>
  <c r="Q110" i="19"/>
  <c r="P113" i="19"/>
  <c r="Q113" i="19"/>
  <c r="P130" i="19"/>
  <c r="Q130" i="19"/>
  <c r="P624" i="19"/>
  <c r="Q624" i="19"/>
  <c r="P135" i="19"/>
  <c r="Q135" i="19"/>
  <c r="P151" i="19"/>
  <c r="Q151" i="19"/>
  <c r="Q153" i="19"/>
  <c r="P122" i="19"/>
  <c r="Q122" i="19"/>
  <c r="P140" i="19"/>
  <c r="Q140" i="19"/>
  <c r="P106" i="19"/>
  <c r="Q106" i="19"/>
  <c r="P91" i="19"/>
  <c r="Q91" i="19"/>
  <c r="P108" i="19"/>
  <c r="Q108" i="19"/>
  <c r="P124" i="19"/>
  <c r="Q124" i="19"/>
  <c r="P95" i="19"/>
  <c r="Q95" i="19"/>
  <c r="P98" i="19"/>
  <c r="Q98" i="19"/>
  <c r="P588" i="19"/>
  <c r="Q588" i="19"/>
  <c r="P101" i="19"/>
  <c r="Q101" i="19"/>
  <c r="P119" i="19"/>
  <c r="Q119" i="19"/>
  <c r="P137" i="19"/>
  <c r="Q137" i="19"/>
  <c r="P88" i="19"/>
  <c r="Q88" i="19"/>
  <c r="P105" i="19"/>
  <c r="Q105" i="19"/>
  <c r="P107" i="19"/>
  <c r="Q107" i="19"/>
  <c r="P92" i="19"/>
  <c r="Q92" i="19"/>
  <c r="P109" i="19"/>
  <c r="Q109" i="19"/>
  <c r="P125" i="19"/>
  <c r="Q125" i="19"/>
  <c r="P114" i="19"/>
  <c r="Q114" i="19"/>
  <c r="P147" i="19"/>
  <c r="Q147" i="19"/>
  <c r="P167" i="19"/>
  <c r="Q167" i="19"/>
  <c r="P136" i="19"/>
  <c r="Q136" i="19"/>
  <c r="P152" i="19"/>
  <c r="Q152" i="19"/>
  <c r="P205" i="19"/>
  <c r="Q205" i="19"/>
  <c r="P156" i="19"/>
  <c r="Q156" i="19"/>
  <c r="P174" i="19"/>
  <c r="Q174" i="19"/>
  <c r="P191" i="19"/>
  <c r="Q191" i="19"/>
  <c r="P176" i="19"/>
  <c r="Q176" i="19"/>
  <c r="P177" i="19"/>
  <c r="Q177" i="19"/>
  <c r="P193" i="19"/>
  <c r="Q193" i="19"/>
  <c r="P161" i="19"/>
  <c r="Q161" i="19"/>
  <c r="P165" i="19"/>
  <c r="Q165" i="19"/>
  <c r="P31" i="19"/>
  <c r="Q31" i="19"/>
  <c r="P186" i="19"/>
  <c r="Q186" i="19"/>
  <c r="P204" i="19"/>
  <c r="Q204" i="19"/>
  <c r="P170" i="19"/>
  <c r="Q170" i="19"/>
  <c r="P139" i="19"/>
  <c r="Q139" i="19"/>
  <c r="P158" i="19"/>
  <c r="Q158" i="19"/>
  <c r="P141" i="19"/>
  <c r="Q141" i="19"/>
  <c r="P123" i="19"/>
  <c r="Q123" i="19"/>
  <c r="P178" i="19"/>
  <c r="Q178" i="19"/>
  <c r="P194" i="19"/>
  <c r="Q194" i="19"/>
  <c r="P181" i="19"/>
  <c r="Q181" i="19"/>
  <c r="P185" i="19"/>
  <c r="Q185" i="19"/>
  <c r="P64" i="19"/>
  <c r="Q64" i="19"/>
  <c r="P150" i="19"/>
  <c r="Q150" i="19"/>
  <c r="P169" i="19"/>
  <c r="Q169" i="19"/>
  <c r="P187" i="19"/>
  <c r="Q187" i="19"/>
  <c r="P157" i="19"/>
  <c r="Q157" i="19"/>
  <c r="P175" i="19"/>
  <c r="Q175" i="19"/>
  <c r="P159" i="19"/>
  <c r="Q159" i="19"/>
  <c r="P142" i="19"/>
  <c r="Q142" i="19"/>
  <c r="P209" i="19"/>
  <c r="Q209" i="19"/>
  <c r="P230" i="19"/>
  <c r="Q230" i="19"/>
  <c r="P182" i="19"/>
  <c r="Q182" i="19"/>
  <c r="P200" i="19"/>
  <c r="Q200" i="19"/>
  <c r="P99" i="19"/>
  <c r="Q99" i="19"/>
  <c r="P202" i="19"/>
  <c r="Q202" i="19"/>
  <c r="P222" i="19"/>
  <c r="Q222" i="19"/>
  <c r="P206" i="19"/>
  <c r="Q206" i="19"/>
  <c r="P173" i="19"/>
  <c r="Q173" i="19"/>
  <c r="P190" i="19"/>
  <c r="Q190" i="19"/>
  <c r="P208" i="19"/>
  <c r="Q208" i="19"/>
  <c r="P192" i="19"/>
  <c r="Q192" i="19"/>
  <c r="P143" i="19"/>
  <c r="Q143" i="19"/>
  <c r="P160" i="19"/>
  <c r="Q160" i="19"/>
  <c r="P162" i="19"/>
  <c r="Q162" i="19"/>
  <c r="P166" i="19"/>
  <c r="Q166" i="19"/>
  <c r="P168" i="19"/>
  <c r="Q168" i="19"/>
  <c r="P203" i="19"/>
  <c r="Q203" i="19"/>
  <c r="P223" i="19"/>
  <c r="Q223" i="19"/>
  <c r="P255" i="19"/>
  <c r="Q255" i="19"/>
  <c r="P207" i="19"/>
  <c r="P225" i="19"/>
  <c r="Q225" i="19"/>
  <c r="P244" i="19"/>
  <c r="Q244" i="19"/>
  <c r="P226" i="19"/>
  <c r="Q226" i="19"/>
  <c r="P228" i="19"/>
  <c r="Q228" i="19"/>
  <c r="P246" i="19"/>
  <c r="Q246" i="19"/>
  <c r="P210" i="19"/>
  <c r="Q210" i="19"/>
  <c r="P217" i="19"/>
  <c r="Q217" i="19"/>
  <c r="P601" i="19"/>
  <c r="Q601" i="19"/>
  <c r="P237" i="19"/>
  <c r="Q237" i="19"/>
  <c r="P253" i="19"/>
  <c r="Q253" i="19"/>
  <c r="P290" i="19"/>
  <c r="Q290" i="19"/>
  <c r="P241" i="19"/>
  <c r="Q241" i="19"/>
  <c r="P258" i="19"/>
  <c r="Q258" i="19"/>
  <c r="P276" i="19"/>
  <c r="Q276" i="19"/>
  <c r="P260" i="19"/>
  <c r="Q260" i="19"/>
  <c r="P262" i="19"/>
  <c r="Q262" i="19"/>
  <c r="P280" i="19"/>
  <c r="Q280" i="19"/>
  <c r="P248" i="19"/>
  <c r="Q248" i="19"/>
  <c r="P250" i="19"/>
  <c r="Q250" i="19"/>
  <c r="P589" i="19"/>
  <c r="Q589" i="19"/>
  <c r="P236" i="19"/>
  <c r="Q236" i="19"/>
  <c r="P252" i="19"/>
  <c r="Q252" i="19"/>
  <c r="P256" i="19"/>
  <c r="Q256" i="19"/>
  <c r="P224" i="19"/>
  <c r="Q224" i="19"/>
  <c r="P243" i="19"/>
  <c r="Q243" i="19"/>
  <c r="P277" i="19"/>
  <c r="Q277" i="19"/>
  <c r="P261" i="19"/>
  <c r="Q261" i="19"/>
  <c r="P263" i="19"/>
  <c r="Q263" i="19"/>
  <c r="P281" i="19"/>
  <c r="Q281" i="19"/>
  <c r="P267" i="19"/>
  <c r="Q267" i="19"/>
  <c r="P271" i="19"/>
  <c r="Q271" i="19"/>
  <c r="P602" i="19"/>
  <c r="Q602" i="19"/>
  <c r="P238" i="19"/>
  <c r="Q238" i="19"/>
  <c r="P254" i="19"/>
  <c r="Q254" i="19"/>
  <c r="P272" i="19"/>
  <c r="Q272" i="19"/>
  <c r="P242" i="19"/>
  <c r="Q242" i="19"/>
  <c r="P259" i="19"/>
  <c r="Q259" i="19"/>
  <c r="P294" i="19"/>
  <c r="Q294" i="19"/>
  <c r="P278" i="19"/>
  <c r="Q278" i="19"/>
  <c r="P297" i="19"/>
  <c r="Q297" i="19"/>
  <c r="P314" i="19"/>
  <c r="Q314" i="19"/>
  <c r="P298" i="19"/>
  <c r="Q298" i="19"/>
  <c r="P286" i="19"/>
  <c r="Q286" i="19"/>
  <c r="P133" i="19"/>
  <c r="Q133" i="19"/>
  <c r="P288" i="19"/>
  <c r="Q288" i="19"/>
  <c r="P306" i="19"/>
  <c r="Q306" i="19"/>
  <c r="P322" i="19"/>
  <c r="Q322" i="19"/>
  <c r="P292" i="19"/>
  <c r="Q292" i="19"/>
  <c r="P311" i="19"/>
  <c r="Q311" i="19"/>
  <c r="P245" i="19"/>
  <c r="Q245" i="19"/>
  <c r="P227" i="19"/>
  <c r="Q227" i="19"/>
  <c r="P229" i="19"/>
  <c r="Q229" i="19"/>
  <c r="P247" i="19"/>
  <c r="Q247" i="19"/>
  <c r="P249" i="19"/>
  <c r="Q249" i="19"/>
  <c r="P302" i="19"/>
  <c r="Q302" i="19"/>
  <c r="P251" i="19"/>
  <c r="Q251" i="19"/>
  <c r="P304" i="19"/>
  <c r="Q304" i="19"/>
  <c r="P320" i="19"/>
  <c r="Q320" i="19"/>
  <c r="P291" i="19"/>
  <c r="Q291" i="19"/>
  <c r="P275" i="19"/>
  <c r="Q275" i="19"/>
  <c r="P293" i="19"/>
  <c r="Q293" i="19"/>
  <c r="P295" i="19"/>
  <c r="Q295" i="19"/>
  <c r="P279" i="19"/>
  <c r="Q279" i="19"/>
  <c r="P264" i="19"/>
  <c r="Q264" i="19"/>
  <c r="P282" i="19"/>
  <c r="Q282" i="19"/>
  <c r="P268" i="19"/>
  <c r="Q268" i="19"/>
  <c r="P337" i="19"/>
  <c r="Q337" i="19"/>
  <c r="P65" i="19"/>
  <c r="Q65" i="19"/>
  <c r="P339" i="19"/>
  <c r="Q339" i="19"/>
  <c r="P358" i="19"/>
  <c r="Q358" i="19"/>
  <c r="P341" i="19"/>
  <c r="Q341" i="19"/>
  <c r="P309" i="19"/>
  <c r="Q309" i="19"/>
  <c r="P328" i="19"/>
  <c r="Q328" i="19"/>
  <c r="P345" i="19"/>
  <c r="Q345" i="19"/>
  <c r="P330" i="19"/>
  <c r="Q330" i="19"/>
  <c r="P332" i="19"/>
  <c r="Q332" i="19"/>
  <c r="P350" i="19"/>
  <c r="Q350" i="19"/>
  <c r="P336" i="19"/>
  <c r="Q336" i="19"/>
  <c r="P287" i="19"/>
  <c r="Q287" i="19"/>
  <c r="P131" i="19"/>
  <c r="Q131" i="19"/>
  <c r="P289" i="19"/>
  <c r="Q289" i="19"/>
  <c r="P307" i="19"/>
  <c r="Q307" i="19"/>
  <c r="P340" i="19"/>
  <c r="Q340" i="19"/>
  <c r="P326" i="19"/>
  <c r="Q326" i="19"/>
  <c r="P343" i="19"/>
  <c r="Q343" i="19"/>
  <c r="P312" i="19"/>
  <c r="Q312" i="19"/>
  <c r="P296" i="19"/>
  <c r="Q296" i="19"/>
  <c r="P313" i="19"/>
  <c r="Q313" i="19"/>
  <c r="P334" i="19"/>
  <c r="Q334" i="19"/>
  <c r="P316" i="19"/>
  <c r="Q316" i="19"/>
  <c r="P303" i="19"/>
  <c r="Q303" i="19"/>
  <c r="P148" i="19"/>
  <c r="Q148" i="19"/>
  <c r="P305" i="19"/>
  <c r="Q305" i="19"/>
  <c r="P321" i="19"/>
  <c r="Q321" i="19"/>
  <c r="P342" i="19"/>
  <c r="Q342" i="19"/>
  <c r="P360" i="19"/>
  <c r="Q360" i="19"/>
  <c r="P377" i="19"/>
  <c r="Q377" i="19"/>
  <c r="P379" i="19"/>
  <c r="Q379" i="19"/>
  <c r="P363" i="19"/>
  <c r="Q363" i="19"/>
  <c r="P348" i="19"/>
  <c r="Q348" i="19"/>
  <c r="P364" i="19"/>
  <c r="Q364" i="19"/>
  <c r="P353" i="19"/>
  <c r="Q353" i="19"/>
  <c r="P370" i="19"/>
  <c r="Q370" i="19"/>
  <c r="P218" i="19"/>
  <c r="Q218" i="19"/>
  <c r="P372" i="19"/>
  <c r="Q372" i="19"/>
  <c r="P389" i="19"/>
  <c r="Q389" i="19"/>
  <c r="P391" i="19"/>
  <c r="Q391" i="19"/>
  <c r="P310" i="19"/>
  <c r="Q310" i="19"/>
  <c r="P329" i="19"/>
  <c r="Q329" i="19"/>
  <c r="P362" i="19"/>
  <c r="Q362" i="19"/>
  <c r="P347" i="19"/>
  <c r="Q347" i="19"/>
  <c r="P333" i="19"/>
  <c r="Q333" i="19"/>
  <c r="P351" i="19"/>
  <c r="Q351" i="19"/>
  <c r="P368" i="19"/>
  <c r="Q368" i="19"/>
  <c r="P338" i="19"/>
  <c r="Q338" i="19"/>
  <c r="P625" i="19"/>
  <c r="Q625" i="19"/>
  <c r="P357" i="19"/>
  <c r="Q357" i="19"/>
  <c r="P374" i="19"/>
  <c r="Q374" i="19"/>
  <c r="P375" i="19"/>
  <c r="Q375" i="19"/>
  <c r="P327" i="19"/>
  <c r="Q327" i="19"/>
  <c r="P344" i="19"/>
  <c r="Q344" i="19"/>
  <c r="P346" i="19"/>
  <c r="Q346" i="19"/>
  <c r="P331" i="19"/>
  <c r="Q331" i="19"/>
  <c r="P349" i="19"/>
  <c r="Q349" i="19"/>
  <c r="P365" i="19"/>
  <c r="Q365" i="19"/>
  <c r="P401" i="19"/>
  <c r="Q401" i="19"/>
  <c r="P404" i="19"/>
  <c r="Q404" i="19"/>
  <c r="P627" i="19"/>
  <c r="Q627" i="19"/>
  <c r="P387" i="19"/>
  <c r="Q387" i="19"/>
  <c r="P405" i="19"/>
  <c r="Q405" i="19"/>
  <c r="P407" i="19"/>
  <c r="Q407" i="19"/>
  <c r="P394" i="19"/>
  <c r="Q394" i="19"/>
  <c r="P412" i="19"/>
  <c r="Q412" i="19"/>
  <c r="P414" i="19"/>
  <c r="Q414" i="19"/>
  <c r="P397" i="19"/>
  <c r="Q397" i="19"/>
  <c r="P399" i="19"/>
  <c r="Q399" i="19"/>
  <c r="P420" i="19"/>
  <c r="Q420" i="19"/>
  <c r="P354" i="19"/>
  <c r="Q354" i="19"/>
  <c r="P386" i="19"/>
  <c r="Q386" i="19"/>
  <c r="P626" i="19"/>
  <c r="Q626" i="19"/>
  <c r="P373" i="19"/>
  <c r="Q373" i="19"/>
  <c r="P390" i="19"/>
  <c r="Q390" i="19"/>
  <c r="P426" i="19"/>
  <c r="Q426" i="19"/>
  <c r="P361" i="19"/>
  <c r="Q361" i="19"/>
  <c r="P378" i="19"/>
  <c r="Q378" i="19"/>
  <c r="P396" i="19"/>
  <c r="Q396" i="19"/>
  <c r="P380" i="19"/>
  <c r="Q380" i="19"/>
  <c r="P381" i="19"/>
  <c r="Q381" i="19"/>
  <c r="P400" i="19"/>
  <c r="Q400" i="19"/>
  <c r="P369" i="19"/>
  <c r="Q369" i="19"/>
  <c r="P371" i="19"/>
  <c r="Q371" i="19"/>
  <c r="P220" i="19"/>
  <c r="Q220" i="19"/>
  <c r="P388" i="19"/>
  <c r="Q388" i="19"/>
  <c r="P406" i="19"/>
  <c r="Q406" i="19"/>
  <c r="P460" i="19"/>
  <c r="Q460" i="19"/>
  <c r="P428" i="19"/>
  <c r="Q428" i="19"/>
  <c r="P446" i="19"/>
  <c r="Q446" i="19"/>
  <c r="P430" i="19"/>
  <c r="Q430" i="19"/>
  <c r="P416" i="19"/>
  <c r="Q416" i="19"/>
  <c r="P418" i="19"/>
  <c r="Q418" i="19"/>
  <c r="P434" i="19"/>
  <c r="Q434" i="19"/>
  <c r="P436" i="19"/>
  <c r="Q436" i="19"/>
  <c r="P439" i="19"/>
  <c r="Q439" i="19"/>
  <c r="P132" i="19"/>
  <c r="Q132" i="19"/>
  <c r="P441" i="19"/>
  <c r="Q441" i="19"/>
  <c r="P459" i="19"/>
  <c r="Q459" i="19"/>
  <c r="P408" i="19"/>
  <c r="Q408" i="19"/>
  <c r="P411" i="19"/>
  <c r="Q411" i="19"/>
  <c r="P429" i="19"/>
  <c r="Q429" i="19"/>
  <c r="P415" i="19"/>
  <c r="Q415" i="19"/>
  <c r="P398" i="19"/>
  <c r="Q398" i="19"/>
  <c r="P432" i="19"/>
  <c r="Q432" i="19"/>
  <c r="P448" i="19"/>
  <c r="Q448" i="19"/>
  <c r="P402" i="19"/>
  <c r="Q402" i="19"/>
  <c r="P424" i="19"/>
  <c r="Q424" i="19"/>
  <c r="P134" i="19"/>
  <c r="Q134" i="19"/>
  <c r="P425" i="19"/>
  <c r="Q425" i="19"/>
  <c r="P442" i="19"/>
  <c r="Q442" i="19"/>
  <c r="P427" i="19"/>
  <c r="Q427" i="19"/>
  <c r="P395" i="19"/>
  <c r="Q395" i="19"/>
  <c r="P413" i="19"/>
  <c r="Q413" i="19"/>
  <c r="P431" i="19"/>
  <c r="Q431" i="19"/>
  <c r="P417" i="19"/>
  <c r="Q417" i="19"/>
  <c r="P467" i="19"/>
  <c r="Q467" i="19"/>
  <c r="P486" i="19"/>
  <c r="Q486" i="19"/>
  <c r="P470" i="19"/>
  <c r="Q470" i="19"/>
  <c r="P455" i="19"/>
  <c r="Q455" i="19"/>
  <c r="P201" i="19"/>
  <c r="Q201" i="19"/>
  <c r="P457" i="19"/>
  <c r="Q457" i="19"/>
  <c r="P475" i="19"/>
  <c r="Q475" i="19"/>
  <c r="P493" i="19"/>
  <c r="Q493" i="19"/>
  <c r="P462" i="19"/>
  <c r="Q462" i="19"/>
  <c r="P481" i="19"/>
  <c r="Q481" i="19"/>
  <c r="P483" i="19"/>
  <c r="Q483" i="19"/>
  <c r="P419" i="19"/>
  <c r="Q419" i="19"/>
  <c r="P435" i="19"/>
  <c r="Q435" i="19"/>
  <c r="P452" i="19"/>
  <c r="Q452" i="19"/>
  <c r="P440" i="19"/>
  <c r="Q440" i="19"/>
  <c r="P234" i="19"/>
  <c r="Q234" i="19"/>
  <c r="P473" i="19"/>
  <c r="Q473" i="19"/>
  <c r="P491" i="19"/>
  <c r="Q491" i="19"/>
  <c r="P461" i="19"/>
  <c r="Q461" i="19"/>
  <c r="P445" i="19"/>
  <c r="Q445" i="19"/>
  <c r="P464" i="19"/>
  <c r="Q464" i="19"/>
  <c r="P465" i="19"/>
  <c r="Q465" i="19"/>
  <c r="P433" i="19"/>
  <c r="Q433" i="19"/>
  <c r="P449" i="19"/>
  <c r="Q449" i="19"/>
  <c r="P437" i="19"/>
  <c r="Q437" i="19"/>
  <c r="P456" i="19"/>
  <c r="Q456" i="19"/>
  <c r="P628" i="19"/>
  <c r="Q628" i="19"/>
  <c r="P509" i="19"/>
  <c r="Q509" i="19"/>
  <c r="P526" i="19"/>
  <c r="Q526" i="19"/>
  <c r="P528" i="19"/>
  <c r="Q528" i="19"/>
  <c r="P479" i="19"/>
  <c r="Q479" i="19"/>
  <c r="P496" i="19"/>
  <c r="Q496" i="19"/>
  <c r="P498" i="19"/>
  <c r="Q498" i="19"/>
  <c r="P502" i="19"/>
  <c r="Q502" i="19"/>
  <c r="P517" i="19"/>
  <c r="Q517" i="19"/>
  <c r="P505" i="19"/>
  <c r="Q505" i="19"/>
  <c r="P508" i="19"/>
  <c r="Q508" i="19"/>
  <c r="P629" i="19"/>
  <c r="Q629" i="19"/>
  <c r="P458" i="19"/>
  <c r="Q458" i="19"/>
  <c r="P476" i="19"/>
  <c r="Q476" i="19"/>
  <c r="P511" i="19"/>
  <c r="Q511" i="19"/>
  <c r="P463" i="19"/>
  <c r="Q463" i="19"/>
  <c r="P482" i="19"/>
  <c r="Q482" i="19"/>
  <c r="P514" i="19"/>
  <c r="Q514" i="19"/>
  <c r="P468" i="19"/>
  <c r="Q468" i="19"/>
  <c r="P487" i="19"/>
  <c r="Q487" i="19"/>
  <c r="P489" i="19"/>
  <c r="Q489" i="19"/>
  <c r="P490" i="19"/>
  <c r="Q490" i="19"/>
  <c r="P603" i="19"/>
  <c r="Q603" i="19"/>
  <c r="P474" i="19"/>
  <c r="Q474" i="19"/>
  <c r="P492" i="19"/>
  <c r="Q492" i="19"/>
  <c r="P494" i="19"/>
  <c r="Q494" i="19"/>
  <c r="P480" i="19"/>
  <c r="Q480" i="19"/>
  <c r="P497" i="19"/>
  <c r="Q497" i="19"/>
  <c r="P549" i="19"/>
  <c r="Q549" i="19"/>
  <c r="P534" i="19"/>
  <c r="Q534" i="19"/>
  <c r="P551" i="19"/>
  <c r="Q551" i="19"/>
  <c r="P536" i="19"/>
  <c r="Q536" i="19"/>
  <c r="P521" i="19"/>
  <c r="Q521" i="19"/>
  <c r="P524" i="19"/>
  <c r="Q524" i="19"/>
  <c r="P221" i="19"/>
  <c r="Q221" i="19"/>
  <c r="P542" i="19"/>
  <c r="Q542" i="19"/>
  <c r="P557" i="19"/>
  <c r="Q557" i="19"/>
  <c r="P558" i="19"/>
  <c r="Q558" i="19"/>
  <c r="P530" i="19"/>
  <c r="Q530" i="19"/>
  <c r="P548" i="19"/>
  <c r="Q548" i="19"/>
  <c r="P499" i="19"/>
  <c r="Q499" i="19"/>
  <c r="P516" i="19"/>
  <c r="Q516" i="19"/>
  <c r="P535" i="19"/>
  <c r="Q535" i="19"/>
  <c r="P506" i="19"/>
  <c r="Q506" i="19"/>
  <c r="P540" i="19"/>
  <c r="Q540" i="19"/>
  <c r="P319" i="19"/>
  <c r="Q319" i="19"/>
  <c r="P510" i="19"/>
  <c r="Q510" i="19"/>
  <c r="P527" i="19"/>
  <c r="Q527" i="19"/>
  <c r="P544" i="19"/>
  <c r="Q544" i="19"/>
  <c r="P513" i="19"/>
  <c r="Q513" i="19"/>
  <c r="P531" i="19"/>
  <c r="Q531" i="19"/>
  <c r="P515" i="19"/>
  <c r="Q515" i="19"/>
  <c r="P503" i="19"/>
  <c r="Q503" i="19"/>
  <c r="P518" i="19"/>
  <c r="Q518" i="19"/>
  <c r="P522" i="19"/>
  <c r="Q522" i="19"/>
  <c r="P570" i="19"/>
  <c r="Q570" i="19"/>
  <c r="P149" i="19"/>
  <c r="Q149" i="19"/>
  <c r="P571" i="19"/>
  <c r="Q571" i="19"/>
  <c r="P590" i="19"/>
  <c r="Q590" i="19"/>
  <c r="P574" i="19"/>
  <c r="Q574" i="19"/>
  <c r="P547" i="19"/>
  <c r="Q547" i="19"/>
  <c r="P581" i="19"/>
  <c r="Q581" i="19"/>
  <c r="P583" i="19"/>
  <c r="Q583" i="19"/>
  <c r="P566" i="19"/>
  <c r="Q566" i="19"/>
  <c r="P567" i="19"/>
  <c r="Q567" i="19"/>
  <c r="P569" i="19"/>
  <c r="Q569" i="19"/>
  <c r="P525" i="19"/>
  <c r="Q525" i="19"/>
  <c r="P219" i="19"/>
  <c r="Q219" i="19"/>
  <c r="P556" i="19"/>
  <c r="Q556" i="19"/>
  <c r="P572" i="19"/>
  <c r="Q572" i="19"/>
  <c r="P559" i="19"/>
  <c r="Q559" i="19"/>
  <c r="P564" i="19"/>
  <c r="Q564" i="19"/>
  <c r="P582" i="19"/>
  <c r="Q582" i="19"/>
  <c r="P584" i="19"/>
  <c r="Q584" i="19"/>
  <c r="P533" i="19"/>
  <c r="Q533" i="19"/>
  <c r="P550" i="19"/>
  <c r="Q550" i="19"/>
  <c r="P585" i="19"/>
  <c r="Q585" i="19"/>
  <c r="P552" i="19"/>
  <c r="Q552" i="19"/>
  <c r="P541" i="19"/>
  <c r="Q541" i="19"/>
  <c r="P235" i="19"/>
  <c r="Q235" i="19"/>
  <c r="P543" i="19"/>
  <c r="Q543" i="19"/>
  <c r="P573" i="19"/>
  <c r="Q573" i="19"/>
  <c r="P575" i="19"/>
  <c r="Q575" i="19"/>
  <c r="GM46" i="14"/>
  <c r="GL46" i="14"/>
  <c r="GC46" i="14"/>
  <c r="GB46" i="14"/>
  <c r="FS46" i="14"/>
  <c r="FR46" i="14"/>
  <c r="FI46" i="14"/>
  <c r="FH46" i="14"/>
  <c r="EX46" i="14"/>
  <c r="DW46" i="14"/>
  <c r="DE46" i="14"/>
  <c r="DC46" i="14"/>
  <c r="CU46" i="14"/>
  <c r="CT46" i="14"/>
  <c r="CK46" i="14"/>
  <c r="CJ46" i="14"/>
  <c r="CA46" i="14"/>
  <c r="BZ46" i="14"/>
  <c r="BP46" i="14"/>
  <c r="BO46" i="14"/>
  <c r="BS46" i="14" s="1"/>
  <c r="BF46" i="14"/>
  <c r="BE46" i="14"/>
  <c r="GM44" i="14"/>
  <c r="GL44" i="14"/>
  <c r="GC44" i="14"/>
  <c r="GB44" i="14"/>
  <c r="FS44" i="14"/>
  <c r="FR44" i="14"/>
  <c r="FI44" i="14"/>
  <c r="FH44" i="14"/>
  <c r="EX44" i="14"/>
  <c r="DW44" i="14"/>
  <c r="DE44" i="14"/>
  <c r="DC44" i="14"/>
  <c r="CU44" i="14"/>
  <c r="CT44" i="14"/>
  <c r="CK44" i="14"/>
  <c r="CJ44" i="14"/>
  <c r="CA44" i="14"/>
  <c r="BZ44" i="14"/>
  <c r="BP44" i="14"/>
  <c r="BO44" i="14"/>
  <c r="BS44" i="14" s="1"/>
  <c r="BF44" i="14"/>
  <c r="BE44" i="14"/>
  <c r="GM43" i="14"/>
  <c r="GL43" i="14"/>
  <c r="GC43" i="14"/>
  <c r="GB43" i="14"/>
  <c r="FS43" i="14"/>
  <c r="FR43" i="14"/>
  <c r="FI43" i="14"/>
  <c r="FH43" i="14"/>
  <c r="EY43" i="14"/>
  <c r="EX43" i="14"/>
  <c r="DW43" i="14"/>
  <c r="DE43" i="14"/>
  <c r="DC43" i="14"/>
  <c r="CU43" i="14"/>
  <c r="CT43" i="14"/>
  <c r="CK43" i="14"/>
  <c r="CJ43" i="14"/>
  <c r="CA43" i="14"/>
  <c r="BZ43" i="14"/>
  <c r="BP43" i="14"/>
  <c r="BO43" i="14"/>
  <c r="BS43" i="14" s="1"/>
  <c r="BF43" i="14"/>
  <c r="BE43" i="14"/>
  <c r="GM42" i="14"/>
  <c r="GL42" i="14"/>
  <c r="GC42" i="14"/>
  <c r="GB42" i="14"/>
  <c r="FS42" i="14"/>
  <c r="FR42" i="14"/>
  <c r="FI42" i="14"/>
  <c r="FH42" i="14"/>
  <c r="EY42" i="14"/>
  <c r="EX42" i="14"/>
  <c r="DW42" i="14"/>
  <c r="DE42" i="14"/>
  <c r="DC42" i="14"/>
  <c r="CU42" i="14"/>
  <c r="CT42" i="14"/>
  <c r="CK42" i="14"/>
  <c r="CJ42" i="14"/>
  <c r="CA42" i="14"/>
  <c r="BZ42" i="14"/>
  <c r="BP42" i="14"/>
  <c r="BO42" i="14"/>
  <c r="BS42" i="14" s="1"/>
  <c r="BF42" i="14"/>
  <c r="BE42" i="14"/>
  <c r="GM40" i="14"/>
  <c r="GL40" i="14"/>
  <c r="GC40" i="14"/>
  <c r="GB40" i="14"/>
  <c r="FS40" i="14"/>
  <c r="FR40" i="14"/>
  <c r="FI40" i="14"/>
  <c r="FH40" i="14"/>
  <c r="EY40" i="14"/>
  <c r="EX40" i="14"/>
  <c r="DW40" i="14"/>
  <c r="DE40" i="14"/>
  <c r="DC40" i="14"/>
  <c r="CU40" i="14"/>
  <c r="CT40" i="14"/>
  <c r="CK40" i="14"/>
  <c r="CJ40" i="14"/>
  <c r="CA40" i="14"/>
  <c r="BZ40" i="14"/>
  <c r="BP40" i="14"/>
  <c r="BO40" i="14"/>
  <c r="BS40" i="14" s="1"/>
  <c r="BF40" i="14"/>
  <c r="BE40" i="14"/>
  <c r="GM39" i="14"/>
  <c r="GL39" i="14"/>
  <c r="GC39" i="14"/>
  <c r="GB39" i="14"/>
  <c r="FS39" i="14"/>
  <c r="FR39" i="14"/>
  <c r="FI39" i="14"/>
  <c r="FH39" i="14"/>
  <c r="EY39" i="14"/>
  <c r="EX39" i="14"/>
  <c r="DW39" i="14"/>
  <c r="DE39" i="14"/>
  <c r="DC39" i="14"/>
  <c r="CU39" i="14"/>
  <c r="CT39" i="14"/>
  <c r="CK39" i="14"/>
  <c r="CJ39" i="14"/>
  <c r="CA39" i="14"/>
  <c r="BZ39" i="14"/>
  <c r="BP39" i="14"/>
  <c r="BO39" i="14"/>
  <c r="BS39" i="14" s="1"/>
  <c r="BF39" i="14"/>
  <c r="BE39" i="14"/>
  <c r="GM38" i="14"/>
  <c r="GL38" i="14"/>
  <c r="GC38" i="14"/>
  <c r="GB38" i="14"/>
  <c r="FS38" i="14"/>
  <c r="FR38" i="14"/>
  <c r="FI38" i="14"/>
  <c r="FH38" i="14"/>
  <c r="EY38" i="14"/>
  <c r="EX38" i="14"/>
  <c r="DW38" i="14"/>
  <c r="DE38" i="14"/>
  <c r="DC38" i="14"/>
  <c r="CU38" i="14"/>
  <c r="CT38" i="14"/>
  <c r="CK38" i="14"/>
  <c r="CJ38" i="14"/>
  <c r="CA38" i="14"/>
  <c r="BZ38" i="14"/>
  <c r="BP38" i="14"/>
  <c r="BO38" i="14"/>
  <c r="BS38" i="14" s="1"/>
  <c r="BF38" i="14"/>
  <c r="BE38" i="14"/>
  <c r="GM37" i="14"/>
  <c r="GL37" i="14"/>
  <c r="GC37" i="14"/>
  <c r="GB37" i="14"/>
  <c r="FS37" i="14"/>
  <c r="FR37" i="14"/>
  <c r="FI37" i="14"/>
  <c r="FH37" i="14"/>
  <c r="EY37" i="14"/>
  <c r="EX37" i="14"/>
  <c r="DW37" i="14"/>
  <c r="DE37" i="14"/>
  <c r="DC37" i="14"/>
  <c r="CU37" i="14"/>
  <c r="CT37" i="14"/>
  <c r="CK37" i="14"/>
  <c r="CJ37" i="14"/>
  <c r="CA37" i="14"/>
  <c r="BZ37" i="14"/>
  <c r="BP37" i="14"/>
  <c r="BO37" i="14"/>
  <c r="BS37" i="14" s="1"/>
  <c r="BF37" i="14"/>
  <c r="BE37" i="14"/>
  <c r="GM36" i="14"/>
  <c r="GL36" i="14"/>
  <c r="GC36" i="14"/>
  <c r="GB36" i="14"/>
  <c r="FS36" i="14"/>
  <c r="FR36" i="14"/>
  <c r="FI36" i="14"/>
  <c r="FH36" i="14"/>
  <c r="EY36" i="14"/>
  <c r="EX36" i="14"/>
  <c r="DW36" i="14"/>
  <c r="DE36" i="14"/>
  <c r="DC36" i="14"/>
  <c r="CU36" i="14"/>
  <c r="CT36" i="14"/>
  <c r="CK36" i="14"/>
  <c r="CJ36" i="14"/>
  <c r="BZ36" i="14"/>
  <c r="BP36" i="14"/>
  <c r="BO36" i="14"/>
  <c r="BS36" i="14" s="1"/>
  <c r="BF36" i="14"/>
  <c r="BE36" i="14"/>
  <c r="GM35" i="14"/>
  <c r="GL35" i="14"/>
  <c r="GC35" i="14"/>
  <c r="GB35" i="14"/>
  <c r="FS35" i="14"/>
  <c r="FR35" i="14"/>
  <c r="FI35" i="14"/>
  <c r="FH35" i="14"/>
  <c r="EY35" i="14"/>
  <c r="EX35" i="14"/>
  <c r="DW35" i="14"/>
  <c r="DE35" i="14"/>
  <c r="DC35" i="14"/>
  <c r="CU35" i="14"/>
  <c r="CT35" i="14"/>
  <c r="CK35" i="14"/>
  <c r="CJ35" i="14"/>
  <c r="CA35" i="14"/>
  <c r="BZ35" i="14"/>
  <c r="BP35" i="14"/>
  <c r="BO35" i="14"/>
  <c r="BS35" i="14" s="1"/>
  <c r="BF35" i="14"/>
  <c r="BE35" i="14"/>
  <c r="GM34" i="14"/>
  <c r="GL34" i="14"/>
  <c r="GC34" i="14"/>
  <c r="GB34" i="14"/>
  <c r="FS34" i="14"/>
  <c r="FR34" i="14"/>
  <c r="FI34" i="14"/>
  <c r="FH34" i="14"/>
  <c r="EY34" i="14"/>
  <c r="EX34" i="14"/>
  <c r="DW34" i="14"/>
  <c r="DE34" i="14"/>
  <c r="DC34" i="14"/>
  <c r="CU34" i="14"/>
  <c r="CT34" i="14"/>
  <c r="CK34" i="14"/>
  <c r="CJ34" i="14"/>
  <c r="CA34" i="14"/>
  <c r="BZ34" i="14"/>
  <c r="BP34" i="14"/>
  <c r="BO34" i="14"/>
  <c r="BS34" i="14" s="1"/>
  <c r="BF34" i="14"/>
  <c r="BE34" i="14"/>
  <c r="GM32" i="14"/>
  <c r="GL32" i="14"/>
  <c r="GC32" i="14"/>
  <c r="GB32" i="14"/>
  <c r="FS32" i="14"/>
  <c r="FR32" i="14"/>
  <c r="FI32" i="14"/>
  <c r="FH32" i="14"/>
  <c r="EY32" i="14"/>
  <c r="EX32" i="14"/>
  <c r="DW32" i="14"/>
  <c r="DE32" i="14"/>
  <c r="DC32" i="14"/>
  <c r="CU32" i="14"/>
  <c r="CT32" i="14"/>
  <c r="CK32" i="14"/>
  <c r="CJ32" i="14"/>
  <c r="CA32" i="14"/>
  <c r="BZ32" i="14"/>
  <c r="BP32" i="14"/>
  <c r="BO32" i="14"/>
  <c r="BS32" i="14" s="1"/>
  <c r="BF32" i="14"/>
  <c r="BE32" i="14"/>
  <c r="GM31" i="14"/>
  <c r="GL31" i="14"/>
  <c r="GC31" i="14"/>
  <c r="GB31" i="14"/>
  <c r="FS31" i="14"/>
  <c r="FR31" i="14"/>
  <c r="FI31" i="14"/>
  <c r="FH31" i="14"/>
  <c r="EY31" i="14"/>
  <c r="EX31" i="14"/>
  <c r="DW31" i="14"/>
  <c r="DE31" i="14"/>
  <c r="DC31" i="14"/>
  <c r="CU31" i="14"/>
  <c r="CT31" i="14"/>
  <c r="CK31" i="14"/>
  <c r="CJ31" i="14"/>
  <c r="CA31" i="14"/>
  <c r="BZ31" i="14"/>
  <c r="BP31" i="14"/>
  <c r="BO31" i="14"/>
  <c r="BS31" i="14" s="1"/>
  <c r="BF31" i="14"/>
  <c r="BE31" i="14"/>
  <c r="GM30" i="14"/>
  <c r="GL30" i="14"/>
  <c r="GC30" i="14"/>
  <c r="GB30" i="14"/>
  <c r="FS30" i="14"/>
  <c r="FR30" i="14"/>
  <c r="FI30" i="14"/>
  <c r="FH30" i="14"/>
  <c r="EY30" i="14"/>
  <c r="EX30" i="14"/>
  <c r="DW30" i="14"/>
  <c r="DE30" i="14"/>
  <c r="DC30" i="14"/>
  <c r="CU30" i="14"/>
  <c r="CT30" i="14"/>
  <c r="CK30" i="14"/>
  <c r="CJ30" i="14"/>
  <c r="CA30" i="14"/>
  <c r="BZ30" i="14"/>
  <c r="BP30" i="14"/>
  <c r="BO30" i="14"/>
  <c r="BS30" i="14" s="1"/>
  <c r="BF30" i="14"/>
  <c r="BE30" i="14"/>
  <c r="GM28" i="14"/>
  <c r="GL28" i="14"/>
  <c r="GC28" i="14"/>
  <c r="GB28" i="14"/>
  <c r="FS28" i="14"/>
  <c r="FR28" i="14"/>
  <c r="FI28" i="14"/>
  <c r="FH28" i="14"/>
  <c r="EY28" i="14"/>
  <c r="EX28" i="14"/>
  <c r="DW28" i="14"/>
  <c r="DE28" i="14"/>
  <c r="DC28" i="14"/>
  <c r="CU28" i="14"/>
  <c r="CT28" i="14"/>
  <c r="CK28" i="14"/>
  <c r="CJ28" i="14"/>
  <c r="CA28" i="14"/>
  <c r="BZ28" i="14"/>
  <c r="BP28" i="14"/>
  <c r="BO28" i="14"/>
  <c r="BS28" i="14" s="1"/>
  <c r="BF28" i="14"/>
  <c r="BE28" i="14"/>
  <c r="GM27" i="14"/>
  <c r="GL27" i="14"/>
  <c r="GC27" i="14"/>
  <c r="GB27" i="14"/>
  <c r="FS27" i="14"/>
  <c r="FR27" i="14"/>
  <c r="FI27" i="14"/>
  <c r="FH27" i="14"/>
  <c r="EY27" i="14"/>
  <c r="EX27" i="14"/>
  <c r="DW27" i="14"/>
  <c r="DE27" i="14"/>
  <c r="DC27" i="14"/>
  <c r="CU27" i="14"/>
  <c r="CT27" i="14"/>
  <c r="CK27" i="14"/>
  <c r="CJ27" i="14"/>
  <c r="CA27" i="14"/>
  <c r="BZ27" i="14"/>
  <c r="BP27" i="14"/>
  <c r="BO27" i="14"/>
  <c r="BS27" i="14" s="1"/>
  <c r="BF27" i="14"/>
  <c r="BE27" i="14"/>
  <c r="GM26" i="14"/>
  <c r="GL26" i="14"/>
  <c r="GC26" i="14"/>
  <c r="GB26" i="14"/>
  <c r="FS26" i="14"/>
  <c r="FR26" i="14"/>
  <c r="FI26" i="14"/>
  <c r="FH26" i="14"/>
  <c r="EY26" i="14"/>
  <c r="EX26" i="14"/>
  <c r="DW26" i="14"/>
  <c r="DE26" i="14"/>
  <c r="DC26" i="14"/>
  <c r="CU26" i="14"/>
  <c r="CT26" i="14"/>
  <c r="CK26" i="14"/>
  <c r="CJ26" i="14"/>
  <c r="CA26" i="14"/>
  <c r="BZ26" i="14"/>
  <c r="BP26" i="14"/>
  <c r="BO26" i="14"/>
  <c r="BS26" i="14" s="1"/>
  <c r="BF26" i="14"/>
  <c r="BE26" i="14"/>
  <c r="GM25" i="14"/>
  <c r="GL25" i="14"/>
  <c r="GC25" i="14"/>
  <c r="GB25" i="14"/>
  <c r="FS25" i="14"/>
  <c r="FR25" i="14"/>
  <c r="FI25" i="14"/>
  <c r="FH25" i="14"/>
  <c r="EY25" i="14"/>
  <c r="EX25" i="14"/>
  <c r="DW25" i="14"/>
  <c r="DE25" i="14"/>
  <c r="DC25" i="14"/>
  <c r="CU25" i="14"/>
  <c r="CT25" i="14"/>
  <c r="CK25" i="14"/>
  <c r="CJ25" i="14"/>
  <c r="CA25" i="14"/>
  <c r="BZ25" i="14"/>
  <c r="BP25" i="14"/>
  <c r="BO25" i="14"/>
  <c r="BS25" i="14" s="1"/>
  <c r="BF25" i="14"/>
  <c r="BE25" i="14"/>
  <c r="GM24" i="14"/>
  <c r="GL24" i="14"/>
  <c r="GC24" i="14"/>
  <c r="GB24" i="14"/>
  <c r="FS24" i="14"/>
  <c r="FR24" i="14"/>
  <c r="FI24" i="14"/>
  <c r="FH24" i="14"/>
  <c r="EY24" i="14"/>
  <c r="EX24" i="14"/>
  <c r="DW24" i="14"/>
  <c r="DE24" i="14"/>
  <c r="DC24" i="14"/>
  <c r="CU24" i="14"/>
  <c r="CT24" i="14"/>
  <c r="CK24" i="14"/>
  <c r="CJ24" i="14"/>
  <c r="CA24" i="14"/>
  <c r="BZ24" i="14"/>
  <c r="BP24" i="14"/>
  <c r="BO24" i="14"/>
  <c r="BS24" i="14" s="1"/>
  <c r="BF24" i="14"/>
  <c r="BE24" i="14"/>
  <c r="GM23" i="14"/>
  <c r="GL23" i="14"/>
  <c r="GC23" i="14"/>
  <c r="GB23" i="14"/>
  <c r="FS23" i="14"/>
  <c r="FR23" i="14"/>
  <c r="FI23" i="14"/>
  <c r="FH23" i="14"/>
  <c r="EY23" i="14"/>
  <c r="EX23" i="14"/>
  <c r="DW23" i="14"/>
  <c r="DE23" i="14"/>
  <c r="DC23" i="14"/>
  <c r="CU23" i="14"/>
  <c r="CT23" i="14"/>
  <c r="CK23" i="14"/>
  <c r="CJ23" i="14"/>
  <c r="CA23" i="14"/>
  <c r="BZ23" i="14"/>
  <c r="BP23" i="14"/>
  <c r="BO23" i="14"/>
  <c r="BS23" i="14" s="1"/>
  <c r="BF23" i="14"/>
  <c r="BE23" i="14"/>
  <c r="GM22" i="14"/>
  <c r="GL22" i="14"/>
  <c r="GC22" i="14"/>
  <c r="GB22" i="14"/>
  <c r="FS22" i="14"/>
  <c r="FR22" i="14"/>
  <c r="FI22" i="14"/>
  <c r="FH22" i="14"/>
  <c r="EY22" i="14"/>
  <c r="EX22" i="14"/>
  <c r="DW22" i="14"/>
  <c r="DE22" i="14"/>
  <c r="DC22" i="14"/>
  <c r="CU22" i="14"/>
  <c r="CT22" i="14"/>
  <c r="CK22" i="14"/>
  <c r="CJ22" i="14"/>
  <c r="CA22" i="14"/>
  <c r="BZ22" i="14"/>
  <c r="BP22" i="14"/>
  <c r="BO22" i="14"/>
  <c r="BS22" i="14" s="1"/>
  <c r="BF22" i="14"/>
  <c r="BE22" i="14"/>
  <c r="GM21" i="14"/>
  <c r="GL21" i="14"/>
  <c r="GC21" i="14"/>
  <c r="GB21" i="14"/>
  <c r="FS21" i="14"/>
  <c r="FR21" i="14"/>
  <c r="FI21" i="14"/>
  <c r="FH21" i="14"/>
  <c r="EY21" i="14"/>
  <c r="EX21" i="14"/>
  <c r="DW21" i="14"/>
  <c r="DE21" i="14"/>
  <c r="DC21" i="14"/>
  <c r="CU21" i="14"/>
  <c r="CT21" i="14"/>
  <c r="CK21" i="14"/>
  <c r="CJ21" i="14"/>
  <c r="CA21" i="14"/>
  <c r="BZ21" i="14"/>
  <c r="BP21" i="14"/>
  <c r="BO21" i="14"/>
  <c r="BS21" i="14" s="1"/>
  <c r="BF21" i="14"/>
  <c r="BE21" i="14"/>
  <c r="GM19" i="14"/>
  <c r="GL19" i="14"/>
  <c r="GC19" i="14"/>
  <c r="GB19" i="14"/>
  <c r="FS19" i="14"/>
  <c r="FR19" i="14"/>
  <c r="FI19" i="14"/>
  <c r="FH19" i="14"/>
  <c r="EY19" i="14"/>
  <c r="EX19" i="14"/>
  <c r="DW19" i="14"/>
  <c r="DE19" i="14"/>
  <c r="DC19" i="14"/>
  <c r="CU19" i="14"/>
  <c r="CT19" i="14"/>
  <c r="CK19" i="14"/>
  <c r="CJ19" i="14"/>
  <c r="CA19" i="14"/>
  <c r="BZ19" i="14"/>
  <c r="BP19" i="14"/>
  <c r="BO19" i="14"/>
  <c r="BS19" i="14" s="1"/>
  <c r="BF19" i="14"/>
  <c r="BE19" i="14"/>
  <c r="GM18" i="14"/>
  <c r="GL18" i="14"/>
  <c r="GC18" i="14"/>
  <c r="GB18" i="14"/>
  <c r="FS18" i="14"/>
  <c r="FR18" i="14"/>
  <c r="FI18" i="14"/>
  <c r="FH18" i="14"/>
  <c r="EY18" i="14"/>
  <c r="EX18" i="14"/>
  <c r="DW18" i="14"/>
  <c r="DE18" i="14"/>
  <c r="DC18" i="14"/>
  <c r="CU18" i="14"/>
  <c r="CT18" i="14"/>
  <c r="CK18" i="14"/>
  <c r="CJ18" i="14"/>
  <c r="CA18" i="14"/>
  <c r="BZ18" i="14"/>
  <c r="BP18" i="14"/>
  <c r="BO18" i="14"/>
  <c r="BS18" i="14" s="1"/>
  <c r="BF18" i="14"/>
  <c r="BE18" i="14"/>
  <c r="GM17" i="14"/>
  <c r="GL17" i="14"/>
  <c r="GC17" i="14"/>
  <c r="GB17" i="14"/>
  <c r="FS17" i="14"/>
  <c r="FR17" i="14"/>
  <c r="FI17" i="14"/>
  <c r="FH17" i="14"/>
  <c r="EY17" i="14"/>
  <c r="EX17" i="14"/>
  <c r="DW17" i="14"/>
  <c r="DE17" i="14"/>
  <c r="DC17" i="14"/>
  <c r="CU17" i="14"/>
  <c r="CT17" i="14"/>
  <c r="CK17" i="14"/>
  <c r="CJ17" i="14"/>
  <c r="CA17" i="14"/>
  <c r="BZ17" i="14"/>
  <c r="BP17" i="14"/>
  <c r="BO17" i="14"/>
  <c r="BS17" i="14" s="1"/>
  <c r="BF17" i="14"/>
  <c r="BE17" i="14"/>
  <c r="AX17" i="14"/>
  <c r="AX18" i="14" s="1"/>
  <c r="AX19" i="14" s="1"/>
  <c r="AX21" i="14" s="1"/>
  <c r="AX22" i="14" s="1"/>
  <c r="AX23" i="14" s="1"/>
  <c r="AX24" i="14" s="1"/>
  <c r="AX25" i="14" s="1"/>
  <c r="AX26" i="14" s="1"/>
  <c r="AX27" i="14" s="1"/>
  <c r="AX28" i="14" s="1"/>
  <c r="AX30" i="14" s="1"/>
  <c r="AX31" i="14" s="1"/>
  <c r="AX32" i="14" s="1"/>
  <c r="AX34" i="14" s="1"/>
  <c r="AX35" i="14" s="1"/>
  <c r="AX36" i="14" s="1"/>
  <c r="AX37" i="14" s="1"/>
  <c r="AX38" i="14" s="1"/>
  <c r="AX39" i="14" s="1"/>
  <c r="AX40" i="14" s="1"/>
  <c r="AX42" i="14" s="1"/>
  <c r="AX43" i="14" s="1"/>
  <c r="AX44" i="14" s="1"/>
  <c r="AX46" i="14" s="1"/>
  <c r="GM15" i="14"/>
  <c r="GL15" i="14"/>
  <c r="GC15" i="14"/>
  <c r="GB15" i="14"/>
  <c r="FS15" i="14"/>
  <c r="FR15" i="14"/>
  <c r="FI15" i="14"/>
  <c r="FH15" i="14"/>
  <c r="EY15" i="14"/>
  <c r="EX15" i="14"/>
  <c r="DW15" i="14"/>
  <c r="DE15" i="14"/>
  <c r="DC15" i="14"/>
  <c r="CU15" i="14"/>
  <c r="CT15" i="14"/>
  <c r="CK15" i="14"/>
  <c r="CJ15" i="14"/>
  <c r="CA15" i="14"/>
  <c r="BZ15" i="14"/>
  <c r="BP15" i="14"/>
  <c r="BO15" i="14"/>
  <c r="BS15" i="14" s="1"/>
  <c r="BF15" i="14"/>
  <c r="BE15" i="14"/>
  <c r="GM14" i="14"/>
  <c r="GL14" i="14"/>
  <c r="GC14" i="14"/>
  <c r="GB14" i="14"/>
  <c r="FS14" i="14"/>
  <c r="FR14" i="14"/>
  <c r="FI14" i="14"/>
  <c r="FH14" i="14"/>
  <c r="EY14" i="14"/>
  <c r="EX14" i="14"/>
  <c r="DW14" i="14"/>
  <c r="DE14" i="14"/>
  <c r="DC14" i="14"/>
  <c r="CU14" i="14"/>
  <c r="CT14" i="14"/>
  <c r="CK14" i="14"/>
  <c r="CJ14" i="14"/>
  <c r="CA14" i="14"/>
  <c r="BZ14" i="14"/>
  <c r="BP14" i="14"/>
  <c r="BO14" i="14"/>
  <c r="BS14" i="14" s="1"/>
  <c r="BF14" i="14"/>
  <c r="BE14" i="14"/>
  <c r="GM13" i="14"/>
  <c r="GL13" i="14"/>
  <c r="GC13" i="14"/>
  <c r="GB13" i="14"/>
  <c r="FS13" i="14"/>
  <c r="FR13" i="14"/>
  <c r="FI13" i="14"/>
  <c r="FH13" i="14"/>
  <c r="EY13" i="14"/>
  <c r="EX13" i="14"/>
  <c r="DW13" i="14"/>
  <c r="DE13" i="14"/>
  <c r="DC13" i="14"/>
  <c r="CU13" i="14"/>
  <c r="CT13" i="14"/>
  <c r="CK13" i="14"/>
  <c r="CJ13" i="14"/>
  <c r="CA13" i="14"/>
  <c r="BZ13" i="14"/>
  <c r="BP13" i="14"/>
  <c r="BO13" i="14"/>
  <c r="BS13" i="14" s="1"/>
  <c r="BF13" i="14"/>
  <c r="BE13" i="14"/>
  <c r="GM12" i="14"/>
  <c r="GL12" i="14"/>
  <c r="GC12" i="14"/>
  <c r="GB12" i="14"/>
  <c r="FS12" i="14"/>
  <c r="FR12" i="14"/>
  <c r="FI12" i="14"/>
  <c r="FH12" i="14"/>
  <c r="EY12" i="14"/>
  <c r="EX12" i="14"/>
  <c r="DW12" i="14"/>
  <c r="DE12" i="14"/>
  <c r="DC12" i="14"/>
  <c r="CU12" i="14"/>
  <c r="CT12" i="14"/>
  <c r="CK12" i="14"/>
  <c r="CJ12" i="14"/>
  <c r="CA12" i="14"/>
  <c r="BZ12" i="14"/>
  <c r="BP12" i="14"/>
  <c r="BO12" i="14"/>
  <c r="BS12" i="14" s="1"/>
  <c r="BF12" i="14"/>
  <c r="BE12" i="14"/>
  <c r="GM11" i="14"/>
  <c r="GL11" i="14"/>
  <c r="GC11" i="14"/>
  <c r="GB11" i="14"/>
  <c r="FS11" i="14"/>
  <c r="FR11" i="14"/>
  <c r="FI11" i="14"/>
  <c r="FH11" i="14"/>
  <c r="EY11" i="14"/>
  <c r="EX11" i="14"/>
  <c r="DW11" i="14"/>
  <c r="DE11" i="14"/>
  <c r="DC11" i="14"/>
  <c r="CU11" i="14"/>
  <c r="CT11" i="14"/>
  <c r="CK11" i="14"/>
  <c r="CJ11" i="14"/>
  <c r="CA11" i="14"/>
  <c r="BZ11" i="14"/>
  <c r="BP11" i="14"/>
  <c r="BO11" i="14"/>
  <c r="BS11" i="14" s="1"/>
  <c r="BF11" i="14"/>
  <c r="BE11" i="14"/>
  <c r="GM10" i="14"/>
  <c r="GL10" i="14"/>
  <c r="GC10" i="14"/>
  <c r="GB10" i="14"/>
  <c r="FS10" i="14"/>
  <c r="FR10" i="14"/>
  <c r="FI10" i="14"/>
  <c r="FH10" i="14"/>
  <c r="EY10" i="14"/>
  <c r="EX10" i="14"/>
  <c r="DW10" i="14"/>
  <c r="DE10" i="14"/>
  <c r="DC10" i="14"/>
  <c r="CU10" i="14"/>
  <c r="CT10" i="14"/>
  <c r="CK10" i="14"/>
  <c r="CJ10" i="14"/>
  <c r="CA10" i="14"/>
  <c r="BZ10" i="14"/>
  <c r="BP10" i="14"/>
  <c r="BO10" i="14"/>
  <c r="BS10" i="14" s="1"/>
  <c r="BF10" i="14"/>
  <c r="BE10" i="14"/>
  <c r="GM9" i="14"/>
  <c r="GL9" i="14"/>
  <c r="GC9" i="14"/>
  <c r="GB9" i="14"/>
  <c r="FS9" i="14"/>
  <c r="FR9" i="14"/>
  <c r="FI9" i="14"/>
  <c r="FH9" i="14"/>
  <c r="EY9" i="14"/>
  <c r="EX9" i="14"/>
  <c r="DW9" i="14"/>
  <c r="DE9" i="14"/>
  <c r="DC9" i="14"/>
  <c r="CU9" i="14"/>
  <c r="CT9" i="14"/>
  <c r="CK9" i="14"/>
  <c r="CJ9" i="14"/>
  <c r="CA9" i="14"/>
  <c r="BZ9" i="14"/>
  <c r="BP9" i="14"/>
  <c r="BO9" i="14"/>
  <c r="BS9" i="14" s="1"/>
  <c r="BF9" i="14"/>
  <c r="BE9" i="14"/>
  <c r="GM7" i="14"/>
  <c r="GL7" i="14"/>
  <c r="GC7" i="14"/>
  <c r="GB7" i="14"/>
  <c r="FS7" i="14"/>
  <c r="FR7" i="14"/>
  <c r="FI7" i="14"/>
  <c r="FH7" i="14"/>
  <c r="EY7" i="14"/>
  <c r="EX7" i="14"/>
  <c r="DW7" i="14"/>
  <c r="DE7" i="14"/>
  <c r="DC7" i="14"/>
  <c r="CU7" i="14"/>
  <c r="CT7" i="14"/>
  <c r="CK7" i="14"/>
  <c r="CJ7" i="14"/>
  <c r="CA7" i="14"/>
  <c r="BZ7" i="14"/>
  <c r="BP7" i="14"/>
  <c r="BO7" i="14"/>
  <c r="BS7" i="14" s="1"/>
  <c r="BF7" i="14"/>
  <c r="BE7" i="14"/>
  <c r="GM6" i="14"/>
  <c r="GL6" i="14"/>
  <c r="GC6" i="14"/>
  <c r="GB6" i="14"/>
  <c r="FS6" i="14"/>
  <c r="FR6" i="14"/>
  <c r="FI6" i="14"/>
  <c r="FH6" i="14"/>
  <c r="EY6" i="14"/>
  <c r="EX6" i="14"/>
  <c r="DW6" i="14"/>
  <c r="DE6" i="14"/>
  <c r="DC6" i="14"/>
  <c r="CU6" i="14"/>
  <c r="CT6" i="14"/>
  <c r="CK6" i="14"/>
  <c r="CJ6" i="14"/>
  <c r="CA6" i="14"/>
  <c r="BZ6" i="14"/>
  <c r="BP6" i="14"/>
  <c r="BO6" i="14"/>
  <c r="BS6" i="14" s="1"/>
  <c r="BF6" i="14"/>
  <c r="BE6" i="14"/>
  <c r="GM5" i="14"/>
  <c r="GL5" i="14"/>
  <c r="GC5" i="14"/>
  <c r="GB5" i="14"/>
  <c r="FS5" i="14"/>
  <c r="FR5" i="14"/>
  <c r="FI5" i="14"/>
  <c r="FH5" i="14"/>
  <c r="EY5" i="14"/>
  <c r="EX5" i="14"/>
  <c r="DW5" i="14"/>
  <c r="DE5" i="14"/>
  <c r="DC5" i="14"/>
  <c r="CU5" i="14"/>
  <c r="CT5" i="14"/>
  <c r="CK5" i="14"/>
  <c r="CJ5" i="14"/>
  <c r="CA5" i="14"/>
  <c r="BZ5" i="14"/>
  <c r="BO5" i="14"/>
  <c r="BS5" i="14" s="1"/>
  <c r="BF5" i="14"/>
  <c r="BE5" i="14"/>
  <c r="GM3" i="14"/>
  <c r="GL3" i="14"/>
  <c r="GC3" i="14"/>
  <c r="GB3" i="14"/>
  <c r="FS3" i="14"/>
  <c r="FR3" i="14"/>
  <c r="FI3" i="14"/>
  <c r="FH3" i="14"/>
  <c r="EY3" i="14"/>
  <c r="EX3" i="14"/>
  <c r="DW3" i="14"/>
  <c r="DE3" i="14"/>
  <c r="DC3" i="14"/>
  <c r="CU3" i="14"/>
  <c r="CT3" i="14"/>
  <c r="CK3" i="14"/>
  <c r="CJ3" i="14"/>
  <c r="CA3" i="14"/>
  <c r="BZ3" i="14"/>
  <c r="BP3" i="14"/>
  <c r="BO3" i="14"/>
  <c r="BS3" i="14" s="1"/>
  <c r="BF3" i="14"/>
  <c r="BE3" i="14"/>
  <c r="GM2" i="14"/>
  <c r="GL2" i="14"/>
  <c r="GC2" i="14"/>
  <c r="GB2" i="14"/>
  <c r="FR2" i="14"/>
  <c r="FI2" i="14"/>
  <c r="FH2" i="14"/>
  <c r="EY2" i="14"/>
  <c r="EX2" i="14"/>
  <c r="DW2" i="14"/>
  <c r="DE2" i="14"/>
  <c r="DC2" i="14"/>
  <c r="CU2" i="14"/>
  <c r="CT2" i="14"/>
  <c r="CK2" i="14"/>
  <c r="CJ2" i="14"/>
  <c r="CA2" i="14"/>
  <c r="BZ2" i="14"/>
  <c r="BP2" i="14"/>
  <c r="BO2" i="14"/>
  <c r="BS2" i="14" s="1"/>
  <c r="BF2" i="14"/>
  <c r="BE2" i="14"/>
  <c r="O2" i="1" l="1"/>
  <c r="O3" i="1"/>
  <c r="V1" i="14" l="1"/>
  <c r="W1" i="14" s="1"/>
  <c r="X1" i="14" s="1"/>
  <c r="Y1" i="14" s="1"/>
  <c r="Z1" i="14" s="1"/>
  <c r="AA1" i="14" s="1"/>
  <c r="AB1" i="14" s="1"/>
  <c r="AC1" i="14" s="1"/>
  <c r="AD1" i="14" s="1"/>
  <c r="AE1" i="14" s="1"/>
  <c r="AF1" i="14" s="1"/>
  <c r="AG1" i="14" s="1"/>
  <c r="AH1" i="14" s="1"/>
  <c r="AI1" i="14" s="1"/>
  <c r="AJ1" i="14" s="1"/>
  <c r="AK1" i="14" s="1"/>
  <c r="AL1" i="14" s="1"/>
  <c r="AM1" i="14" s="1"/>
  <c r="AN1" i="14" s="1"/>
  <c r="AO1" i="14" s="1"/>
  <c r="AP1" i="14" s="1"/>
  <c r="AQ1" i="14" s="1"/>
  <c r="AR1" i="14" s="1"/>
  <c r="AS1" i="14" s="1"/>
  <c r="AT1" i="14" s="1"/>
  <c r="Y248" i="14"/>
  <c r="Y249" i="14" s="1"/>
  <c r="Y250" i="14" s="1"/>
  <c r="Y251" i="14" s="1"/>
  <c r="Y252" i="14" s="1"/>
  <c r="Y253" i="14" s="1"/>
  <c r="AT26" i="14"/>
  <c r="AR26" i="14"/>
  <c r="AP26" i="14"/>
  <c r="AN26" i="14"/>
  <c r="AL26" i="14"/>
  <c r="AJ26" i="14"/>
  <c r="AH26" i="14"/>
  <c r="AG26" i="14"/>
  <c r="AF26" i="14"/>
  <c r="AD26" i="14"/>
  <c r="AC26" i="14"/>
  <c r="AB26" i="14"/>
  <c r="Z26" i="14"/>
  <c r="Y26" i="14"/>
  <c r="X26" i="14"/>
  <c r="V26" i="14"/>
  <c r="U26" i="14"/>
  <c r="T26" i="14"/>
  <c r="R26" i="14"/>
  <c r="Q26" i="14"/>
  <c r="P26" i="14"/>
  <c r="N26" i="14"/>
  <c r="M26" i="14"/>
  <c r="L26" i="14"/>
  <c r="AV49" i="14" l="1"/>
  <c r="AK26" i="14"/>
  <c r="AO26" i="14"/>
  <c r="K26" i="14"/>
  <c r="O26" i="14"/>
  <c r="S26" i="14"/>
  <c r="W26" i="14"/>
  <c r="AA26" i="14"/>
  <c r="AE26" i="14"/>
  <c r="AI26" i="14"/>
  <c r="AM26" i="14"/>
  <c r="AQ26" i="14"/>
  <c r="AS26" i="14"/>
  <c r="M3" i="1"/>
  <c r="M4" i="1"/>
  <c r="M5" i="1"/>
  <c r="M6" i="1"/>
  <c r="M7" i="1"/>
  <c r="M8" i="1"/>
  <c r="M9" i="1"/>
  <c r="M10" i="1"/>
  <c r="M11" i="1"/>
  <c r="M12" i="1"/>
  <c r="M13" i="1"/>
  <c r="M14" i="1"/>
  <c r="M15" i="1"/>
  <c r="M16" i="1"/>
  <c r="M17" i="1"/>
  <c r="M18" i="1"/>
  <c r="M19" i="1"/>
  <c r="M2" i="1"/>
  <c r="AR149" i="14" l="1"/>
  <c r="AB149" i="14"/>
  <c r="L149" i="14"/>
  <c r="AG173" i="14"/>
  <c r="AI161" i="14"/>
  <c r="S161" i="14"/>
  <c r="AS149" i="14"/>
  <c r="AC149" i="14"/>
  <c r="M149" i="14"/>
  <c r="AF173" i="14"/>
  <c r="P173" i="14"/>
  <c r="AF161" i="14"/>
  <c r="J161" i="14"/>
  <c r="AQ149" i="14"/>
  <c r="AG149" i="14"/>
  <c r="AG137" i="14"/>
  <c r="V149" i="14"/>
  <c r="K149" i="14"/>
  <c r="AJ173" i="14"/>
  <c r="T173" i="14"/>
  <c r="AP149" i="14"/>
  <c r="AE149" i="14"/>
  <c r="U149" i="14"/>
  <c r="AT173" i="14"/>
  <c r="AD173" i="14"/>
  <c r="N173" i="14"/>
  <c r="AH161" i="14"/>
  <c r="R161" i="14"/>
  <c r="AD137" i="14"/>
  <c r="AD149" i="14"/>
  <c r="AG72" i="14"/>
  <c r="AO149" i="14"/>
  <c r="AI149" i="14"/>
  <c r="AD161" i="14"/>
  <c r="T161" i="14"/>
  <c r="AD72" i="14"/>
  <c r="W173" i="14"/>
  <c r="AL161" i="14"/>
  <c r="AB161" i="14"/>
  <c r="AN149" i="14"/>
  <c r="X149" i="14"/>
  <c r="AS137" i="14"/>
  <c r="AS173" i="14"/>
  <c r="AC137" i="14"/>
  <c r="AC173" i="14"/>
  <c r="M72" i="14"/>
  <c r="M137" i="14"/>
  <c r="M173" i="14"/>
  <c r="AE161" i="14"/>
  <c r="O161" i="14"/>
  <c r="AM149" i="14"/>
  <c r="W149" i="14"/>
  <c r="W137" i="14"/>
  <c r="AQ137" i="14"/>
  <c r="AQ173" i="14"/>
  <c r="AA173" i="14"/>
  <c r="K137" i="14"/>
  <c r="K173" i="14"/>
  <c r="Z161" i="14"/>
  <c r="AF125" i="14"/>
  <c r="AL149" i="14"/>
  <c r="AE137" i="14"/>
  <c r="AE173" i="14"/>
  <c r="AS161" i="14"/>
  <c r="AC161" i="14"/>
  <c r="M161" i="14"/>
  <c r="J125" i="14"/>
  <c r="AJ149" i="14"/>
  <c r="AJ137" i="14"/>
  <c r="T149" i="14"/>
  <c r="T137" i="14"/>
  <c r="AO137" i="14"/>
  <c r="AO173" i="14"/>
  <c r="Y173" i="14"/>
  <c r="AQ125" i="14"/>
  <c r="AQ161" i="14"/>
  <c r="AA161" i="14"/>
  <c r="K125" i="14"/>
  <c r="K161" i="14"/>
  <c r="AH149" i="14"/>
  <c r="R149" i="14"/>
  <c r="AL137" i="14"/>
  <c r="AL173" i="14"/>
  <c r="V137" i="14"/>
  <c r="V173" i="14"/>
  <c r="AP125" i="14"/>
  <c r="AP161" i="14"/>
  <c r="U161" i="14"/>
  <c r="AL72" i="14"/>
  <c r="AA149" i="14"/>
  <c r="AA72" i="14"/>
  <c r="AA137" i="14"/>
  <c r="Q149" i="14"/>
  <c r="Q137" i="14"/>
  <c r="AP72" i="14"/>
  <c r="AP137" i="14"/>
  <c r="AP173" i="14"/>
  <c r="Z173" i="14"/>
  <c r="J137" i="14"/>
  <c r="J173" i="14"/>
  <c r="AK149" i="14"/>
  <c r="Z149" i="14"/>
  <c r="Z137" i="14"/>
  <c r="O149" i="14"/>
  <c r="O137" i="14"/>
  <c r="AN137" i="14"/>
  <c r="AN173" i="14"/>
  <c r="X72" i="14"/>
  <c r="X137" i="14"/>
  <c r="X173" i="14"/>
  <c r="AT137" i="14"/>
  <c r="AT149" i="14"/>
  <c r="N137" i="14"/>
  <c r="N149" i="14"/>
  <c r="AH125" i="14"/>
  <c r="AS72" i="14"/>
  <c r="AJ72" i="14"/>
  <c r="S149" i="14"/>
  <c r="AO161" i="14"/>
  <c r="AA93" i="14"/>
  <c r="AA125" i="14"/>
  <c r="AQ93" i="14"/>
  <c r="K93" i="14"/>
  <c r="T72" i="14"/>
  <c r="AT72" i="14"/>
  <c r="N72" i="14"/>
  <c r="W72" i="14"/>
  <c r="AO125" i="14"/>
  <c r="Z72" i="14"/>
  <c r="AE72" i="14"/>
  <c r="O72" i="14"/>
  <c r="P149" i="14"/>
  <c r="P72" i="14"/>
  <c r="P137" i="14"/>
  <c r="W125" i="14"/>
  <c r="W161" i="14"/>
  <c r="AF137" i="14"/>
  <c r="AF149" i="14"/>
  <c r="AN125" i="14"/>
  <c r="AN161" i="14"/>
  <c r="Z125" i="14"/>
  <c r="AN72" i="14"/>
  <c r="AO72" i="14"/>
  <c r="AB137" i="14"/>
  <c r="AB173" i="14"/>
  <c r="Y137" i="14"/>
  <c r="Y72" i="14"/>
  <c r="Y149" i="14"/>
  <c r="AQ60" i="14"/>
  <c r="V72" i="14"/>
  <c r="Q161" i="14"/>
  <c r="Z60" i="14"/>
  <c r="Z93" i="14"/>
  <c r="N161" i="14"/>
  <c r="AO60" i="14"/>
  <c r="AO93" i="14"/>
  <c r="Q72" i="14"/>
  <c r="L137" i="14"/>
  <c r="L173" i="14"/>
  <c r="AS93" i="14"/>
  <c r="AH93" i="14"/>
  <c r="AC72" i="14"/>
  <c r="W93" i="14"/>
  <c r="AK137" i="14"/>
  <c r="AK173" i="14"/>
  <c r="X125" i="14"/>
  <c r="X161" i="14"/>
  <c r="AN60" i="14"/>
  <c r="AK72" i="14"/>
  <c r="AF72" i="14"/>
  <c r="AD125" i="14"/>
  <c r="AA60" i="14"/>
  <c r="AL11" i="14"/>
  <c r="AL48" i="14"/>
  <c r="AL23" i="14"/>
  <c r="AL60" i="14"/>
  <c r="AL93" i="14"/>
  <c r="AL125" i="14"/>
  <c r="J93" i="14"/>
  <c r="AM72" i="14"/>
  <c r="AM137" i="14"/>
  <c r="AM173" i="14"/>
  <c r="AJ125" i="14"/>
  <c r="AJ161" i="14"/>
  <c r="AQ72" i="14"/>
  <c r="AE60" i="14"/>
  <c r="AE93" i="14"/>
  <c r="AE125" i="14"/>
  <c r="AO36" i="14"/>
  <c r="AO23" i="14"/>
  <c r="AO11" i="14"/>
  <c r="AO48" i="14"/>
  <c r="AB72" i="14"/>
  <c r="AG11" i="14"/>
  <c r="AG48" i="14"/>
  <c r="AG36" i="14"/>
  <c r="AG23" i="14"/>
  <c r="AG60" i="14"/>
  <c r="AG93" i="14"/>
  <c r="AG125" i="14"/>
  <c r="AG161" i="14"/>
  <c r="U93" i="14"/>
  <c r="U72" i="14"/>
  <c r="U137" i="14"/>
  <c r="U173" i="14"/>
  <c r="AK60" i="14"/>
  <c r="AK93" i="14"/>
  <c r="AK125" i="14"/>
  <c r="AK161" i="14"/>
  <c r="AT161" i="14"/>
  <c r="AI137" i="14"/>
  <c r="AI173" i="14"/>
  <c r="AF60" i="14"/>
  <c r="AF93" i="14"/>
  <c r="AI60" i="14"/>
  <c r="AI93" i="14"/>
  <c r="AI125" i="14"/>
  <c r="K60" i="14"/>
  <c r="AR72" i="14"/>
  <c r="AR137" i="14"/>
  <c r="AR173" i="14"/>
  <c r="Q60" i="14"/>
  <c r="Q93" i="14"/>
  <c r="Z23" i="14"/>
  <c r="Z11" i="14"/>
  <c r="Z48" i="14"/>
  <c r="Z36" i="14"/>
  <c r="Y125" i="14"/>
  <c r="Y161" i="14"/>
  <c r="AE23" i="14"/>
  <c r="AE11" i="14"/>
  <c r="AE48" i="14"/>
  <c r="AE36" i="14"/>
  <c r="AD60" i="14"/>
  <c r="AD93" i="14"/>
  <c r="Y60" i="14"/>
  <c r="Y93" i="14"/>
  <c r="Q23" i="14"/>
  <c r="Q11" i="14"/>
  <c r="Q48" i="14"/>
  <c r="Q36" i="14"/>
  <c r="AH72" i="14"/>
  <c r="AH137" i="14"/>
  <c r="AH173" i="14"/>
  <c r="L72" i="14"/>
  <c r="L48" i="14"/>
  <c r="L36" i="14"/>
  <c r="L11" i="14"/>
  <c r="L60" i="14"/>
  <c r="L93" i="14"/>
  <c r="L125" i="14"/>
  <c r="L161" i="14"/>
  <c r="AC125" i="14"/>
  <c r="M93" i="14"/>
  <c r="M125" i="14"/>
  <c r="AC60" i="14"/>
  <c r="AC93" i="14"/>
  <c r="R60" i="14"/>
  <c r="R93" i="14"/>
  <c r="AH60" i="14"/>
  <c r="AK23" i="14"/>
  <c r="AK11" i="14"/>
  <c r="AK36" i="14"/>
  <c r="AF23" i="14"/>
  <c r="AF11" i="14"/>
  <c r="AF48" i="14"/>
  <c r="AF36" i="14"/>
  <c r="AA23" i="14"/>
  <c r="AA11" i="14"/>
  <c r="AA48" i="14"/>
  <c r="AA36" i="14"/>
  <c r="AM60" i="14"/>
  <c r="AM93" i="14"/>
  <c r="AM125" i="14"/>
  <c r="AM161" i="14"/>
  <c r="P11" i="14"/>
  <c r="P36" i="14"/>
  <c r="P23" i="14"/>
  <c r="P60" i="14"/>
  <c r="P93" i="14"/>
  <c r="P161" i="14"/>
  <c r="S72" i="14"/>
  <c r="S137" i="14"/>
  <c r="X60" i="14"/>
  <c r="X93" i="14"/>
  <c r="K72" i="14"/>
  <c r="K11" i="14"/>
  <c r="K48" i="14"/>
  <c r="K36" i="14"/>
  <c r="K23" i="14"/>
  <c r="T11" i="14"/>
  <c r="T48" i="14"/>
  <c r="T36" i="14"/>
  <c r="T23" i="14"/>
  <c r="T60" i="14"/>
  <c r="T93" i="14"/>
  <c r="T125" i="14"/>
  <c r="S60" i="14"/>
  <c r="S93" i="14"/>
  <c r="S125" i="14"/>
  <c r="AI72" i="14"/>
  <c r="AI11" i="14"/>
  <c r="AI48" i="14"/>
  <c r="AI36" i="14"/>
  <c r="AI23" i="14"/>
  <c r="AB60" i="14"/>
  <c r="AB93" i="14"/>
  <c r="AB125" i="14"/>
  <c r="AP60" i="14"/>
  <c r="AP93" i="14"/>
  <c r="AP23" i="14"/>
  <c r="AP11" i="14"/>
  <c r="AP48" i="14"/>
  <c r="AP36" i="14"/>
  <c r="X36" i="14"/>
  <c r="X23" i="14"/>
  <c r="X11" i="14"/>
  <c r="X48" i="14"/>
  <c r="R23" i="14"/>
  <c r="R11" i="14"/>
  <c r="R48" i="14"/>
  <c r="R36" i="14"/>
  <c r="R72" i="14"/>
  <c r="R137" i="14"/>
  <c r="AJ11" i="14"/>
  <c r="AJ48" i="14"/>
  <c r="AJ36" i="14"/>
  <c r="AJ23" i="14"/>
  <c r="AJ60" i="14"/>
  <c r="AJ93" i="14"/>
  <c r="N11" i="14"/>
  <c r="N48" i="14"/>
  <c r="N36" i="14"/>
  <c r="N23" i="14"/>
  <c r="N60" i="14"/>
  <c r="N93" i="14"/>
  <c r="AQ36" i="14"/>
  <c r="AQ23" i="14"/>
  <c r="AQ11" i="14"/>
  <c r="AQ48" i="14"/>
  <c r="O11" i="14"/>
  <c r="O48" i="14"/>
  <c r="O36" i="14"/>
  <c r="O23" i="14"/>
  <c r="O60" i="14"/>
  <c r="O93" i="14"/>
  <c r="O125" i="14"/>
  <c r="AT11" i="14"/>
  <c r="AT48" i="14"/>
  <c r="AT36" i="14"/>
  <c r="AT23" i="14"/>
  <c r="AT60" i="14"/>
  <c r="AT93" i="14"/>
  <c r="Y36" i="14"/>
  <c r="Y23" i="14"/>
  <c r="Y11" i="14"/>
  <c r="Y48" i="14"/>
  <c r="AB23" i="14"/>
  <c r="AB11" i="14"/>
  <c r="AB48" i="14"/>
  <c r="AB36" i="14"/>
  <c r="AN23" i="14"/>
  <c r="AN11" i="14"/>
  <c r="AN48" i="14"/>
  <c r="AN36" i="14"/>
  <c r="U60" i="14"/>
  <c r="U48" i="14"/>
  <c r="U36" i="14"/>
  <c r="U23" i="14"/>
  <c r="U11" i="14"/>
  <c r="M11" i="14"/>
  <c r="M48" i="14"/>
  <c r="M36" i="14"/>
  <c r="M23" i="14"/>
  <c r="M60" i="14"/>
  <c r="AD23" i="14"/>
  <c r="AD11" i="14"/>
  <c r="AD48" i="14"/>
  <c r="AD36" i="14"/>
  <c r="AS11" i="14"/>
  <c r="AS36" i="14"/>
  <c r="AS23" i="14"/>
  <c r="AS60" i="14"/>
  <c r="AC23" i="14"/>
  <c r="AC11" i="14"/>
  <c r="AC48" i="14"/>
  <c r="AC36" i="14"/>
  <c r="V11" i="14"/>
  <c r="V48" i="14"/>
  <c r="V36" i="14"/>
  <c r="V23" i="14"/>
  <c r="V60" i="14"/>
  <c r="V93" i="14"/>
  <c r="V125" i="14"/>
  <c r="V161" i="14"/>
  <c r="S23" i="14"/>
  <c r="S11" i="14"/>
  <c r="S48" i="14"/>
  <c r="S36" i="14"/>
  <c r="W11" i="14"/>
  <c r="W48" i="14"/>
  <c r="W36" i="14"/>
  <c r="W23" i="14"/>
  <c r="W60" i="14"/>
  <c r="AH36" i="14"/>
  <c r="AH23" i="14"/>
  <c r="AH11" i="14"/>
  <c r="AH48" i="14"/>
  <c r="AR11" i="14"/>
  <c r="AR48" i="14"/>
  <c r="AR36" i="14"/>
  <c r="AR23" i="14"/>
  <c r="AR60" i="14"/>
  <c r="AR93" i="14"/>
  <c r="AR125" i="14"/>
  <c r="AR161" i="14"/>
  <c r="AM23" i="14"/>
  <c r="AM11" i="14"/>
  <c r="AM36" i="14"/>
  <c r="AV149" i="14" l="1"/>
  <c r="AV61" i="14" l="1"/>
  <c r="J72"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Elliot Teo</author>
  </authors>
  <commentList>
    <comment ref="T1" authorId="0" shapeId="0" xr:uid="{00000000-0006-0000-0700-000001000000}">
      <text>
        <r>
          <rPr>
            <b/>
            <sz val="9"/>
            <color indexed="81"/>
            <rFont val="Tahoma"/>
            <family val="2"/>
          </rPr>
          <t>Elliot Teo:</t>
        </r>
        <r>
          <rPr>
            <sz val="9"/>
            <color indexed="81"/>
            <rFont val="Tahoma"/>
            <family val="2"/>
          </rPr>
          <t xml:space="preserve">
Not real temperature_ pnly for animation purposes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Teo</author>
  </authors>
  <commentList>
    <comment ref="J1" authorId="0" shapeId="0" xr:uid="{00000000-0006-0000-0A00-000001000000}">
      <text>
        <r>
          <rPr>
            <b/>
            <sz val="9"/>
            <color rgb="FF000000"/>
            <rFont val="Tahoma"/>
            <family val="2"/>
          </rPr>
          <t>Elliot Teo:</t>
        </r>
        <r>
          <rPr>
            <sz val="9"/>
            <color rgb="FF000000"/>
            <rFont val="Tahoma"/>
            <family val="2"/>
          </rPr>
          <t xml:space="preserve">
</t>
        </r>
        <r>
          <rPr>
            <sz val="9"/>
            <color rgb="FF000000"/>
            <rFont val="Tahoma"/>
            <family val="2"/>
          </rPr>
          <t>nb = neurobehaviour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Elliot Teo</author>
  </authors>
  <commentList>
    <comment ref="A1" authorId="0" shapeId="0" xr:uid="{00000000-0006-0000-0B00-000001000000}">
      <text>
        <r>
          <rPr>
            <b/>
            <sz val="9"/>
            <color indexed="81"/>
            <rFont val="Tahoma"/>
            <family val="2"/>
          </rPr>
          <t>Elliot Teo:In early June following the acquisition of the MBP data I have discovered that what I thought was subcortical white matter was in fact intragyral white matter and vice versa. 
On the 20.8.2019 I have corrected this mistake the labels to the correct</t>
        </r>
      </text>
    </comment>
    <comment ref="F1" authorId="0" shapeId="0" xr:uid="{00000000-0006-0000-0B00-000002000000}">
      <text>
        <r>
          <rPr>
            <b/>
            <sz val="9"/>
            <color indexed="81"/>
            <rFont val="Tahoma"/>
            <charset val="1"/>
          </rPr>
          <t>Elliot Teo:</t>
        </r>
        <r>
          <rPr>
            <sz val="9"/>
            <color indexed="81"/>
            <rFont val="Tahoma"/>
            <charset val="1"/>
          </rPr>
          <t xml:space="preserve">
It was discovered that Elliot Teo was mislabelling the IGWM as the SCWM and the PVWM as the IGWM. What was labelled as the PVWM was in fact the SVZ and has been removed from the analysis. Misslabelling was amendded on the 20/02/2020 for analysis purposes. </t>
        </r>
      </text>
    </comment>
  </commentList>
</comments>
</file>

<file path=xl/sharedStrings.xml><?xml version="1.0" encoding="utf-8"?>
<sst xmlns="http://schemas.openxmlformats.org/spreadsheetml/2006/main" count="21729" uniqueCount="233">
  <si>
    <t>Pig</t>
  </si>
  <si>
    <t>Sex</t>
  </si>
  <si>
    <t>Group</t>
  </si>
  <si>
    <t>GFAP</t>
  </si>
  <si>
    <t>Run_1</t>
  </si>
  <si>
    <t>Run_2</t>
  </si>
  <si>
    <t>Run_3</t>
  </si>
  <si>
    <t>Mean</t>
  </si>
  <si>
    <t>NeuN</t>
  </si>
  <si>
    <t>FJC</t>
  </si>
  <si>
    <t>Caspase 3</t>
  </si>
  <si>
    <t>MBP</t>
  </si>
  <si>
    <t>Ki67</t>
  </si>
  <si>
    <t>CD34</t>
  </si>
  <si>
    <t>Region</t>
  </si>
  <si>
    <t>Field</t>
  </si>
  <si>
    <t>Liver_weight</t>
  </si>
  <si>
    <t>Brain_liver</t>
  </si>
  <si>
    <t>Spleen_weight</t>
  </si>
  <si>
    <t>Body_weight</t>
  </si>
  <si>
    <t>Day_1</t>
  </si>
  <si>
    <t>Day_2</t>
  </si>
  <si>
    <t>Day_3</t>
  </si>
  <si>
    <t>Day_4</t>
  </si>
  <si>
    <t>Day_5</t>
  </si>
  <si>
    <t>Day_6</t>
  </si>
  <si>
    <t>Day_7</t>
  </si>
  <si>
    <t>Day_8</t>
  </si>
  <si>
    <t>Age_at_start</t>
  </si>
  <si>
    <t>Date</t>
  </si>
  <si>
    <t>Litter</t>
  </si>
  <si>
    <t>Insult_time</t>
  </si>
  <si>
    <t>BP_min</t>
  </si>
  <si>
    <t>BP_max</t>
  </si>
  <si>
    <t>HR_max</t>
  </si>
  <si>
    <t>HR_min</t>
  </si>
  <si>
    <t>HR_end</t>
  </si>
  <si>
    <t>pH_start</t>
  </si>
  <si>
    <t>pCO2_start</t>
  </si>
  <si>
    <t>pCO2_end</t>
  </si>
  <si>
    <t>pO2_start</t>
  </si>
  <si>
    <t>pO2_end</t>
  </si>
  <si>
    <t>HCO3_start</t>
  </si>
  <si>
    <t>HCO3_end</t>
  </si>
  <si>
    <t>PC</t>
  </si>
  <si>
    <t>THAL</t>
  </si>
  <si>
    <t>CA1</t>
  </si>
  <si>
    <t>IGWM</t>
  </si>
  <si>
    <t>Lac_start</t>
  </si>
  <si>
    <t>Lac_end</t>
  </si>
  <si>
    <t>pH</t>
  </si>
  <si>
    <t>HCO3</t>
  </si>
  <si>
    <t>pO2</t>
  </si>
  <si>
    <t>pCO2</t>
  </si>
  <si>
    <t>Notes</t>
  </si>
  <si>
    <t>Feed_volume</t>
  </si>
  <si>
    <t>NA</t>
  </si>
  <si>
    <t>Premature_death</t>
  </si>
  <si>
    <t>Severe gut adhesions and ischaemic bowels</t>
  </si>
  <si>
    <t>red neurons in pyriform cortex</t>
  </si>
  <si>
    <t>A</t>
  </si>
  <si>
    <t>B</t>
  </si>
  <si>
    <t>Lac/NAA</t>
  </si>
  <si>
    <t>MRI</t>
  </si>
  <si>
    <t>Seizure_burden</t>
  </si>
  <si>
    <t>C</t>
  </si>
  <si>
    <t>D</t>
  </si>
  <si>
    <t>E</t>
  </si>
  <si>
    <t>F</t>
  </si>
  <si>
    <t>G</t>
  </si>
  <si>
    <t>H</t>
  </si>
  <si>
    <t>I</t>
  </si>
  <si>
    <t>Iba_1</t>
  </si>
  <si>
    <t>Ramified_Run_1</t>
  </si>
  <si>
    <t>Ramified_Run_2</t>
  </si>
  <si>
    <t>Ramified_Run_3</t>
  </si>
  <si>
    <t>Ramified_Mean</t>
  </si>
  <si>
    <t>Amoeboid_Run_1</t>
  </si>
  <si>
    <t>Amoeboid_Run_2</t>
  </si>
  <si>
    <t>Amoeboid_Run_3</t>
  </si>
  <si>
    <t>Amoeboid_Mean</t>
  </si>
  <si>
    <t>HI+PBS</t>
  </si>
  <si>
    <t>Temperature</t>
  </si>
  <si>
    <t>Suppression time</t>
  </si>
  <si>
    <t>Time iso electric</t>
  </si>
  <si>
    <t>Abnormal_organ</t>
  </si>
  <si>
    <t>1H-MRS</t>
  </si>
  <si>
    <t>31P-MRS</t>
  </si>
  <si>
    <t>MALE</t>
  </si>
  <si>
    <t>FEMALE</t>
  </si>
  <si>
    <t>Heart_weight</t>
  </si>
  <si>
    <t>Body_weight_start</t>
  </si>
  <si>
    <t>HI+SC</t>
  </si>
  <si>
    <t>Oxygen_exposure</t>
  </si>
  <si>
    <t>Pig_No</t>
  </si>
  <si>
    <t>Feature</t>
  </si>
  <si>
    <t>Max_L</t>
  </si>
  <si>
    <t>Min_L</t>
  </si>
  <si>
    <t>Amplitude_L</t>
  </si>
  <si>
    <t>Max_R</t>
  </si>
  <si>
    <t>Min_R</t>
  </si>
  <si>
    <t>Amplitude_R</t>
  </si>
  <si>
    <t xml:space="preserve"> M_AMP</t>
  </si>
  <si>
    <t>Score</t>
  </si>
  <si>
    <t>SZ</t>
  </si>
  <si>
    <t>N</t>
  </si>
  <si>
    <t>BS</t>
  </si>
  <si>
    <t>Y</t>
  </si>
  <si>
    <t>M_AMP</t>
  </si>
  <si>
    <t>Died earlyt</t>
  </si>
  <si>
    <t>SHAM+SC</t>
  </si>
  <si>
    <t>ABE_start</t>
  </si>
  <si>
    <t>ABE_end</t>
  </si>
  <si>
    <t>glu_start</t>
  </si>
  <si>
    <t>glu_end</t>
  </si>
  <si>
    <t>tHB_start</t>
  </si>
  <si>
    <t>tHB_end</t>
  </si>
  <si>
    <t>L_kidney_weight</t>
  </si>
  <si>
    <t>R_kidney_weight</t>
  </si>
  <si>
    <t>pH_end</t>
  </si>
  <si>
    <t>NAA/Lac</t>
  </si>
  <si>
    <t>NAA/Cho</t>
  </si>
  <si>
    <t>NAA/Cr</t>
  </si>
  <si>
    <t>Lac/Cr</t>
  </si>
  <si>
    <t>Lac/Cho</t>
  </si>
  <si>
    <t>Cho/Cr</t>
  </si>
  <si>
    <t>Intracellular pH</t>
  </si>
  <si>
    <t>Premature Death</t>
  </si>
  <si>
    <t>Age at start</t>
  </si>
  <si>
    <t>Housed in pair</t>
  </si>
  <si>
    <t>Chris's notes</t>
  </si>
  <si>
    <t>Red neurons in the olfactory cortex</t>
  </si>
  <si>
    <t>NAD?</t>
  </si>
  <si>
    <t>Diffuse coagulated ischaemic neurons frontal temporal occipital cortext basal ganglia, thalamus, hippocampus, neuronal loss in cerebellar cortx/brainstem</t>
  </si>
  <si>
    <t>Diffuse ischaemic neurons with fragmentation, Frontal, Temportal, Occipital cortex</t>
  </si>
  <si>
    <t>Red neurons in the olfactory cortex. Occasional pink neurons. Cerebellar purkinji cells</t>
  </si>
  <si>
    <t>Microhasemorhage in the luungs</t>
  </si>
  <si>
    <t>HR_start</t>
  </si>
  <si>
    <t>MAP&lt;30 (sec)</t>
  </si>
  <si>
    <t>MAP&lt;20 (sec)</t>
  </si>
  <si>
    <t>BP_start</t>
  </si>
  <si>
    <t>BP_end</t>
  </si>
  <si>
    <t>HR&gt;200</t>
  </si>
  <si>
    <t>HR&lt;140</t>
  </si>
  <si>
    <t>MAP&lt;10</t>
  </si>
  <si>
    <t>L-T2</t>
  </si>
  <si>
    <t>L-ADC</t>
  </si>
  <si>
    <t>R-T2</t>
  </si>
  <si>
    <t>R-ADC</t>
  </si>
  <si>
    <t>Brain_weight</t>
  </si>
  <si>
    <t>white matter macrophages and laminar cortical neurons</t>
  </si>
  <si>
    <t>bleeds in the striatum, GFAP and Iba-1 scarring in the parietal cortex</t>
  </si>
  <si>
    <t xml:space="preserve">auto flourescent neurons in the hippocampus when stained with CD34 </t>
  </si>
  <si>
    <t>Time</t>
  </si>
  <si>
    <t>lac</t>
  </si>
  <si>
    <t>ABE</t>
  </si>
  <si>
    <t>tHB</t>
  </si>
  <si>
    <t>glu</t>
  </si>
  <si>
    <t>Phase</t>
  </si>
  <si>
    <t>HI</t>
  </si>
  <si>
    <t>ABG</t>
  </si>
  <si>
    <t>Mean_T2</t>
  </si>
  <si>
    <t>Mean_ADC</t>
  </si>
  <si>
    <t/>
  </si>
  <si>
    <t>Normothermia</t>
  </si>
  <si>
    <t>Hypothermia</t>
  </si>
  <si>
    <t>Rewarming</t>
  </si>
  <si>
    <t>Temp_generated</t>
  </si>
  <si>
    <t>?</t>
  </si>
  <si>
    <t>PI</t>
  </si>
  <si>
    <t>HI_start</t>
  </si>
  <si>
    <t>HI_end</t>
  </si>
  <si>
    <t>Male</t>
  </si>
  <si>
    <t>Female</t>
  </si>
  <si>
    <t>12:13:00</t>
  </si>
  <si>
    <t>12:47:00</t>
  </si>
  <si>
    <t>13:06:00</t>
  </si>
  <si>
    <t>13:36:00</t>
  </si>
  <si>
    <t>12:39:00</t>
  </si>
  <si>
    <t>13:16:00</t>
  </si>
  <si>
    <t>13:26:00</t>
  </si>
  <si>
    <t>14:01:00</t>
  </si>
  <si>
    <t>12:07:00</t>
  </si>
  <si>
    <t>12:40:00</t>
  </si>
  <si>
    <t>12:51:07</t>
  </si>
  <si>
    <t>13:27:16</t>
  </si>
  <si>
    <t>14:09:00</t>
  </si>
  <si>
    <t>14:46:00</t>
  </si>
  <si>
    <t>14:49:00</t>
  </si>
  <si>
    <t>15:22:00</t>
  </si>
  <si>
    <t>13:04:00</t>
  </si>
  <si>
    <t>13:24:00</t>
  </si>
  <si>
    <t>11:37:42</t>
  </si>
  <si>
    <t>12:12:00</t>
  </si>
  <si>
    <t>11:59:00</t>
  </si>
  <si>
    <t>12:21:00</t>
  </si>
  <si>
    <t>12:28:00</t>
  </si>
  <si>
    <t>12:37:00</t>
  </si>
  <si>
    <t>14:23:00</t>
  </si>
  <si>
    <t>15:09:00</t>
  </si>
  <si>
    <t>16:26:00</t>
  </si>
  <si>
    <t>15:56:00</t>
  </si>
  <si>
    <t>15:05:00</t>
  </si>
  <si>
    <t>15:35:00</t>
  </si>
  <si>
    <t>13:34:00</t>
  </si>
  <si>
    <t>seconds</t>
  </si>
  <si>
    <t>Insult time in seconds</t>
  </si>
  <si>
    <t>SD</t>
  </si>
  <si>
    <t>Median</t>
  </si>
  <si>
    <t>30 mins Post-Insult</t>
  </si>
  <si>
    <t>15 mins Post-Insult</t>
  </si>
  <si>
    <t>45mins Post-Insult</t>
  </si>
  <si>
    <t>1h Post-Insult</t>
  </si>
  <si>
    <t>Pre-Insult</t>
  </si>
  <si>
    <t>End of Insult</t>
  </si>
  <si>
    <t>2h Post-Insult</t>
  </si>
  <si>
    <t>Pigs with seizure</t>
  </si>
  <si>
    <t>PVWM</t>
  </si>
  <si>
    <t>Mean_voltage</t>
  </si>
  <si>
    <t>Seizure positive epochs present</t>
  </si>
  <si>
    <t>Mean_L</t>
  </si>
  <si>
    <t>Mean_R</t>
  </si>
  <si>
    <t>HHV</t>
  </si>
  <si>
    <t>HHSC</t>
  </si>
  <si>
    <t>Neuropathology rank</t>
  </si>
  <si>
    <t>Proteomics</t>
  </si>
  <si>
    <t>HI+HTH+PBS</t>
  </si>
  <si>
    <t>CONTROL</t>
  </si>
  <si>
    <t>HI+HTH+SC</t>
  </si>
  <si>
    <t>Injury</t>
  </si>
  <si>
    <t>SHAM</t>
  </si>
  <si>
    <t>Treatment</t>
  </si>
  <si>
    <t>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</si>
</sst>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006100"/>
      <name val="Calibri"/>
      <family val="2"/>
      <scheme val="minor"/>
    </font>
    <font>
      <sz val="12"/>
      <color rgb="FF9C0006"/>
      <name val="Calibri"/>
      <family val="2"/>
      <scheme val="minor"/>
    </font>
    <font>
      <sz val="12"/>
      <color rgb="FF000000"/>
      <name val="Calibri"/>
      <family val="2"/>
      <scheme val="minor"/>
    </font>
    <font>
      <b/>
      <sz val="9"/>
      <color rgb="FF000000"/>
      <name val="Tahoma"/>
      <family val="2"/>
    </font>
    <font>
      <sz val="9"/>
      <color rgb="FF000000"/>
      <name val="Tahoma"/>
      <family val="2"/>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6100"/>
      <name val="Calibri"/>
      <family val="2"/>
      <scheme val="minor"/>
    </font>
    <font>
      <sz val="11"/>
      <color rgb="FF9C0006"/>
      <name val="Calibri"/>
      <family val="2"/>
      <scheme val="minor"/>
    </font>
    <font>
      <sz val="7"/>
      <name val="Arial"/>
      <family val="2"/>
    </font>
    <font>
      <sz val="12"/>
      <color theme="1"/>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0000"/>
        <bgColor indexed="64"/>
      </patternFill>
    </fill>
    <fill>
      <patternFill patternType="solid">
        <fgColor theme="7"/>
        <bgColor indexed="64"/>
      </patternFill>
    </fill>
    <fill>
      <patternFill patternType="solid">
        <fgColor rgb="FFFFA79D"/>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4.9989318521683403E-2"/>
        <bgColor indexed="64"/>
      </patternFill>
    </fill>
    <fill>
      <patternFill patternType="solid">
        <fgColor theme="9"/>
        <bgColor indexed="64"/>
      </patternFill>
    </fill>
  </fills>
  <borders count="38">
    <border>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47">
    <xf numFmtId="0" fontId="0" fillId="0" borderId="0"/>
    <xf numFmtId="0" fontId="6" fillId="2" borderId="0" applyNumberFormat="0" applyBorder="0" applyAlignment="0" applyProtection="0"/>
    <xf numFmtId="0" fontId="7" fillId="3" borderId="0" applyNumberFormat="0" applyBorder="0" applyAlignment="0" applyProtection="0"/>
    <xf numFmtId="0" fontId="13" fillId="0" borderId="0" applyNumberFormat="0" applyFill="0" applyBorder="0" applyAlignment="0" applyProtection="0"/>
    <xf numFmtId="0" fontId="14" fillId="0" borderId="25" applyNumberFormat="0" applyFill="0" applyAlignment="0" applyProtection="0"/>
    <xf numFmtId="0" fontId="15" fillId="0" borderId="26" applyNumberFormat="0" applyFill="0" applyAlignment="0" applyProtection="0"/>
    <xf numFmtId="0" fontId="16" fillId="0" borderId="27"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28" applyNumberFormat="0" applyAlignment="0" applyProtection="0"/>
    <xf numFmtId="0" fontId="19" fillId="13" borderId="29" applyNumberFormat="0" applyAlignment="0" applyProtection="0"/>
    <xf numFmtId="0" fontId="20" fillId="13" borderId="28" applyNumberFormat="0" applyAlignment="0" applyProtection="0"/>
    <xf numFmtId="0" fontId="21" fillId="0" borderId="30" applyNumberFormat="0" applyFill="0" applyAlignment="0" applyProtection="0"/>
    <xf numFmtId="0" fontId="22" fillId="14" borderId="31"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33" applyNumberFormat="0" applyFill="0" applyAlignment="0" applyProtection="0"/>
    <xf numFmtId="0" fontId="26"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26" fillId="39" borderId="0" applyNumberFormat="0" applyBorder="0" applyAlignment="0" applyProtection="0"/>
    <xf numFmtId="0" fontId="5" fillId="0" borderId="0"/>
    <xf numFmtId="0" fontId="27" fillId="2" borderId="0" applyNumberFormat="0" applyBorder="0" applyAlignment="0" applyProtection="0"/>
    <xf numFmtId="0" fontId="28" fillId="3" borderId="0" applyNumberFormat="0" applyBorder="0" applyAlignment="0" applyProtection="0"/>
    <xf numFmtId="0" fontId="5" fillId="15" borderId="32" applyNumberFormat="0" applyFont="0" applyAlignment="0" applyProtection="0"/>
    <xf numFmtId="0" fontId="2" fillId="0" borderId="0"/>
    <xf numFmtId="0" fontId="30" fillId="0" borderId="0"/>
  </cellStyleXfs>
  <cellXfs count="223">
    <xf numFmtId="0" fontId="0" fillId="0" borderId="0" xfId="0"/>
    <xf numFmtId="0" fontId="0" fillId="0" borderId="0" xfId="0" applyAlignment="1"/>
    <xf numFmtId="0" fontId="0" fillId="0" borderId="1" xfId="0" applyBorder="1"/>
    <xf numFmtId="0" fontId="0" fillId="0" borderId="2" xfId="0" applyBorder="1"/>
    <xf numFmtId="0" fontId="0" fillId="0" borderId="0" xfId="0" applyBorder="1"/>
    <xf numFmtId="0" fontId="0" fillId="0" borderId="4" xfId="0" applyBorder="1"/>
    <xf numFmtId="0" fontId="0" fillId="0" borderId="5" xfId="0" applyBorder="1"/>
    <xf numFmtId="0" fontId="0" fillId="0" borderId="11" xfId="0" applyBorder="1"/>
    <xf numFmtId="0" fontId="0" fillId="0" borderId="0" xfId="0" applyFill="1"/>
    <xf numFmtId="0" fontId="0" fillId="0" borderId="0" xfId="0" applyFill="1" applyBorder="1"/>
    <xf numFmtId="0" fontId="0" fillId="0" borderId="15" xfId="0" applyBorder="1"/>
    <xf numFmtId="0" fontId="0" fillId="0" borderId="16" xfId="0" applyBorder="1"/>
    <xf numFmtId="0" fontId="0" fillId="0" borderId="9" xfId="0" applyBorder="1"/>
    <xf numFmtId="0" fontId="0" fillId="0" borderId="1" xfId="0" applyBorder="1" applyAlignment="1"/>
    <xf numFmtId="0" fontId="0" fillId="0" borderId="18" xfId="0" applyBorder="1"/>
    <xf numFmtId="0" fontId="8" fillId="0" borderId="5" xfId="0" applyFont="1" applyBorder="1"/>
    <xf numFmtId="0" fontId="8" fillId="0" borderId="11" xfId="0" applyFont="1" applyBorder="1"/>
    <xf numFmtId="0" fontId="8" fillId="0" borderId="7" xfId="0" applyFont="1" applyBorder="1"/>
    <xf numFmtId="0" fontId="0" fillId="7" borderId="0" xfId="0" applyFill="1" applyBorder="1"/>
    <xf numFmtId="0" fontId="0" fillId="7" borderId="5" xfId="0" applyFill="1" applyBorder="1"/>
    <xf numFmtId="0" fontId="0" fillId="7" borderId="2" xfId="0" applyFill="1" applyBorder="1"/>
    <xf numFmtId="0" fontId="0" fillId="7" borderId="3" xfId="0" applyFill="1" applyBorder="1"/>
    <xf numFmtId="0" fontId="0" fillId="7" borderId="4" xfId="0" applyFill="1" applyBorder="1"/>
    <xf numFmtId="0" fontId="0" fillId="7" borderId="6" xfId="0" applyFill="1" applyBorder="1"/>
    <xf numFmtId="14" fontId="0" fillId="0" borderId="0" xfId="0" applyNumberFormat="1"/>
    <xf numFmtId="14" fontId="0" fillId="0" borderId="0" xfId="0" applyNumberFormat="1" applyBorder="1"/>
    <xf numFmtId="14" fontId="6" fillId="2" borderId="0" xfId="1" applyNumberFormat="1" applyBorder="1"/>
    <xf numFmtId="14" fontId="7" fillId="3" borderId="0" xfId="2" applyNumberFormat="1" applyBorder="1"/>
    <xf numFmtId="14" fontId="0" fillId="8" borderId="0" xfId="0" applyNumberFormat="1" applyFill="1" applyBorder="1"/>
    <xf numFmtId="14" fontId="0" fillId="9" borderId="0" xfId="0" applyNumberFormat="1" applyFill="1" applyBorder="1"/>
    <xf numFmtId="14" fontId="0" fillId="0" borderId="0" xfId="0" applyNumberFormat="1" applyFill="1" applyBorder="1"/>
    <xf numFmtId="0" fontId="6" fillId="2" borderId="0" xfId="1" applyBorder="1"/>
    <xf numFmtId="0" fontId="7" fillId="3" borderId="0" xfId="2" applyBorder="1"/>
    <xf numFmtId="0" fontId="0" fillId="8" borderId="0" xfId="0" applyFill="1" applyBorder="1"/>
    <xf numFmtId="0" fontId="0" fillId="9" borderId="0" xfId="0" applyFill="1" applyBorder="1"/>
    <xf numFmtId="0" fontId="0" fillId="0" borderId="5"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14" fontId="0" fillId="0" borderId="0" xfId="0" applyNumberFormat="1" applyFill="1" applyAlignment="1">
      <alignment horizontal="center"/>
    </xf>
    <xf numFmtId="2" fontId="0" fillId="0" borderId="0" xfId="0" applyNumberFormat="1" applyAlignment="1">
      <alignment horizontal="center"/>
    </xf>
    <xf numFmtId="0" fontId="0" fillId="0" borderId="0" xfId="0" applyFill="1" applyBorder="1" applyAlignment="1">
      <alignment horizontal="center"/>
    </xf>
    <xf numFmtId="14" fontId="0" fillId="0" borderId="0" xfId="0" applyNumberFormat="1" applyFill="1" applyBorder="1" applyAlignment="1">
      <alignment horizontal="center"/>
    </xf>
    <xf numFmtId="0" fontId="0" fillId="0" borderId="21" xfId="0" applyFill="1" applyBorder="1" applyAlignment="1">
      <alignment horizontal="center"/>
    </xf>
    <xf numFmtId="2" fontId="0" fillId="0" borderId="0" xfId="0" applyNumberFormat="1" applyBorder="1" applyAlignment="1">
      <alignment horizontal="center"/>
    </xf>
    <xf numFmtId="14" fontId="6" fillId="0" borderId="0" xfId="1" applyNumberFormat="1" applyFill="1" applyBorder="1" applyAlignment="1">
      <alignment horizontal="center"/>
    </xf>
    <xf numFmtId="0" fontId="6" fillId="2" borderId="0" xfId="1" applyBorder="1" applyAlignment="1">
      <alignment horizontal="center"/>
    </xf>
    <xf numFmtId="0" fontId="6" fillId="2" borderId="21" xfId="1" applyBorder="1" applyAlignment="1">
      <alignment horizontal="center"/>
    </xf>
    <xf numFmtId="2" fontId="6" fillId="2" borderId="0" xfId="1" applyNumberFormat="1" applyBorder="1" applyAlignment="1">
      <alignment horizontal="center"/>
    </xf>
    <xf numFmtId="14" fontId="7" fillId="0" borderId="0" xfId="2" applyNumberFormat="1" applyFill="1" applyBorder="1" applyAlignment="1">
      <alignment horizontal="center"/>
    </xf>
    <xf numFmtId="0" fontId="7" fillId="3" borderId="0" xfId="2" applyBorder="1" applyAlignment="1">
      <alignment horizontal="center"/>
    </xf>
    <xf numFmtId="0" fontId="7" fillId="3" borderId="21" xfId="2" applyBorder="1" applyAlignment="1">
      <alignment horizontal="center"/>
    </xf>
    <xf numFmtId="2" fontId="7" fillId="3" borderId="0" xfId="2" applyNumberFormat="1" applyBorder="1" applyAlignment="1">
      <alignment horizontal="center"/>
    </xf>
    <xf numFmtId="0" fontId="0" fillId="8" borderId="0" xfId="0" applyFill="1" applyBorder="1" applyAlignment="1">
      <alignment horizontal="center"/>
    </xf>
    <xf numFmtId="0" fontId="0" fillId="8" borderId="21" xfId="0" applyFill="1" applyBorder="1" applyAlignment="1">
      <alignment horizontal="center"/>
    </xf>
    <xf numFmtId="2" fontId="0" fillId="8" borderId="0" xfId="0" applyNumberFormat="1" applyFill="1" applyBorder="1" applyAlignment="1">
      <alignment horizontal="center"/>
    </xf>
    <xf numFmtId="0" fontId="0" fillId="5" borderId="0" xfId="0" applyFill="1" applyBorder="1" applyAlignment="1">
      <alignment horizontal="center"/>
    </xf>
    <xf numFmtId="0" fontId="0" fillId="9" borderId="0" xfId="0" applyFill="1" applyBorder="1" applyAlignment="1">
      <alignment horizontal="center"/>
    </xf>
    <xf numFmtId="0" fontId="0" fillId="9" borderId="21" xfId="0" applyFill="1" applyBorder="1" applyAlignment="1">
      <alignment horizontal="center"/>
    </xf>
    <xf numFmtId="2" fontId="0" fillId="9" borderId="0" xfId="0" applyNumberFormat="1" applyFill="1" applyBorder="1" applyAlignment="1">
      <alignment horizontal="center"/>
    </xf>
    <xf numFmtId="0" fontId="0" fillId="6" borderId="0" xfId="0" applyFill="1" applyBorder="1" applyAlignment="1">
      <alignment horizontal="center"/>
    </xf>
    <xf numFmtId="0" fontId="0" fillId="6" borderId="0" xfId="0" applyFill="1" applyAlignment="1">
      <alignment horizontal="center"/>
    </xf>
    <xf numFmtId="0" fontId="0" fillId="0" borderId="0" xfId="0" applyFill="1" applyAlignment="1">
      <alignment horizontal="center"/>
    </xf>
    <xf numFmtId="2" fontId="0" fillId="0" borderId="0" xfId="0" applyNumberFormat="1" applyFill="1" applyBorder="1" applyAlignment="1">
      <alignment horizontal="center"/>
    </xf>
    <xf numFmtId="0" fontId="0" fillId="0" borderId="5" xfId="0" applyFill="1" applyBorder="1"/>
    <xf numFmtId="0" fontId="6" fillId="2" borderId="0" xfId="1"/>
    <xf numFmtId="0" fontId="7" fillId="3" borderId="0" xfId="2"/>
    <xf numFmtId="0" fontId="11" fillId="4" borderId="0" xfId="1" applyFont="1" applyFill="1" applyBorder="1"/>
    <xf numFmtId="0" fontId="11" fillId="10" borderId="0" xfId="0" applyFont="1" applyFill="1"/>
    <xf numFmtId="0" fontId="0" fillId="0" borderId="15" xfId="0" applyFill="1" applyBorder="1"/>
    <xf numFmtId="0" fontId="0" fillId="0" borderId="16" xfId="0" applyFill="1" applyBorder="1"/>
    <xf numFmtId="14" fontId="0" fillId="0" borderId="0" xfId="0" applyNumberFormat="1" applyFont="1" applyFill="1" applyAlignment="1">
      <alignment horizontal="center"/>
    </xf>
    <xf numFmtId="0" fontId="0" fillId="0" borderId="0" xfId="0" applyFont="1" applyFill="1" applyBorder="1" applyAlignment="1">
      <alignment horizontal="center"/>
    </xf>
    <xf numFmtId="0" fontId="0" fillId="0" borderId="0" xfId="0" applyFont="1" applyFill="1" applyAlignment="1">
      <alignment horizontal="center"/>
    </xf>
    <xf numFmtId="2" fontId="0" fillId="0" borderId="0" xfId="0" applyNumberFormat="1" applyFont="1" applyFill="1" applyAlignment="1">
      <alignment horizontal="center"/>
    </xf>
    <xf numFmtId="14" fontId="0" fillId="0" borderId="0" xfId="0" applyNumberFormat="1" applyFont="1" applyFill="1" applyBorder="1" applyAlignment="1">
      <alignment horizontal="center"/>
    </xf>
    <xf numFmtId="0" fontId="0" fillId="0" borderId="21" xfId="0" applyFont="1" applyFill="1" applyBorder="1" applyAlignment="1">
      <alignment horizontal="center"/>
    </xf>
    <xf numFmtId="2" fontId="0" fillId="0" borderId="0" xfId="0" applyNumberFormat="1" applyFont="1" applyFill="1" applyBorder="1" applyAlignment="1">
      <alignment horizontal="center"/>
    </xf>
    <xf numFmtId="14" fontId="0" fillId="0" borderId="0" xfId="1" applyNumberFormat="1" applyFont="1" applyFill="1" applyBorder="1" applyAlignment="1">
      <alignment horizontal="center"/>
    </xf>
    <xf numFmtId="0" fontId="0" fillId="0" borderId="0" xfId="1" applyFont="1" applyFill="1" applyBorder="1" applyAlignment="1">
      <alignment horizontal="center"/>
    </xf>
    <xf numFmtId="0" fontId="0" fillId="0" borderId="21" xfId="1" applyFont="1" applyFill="1" applyBorder="1" applyAlignment="1">
      <alignment horizontal="center"/>
    </xf>
    <xf numFmtId="2" fontId="0" fillId="0" borderId="0" xfId="1" applyNumberFormat="1" applyFont="1" applyFill="1" applyBorder="1" applyAlignment="1">
      <alignment horizontal="center"/>
    </xf>
    <xf numFmtId="14" fontId="0" fillId="0" borderId="0" xfId="2" applyNumberFormat="1" applyFont="1" applyFill="1" applyBorder="1" applyAlignment="1">
      <alignment horizontal="center"/>
    </xf>
    <xf numFmtId="0" fontId="0" fillId="0" borderId="0" xfId="2" applyFont="1" applyFill="1" applyBorder="1" applyAlignment="1">
      <alignment horizontal="center"/>
    </xf>
    <xf numFmtId="0" fontId="0" fillId="0" borderId="21" xfId="2" applyFont="1" applyFill="1" applyBorder="1" applyAlignment="1">
      <alignment horizontal="center"/>
    </xf>
    <xf numFmtId="2" fontId="0" fillId="0" borderId="0" xfId="2" applyNumberFormat="1" applyFont="1" applyFill="1" applyBorder="1" applyAlignment="1">
      <alignment horizontal="center"/>
    </xf>
    <xf numFmtId="0" fontId="0" fillId="0" borderId="0" xfId="0" applyFont="1" applyFill="1"/>
    <xf numFmtId="0" fontId="0" fillId="0" borderId="1" xfId="0" applyFont="1" applyFill="1" applyBorder="1"/>
    <xf numFmtId="0" fontId="12" fillId="0" borderId="0" xfId="0" applyFont="1" applyFill="1"/>
    <xf numFmtId="0" fontId="0" fillId="0" borderId="0" xfId="0" applyFont="1" applyFill="1" applyBorder="1"/>
    <xf numFmtId="0" fontId="0" fillId="0" borderId="0" xfId="1" applyFont="1" applyFill="1" applyBorder="1"/>
    <xf numFmtId="0" fontId="0" fillId="0" borderId="0" xfId="2" applyFont="1" applyFill="1" applyBorder="1"/>
    <xf numFmtId="0" fontId="0" fillId="0" borderId="5" xfId="0" applyFont="1" applyFill="1" applyBorder="1" applyAlignment="1">
      <alignment horizontal="center"/>
    </xf>
    <xf numFmtId="0" fontId="0" fillId="0" borderId="11" xfId="0" applyFont="1" applyFill="1" applyBorder="1" applyAlignment="1">
      <alignment horizontal="center"/>
    </xf>
    <xf numFmtId="0" fontId="0" fillId="0" borderId="5" xfId="0" applyFont="1" applyFill="1" applyBorder="1"/>
    <xf numFmtId="2" fontId="0" fillId="0" borderId="1" xfId="0" applyNumberFormat="1" applyFont="1" applyFill="1" applyBorder="1" applyAlignment="1">
      <alignment horizontal="center"/>
    </xf>
    <xf numFmtId="2" fontId="0" fillId="0" borderId="1" xfId="1" applyNumberFormat="1" applyFont="1" applyFill="1" applyBorder="1" applyAlignment="1">
      <alignment horizontal="center"/>
    </xf>
    <xf numFmtId="2" fontId="0" fillId="0" borderId="1" xfId="2" applyNumberFormat="1" applyFont="1" applyFill="1" applyBorder="1" applyAlignment="1">
      <alignment horizontal="center"/>
    </xf>
    <xf numFmtId="0" fontId="0" fillId="0" borderId="11" xfId="0" applyFont="1" applyFill="1" applyBorder="1"/>
    <xf numFmtId="0" fontId="0" fillId="0" borderId="1" xfId="1" applyFont="1" applyFill="1" applyBorder="1"/>
    <xf numFmtId="0" fontId="0" fillId="0" borderId="1" xfId="2" applyFont="1" applyFill="1" applyBorder="1"/>
    <xf numFmtId="0" fontId="0" fillId="0" borderId="1" xfId="0" applyFont="1" applyFill="1" applyBorder="1" applyAlignment="1">
      <alignment horizontal="center"/>
    </xf>
    <xf numFmtId="0" fontId="0" fillId="0" borderId="21" xfId="0" applyFont="1" applyFill="1" applyBorder="1"/>
    <xf numFmtId="0" fontId="0" fillId="0" borderId="10" xfId="0" applyFont="1" applyFill="1" applyBorder="1"/>
    <xf numFmtId="0" fontId="0" fillId="0" borderId="1" xfId="0" applyNumberFormat="1" applyFont="1" applyFill="1" applyBorder="1" applyAlignment="1">
      <alignment horizontal="center"/>
    </xf>
    <xf numFmtId="0" fontId="0" fillId="0" borderId="18" xfId="0" applyFill="1" applyBorder="1"/>
    <xf numFmtId="21" fontId="0" fillId="0" borderId="0" xfId="0" applyNumberFormat="1"/>
    <xf numFmtId="0" fontId="0" fillId="0" borderId="22" xfId="0" applyBorder="1" applyAlignment="1">
      <alignment horizontal="center"/>
    </xf>
    <xf numFmtId="0" fontId="0" fillId="0" borderId="23" xfId="0" applyBorder="1" applyAlignment="1">
      <alignment horizontal="center"/>
    </xf>
    <xf numFmtId="0" fontId="0" fillId="0" borderId="0" xfId="0" applyAlignment="1">
      <alignment horizontal="center"/>
    </xf>
    <xf numFmtId="46" fontId="0" fillId="0" borderId="0" xfId="0" applyNumberFormat="1"/>
    <xf numFmtId="0" fontId="0" fillId="0" borderId="34" xfId="0" applyBorder="1"/>
    <xf numFmtId="0" fontId="0" fillId="40" borderId="1" xfId="0" applyFill="1" applyBorder="1"/>
    <xf numFmtId="0" fontId="0" fillId="0" borderId="36" xfId="0" applyBorder="1"/>
    <xf numFmtId="0" fontId="0" fillId="41" borderId="1" xfId="0" applyFill="1" applyBorder="1"/>
    <xf numFmtId="0" fontId="0" fillId="40" borderId="0" xfId="0" applyFill="1"/>
    <xf numFmtId="0" fontId="0" fillId="0" borderId="37" xfId="0" applyBorder="1"/>
    <xf numFmtId="0" fontId="0" fillId="41" borderId="0" xfId="0" applyFill="1"/>
    <xf numFmtId="0" fontId="0" fillId="0" borderId="35" xfId="0" applyBorder="1"/>
    <xf numFmtId="0" fontId="0" fillId="0" borderId="8" xfId="0" applyBorder="1"/>
    <xf numFmtId="0" fontId="0" fillId="40" borderId="37" xfId="0" applyFill="1" applyBorder="1"/>
    <xf numFmtId="0" fontId="5" fillId="0" borderId="0" xfId="41"/>
    <xf numFmtId="0" fontId="0" fillId="0" borderId="1" xfId="0" applyBorder="1" applyAlignment="1">
      <alignment horizontal="center"/>
    </xf>
    <xf numFmtId="0" fontId="0" fillId="0" borderId="35" xfId="0" applyBorder="1" applyAlignment="1">
      <alignment horizontal="center"/>
    </xf>
    <xf numFmtId="0" fontId="0" fillId="0" borderId="20" xfId="0" applyBorder="1" applyAlignment="1">
      <alignment horizontal="center"/>
    </xf>
    <xf numFmtId="0" fontId="0" fillId="41" borderId="1" xfId="0" applyFill="1" applyBorder="1" applyAlignment="1">
      <alignment horizontal="center"/>
    </xf>
    <xf numFmtId="0" fontId="0" fillId="40" borderId="1" xfId="0" applyFill="1" applyBorder="1" applyAlignment="1">
      <alignment horizontal="center"/>
    </xf>
    <xf numFmtId="0" fontId="0" fillId="0" borderId="8" xfId="0" applyFill="1" applyBorder="1" applyAlignment="1">
      <alignment horizontal="center"/>
    </xf>
    <xf numFmtId="0" fontId="0" fillId="0" borderId="8" xfId="0" applyBorder="1" applyAlignment="1">
      <alignment horizontal="center"/>
    </xf>
    <xf numFmtId="0" fontId="0" fillId="0" borderId="19" xfId="0" applyBorder="1" applyAlignment="1">
      <alignment horizontal="center"/>
    </xf>
    <xf numFmtId="0" fontId="0" fillId="41" borderId="0" xfId="0" applyFill="1" applyBorder="1" applyAlignment="1">
      <alignment horizontal="center"/>
    </xf>
    <xf numFmtId="0" fontId="0" fillId="41" borderId="0" xfId="0" applyFill="1" applyAlignment="1">
      <alignment horizontal="center"/>
    </xf>
    <xf numFmtId="0" fontId="0" fillId="40" borderId="0" xfId="0" applyFill="1" applyBorder="1" applyAlignment="1">
      <alignment horizontal="center"/>
    </xf>
    <xf numFmtId="0" fontId="0" fillId="40" borderId="0" xfId="0" applyFill="1" applyAlignment="1">
      <alignment horizontal="center"/>
    </xf>
    <xf numFmtId="0" fontId="4" fillId="0" borderId="0" xfId="41" applyFont="1"/>
    <xf numFmtId="0" fontId="0" fillId="0" borderId="13" xfId="0" applyFont="1" applyFill="1" applyBorder="1"/>
    <xf numFmtId="14" fontId="0" fillId="0" borderId="0" xfId="0" applyNumberFormat="1" applyFont="1" applyFill="1"/>
    <xf numFmtId="2" fontId="0" fillId="0" borderId="0" xfId="0" applyNumberFormat="1" applyFont="1" applyFill="1"/>
    <xf numFmtId="14" fontId="0" fillId="0" borderId="0" xfId="0" applyNumberFormat="1" applyFont="1" applyFill="1" applyBorder="1"/>
    <xf numFmtId="2" fontId="0" fillId="0" borderId="0" xfId="0" applyNumberFormat="1" applyFont="1" applyFill="1" applyBorder="1"/>
    <xf numFmtId="0" fontId="3" fillId="0" borderId="0" xfId="42" applyFont="1" applyFill="1" applyBorder="1"/>
    <xf numFmtId="14" fontId="3" fillId="0" borderId="0" xfId="42" applyNumberFormat="1" applyFont="1" applyFill="1" applyBorder="1"/>
    <xf numFmtId="2" fontId="3" fillId="0" borderId="0" xfId="42" applyNumberFormat="1" applyFont="1" applyFill="1" applyBorder="1"/>
    <xf numFmtId="0" fontId="3" fillId="0" borderId="0" xfId="43" applyFont="1" applyFill="1" applyBorder="1"/>
    <xf numFmtId="14" fontId="3" fillId="0" borderId="0" xfId="43" applyNumberFormat="1" applyFont="1" applyFill="1" applyBorder="1"/>
    <xf numFmtId="2" fontId="3" fillId="0" borderId="0" xfId="43" applyNumberFormat="1" applyFont="1" applyFill="1" applyBorder="1"/>
    <xf numFmtId="0" fontId="0" fillId="0" borderId="14" xfId="0" applyFont="1" applyFill="1" applyBorder="1"/>
    <xf numFmtId="1" fontId="0" fillId="0" borderId="0" xfId="0" applyNumberFormat="1" applyFont="1" applyFill="1"/>
    <xf numFmtId="1" fontId="0" fillId="0" borderId="0" xfId="0" applyNumberFormat="1" applyFont="1" applyFill="1" applyBorder="1"/>
    <xf numFmtId="1" fontId="3" fillId="0" borderId="0" xfId="42" applyNumberFormat="1" applyFont="1" applyFill="1" applyBorder="1"/>
    <xf numFmtId="1" fontId="3" fillId="0" borderId="0" xfId="43" applyNumberFormat="1" applyFont="1" applyFill="1" applyBorder="1"/>
    <xf numFmtId="0" fontId="0" fillId="0" borderId="0" xfId="0" applyAlignment="1">
      <alignment horizontal="center"/>
    </xf>
    <xf numFmtId="0" fontId="29" fillId="0" borderId="0" xfId="0" applyFont="1"/>
    <xf numFmtId="0" fontId="2" fillId="0" borderId="0" xfId="45"/>
    <xf numFmtId="0" fontId="30" fillId="0" borderId="0" xfId="46"/>
    <xf numFmtId="0" fontId="2" fillId="0" borderId="0" xfId="45" applyFill="1" applyBorder="1"/>
    <xf numFmtId="0" fontId="2" fillId="0" borderId="0" xfId="45" applyBorder="1"/>
    <xf numFmtId="0" fontId="0" fillId="0" borderId="0" xfId="45" applyFont="1"/>
    <xf numFmtId="0" fontId="28" fillId="3" borderId="0" xfId="43" applyBorder="1"/>
    <xf numFmtId="0" fontId="2" fillId="9" borderId="0" xfId="45" applyFill="1" applyBorder="1"/>
    <xf numFmtId="0" fontId="2" fillId="8" borderId="0" xfId="45" applyFill="1" applyBorder="1"/>
    <xf numFmtId="0" fontId="0" fillId="0" borderId="0" xfId="46" applyFont="1"/>
    <xf numFmtId="0" fontId="27" fillId="2" borderId="0" xfId="42" applyBorder="1"/>
    <xf numFmtId="0" fontId="0" fillId="8" borderId="0" xfId="0" applyFill="1"/>
    <xf numFmtId="164" fontId="0" fillId="0" borderId="5" xfId="0" applyNumberFormat="1" applyFont="1" applyFill="1" applyBorder="1"/>
    <xf numFmtId="164" fontId="0" fillId="0" borderId="0" xfId="0" applyNumberFormat="1" applyFont="1" applyFill="1"/>
    <xf numFmtId="49" fontId="0" fillId="0" borderId="0" xfId="0" applyNumberFormat="1" applyFont="1" applyFill="1"/>
    <xf numFmtId="0" fontId="0" fillId="0" borderId="0" xfId="0" applyBorder="1" applyAlignment="1">
      <alignment horizontal="center"/>
    </xf>
    <xf numFmtId="0" fontId="0" fillId="0" borderId="0" xfId="0" applyAlignment="1">
      <alignment horizontal="center"/>
    </xf>
    <xf numFmtId="2" fontId="0" fillId="0" borderId="1" xfId="0" applyNumberFormat="1" applyFont="1" applyFill="1" applyBorder="1"/>
    <xf numFmtId="2" fontId="0" fillId="0" borderId="1" xfId="0" applyNumberFormat="1" applyBorder="1"/>
    <xf numFmtId="2" fontId="0" fillId="0" borderId="0" xfId="0" applyNumberFormat="1" applyFill="1" applyBorder="1"/>
    <xf numFmtId="2" fontId="27" fillId="2" borderId="0" xfId="42" applyNumberFormat="1" applyBorder="1"/>
    <xf numFmtId="2" fontId="28" fillId="3" borderId="0" xfId="43" applyNumberFormat="1" applyBorder="1"/>
    <xf numFmtId="2" fontId="0" fillId="8" borderId="0" xfId="0" applyNumberFormat="1" applyFill="1" applyBorder="1"/>
    <xf numFmtId="2" fontId="0" fillId="9" borderId="0" xfId="0" applyNumberFormat="1" applyFill="1" applyBorder="1"/>
    <xf numFmtId="2" fontId="0" fillId="0" borderId="0" xfId="0" applyNumberFormat="1"/>
    <xf numFmtId="2" fontId="0" fillId="0" borderId="0" xfId="0" applyNumberFormat="1" applyBorder="1"/>
    <xf numFmtId="2" fontId="0" fillId="8" borderId="0" xfId="0" applyNumberFormat="1" applyFill="1"/>
    <xf numFmtId="0" fontId="0" fillId="42" borderId="0" xfId="0" applyFill="1"/>
    <xf numFmtId="0" fontId="0" fillId="4" borderId="0" xfId="0" applyFill="1"/>
    <xf numFmtId="165" fontId="0" fillId="0" borderId="0" xfId="0" applyNumberFormat="1"/>
    <xf numFmtId="1" fontId="0" fillId="0" borderId="0" xfId="0" applyNumberFormat="1"/>
    <xf numFmtId="165" fontId="0" fillId="0" borderId="8" xfId="0" applyNumberFormat="1" applyBorder="1"/>
    <xf numFmtId="1" fontId="0" fillId="0" borderId="8" xfId="0" applyNumberFormat="1" applyBorder="1"/>
    <xf numFmtId="165" fontId="0" fillId="41" borderId="0" xfId="0" applyNumberFormat="1" applyFill="1"/>
    <xf numFmtId="1" fontId="0" fillId="41" borderId="0" xfId="0" applyNumberFormat="1" applyFill="1"/>
    <xf numFmtId="1" fontId="0" fillId="0" borderId="5" xfId="0" applyNumberFormat="1" applyBorder="1"/>
    <xf numFmtId="1" fontId="5" fillId="0" borderId="0" xfId="41" applyNumberFormat="1"/>
    <xf numFmtId="1" fontId="5" fillId="0" borderId="8" xfId="41" applyNumberFormat="1" applyBorder="1"/>
    <xf numFmtId="1" fontId="4" fillId="0" borderId="0" xfId="41" applyNumberFormat="1" applyFont="1"/>
    <xf numFmtId="1" fontId="0" fillId="0" borderId="0" xfId="0" applyNumberFormat="1" applyFill="1" applyBorder="1"/>
    <xf numFmtId="165" fontId="4" fillId="0" borderId="0" xfId="41" applyNumberFormat="1" applyFont="1"/>
    <xf numFmtId="1" fontId="0" fillId="0" borderId="0" xfId="0" applyNumberFormat="1" applyFill="1" applyBorder="1" applyAlignment="1">
      <alignment horizontal="center"/>
    </xf>
    <xf numFmtId="1" fontId="2" fillId="0" borderId="0" xfId="45" applyNumberFormat="1"/>
    <xf numFmtId="1" fontId="0" fillId="0" borderId="35" xfId="0" applyNumberFormat="1" applyBorder="1"/>
    <xf numFmtId="165" fontId="0" fillId="0" borderId="0" xfId="0" applyNumberFormat="1" applyFill="1" applyBorder="1"/>
    <xf numFmtId="165" fontId="0" fillId="40" borderId="0" xfId="0" applyNumberFormat="1" applyFill="1"/>
    <xf numFmtId="1" fontId="0" fillId="0" borderId="1" xfId="0" applyNumberFormat="1" applyBorder="1"/>
    <xf numFmtId="1" fontId="1" fillId="0" borderId="0" xfId="41" applyNumberFormat="1" applyFont="1"/>
    <xf numFmtId="1" fontId="0" fillId="41" borderId="1" xfId="0" applyNumberFormat="1" applyFill="1" applyBorder="1"/>
    <xf numFmtId="0" fontId="8" fillId="0" borderId="0" xfId="0" applyFont="1"/>
    <xf numFmtId="0" fontId="8" fillId="0" borderId="0" xfId="0" applyFont="1" applyFill="1"/>
    <xf numFmtId="0" fontId="1" fillId="0" borderId="0" xfId="0" applyFont="1"/>
    <xf numFmtId="2" fontId="0" fillId="0" borderId="1" xfId="0" applyNumberFormat="1" applyBorder="1" applyAlignment="1">
      <alignment horizontal="center"/>
    </xf>
    <xf numFmtId="14" fontId="0" fillId="0" borderId="0" xfId="0" applyNumberFormat="1" applyAlignment="1">
      <alignment horizontal="center"/>
    </xf>
    <xf numFmtId="0" fontId="0" fillId="0" borderId="21" xfId="0" applyBorder="1" applyAlignment="1">
      <alignment horizontal="center"/>
    </xf>
    <xf numFmtId="0" fontId="0" fillId="7" borderId="15" xfId="0" applyFill="1" applyBorder="1" applyAlignment="1">
      <alignment horizontal="center"/>
    </xf>
    <xf numFmtId="0" fontId="0" fillId="7" borderId="16" xfId="0" applyFill="1" applyBorder="1" applyAlignment="1">
      <alignment horizontal="center"/>
    </xf>
    <xf numFmtId="0" fontId="0" fillId="7" borderId="12"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2"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8" fillId="0" borderId="17" xfId="0" applyFont="1" applyBorder="1" applyAlignment="1">
      <alignment horizontal="center"/>
    </xf>
    <xf numFmtId="0" fontId="8" fillId="0" borderId="22" xfId="0" applyFont="1" applyBorder="1" applyAlignment="1">
      <alignment horizontal="center"/>
    </xf>
    <xf numFmtId="0" fontId="8" fillId="0" borderId="23" xfId="0" applyFont="1" applyBorder="1" applyAlignment="1">
      <alignment horizontal="center"/>
    </xf>
    <xf numFmtId="0" fontId="8" fillId="0" borderId="24" xfId="0" applyFont="1" applyBorder="1" applyAlignment="1">
      <alignment horizontal="center"/>
    </xf>
    <xf numFmtId="0" fontId="8" fillId="0" borderId="8" xfId="0" applyFont="1" applyBorder="1" applyAlignment="1">
      <alignment horizontal="center"/>
    </xf>
    <xf numFmtId="0" fontId="0" fillId="0" borderId="17" xfId="0" applyBorder="1" applyAlignment="1">
      <alignment horizontal="center"/>
    </xf>
  </cellXfs>
  <cellStyles count="47">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2" builtinId="27"/>
    <cellStyle name="Bad 2" xfId="43" xr:uid="{00000000-0005-0000-0000-000019000000}"/>
    <cellStyle name="Calculation" xfId="11" builtinId="22" customBuiltin="1"/>
    <cellStyle name="Check Cell" xfId="13" builtinId="23" customBuiltin="1"/>
    <cellStyle name="Explanatory Text" xfId="15" builtinId="53" customBuiltin="1"/>
    <cellStyle name="Good" xfId="1" builtinId="26"/>
    <cellStyle name="Good 2" xfId="42" xr:uid="{00000000-0005-0000-0000-00001E000000}"/>
    <cellStyle name="Heading 1" xfId="4" builtinId="16" customBuiltin="1"/>
    <cellStyle name="Heading 2" xfId="5" builtinId="17" customBuiltin="1"/>
    <cellStyle name="Heading 3" xfId="6" builtinId="18" customBuiltin="1"/>
    <cellStyle name="Heading 4" xfId="7"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27000000}"/>
    <cellStyle name="Normal 2 2" xfId="46" xr:uid="{00000000-0005-0000-0000-000028000000}"/>
    <cellStyle name="Normal 3" xfId="45" xr:uid="{00000000-0005-0000-0000-000029000000}"/>
    <cellStyle name="Note 2" xfId="44" xr:uid="{00000000-0005-0000-0000-00002A000000}"/>
    <cellStyle name="Output" xfId="10" builtinId="21" customBuiltin="1"/>
    <cellStyle name="Title" xfId="3" builtinId="15" customBuiltin="1"/>
    <cellStyle name="Total" xfId="16" builtinId="25" customBuiltin="1"/>
    <cellStyle name="Warning Text" xfId="14" builtinId="11" customBuiltin="1"/>
  </cellStyles>
  <dxfs count="0"/>
  <tableStyles count="0" defaultTableStyle="TableStyleMedium2" defaultPivotStyle="PivotStyleLight16"/>
  <colors>
    <mruColors>
      <color rgb="FFFFA7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50</xdr:col>
      <xdr:colOff>334736</xdr:colOff>
      <xdr:row>67</xdr:row>
      <xdr:rowOff>132898</xdr:rowOff>
    </xdr:from>
    <xdr:ext cx="5817054" cy="3400425"/>
    <xdr:pic>
      <xdr:nvPicPr>
        <xdr:cNvPr id="2" name="Picture 1">
          <a:extLst>
            <a:ext uri="{FF2B5EF4-FFF2-40B4-BE49-F238E27FC236}">
              <a16:creationId xmlns:a16="http://schemas.microsoft.com/office/drawing/2014/main" id="{010AB708-7A8C-3445-9FD1-BB848E1177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929661" y="11334298"/>
          <a:ext cx="5817054" cy="34004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63"/>
  <sheetViews>
    <sheetView tabSelected="1" zoomScale="50" zoomScaleNormal="50" workbookViewId="0">
      <pane xSplit="1" topLeftCell="B1" activePane="topRight" state="frozen"/>
      <selection pane="topRight" activeCell="F20" sqref="F20"/>
    </sheetView>
  </sheetViews>
  <sheetFormatPr defaultColWidth="10.796875" defaultRowHeight="15.6" x14ac:dyDescent="0.3"/>
  <cols>
    <col min="1" max="1" width="5.09765625" style="85" bestFit="1" customWidth="1"/>
    <col min="2" max="2" width="20.69921875" style="85" bestFit="1" customWidth="1"/>
    <col min="3" max="3" width="15.5" style="85" bestFit="1" customWidth="1"/>
    <col min="4" max="4" width="10.796875" style="85"/>
    <col min="5" max="6" width="18.69921875" style="85" customWidth="1"/>
    <col min="7" max="7" width="5.69921875" style="85" bestFit="1" customWidth="1"/>
    <col min="8" max="8" width="18.19921875" style="85" bestFit="1" customWidth="1"/>
    <col min="9" max="9" width="12.69921875" style="85" bestFit="1" customWidth="1"/>
    <col min="10" max="10" width="13" style="85" bestFit="1" customWidth="1"/>
    <col min="11" max="11" width="12.5" style="85" bestFit="1" customWidth="1"/>
    <col min="12" max="12" width="26.296875" style="85" customWidth="1"/>
    <col min="13" max="13" width="16.5" style="85" customWidth="1"/>
    <col min="14" max="14" width="20.69921875" style="85" customWidth="1"/>
    <col min="15" max="15" width="17.796875" style="85" bestFit="1" customWidth="1"/>
    <col min="16" max="16" width="14.69921875" style="85" bestFit="1" customWidth="1"/>
    <col min="17" max="17" width="14.69921875" style="85" customWidth="1"/>
    <col min="18" max="18" width="16" style="85" bestFit="1" customWidth="1"/>
    <col min="19" max="19" width="26.796875" style="85" bestFit="1" customWidth="1"/>
    <col min="20" max="20" width="152.69921875" style="85" bestFit="1" customWidth="1"/>
    <col min="21" max="21" width="52.796875" style="86" customWidth="1"/>
    <col min="22" max="22" width="70.296875" style="101" bestFit="1" customWidth="1"/>
    <col min="23" max="23" width="17" style="101" customWidth="1"/>
    <col min="24" max="24" width="17.19921875" style="85" bestFit="1" customWidth="1"/>
    <col min="25" max="25" width="16.296875" style="85" bestFit="1" customWidth="1"/>
    <col min="26" max="26" width="13.19921875" style="164" bestFit="1" customWidth="1"/>
    <col min="27" max="27" width="13" style="164" customWidth="1"/>
    <col min="28" max="16384" width="10.796875" style="85"/>
  </cols>
  <sheetData>
    <row r="1" spans="1:28" s="93" customFormat="1" ht="16.2" thickBot="1" x14ac:dyDescent="0.35">
      <c r="A1" s="91" t="s">
        <v>0</v>
      </c>
      <c r="B1" s="91" t="s">
        <v>29</v>
      </c>
      <c r="C1" s="91" t="s">
        <v>57</v>
      </c>
      <c r="D1" s="91" t="s">
        <v>1</v>
      </c>
      <c r="E1" s="91" t="s">
        <v>2</v>
      </c>
      <c r="F1" s="91" t="s">
        <v>231</v>
      </c>
      <c r="G1" s="91" t="s">
        <v>30</v>
      </c>
      <c r="H1" s="91" t="s">
        <v>91</v>
      </c>
      <c r="I1" s="92" t="s">
        <v>28</v>
      </c>
      <c r="J1" s="91" t="s">
        <v>19</v>
      </c>
      <c r="K1" s="91" t="s">
        <v>149</v>
      </c>
      <c r="L1" s="91" t="s">
        <v>16</v>
      </c>
      <c r="M1" s="91" t="s">
        <v>17</v>
      </c>
      <c r="N1" s="91" t="s">
        <v>90</v>
      </c>
      <c r="O1" s="93" t="s">
        <v>117</v>
      </c>
      <c r="P1" s="93" t="s">
        <v>118</v>
      </c>
      <c r="Q1" s="91" t="s">
        <v>18</v>
      </c>
      <c r="R1" s="91" t="s">
        <v>85</v>
      </c>
      <c r="S1" s="91" t="s">
        <v>59</v>
      </c>
      <c r="T1" s="91" t="s">
        <v>130</v>
      </c>
      <c r="U1" s="92" t="s">
        <v>224</v>
      </c>
      <c r="V1" s="102" t="s">
        <v>54</v>
      </c>
      <c r="W1" s="102" t="s">
        <v>64</v>
      </c>
      <c r="X1" s="93" t="s">
        <v>83</v>
      </c>
      <c r="Y1" s="93" t="s">
        <v>84</v>
      </c>
      <c r="Z1" s="163" t="s">
        <v>170</v>
      </c>
      <c r="AA1" s="163" t="s">
        <v>171</v>
      </c>
      <c r="AB1" s="93" t="s">
        <v>225</v>
      </c>
    </row>
    <row r="2" spans="1:28" x14ac:dyDescent="0.3">
      <c r="A2" s="71">
        <v>2334</v>
      </c>
      <c r="B2" s="70">
        <v>43403</v>
      </c>
      <c r="C2" s="71" t="b">
        <v>0</v>
      </c>
      <c r="D2" s="72" t="s">
        <v>172</v>
      </c>
      <c r="E2" s="71" t="s">
        <v>226</v>
      </c>
      <c r="F2" s="71" t="s">
        <v>159</v>
      </c>
      <c r="G2" s="71">
        <v>1</v>
      </c>
      <c r="H2" s="72">
        <v>1.5</v>
      </c>
      <c r="I2" s="73">
        <v>12</v>
      </c>
      <c r="J2" s="72">
        <v>1.6</v>
      </c>
      <c r="K2" s="71">
        <v>34.89</v>
      </c>
      <c r="L2" s="71">
        <v>33.159999999999997</v>
      </c>
      <c r="M2" s="72">
        <f t="shared" ref="M2:M19" si="0">K2/L2</f>
        <v>1.0521712907117009</v>
      </c>
      <c r="N2" s="71">
        <v>11.29</v>
      </c>
      <c r="O2" s="71">
        <f>17.5/2</f>
        <v>8.75</v>
      </c>
      <c r="P2" s="71">
        <v>8.7799999999999994</v>
      </c>
      <c r="R2" s="72"/>
      <c r="S2" s="72" t="b">
        <v>1</v>
      </c>
      <c r="T2" t="s">
        <v>131</v>
      </c>
      <c r="U2" s="100">
        <v>6</v>
      </c>
      <c r="W2" s="101">
        <v>0</v>
      </c>
      <c r="Z2" s="165" t="s">
        <v>174</v>
      </c>
      <c r="AA2" s="165" t="s">
        <v>175</v>
      </c>
      <c r="AB2" s="85" t="b">
        <v>1</v>
      </c>
    </row>
    <row r="3" spans="1:28" x14ac:dyDescent="0.3">
      <c r="A3" s="71">
        <v>2335</v>
      </c>
      <c r="B3" s="70">
        <v>43403</v>
      </c>
      <c r="C3" s="71" t="b">
        <v>0</v>
      </c>
      <c r="D3" s="72" t="s">
        <v>173</v>
      </c>
      <c r="E3" s="75" t="s">
        <v>228</v>
      </c>
      <c r="F3" s="71" t="s">
        <v>159</v>
      </c>
      <c r="G3" s="71">
        <v>1</v>
      </c>
      <c r="H3" s="72">
        <v>1.54</v>
      </c>
      <c r="I3" s="73">
        <v>12</v>
      </c>
      <c r="J3" s="72">
        <v>1.64</v>
      </c>
      <c r="K3" s="71">
        <v>34.6</v>
      </c>
      <c r="L3" s="71">
        <v>37.590000000000003</v>
      </c>
      <c r="M3" s="72">
        <f t="shared" si="0"/>
        <v>0.92045756850226124</v>
      </c>
      <c r="N3" s="71">
        <v>13.64</v>
      </c>
      <c r="O3" s="88">
        <f>17.56/2</f>
        <v>8.7799999999999994</v>
      </c>
      <c r="P3" s="71">
        <v>8.7799999999999994</v>
      </c>
      <c r="R3" s="72"/>
      <c r="S3" s="72" t="b">
        <v>1</v>
      </c>
      <c r="T3" t="s">
        <v>131</v>
      </c>
      <c r="U3" s="100">
        <v>7</v>
      </c>
      <c r="V3" s="101" t="s">
        <v>152</v>
      </c>
      <c r="W3" s="101">
        <v>0</v>
      </c>
      <c r="Z3" s="165" t="s">
        <v>176</v>
      </c>
      <c r="AA3" s="165" t="s">
        <v>177</v>
      </c>
      <c r="AB3" s="85" t="b">
        <v>1</v>
      </c>
    </row>
    <row r="4" spans="1:28" x14ac:dyDescent="0.3">
      <c r="A4" s="71">
        <v>2343</v>
      </c>
      <c r="B4" s="74">
        <v>43411</v>
      </c>
      <c r="C4" s="71" t="b">
        <v>0</v>
      </c>
      <c r="D4" s="72" t="s">
        <v>172</v>
      </c>
      <c r="E4" s="75" t="s">
        <v>228</v>
      </c>
      <c r="F4" s="71" t="s">
        <v>159</v>
      </c>
      <c r="G4" s="71">
        <v>2</v>
      </c>
      <c r="H4" s="71">
        <v>1.82</v>
      </c>
      <c r="I4" s="76">
        <v>12</v>
      </c>
      <c r="J4" s="71">
        <v>2.2999999999999998</v>
      </c>
      <c r="K4" s="71">
        <v>35.36</v>
      </c>
      <c r="L4" s="71">
        <v>54.21</v>
      </c>
      <c r="M4" s="72">
        <f t="shared" si="0"/>
        <v>0.65227817745803351</v>
      </c>
      <c r="N4" s="71">
        <v>20.51</v>
      </c>
      <c r="O4" s="88">
        <v>10.199999999999999</v>
      </c>
      <c r="P4" s="88">
        <v>9.25</v>
      </c>
      <c r="Q4" s="88"/>
      <c r="R4" s="72"/>
      <c r="S4" s="72" t="b">
        <v>0</v>
      </c>
      <c r="T4" t="s">
        <v>132</v>
      </c>
      <c r="U4" s="103">
        <v>9</v>
      </c>
      <c r="W4" s="101">
        <v>0</v>
      </c>
      <c r="Z4" s="165" t="s">
        <v>178</v>
      </c>
      <c r="AA4" s="165" t="s">
        <v>179</v>
      </c>
      <c r="AB4" s="85" t="b">
        <v>1</v>
      </c>
    </row>
    <row r="5" spans="1:28" x14ac:dyDescent="0.3">
      <c r="A5" s="71">
        <v>2344</v>
      </c>
      <c r="B5" s="74">
        <v>43411</v>
      </c>
      <c r="C5" s="71" t="b">
        <v>0</v>
      </c>
      <c r="D5" s="72" t="s">
        <v>172</v>
      </c>
      <c r="E5" s="71" t="s">
        <v>226</v>
      </c>
      <c r="F5" s="71" t="s">
        <v>159</v>
      </c>
      <c r="G5" s="71">
        <v>2</v>
      </c>
      <c r="H5" s="71">
        <v>1.96</v>
      </c>
      <c r="I5" s="76">
        <v>14</v>
      </c>
      <c r="J5" s="71">
        <v>2</v>
      </c>
      <c r="K5" s="71">
        <v>32.75</v>
      </c>
      <c r="L5" s="71">
        <v>43.17</v>
      </c>
      <c r="M5" s="72">
        <f t="shared" si="0"/>
        <v>0.75862867732221451</v>
      </c>
      <c r="N5" s="71">
        <v>19.22</v>
      </c>
      <c r="O5" s="88">
        <v>7.82</v>
      </c>
      <c r="P5" s="88">
        <v>7.52</v>
      </c>
      <c r="Q5" s="88"/>
      <c r="R5" s="72"/>
      <c r="S5" s="72" t="b">
        <v>0</v>
      </c>
      <c r="T5" t="s">
        <v>133</v>
      </c>
      <c r="U5" s="100">
        <v>1</v>
      </c>
      <c r="Z5" s="165" t="s">
        <v>180</v>
      </c>
      <c r="AA5" s="165" t="s">
        <v>181</v>
      </c>
      <c r="AB5" s="85" t="b">
        <v>1</v>
      </c>
    </row>
    <row r="6" spans="1:28" x14ac:dyDescent="0.3">
      <c r="A6" s="71">
        <v>2350</v>
      </c>
      <c r="B6" s="77">
        <v>43424</v>
      </c>
      <c r="C6" s="71" t="b">
        <v>0</v>
      </c>
      <c r="D6" s="72" t="s">
        <v>172</v>
      </c>
      <c r="E6" s="71" t="s">
        <v>226</v>
      </c>
      <c r="F6" s="71" t="s">
        <v>159</v>
      </c>
      <c r="G6" s="71">
        <v>3</v>
      </c>
      <c r="H6" s="78">
        <v>1.46</v>
      </c>
      <c r="I6" s="80">
        <v>6</v>
      </c>
      <c r="J6" s="78">
        <v>1.59</v>
      </c>
      <c r="K6" s="78">
        <v>31.5</v>
      </c>
      <c r="L6" s="78">
        <v>41.42</v>
      </c>
      <c r="M6" s="72">
        <f t="shared" si="0"/>
        <v>0.76050217286335098</v>
      </c>
      <c r="N6" s="78">
        <v>14.06</v>
      </c>
      <c r="O6" s="89">
        <v>7.18</v>
      </c>
      <c r="P6" s="89">
        <v>7.99</v>
      </c>
      <c r="Q6" s="89"/>
      <c r="R6" s="72"/>
      <c r="S6" s="72" t="b">
        <v>1</v>
      </c>
      <c r="T6" t="s">
        <v>131</v>
      </c>
      <c r="U6" s="100">
        <v>8</v>
      </c>
      <c r="Z6" s="165" t="s">
        <v>182</v>
      </c>
      <c r="AA6" s="165" t="s">
        <v>183</v>
      </c>
      <c r="AB6" s="85" t="b">
        <v>1</v>
      </c>
    </row>
    <row r="7" spans="1:28" x14ac:dyDescent="0.3">
      <c r="A7" s="71">
        <v>2351</v>
      </c>
      <c r="B7" s="81">
        <v>43424</v>
      </c>
      <c r="C7" s="71" t="b">
        <v>0</v>
      </c>
      <c r="D7" s="72" t="s">
        <v>172</v>
      </c>
      <c r="E7" s="75" t="s">
        <v>228</v>
      </c>
      <c r="F7" s="71" t="s">
        <v>159</v>
      </c>
      <c r="G7" s="71">
        <v>3</v>
      </c>
      <c r="H7" s="82">
        <v>1.52</v>
      </c>
      <c r="I7" s="84">
        <v>6</v>
      </c>
      <c r="J7" s="82">
        <v>1.71</v>
      </c>
      <c r="K7" s="82">
        <v>34.56</v>
      </c>
      <c r="L7" s="82">
        <v>41.15</v>
      </c>
      <c r="M7" s="72">
        <f t="shared" si="0"/>
        <v>0.839854191980559</v>
      </c>
      <c r="N7" s="82">
        <v>12.09</v>
      </c>
      <c r="O7" s="90">
        <v>10.08</v>
      </c>
      <c r="P7" s="90">
        <v>9.85</v>
      </c>
      <c r="Q7" s="90"/>
      <c r="R7" s="72"/>
      <c r="S7" s="72" t="b">
        <v>1</v>
      </c>
      <c r="T7" t="s">
        <v>131</v>
      </c>
      <c r="U7" s="100">
        <v>11</v>
      </c>
      <c r="Z7" s="165" t="s">
        <v>184</v>
      </c>
      <c r="AA7" s="165" t="s">
        <v>185</v>
      </c>
      <c r="AB7" s="85" t="b">
        <v>1</v>
      </c>
    </row>
    <row r="8" spans="1:28" x14ac:dyDescent="0.3">
      <c r="A8" s="71">
        <v>2367</v>
      </c>
      <c r="B8" s="74">
        <v>43507</v>
      </c>
      <c r="C8" s="71" t="b">
        <v>0</v>
      </c>
      <c r="D8" s="71" t="s">
        <v>173</v>
      </c>
      <c r="E8" s="75" t="s">
        <v>228</v>
      </c>
      <c r="F8" s="71" t="s">
        <v>159</v>
      </c>
      <c r="G8" s="71">
        <v>4</v>
      </c>
      <c r="H8" s="71">
        <v>1.32</v>
      </c>
      <c r="I8" s="76">
        <v>1</v>
      </c>
      <c r="J8" s="71">
        <v>1.32</v>
      </c>
      <c r="K8" s="71">
        <v>29.11</v>
      </c>
      <c r="L8" s="71">
        <v>40.07</v>
      </c>
      <c r="M8" s="72">
        <f t="shared" si="0"/>
        <v>0.72647866234090341</v>
      </c>
      <c r="N8" s="71">
        <v>11.68</v>
      </c>
      <c r="O8" s="88">
        <v>6.6</v>
      </c>
      <c r="P8" s="88">
        <v>7.13</v>
      </c>
      <c r="Q8" s="88">
        <v>2.0699999999999998</v>
      </c>
      <c r="R8" s="72"/>
      <c r="S8" s="72" t="s">
        <v>56</v>
      </c>
      <c r="T8"/>
      <c r="U8" s="100">
        <v>5</v>
      </c>
      <c r="Z8" s="165" t="s">
        <v>186</v>
      </c>
      <c r="AA8" s="165" t="s">
        <v>187</v>
      </c>
      <c r="AB8" s="200" t="b">
        <v>1</v>
      </c>
    </row>
    <row r="9" spans="1:28" x14ac:dyDescent="0.3">
      <c r="A9" s="71">
        <v>2368</v>
      </c>
      <c r="B9" s="74">
        <v>43507</v>
      </c>
      <c r="C9" s="71" t="b">
        <v>1</v>
      </c>
      <c r="D9" s="72" t="s">
        <v>172</v>
      </c>
      <c r="E9" s="71" t="s">
        <v>226</v>
      </c>
      <c r="F9" s="71" t="s">
        <v>159</v>
      </c>
      <c r="G9" s="71">
        <v>4</v>
      </c>
      <c r="H9" s="71">
        <v>1.36</v>
      </c>
      <c r="I9" s="76">
        <v>1</v>
      </c>
      <c r="J9" s="72" t="s">
        <v>56</v>
      </c>
      <c r="K9" s="71">
        <v>38.76</v>
      </c>
      <c r="L9" s="72" t="s">
        <v>56</v>
      </c>
      <c r="M9" s="72" t="e">
        <f t="shared" si="0"/>
        <v>#VALUE!</v>
      </c>
      <c r="N9" s="72" t="s">
        <v>56</v>
      </c>
      <c r="O9" s="85" t="s">
        <v>56</v>
      </c>
      <c r="P9" s="85" t="s">
        <v>56</v>
      </c>
      <c r="Q9" s="85" t="s">
        <v>56</v>
      </c>
      <c r="R9" s="72"/>
      <c r="S9" s="72" t="b">
        <v>0</v>
      </c>
      <c r="T9" t="s">
        <v>134</v>
      </c>
      <c r="U9" s="100">
        <v>2</v>
      </c>
      <c r="Z9" s="165" t="s">
        <v>188</v>
      </c>
      <c r="AA9" s="165" t="s">
        <v>189</v>
      </c>
      <c r="AB9" s="85" t="b">
        <v>1</v>
      </c>
    </row>
    <row r="10" spans="1:28" x14ac:dyDescent="0.3">
      <c r="A10" s="71">
        <v>2370</v>
      </c>
      <c r="B10" s="74">
        <v>43514</v>
      </c>
      <c r="C10" s="71" t="b">
        <v>0</v>
      </c>
      <c r="D10" s="71" t="s">
        <v>173</v>
      </c>
      <c r="E10" s="75" t="s">
        <v>228</v>
      </c>
      <c r="F10" s="71" t="s">
        <v>159</v>
      </c>
      <c r="G10" s="71">
        <v>5</v>
      </c>
      <c r="H10" s="71">
        <v>1.52</v>
      </c>
      <c r="I10" s="76">
        <v>16</v>
      </c>
      <c r="J10" s="71">
        <v>1.84</v>
      </c>
      <c r="K10" s="71">
        <v>34.74</v>
      </c>
      <c r="L10" s="71">
        <v>47.5</v>
      </c>
      <c r="M10" s="72">
        <f t="shared" si="0"/>
        <v>0.73136842105263167</v>
      </c>
      <c r="N10" s="71">
        <v>13.2</v>
      </c>
      <c r="O10" s="88">
        <v>7.41</v>
      </c>
      <c r="P10" s="88">
        <v>7.35</v>
      </c>
      <c r="Q10" s="88">
        <v>2.94</v>
      </c>
      <c r="R10" s="72"/>
      <c r="S10" s="72" t="b">
        <v>1</v>
      </c>
      <c r="T10" t="s">
        <v>131</v>
      </c>
      <c r="U10" s="100">
        <v>0</v>
      </c>
      <c r="Z10" s="165" t="s">
        <v>190</v>
      </c>
      <c r="AA10" s="165" t="s">
        <v>191</v>
      </c>
      <c r="AB10" s="200" t="b">
        <v>1</v>
      </c>
    </row>
    <row r="11" spans="1:28" x14ac:dyDescent="0.3">
      <c r="A11" s="71">
        <v>2371</v>
      </c>
      <c r="B11" s="74">
        <v>43514</v>
      </c>
      <c r="C11" s="71" t="b">
        <v>1</v>
      </c>
      <c r="D11" s="72" t="s">
        <v>172</v>
      </c>
      <c r="E11" s="75" t="s">
        <v>56</v>
      </c>
      <c r="F11" s="71" t="s">
        <v>159</v>
      </c>
      <c r="G11" s="71">
        <v>5</v>
      </c>
      <c r="H11" s="72">
        <v>1.6</v>
      </c>
      <c r="I11" s="76">
        <v>16</v>
      </c>
      <c r="J11" s="72" t="s">
        <v>56</v>
      </c>
      <c r="K11" s="72" t="s">
        <v>56</v>
      </c>
      <c r="L11" s="72" t="s">
        <v>56</v>
      </c>
      <c r="M11" s="72" t="e">
        <f t="shared" si="0"/>
        <v>#VALUE!</v>
      </c>
      <c r="N11" s="72" t="s">
        <v>56</v>
      </c>
      <c r="O11" s="85" t="s">
        <v>56</v>
      </c>
      <c r="P11" s="85" t="s">
        <v>56</v>
      </c>
      <c r="Q11" s="85" t="s">
        <v>56</v>
      </c>
      <c r="R11" s="72"/>
      <c r="S11" s="72" t="s">
        <v>56</v>
      </c>
      <c r="U11" s="100" t="s">
        <v>56</v>
      </c>
      <c r="Z11" s="165"/>
      <c r="AA11" s="165"/>
      <c r="AB11" s="200" t="b">
        <v>0</v>
      </c>
    </row>
    <row r="12" spans="1:28" x14ac:dyDescent="0.3">
      <c r="A12" s="71">
        <v>2374</v>
      </c>
      <c r="B12" s="74">
        <v>43529</v>
      </c>
      <c r="C12" s="71" t="b">
        <v>0</v>
      </c>
      <c r="D12" s="72" t="s">
        <v>172</v>
      </c>
      <c r="E12" s="71" t="s">
        <v>226</v>
      </c>
      <c r="F12" s="71" t="s">
        <v>159</v>
      </c>
      <c r="G12" s="71">
        <v>6</v>
      </c>
      <c r="H12" s="71">
        <v>1.54</v>
      </c>
      <c r="I12" s="76">
        <v>21</v>
      </c>
      <c r="J12" s="72">
        <v>1.68</v>
      </c>
      <c r="K12" s="72">
        <v>28.84</v>
      </c>
      <c r="L12" s="72">
        <v>41.6</v>
      </c>
      <c r="M12" s="72">
        <f t="shared" si="0"/>
        <v>0.69326923076923075</v>
      </c>
      <c r="N12" s="72">
        <v>40.520000000000003</v>
      </c>
      <c r="O12" s="85">
        <v>6.93</v>
      </c>
      <c r="P12" s="85">
        <v>6.93</v>
      </c>
      <c r="Q12" s="85">
        <v>3.03</v>
      </c>
      <c r="R12" s="72"/>
      <c r="S12" s="72" t="b">
        <v>0</v>
      </c>
      <c r="T12" t="s">
        <v>150</v>
      </c>
      <c r="U12" s="100">
        <v>3</v>
      </c>
      <c r="V12" s="88" t="s">
        <v>151</v>
      </c>
      <c r="Z12" s="165" t="s">
        <v>192</v>
      </c>
      <c r="AA12" s="165" t="s">
        <v>193</v>
      </c>
      <c r="AB12" s="85" t="b">
        <v>1</v>
      </c>
    </row>
    <row r="13" spans="1:28" x14ac:dyDescent="0.3">
      <c r="A13" s="71">
        <v>2375</v>
      </c>
      <c r="B13" s="74">
        <v>43529</v>
      </c>
      <c r="C13" s="71" t="b">
        <v>1</v>
      </c>
      <c r="D13" s="72" t="s">
        <v>172</v>
      </c>
      <c r="E13" s="75" t="s">
        <v>56</v>
      </c>
      <c r="F13" s="71" t="s">
        <v>159</v>
      </c>
      <c r="G13" s="71">
        <v>6</v>
      </c>
      <c r="H13" s="71">
        <v>1.58</v>
      </c>
      <c r="I13" s="76">
        <v>21</v>
      </c>
      <c r="J13" s="71" t="s">
        <v>56</v>
      </c>
      <c r="K13" s="71" t="s">
        <v>56</v>
      </c>
      <c r="L13" s="71" t="s">
        <v>56</v>
      </c>
      <c r="M13" s="72" t="e">
        <f t="shared" si="0"/>
        <v>#VALUE!</v>
      </c>
      <c r="N13" s="71" t="s">
        <v>56</v>
      </c>
      <c r="O13" s="88" t="s">
        <v>56</v>
      </c>
      <c r="P13" s="88" t="s">
        <v>56</v>
      </c>
      <c r="Q13" s="88" t="s">
        <v>56</v>
      </c>
      <c r="R13" s="72"/>
      <c r="S13" s="72" t="s">
        <v>56</v>
      </c>
      <c r="U13" s="100"/>
      <c r="Z13" s="165" t="s">
        <v>195</v>
      </c>
      <c r="AA13" s="165" t="s">
        <v>183</v>
      </c>
      <c r="AB13" s="200" t="b">
        <v>0</v>
      </c>
    </row>
    <row r="14" spans="1:28" x14ac:dyDescent="0.3">
      <c r="A14" s="71">
        <v>2379</v>
      </c>
      <c r="B14" s="74">
        <v>43550</v>
      </c>
      <c r="C14" s="71" t="b">
        <v>1</v>
      </c>
      <c r="D14" s="72" t="s">
        <v>172</v>
      </c>
      <c r="E14" s="71" t="s">
        <v>226</v>
      </c>
      <c r="F14" s="71" t="s">
        <v>159</v>
      </c>
      <c r="G14" s="71">
        <v>7</v>
      </c>
      <c r="H14" s="71">
        <v>1.34</v>
      </c>
      <c r="I14" s="76">
        <v>10</v>
      </c>
      <c r="J14" s="71">
        <v>1.34</v>
      </c>
      <c r="K14" s="71">
        <v>39.17</v>
      </c>
      <c r="L14" s="71">
        <v>33</v>
      </c>
      <c r="M14" s="72">
        <f t="shared" si="0"/>
        <v>1.186969696969697</v>
      </c>
      <c r="N14" s="71">
        <v>8.24</v>
      </c>
      <c r="O14" s="88">
        <v>4.93</v>
      </c>
      <c r="P14" s="88">
        <v>4.8899999999999997</v>
      </c>
      <c r="Q14" s="88"/>
      <c r="R14" s="72"/>
      <c r="S14" s="72" t="b">
        <v>0</v>
      </c>
      <c r="T14" s="72"/>
      <c r="U14" s="100" t="s">
        <v>56</v>
      </c>
      <c r="Z14" s="165" t="s">
        <v>194</v>
      </c>
      <c r="AA14" s="165" t="s">
        <v>196</v>
      </c>
      <c r="AB14" s="85" t="b">
        <v>0</v>
      </c>
    </row>
    <row r="15" spans="1:28" x14ac:dyDescent="0.3">
      <c r="A15" s="71">
        <v>2380</v>
      </c>
      <c r="B15" s="74">
        <v>43550</v>
      </c>
      <c r="C15" s="71" t="b">
        <v>0</v>
      </c>
      <c r="D15" s="72" t="s">
        <v>172</v>
      </c>
      <c r="E15" s="75" t="s">
        <v>228</v>
      </c>
      <c r="F15" s="71" t="s">
        <v>159</v>
      </c>
      <c r="G15" s="71">
        <v>7</v>
      </c>
      <c r="H15" s="71">
        <v>1.68</v>
      </c>
      <c r="I15" s="76">
        <v>9</v>
      </c>
      <c r="J15" s="71">
        <v>1.72</v>
      </c>
      <c r="K15" s="71">
        <v>30.84</v>
      </c>
      <c r="L15" s="71">
        <v>51.54</v>
      </c>
      <c r="M15" s="72">
        <f t="shared" si="0"/>
        <v>0.59837019790454016</v>
      </c>
      <c r="N15" s="71">
        <v>11.52</v>
      </c>
      <c r="O15" s="88">
        <v>8.43</v>
      </c>
      <c r="P15" s="88">
        <v>8.57</v>
      </c>
      <c r="Q15" s="88">
        <v>4.0999999999999996</v>
      </c>
      <c r="R15" s="72"/>
      <c r="S15" s="72" t="b">
        <v>1</v>
      </c>
      <c r="T15" t="s">
        <v>135</v>
      </c>
      <c r="U15" s="100">
        <v>4</v>
      </c>
      <c r="Z15" s="165" t="s">
        <v>197</v>
      </c>
      <c r="AA15" s="165" t="s">
        <v>176</v>
      </c>
      <c r="AB15" s="200" t="b">
        <v>1</v>
      </c>
    </row>
    <row r="16" spans="1:28" x14ac:dyDescent="0.3">
      <c r="A16" s="71">
        <v>2407</v>
      </c>
      <c r="B16" s="74">
        <v>43578</v>
      </c>
      <c r="C16" s="71" t="b">
        <v>0</v>
      </c>
      <c r="D16" s="71" t="s">
        <v>173</v>
      </c>
      <c r="E16" s="75" t="s">
        <v>228</v>
      </c>
      <c r="F16" s="71" t="s">
        <v>159</v>
      </c>
      <c r="G16" s="71">
        <v>8</v>
      </c>
      <c r="H16" s="71">
        <v>2.06</v>
      </c>
      <c r="I16" s="76">
        <v>5</v>
      </c>
      <c r="J16" s="71">
        <v>2.4500000000000002</v>
      </c>
      <c r="K16" s="71">
        <v>33.15</v>
      </c>
      <c r="L16" s="71">
        <v>59.1</v>
      </c>
      <c r="M16" s="72">
        <f t="shared" si="0"/>
        <v>0.56091370558375631</v>
      </c>
      <c r="N16" s="71">
        <v>13.6</v>
      </c>
      <c r="O16" s="88">
        <v>11.2</v>
      </c>
      <c r="P16" s="88">
        <v>10.93</v>
      </c>
      <c r="Q16" s="88">
        <v>6.1</v>
      </c>
      <c r="R16" s="72"/>
      <c r="S16" s="72"/>
      <c r="T16" s="72"/>
      <c r="U16" s="100">
        <v>12</v>
      </c>
      <c r="V16" s="101" t="s">
        <v>136</v>
      </c>
      <c r="Z16" s="165" t="s">
        <v>204</v>
      </c>
      <c r="AA16" s="165" t="s">
        <v>186</v>
      </c>
      <c r="AB16" s="200" t="b">
        <v>1</v>
      </c>
    </row>
    <row r="17" spans="1:28" ht="18" customHeight="1" x14ac:dyDescent="0.3">
      <c r="A17" s="71">
        <v>2408</v>
      </c>
      <c r="B17" s="74">
        <v>43578</v>
      </c>
      <c r="C17" s="71" t="b">
        <v>1</v>
      </c>
      <c r="D17" s="72" t="s">
        <v>172</v>
      </c>
      <c r="E17" s="71" t="s">
        <v>226</v>
      </c>
      <c r="F17" s="71" t="s">
        <v>159</v>
      </c>
      <c r="G17" s="71">
        <v>8</v>
      </c>
      <c r="H17" s="71">
        <v>2.1800000000000002</v>
      </c>
      <c r="I17" s="76">
        <v>5</v>
      </c>
      <c r="J17" s="71">
        <v>2.52</v>
      </c>
      <c r="K17" s="71">
        <v>39.44</v>
      </c>
      <c r="L17" s="71">
        <v>75.900000000000006</v>
      </c>
      <c r="M17" s="72">
        <f t="shared" si="0"/>
        <v>0.51963109354413695</v>
      </c>
      <c r="N17" s="71">
        <v>18.38</v>
      </c>
      <c r="O17" s="88">
        <v>12.11</v>
      </c>
      <c r="P17" s="88">
        <v>12.49</v>
      </c>
      <c r="Q17" s="88" t="s">
        <v>56</v>
      </c>
      <c r="R17" s="72"/>
      <c r="S17" s="72"/>
      <c r="T17" s="72"/>
      <c r="U17" s="100" t="s">
        <v>56</v>
      </c>
      <c r="Z17" s="165" t="s">
        <v>198</v>
      </c>
      <c r="AA17" s="165" t="s">
        <v>199</v>
      </c>
      <c r="AB17" s="85" t="b">
        <v>0</v>
      </c>
    </row>
    <row r="18" spans="1:28" x14ac:dyDescent="0.3">
      <c r="A18" s="71">
        <v>2409</v>
      </c>
      <c r="B18" s="74">
        <v>43592</v>
      </c>
      <c r="C18" s="71" t="b">
        <v>1</v>
      </c>
      <c r="D18" s="72" t="s">
        <v>172</v>
      </c>
      <c r="E18" s="71" t="s">
        <v>110</v>
      </c>
      <c r="F18" s="71" t="s">
        <v>230</v>
      </c>
      <c r="G18" s="71">
        <v>9</v>
      </c>
      <c r="H18" s="71">
        <v>1.76</v>
      </c>
      <c r="I18" s="76">
        <v>7</v>
      </c>
      <c r="J18" s="71">
        <v>1.76</v>
      </c>
      <c r="K18" s="72" t="s">
        <v>56</v>
      </c>
      <c r="L18" s="72" t="s">
        <v>56</v>
      </c>
      <c r="M18" s="72" t="e">
        <f t="shared" si="0"/>
        <v>#VALUE!</v>
      </c>
      <c r="N18" s="72" t="s">
        <v>56</v>
      </c>
      <c r="O18" s="72"/>
      <c r="P18" s="72"/>
      <c r="Q18" s="72"/>
      <c r="R18" s="72"/>
      <c r="S18" s="72"/>
      <c r="T18" s="72"/>
      <c r="U18" s="100"/>
      <c r="V18" s="101" t="s">
        <v>58</v>
      </c>
      <c r="Z18" s="165" t="s">
        <v>202</v>
      </c>
      <c r="AA18" s="165" t="s">
        <v>203</v>
      </c>
      <c r="AB18" s="200" t="b">
        <v>0</v>
      </c>
    </row>
    <row r="19" spans="1:28" x14ac:dyDescent="0.3">
      <c r="A19" s="72">
        <v>2410</v>
      </c>
      <c r="B19" s="74">
        <v>43592</v>
      </c>
      <c r="C19" s="72" t="b">
        <v>1</v>
      </c>
      <c r="D19" s="71" t="s">
        <v>173</v>
      </c>
      <c r="E19" s="71" t="s">
        <v>110</v>
      </c>
      <c r="F19" s="71" t="s">
        <v>230</v>
      </c>
      <c r="G19" s="72">
        <v>9</v>
      </c>
      <c r="H19" s="71">
        <v>1.84</v>
      </c>
      <c r="I19" s="76">
        <v>7</v>
      </c>
      <c r="J19" s="71">
        <v>1.84</v>
      </c>
      <c r="K19" s="72" t="s">
        <v>56</v>
      </c>
      <c r="L19" s="72" t="s">
        <v>56</v>
      </c>
      <c r="M19" s="72" t="e">
        <f t="shared" si="0"/>
        <v>#VALUE!</v>
      </c>
      <c r="N19" s="72" t="s">
        <v>56</v>
      </c>
      <c r="O19" s="72"/>
      <c r="P19" s="72"/>
      <c r="Q19" s="72"/>
      <c r="R19" s="72"/>
      <c r="S19" s="72"/>
      <c r="T19" s="72"/>
      <c r="U19" s="100"/>
      <c r="V19" s="101" t="s">
        <v>58</v>
      </c>
      <c r="Z19" s="165" t="s">
        <v>201</v>
      </c>
      <c r="AA19" s="165" t="s">
        <v>200</v>
      </c>
      <c r="AB19" s="200" t="b">
        <v>0</v>
      </c>
    </row>
    <row r="20" spans="1:28" x14ac:dyDescent="0.3">
      <c r="A20" s="72">
        <v>2542</v>
      </c>
      <c r="B20" s="70">
        <v>43851</v>
      </c>
      <c r="C20" s="72" t="b">
        <v>0</v>
      </c>
      <c r="D20" s="72" t="s">
        <v>172</v>
      </c>
      <c r="E20" s="72" t="s">
        <v>227</v>
      </c>
      <c r="F20" s="72" t="s">
        <v>232</v>
      </c>
      <c r="G20" s="72">
        <v>10</v>
      </c>
      <c r="H20" s="72" t="s">
        <v>56</v>
      </c>
      <c r="I20" s="72" t="s">
        <v>56</v>
      </c>
      <c r="J20" s="72">
        <v>2.76</v>
      </c>
      <c r="K20" s="72">
        <v>27.61</v>
      </c>
      <c r="L20" s="72">
        <v>81.260000000000005</v>
      </c>
      <c r="M20" s="72">
        <f>K20/L20</f>
        <v>0.33977356633029776</v>
      </c>
      <c r="N20" s="72">
        <v>20.05</v>
      </c>
      <c r="O20" s="72">
        <v>11.55</v>
      </c>
      <c r="P20" s="72">
        <v>12.34</v>
      </c>
      <c r="Q20" s="72"/>
      <c r="R20" s="72" t="b">
        <v>0</v>
      </c>
      <c r="S20" s="72"/>
      <c r="T20" s="72"/>
      <c r="U20" s="100"/>
      <c r="AB20" s="201" t="b">
        <v>1</v>
      </c>
    </row>
    <row r="21" spans="1:28" x14ac:dyDescent="0.3">
      <c r="A21" s="72">
        <v>2543</v>
      </c>
      <c r="B21" s="70">
        <v>43851</v>
      </c>
      <c r="C21" s="72" t="b">
        <v>0</v>
      </c>
      <c r="D21" s="72" t="s">
        <v>172</v>
      </c>
      <c r="E21" s="72" t="s">
        <v>227</v>
      </c>
      <c r="F21" s="72" t="s">
        <v>232</v>
      </c>
      <c r="G21" s="72">
        <v>10</v>
      </c>
      <c r="H21" s="72" t="s">
        <v>56</v>
      </c>
      <c r="I21" s="72" t="s">
        <v>56</v>
      </c>
      <c r="J21" s="72">
        <v>2.86</v>
      </c>
      <c r="K21" s="72">
        <v>32.97</v>
      </c>
      <c r="L21" s="72">
        <v>87.99</v>
      </c>
      <c r="M21" s="72">
        <f t="shared" ref="M21:M24" si="1">K21/L21</f>
        <v>0.37470167064439142</v>
      </c>
      <c r="N21" s="72">
        <v>22.92</v>
      </c>
      <c r="O21" s="72">
        <v>11.24</v>
      </c>
      <c r="P21" s="72">
        <v>10.74</v>
      </c>
      <c r="Q21" s="72"/>
      <c r="R21" s="72" t="b">
        <v>0</v>
      </c>
      <c r="S21" s="72"/>
      <c r="T21" s="72"/>
      <c r="U21" s="100"/>
      <c r="AB21" s="201" t="b">
        <v>1</v>
      </c>
    </row>
    <row r="22" spans="1:28" x14ac:dyDescent="0.3">
      <c r="A22" s="72">
        <v>2544</v>
      </c>
      <c r="B22" s="70">
        <v>43851</v>
      </c>
      <c r="C22" s="72" t="b">
        <v>0</v>
      </c>
      <c r="D22" s="72" t="s">
        <v>173</v>
      </c>
      <c r="E22" s="72" t="s">
        <v>227</v>
      </c>
      <c r="F22" s="72" t="s">
        <v>232</v>
      </c>
      <c r="G22" s="72">
        <v>11</v>
      </c>
      <c r="H22" s="72" t="s">
        <v>56</v>
      </c>
      <c r="I22" s="72" t="s">
        <v>56</v>
      </c>
      <c r="J22" s="72">
        <v>2.44</v>
      </c>
      <c r="K22" s="72">
        <v>32</v>
      </c>
      <c r="L22" s="72">
        <v>67.95</v>
      </c>
      <c r="M22" s="72">
        <f t="shared" si="1"/>
        <v>0.47093451066961001</v>
      </c>
      <c r="N22" s="72">
        <v>19.62</v>
      </c>
      <c r="O22" s="72">
        <v>9.7100000000000009</v>
      </c>
      <c r="P22" s="72">
        <v>10.83</v>
      </c>
      <c r="Q22" s="72"/>
      <c r="R22" s="72" t="b">
        <v>0</v>
      </c>
      <c r="S22" s="72"/>
      <c r="T22" s="72"/>
      <c r="U22" s="100"/>
      <c r="AB22" s="201" t="b">
        <v>1</v>
      </c>
    </row>
    <row r="23" spans="1:28" x14ac:dyDescent="0.3">
      <c r="A23" s="72">
        <v>2545</v>
      </c>
      <c r="B23" s="70">
        <v>43851</v>
      </c>
      <c r="C23" s="72" t="b">
        <v>0</v>
      </c>
      <c r="D23" s="72" t="s">
        <v>173</v>
      </c>
      <c r="E23" s="72" t="s">
        <v>227</v>
      </c>
      <c r="F23" s="72" t="s">
        <v>232</v>
      </c>
      <c r="G23" s="72">
        <v>11</v>
      </c>
      <c r="H23" s="72" t="s">
        <v>56</v>
      </c>
      <c r="I23" s="72" t="s">
        <v>56</v>
      </c>
      <c r="J23" s="72">
        <v>2.86</v>
      </c>
      <c r="K23" s="72">
        <v>31.02</v>
      </c>
      <c r="L23" s="72">
        <v>81.66</v>
      </c>
      <c r="M23" s="72">
        <f t="shared" si="1"/>
        <v>0.37986774430565762</v>
      </c>
      <c r="N23" s="72">
        <v>20.61</v>
      </c>
      <c r="O23" s="72">
        <v>9.7200000000000006</v>
      </c>
      <c r="P23" s="72">
        <v>11.02</v>
      </c>
      <c r="Q23" s="72"/>
      <c r="R23" s="72" t="b">
        <v>0</v>
      </c>
      <c r="S23" s="72"/>
      <c r="T23" s="72"/>
      <c r="U23" s="100"/>
      <c r="AB23" s="201" t="b">
        <v>1</v>
      </c>
    </row>
    <row r="24" spans="1:28" x14ac:dyDescent="0.3">
      <c r="A24" s="72">
        <v>2546</v>
      </c>
      <c r="B24" s="70">
        <v>43851</v>
      </c>
      <c r="C24" s="72" t="b">
        <v>0</v>
      </c>
      <c r="D24" s="72" t="s">
        <v>173</v>
      </c>
      <c r="E24" s="72" t="s">
        <v>227</v>
      </c>
      <c r="F24" s="72" t="s">
        <v>232</v>
      </c>
      <c r="G24" s="72">
        <v>11</v>
      </c>
      <c r="H24" s="72" t="s">
        <v>56</v>
      </c>
      <c r="I24" s="72" t="s">
        <v>56</v>
      </c>
      <c r="J24" s="72">
        <v>2.54</v>
      </c>
      <c r="K24" s="72">
        <v>31.82</v>
      </c>
      <c r="L24" s="72">
        <v>70.739999999999995</v>
      </c>
      <c r="M24" s="72">
        <f t="shared" si="1"/>
        <v>0.44981622844218266</v>
      </c>
      <c r="N24" s="72">
        <v>18.93</v>
      </c>
      <c r="O24" s="72">
        <v>10.119999999999999</v>
      </c>
      <c r="P24" s="72">
        <v>10.02</v>
      </c>
      <c r="Q24" s="72"/>
      <c r="R24" s="72" t="b">
        <v>0</v>
      </c>
      <c r="S24" s="72"/>
      <c r="T24" s="179"/>
      <c r="U24" s="85"/>
      <c r="AB24" s="201" t="b">
        <v>1</v>
      </c>
    </row>
    <row r="25" spans="1:28" x14ac:dyDescent="0.3">
      <c r="A25" s="72"/>
      <c r="B25" s="72"/>
      <c r="C25" s="72"/>
      <c r="D25" s="72"/>
      <c r="E25" s="72"/>
      <c r="F25" s="72"/>
      <c r="G25" s="72"/>
      <c r="H25" s="72"/>
      <c r="I25" s="72"/>
      <c r="J25" s="72"/>
      <c r="K25" s="72"/>
      <c r="L25" s="72"/>
      <c r="M25" s="72"/>
      <c r="N25" s="72"/>
      <c r="O25" s="72"/>
      <c r="P25" s="72"/>
      <c r="Q25" s="72"/>
      <c r="R25" s="72"/>
      <c r="S25" s="72"/>
      <c r="T25" s="179"/>
      <c r="U25" s="85"/>
    </row>
    <row r="26" spans="1:28" x14ac:dyDescent="0.3">
      <c r="A26" s="72"/>
      <c r="B26" s="72"/>
      <c r="C26" s="72"/>
      <c r="D26" s="72"/>
      <c r="E26" s="72"/>
      <c r="F26" s="72"/>
      <c r="G26" s="72"/>
      <c r="H26" s="72"/>
      <c r="I26" s="72"/>
      <c r="J26" s="72"/>
      <c r="K26" s="72"/>
      <c r="L26" s="72"/>
      <c r="M26" s="72"/>
      <c r="N26" s="72"/>
      <c r="O26" s="72"/>
      <c r="P26" s="72"/>
      <c r="Q26" s="72"/>
      <c r="R26" s="72"/>
      <c r="S26" s="72"/>
      <c r="T26" s="178"/>
      <c r="U26" s="85"/>
    </row>
    <row r="27" spans="1:28" x14ac:dyDescent="0.3">
      <c r="T27" s="178"/>
      <c r="U27" s="85"/>
    </row>
    <row r="28" spans="1:28" x14ac:dyDescent="0.3">
      <c r="T28" s="178"/>
      <c r="U28" s="85"/>
    </row>
    <row r="29" spans="1:28" x14ac:dyDescent="0.3">
      <c r="T29" s="178"/>
      <c r="U29" s="85"/>
    </row>
    <row r="30" spans="1:28" x14ac:dyDescent="0.3">
      <c r="T30" s="178"/>
      <c r="U30" s="85"/>
    </row>
    <row r="31" spans="1:28" x14ac:dyDescent="0.3">
      <c r="T31" s="178"/>
      <c r="U31" s="85"/>
    </row>
    <row r="32" spans="1:28" x14ac:dyDescent="0.3">
      <c r="T32" s="178"/>
      <c r="U32" s="85"/>
    </row>
    <row r="33" spans="12:24" x14ac:dyDescent="0.3">
      <c r="T33" s="178"/>
      <c r="U33" s="85"/>
    </row>
    <row r="43" spans="12:24" x14ac:dyDescent="0.3">
      <c r="L43" s="179"/>
    </row>
    <row r="46" spans="12:24" x14ac:dyDescent="0.3">
      <c r="W46" s="164"/>
      <c r="X46" s="164"/>
    </row>
    <row r="47" spans="12:24" x14ac:dyDescent="0.3">
      <c r="W47" s="164"/>
      <c r="X47" s="164"/>
    </row>
    <row r="48" spans="12:24" x14ac:dyDescent="0.3">
      <c r="W48" s="164"/>
      <c r="X48" s="164"/>
    </row>
    <row r="49" spans="23:24" x14ac:dyDescent="0.3">
      <c r="W49" s="164"/>
      <c r="X49" s="164"/>
    </row>
    <row r="50" spans="23:24" x14ac:dyDescent="0.3">
      <c r="W50" s="164"/>
      <c r="X50" s="164"/>
    </row>
    <row r="51" spans="23:24" x14ac:dyDescent="0.3">
      <c r="W51" s="164"/>
      <c r="X51" s="164"/>
    </row>
    <row r="52" spans="23:24" x14ac:dyDescent="0.3">
      <c r="W52" s="164"/>
      <c r="X52" s="164"/>
    </row>
    <row r="53" spans="23:24" x14ac:dyDescent="0.3">
      <c r="W53" s="164"/>
      <c r="X53" s="164"/>
    </row>
    <row r="54" spans="23:24" x14ac:dyDescent="0.3">
      <c r="W54" s="164"/>
      <c r="X54" s="164"/>
    </row>
    <row r="55" spans="23:24" x14ac:dyDescent="0.3">
      <c r="W55" s="164"/>
      <c r="X55" s="164"/>
    </row>
    <row r="56" spans="23:24" x14ac:dyDescent="0.3">
      <c r="W56" s="164"/>
      <c r="X56" s="164"/>
    </row>
    <row r="57" spans="23:24" x14ac:dyDescent="0.3">
      <c r="W57" s="164"/>
      <c r="X57" s="164"/>
    </row>
    <row r="58" spans="23:24" x14ac:dyDescent="0.3">
      <c r="W58" s="164"/>
      <c r="X58" s="164"/>
    </row>
    <row r="59" spans="23:24" x14ac:dyDescent="0.3">
      <c r="W59" s="164"/>
      <c r="X59" s="164"/>
    </row>
    <row r="60" spans="23:24" x14ac:dyDescent="0.3">
      <c r="W60" s="164"/>
      <c r="X60" s="164"/>
    </row>
    <row r="61" spans="23:24" x14ac:dyDescent="0.3">
      <c r="W61" s="164"/>
      <c r="X61" s="164"/>
    </row>
    <row r="62" spans="23:24" x14ac:dyDescent="0.3">
      <c r="W62" s="164"/>
      <c r="X62" s="164"/>
    </row>
    <row r="63" spans="23:24" x14ac:dyDescent="0.3">
      <c r="W63" s="164"/>
      <c r="X63" s="164"/>
    </row>
  </sheetData>
  <sortState xmlns:xlrd2="http://schemas.microsoft.com/office/spreadsheetml/2017/richdata2" ref="A2:AB63">
    <sortCondition ref="A1"/>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O253"/>
  <sheetViews>
    <sheetView topLeftCell="A157" zoomScale="85" zoomScaleNormal="85" workbookViewId="0">
      <pane xSplit="4" topLeftCell="AI1" activePane="topRight" state="frozen"/>
      <selection activeCell="A13" sqref="A13"/>
      <selection pane="topRight" activeCell="J172" sqref="J172:AU172"/>
    </sheetView>
  </sheetViews>
  <sheetFormatPr defaultColWidth="8.796875" defaultRowHeight="15.6" x14ac:dyDescent="0.3"/>
  <cols>
    <col min="1" max="1" width="6.69921875" bestFit="1" customWidth="1"/>
    <col min="2" max="2" width="10.296875" bestFit="1" customWidth="1"/>
    <col min="3" max="3" width="13" customWidth="1"/>
    <col min="4" max="4" width="11.19921875" customWidth="1"/>
    <col min="5" max="5" width="9.19921875" bestFit="1" customWidth="1"/>
    <col min="6" max="6" width="5.5" bestFit="1" customWidth="1"/>
    <col min="7" max="7" width="16.796875" bestFit="1" customWidth="1"/>
    <col min="8" max="8" width="11.796875" bestFit="1" customWidth="1"/>
    <col min="9" max="9" width="11.19921875" bestFit="1" customWidth="1"/>
    <col min="39" max="39" width="12.69921875" customWidth="1"/>
    <col min="40" max="40" width="12.5" customWidth="1"/>
    <col min="42" max="42" width="8.796875" style="2"/>
  </cols>
  <sheetData>
    <row r="1" spans="1:197" ht="16.2" thickBot="1" x14ac:dyDescent="0.35">
      <c r="A1" t="s">
        <v>94</v>
      </c>
      <c r="B1" s="35" t="s">
        <v>29</v>
      </c>
      <c r="C1" s="35" t="s">
        <v>57</v>
      </c>
      <c r="D1" s="35" t="s">
        <v>1</v>
      </c>
      <c r="E1" s="35" t="s">
        <v>2</v>
      </c>
      <c r="F1" s="35" t="s">
        <v>30</v>
      </c>
      <c r="G1" s="35" t="s">
        <v>91</v>
      </c>
      <c r="H1" s="36" t="s">
        <v>28</v>
      </c>
      <c r="I1" t="s">
        <v>153</v>
      </c>
      <c r="J1" s="63">
        <v>-1</v>
      </c>
      <c r="K1" s="63">
        <v>0</v>
      </c>
      <c r="L1" s="63">
        <v>1</v>
      </c>
      <c r="M1" s="63">
        <v>2</v>
      </c>
      <c r="N1" s="63">
        <v>3</v>
      </c>
      <c r="O1" s="63">
        <v>4</v>
      </c>
      <c r="P1" s="63">
        <v>5</v>
      </c>
      <c r="Q1" s="63">
        <v>6</v>
      </c>
      <c r="R1" s="63">
        <v>7</v>
      </c>
      <c r="S1" s="63">
        <v>8</v>
      </c>
      <c r="T1" s="63">
        <v>9</v>
      </c>
      <c r="U1" s="63">
        <v>10</v>
      </c>
      <c r="V1" s="63">
        <f>U1+1</f>
        <v>11</v>
      </c>
      <c r="W1" s="63">
        <f t="shared" ref="W1:AT1" si="0">V1+1</f>
        <v>12</v>
      </c>
      <c r="X1" s="63">
        <f t="shared" si="0"/>
        <v>13</v>
      </c>
      <c r="Y1" s="63">
        <f t="shared" si="0"/>
        <v>14</v>
      </c>
      <c r="Z1" s="63">
        <f t="shared" si="0"/>
        <v>15</v>
      </c>
      <c r="AA1" s="63">
        <f t="shared" si="0"/>
        <v>16</v>
      </c>
      <c r="AB1" s="63">
        <f t="shared" si="0"/>
        <v>17</v>
      </c>
      <c r="AC1" s="63">
        <f t="shared" si="0"/>
        <v>18</v>
      </c>
      <c r="AD1" s="63">
        <f t="shared" si="0"/>
        <v>19</v>
      </c>
      <c r="AE1" s="63">
        <f t="shared" si="0"/>
        <v>20</v>
      </c>
      <c r="AF1" s="63">
        <f t="shared" si="0"/>
        <v>21</v>
      </c>
      <c r="AG1" s="63">
        <f t="shared" si="0"/>
        <v>22</v>
      </c>
      <c r="AH1" s="63">
        <f t="shared" si="0"/>
        <v>23</v>
      </c>
      <c r="AI1" s="63">
        <f t="shared" si="0"/>
        <v>24</v>
      </c>
      <c r="AJ1" s="63">
        <f t="shared" si="0"/>
        <v>25</v>
      </c>
      <c r="AK1" s="63">
        <f t="shared" si="0"/>
        <v>26</v>
      </c>
      <c r="AL1" s="63">
        <f t="shared" si="0"/>
        <v>27</v>
      </c>
      <c r="AM1" s="63">
        <f t="shared" si="0"/>
        <v>28</v>
      </c>
      <c r="AN1" s="63">
        <f t="shared" si="0"/>
        <v>29</v>
      </c>
      <c r="AO1" s="63">
        <f t="shared" si="0"/>
        <v>30</v>
      </c>
      <c r="AP1" s="63">
        <f t="shared" si="0"/>
        <v>31</v>
      </c>
      <c r="AQ1" s="63">
        <f t="shared" si="0"/>
        <v>32</v>
      </c>
      <c r="AR1" s="63">
        <f t="shared" si="0"/>
        <v>33</v>
      </c>
      <c r="AS1" s="63">
        <f t="shared" si="0"/>
        <v>34</v>
      </c>
      <c r="AT1" s="63">
        <f t="shared" si="0"/>
        <v>35</v>
      </c>
      <c r="AU1">
        <v>36</v>
      </c>
      <c r="AV1" t="s">
        <v>219</v>
      </c>
      <c r="AX1" t="s">
        <v>95</v>
      </c>
      <c r="AY1" t="s">
        <v>96</v>
      </c>
      <c r="AZ1" t="s">
        <v>97</v>
      </c>
      <c r="BA1" t="s">
        <v>98</v>
      </c>
      <c r="BB1" t="s">
        <v>99</v>
      </c>
      <c r="BC1" t="s">
        <v>100</v>
      </c>
      <c r="BD1" t="s">
        <v>101</v>
      </c>
      <c r="BE1" t="s">
        <v>108</v>
      </c>
      <c r="BF1" t="s">
        <v>103</v>
      </c>
      <c r="BG1" t="s">
        <v>104</v>
      </c>
      <c r="BH1" t="s">
        <v>106</v>
      </c>
      <c r="BI1" t="s">
        <v>96</v>
      </c>
      <c r="BJ1" t="s">
        <v>97</v>
      </c>
      <c r="BK1" t="s">
        <v>98</v>
      </c>
      <c r="BL1" t="s">
        <v>99</v>
      </c>
      <c r="BM1" t="s">
        <v>100</v>
      </c>
      <c r="BN1" t="s">
        <v>101</v>
      </c>
      <c r="BO1" t="s">
        <v>102</v>
      </c>
      <c r="BP1" t="s">
        <v>103</v>
      </c>
      <c r="BQ1" t="s">
        <v>104</v>
      </c>
      <c r="BR1" t="s">
        <v>106</v>
      </c>
      <c r="BS1" t="s">
        <v>102</v>
      </c>
      <c r="BT1" t="s">
        <v>96</v>
      </c>
      <c r="BU1" t="s">
        <v>97</v>
      </c>
      <c r="BV1" t="s">
        <v>98</v>
      </c>
      <c r="BW1" t="s">
        <v>99</v>
      </c>
      <c r="BX1" t="s">
        <v>100</v>
      </c>
      <c r="BY1" t="s">
        <v>101</v>
      </c>
      <c r="BZ1" t="s">
        <v>102</v>
      </c>
      <c r="CA1" t="s">
        <v>103</v>
      </c>
      <c r="CB1" t="s">
        <v>104</v>
      </c>
      <c r="CC1" t="s">
        <v>106</v>
      </c>
      <c r="CD1" t="s">
        <v>96</v>
      </c>
      <c r="CE1" t="s">
        <v>97</v>
      </c>
      <c r="CF1" t="s">
        <v>98</v>
      </c>
      <c r="CG1" t="s">
        <v>99</v>
      </c>
      <c r="CH1" t="s">
        <v>100</v>
      </c>
      <c r="CI1" t="s">
        <v>101</v>
      </c>
      <c r="CJ1" t="s">
        <v>108</v>
      </c>
      <c r="CK1" t="s">
        <v>103</v>
      </c>
      <c r="CL1" t="s">
        <v>104</v>
      </c>
      <c r="CM1" t="s">
        <v>106</v>
      </c>
      <c r="CN1" t="s">
        <v>96</v>
      </c>
      <c r="CO1" t="s">
        <v>97</v>
      </c>
      <c r="CP1" t="s">
        <v>98</v>
      </c>
      <c r="CQ1" t="s">
        <v>99</v>
      </c>
      <c r="CR1" t="s">
        <v>100</v>
      </c>
      <c r="CS1" t="s">
        <v>101</v>
      </c>
      <c r="CT1" t="s">
        <v>108</v>
      </c>
      <c r="CU1" t="s">
        <v>103</v>
      </c>
      <c r="CV1" t="s">
        <v>104</v>
      </c>
      <c r="CW1" t="s">
        <v>106</v>
      </c>
      <c r="CX1" t="s">
        <v>96</v>
      </c>
      <c r="CY1" t="s">
        <v>97</v>
      </c>
      <c r="CZ1" t="s">
        <v>98</v>
      </c>
      <c r="DA1" t="s">
        <v>99</v>
      </c>
      <c r="DB1" t="s">
        <v>100</v>
      </c>
      <c r="DC1" t="s">
        <v>102</v>
      </c>
      <c r="DD1" t="s">
        <v>101</v>
      </c>
      <c r="DE1" t="s">
        <v>103</v>
      </c>
      <c r="DF1" t="s">
        <v>104</v>
      </c>
      <c r="DG1" t="s">
        <v>106</v>
      </c>
      <c r="DH1" t="s">
        <v>96</v>
      </c>
      <c r="DI1" t="s">
        <v>97</v>
      </c>
      <c r="DJ1" t="s">
        <v>98</v>
      </c>
      <c r="DK1" t="s">
        <v>99</v>
      </c>
      <c r="DL1" t="s">
        <v>100</v>
      </c>
      <c r="DM1" t="s">
        <v>101</v>
      </c>
      <c r="DN1" t="s">
        <v>103</v>
      </c>
      <c r="DO1" t="s">
        <v>104</v>
      </c>
      <c r="DP1" t="s">
        <v>106</v>
      </c>
      <c r="DQ1" t="s">
        <v>96</v>
      </c>
      <c r="DR1" t="s">
        <v>97</v>
      </c>
      <c r="DS1" t="s">
        <v>98</v>
      </c>
      <c r="DT1" t="s">
        <v>99</v>
      </c>
      <c r="DU1" t="s">
        <v>100</v>
      </c>
      <c r="DV1" t="s">
        <v>101</v>
      </c>
      <c r="DW1" t="s">
        <v>103</v>
      </c>
      <c r="DX1" t="s">
        <v>104</v>
      </c>
      <c r="DY1" t="s">
        <v>106</v>
      </c>
      <c r="DZ1" t="s">
        <v>96</v>
      </c>
      <c r="EA1" t="s">
        <v>97</v>
      </c>
      <c r="EB1" t="s">
        <v>98</v>
      </c>
      <c r="EC1" t="s">
        <v>99</v>
      </c>
      <c r="ED1" t="s">
        <v>100</v>
      </c>
      <c r="EE1" t="s">
        <v>101</v>
      </c>
      <c r="EF1" t="s">
        <v>103</v>
      </c>
      <c r="EG1" t="s">
        <v>104</v>
      </c>
      <c r="EH1" t="s">
        <v>106</v>
      </c>
      <c r="EI1" t="s">
        <v>96</v>
      </c>
      <c r="EJ1" t="s">
        <v>97</v>
      </c>
      <c r="EK1" t="s">
        <v>98</v>
      </c>
      <c r="EL1" t="s">
        <v>99</v>
      </c>
      <c r="EM1" t="s">
        <v>100</v>
      </c>
      <c r="EN1" t="s">
        <v>101</v>
      </c>
      <c r="EO1" t="s">
        <v>103</v>
      </c>
      <c r="EP1" t="s">
        <v>104</v>
      </c>
      <c r="EQ1" t="s">
        <v>106</v>
      </c>
      <c r="ER1" t="s">
        <v>96</v>
      </c>
      <c r="ES1" t="s">
        <v>97</v>
      </c>
      <c r="ET1" t="s">
        <v>98</v>
      </c>
      <c r="EU1" t="s">
        <v>99</v>
      </c>
      <c r="EV1" t="s">
        <v>100</v>
      </c>
      <c r="EW1" t="s">
        <v>101</v>
      </c>
      <c r="EX1" t="s">
        <v>102</v>
      </c>
      <c r="EY1" t="s">
        <v>103</v>
      </c>
      <c r="EZ1" t="s">
        <v>104</v>
      </c>
      <c r="FA1" t="s">
        <v>106</v>
      </c>
      <c r="FB1" t="s">
        <v>96</v>
      </c>
      <c r="FC1" t="s">
        <v>97</v>
      </c>
      <c r="FD1" t="s">
        <v>98</v>
      </c>
      <c r="FE1" t="s">
        <v>99</v>
      </c>
      <c r="FF1" t="s">
        <v>100</v>
      </c>
      <c r="FG1" t="s">
        <v>101</v>
      </c>
      <c r="FH1" t="s">
        <v>108</v>
      </c>
      <c r="FI1" t="s">
        <v>103</v>
      </c>
      <c r="FJ1" t="s">
        <v>104</v>
      </c>
      <c r="FK1" t="s">
        <v>106</v>
      </c>
      <c r="FL1" t="s">
        <v>96</v>
      </c>
      <c r="FM1" t="s">
        <v>97</v>
      </c>
      <c r="FN1" t="s">
        <v>98</v>
      </c>
      <c r="FO1" t="s">
        <v>99</v>
      </c>
      <c r="FP1" t="s">
        <v>100</v>
      </c>
      <c r="FQ1" t="s">
        <v>101</v>
      </c>
      <c r="FR1" t="s">
        <v>108</v>
      </c>
      <c r="FS1" t="s">
        <v>103</v>
      </c>
      <c r="FT1" t="s">
        <v>104</v>
      </c>
      <c r="FU1" t="s">
        <v>106</v>
      </c>
      <c r="FV1" t="s">
        <v>96</v>
      </c>
      <c r="FW1" t="s">
        <v>97</v>
      </c>
      <c r="FX1" t="s">
        <v>98</v>
      </c>
      <c r="FY1" t="s">
        <v>99</v>
      </c>
      <c r="FZ1" t="s">
        <v>100</v>
      </c>
      <c r="GA1" t="s">
        <v>101</v>
      </c>
      <c r="GB1" t="s">
        <v>108</v>
      </c>
      <c r="GC1" t="s">
        <v>103</v>
      </c>
      <c r="GD1" t="s">
        <v>104</v>
      </c>
      <c r="GE1" t="s">
        <v>106</v>
      </c>
      <c r="GF1" t="s">
        <v>96</v>
      </c>
      <c r="GG1" t="s">
        <v>97</v>
      </c>
      <c r="GH1" t="s">
        <v>98</v>
      </c>
      <c r="GI1" t="s">
        <v>99</v>
      </c>
      <c r="GJ1" t="s">
        <v>100</v>
      </c>
      <c r="GK1" t="s">
        <v>101</v>
      </c>
      <c r="GL1" t="s">
        <v>108</v>
      </c>
      <c r="GM1" t="s">
        <v>103</v>
      </c>
      <c r="GN1" t="s">
        <v>104</v>
      </c>
      <c r="GO1" t="s">
        <v>106</v>
      </c>
    </row>
    <row r="2" spans="1:197" ht="16.2" thickBot="1" x14ac:dyDescent="0.35">
      <c r="A2" s="31">
        <v>2334</v>
      </c>
      <c r="B2" s="24">
        <v>43403</v>
      </c>
      <c r="C2" s="71" t="b">
        <v>0</v>
      </c>
      <c r="D2" t="s">
        <v>88</v>
      </c>
      <c r="E2" t="s">
        <v>81</v>
      </c>
      <c r="F2" t="s">
        <v>60</v>
      </c>
      <c r="G2">
        <v>1.5</v>
      </c>
      <c r="I2" t="s">
        <v>96</v>
      </c>
      <c r="J2">
        <v>18.7</v>
      </c>
      <c r="K2">
        <v>1.2</v>
      </c>
      <c r="L2">
        <v>5.5</v>
      </c>
      <c r="M2">
        <v>11.9</v>
      </c>
      <c r="N2">
        <v>10.9</v>
      </c>
      <c r="O2">
        <v>9.5</v>
      </c>
      <c r="P2">
        <v>8.6999999999999993</v>
      </c>
      <c r="Q2">
        <v>8.6</v>
      </c>
      <c r="R2">
        <v>11.6</v>
      </c>
      <c r="S2">
        <v>10.7</v>
      </c>
      <c r="T2">
        <v>9.6</v>
      </c>
      <c r="U2">
        <v>10.7</v>
      </c>
      <c r="V2">
        <v>9.3000000000000007</v>
      </c>
      <c r="W2">
        <v>11.7</v>
      </c>
      <c r="X2">
        <v>12.7</v>
      </c>
      <c r="Y2">
        <v>11.7</v>
      </c>
      <c r="Z2">
        <v>12.5</v>
      </c>
      <c r="AA2">
        <v>11.8</v>
      </c>
      <c r="AB2">
        <v>11.2</v>
      </c>
      <c r="AC2">
        <v>14</v>
      </c>
      <c r="AD2">
        <v>11.8</v>
      </c>
      <c r="AE2">
        <v>17.3</v>
      </c>
      <c r="AF2">
        <v>17.5</v>
      </c>
      <c r="AG2">
        <v>18.899999999999999</v>
      </c>
      <c r="AH2">
        <v>16.600000000000001</v>
      </c>
      <c r="AI2">
        <v>15.5</v>
      </c>
      <c r="AJ2">
        <v>13.9</v>
      </c>
      <c r="AK2">
        <v>15.3</v>
      </c>
      <c r="AL2">
        <v>15.2</v>
      </c>
      <c r="AM2">
        <v>13</v>
      </c>
      <c r="AN2">
        <v>15.5</v>
      </c>
      <c r="AO2">
        <v>15.5</v>
      </c>
      <c r="AP2">
        <v>16.399999999999999</v>
      </c>
      <c r="AQ2">
        <v>15.4</v>
      </c>
      <c r="AR2">
        <v>12.4</v>
      </c>
      <c r="AS2">
        <v>12.6</v>
      </c>
      <c r="AT2">
        <v>14.1</v>
      </c>
      <c r="AU2">
        <v>15.1</v>
      </c>
      <c r="AX2" s="63">
        <v>-1</v>
      </c>
      <c r="AY2">
        <v>18.7</v>
      </c>
      <c r="AZ2">
        <v>11</v>
      </c>
      <c r="BA2">
        <v>7.7</v>
      </c>
      <c r="BB2">
        <v>24.1</v>
      </c>
      <c r="BC2">
        <v>13.2</v>
      </c>
      <c r="BD2">
        <v>10.9</v>
      </c>
      <c r="BE2" s="9">
        <f t="shared" ref="BE2:BE46" si="1">AVERAGE(BA2,BD2)</f>
        <v>9.3000000000000007</v>
      </c>
      <c r="BF2" s="4">
        <f t="shared" ref="BF2:BF46" si="2">IF(AND((BC2+AZ2)/2&gt;5,(BB2+AY2)/2&gt;10,BG2="N",BH2="N"),4,IF(AND((BC2+AZ2)/2&lt;5,(BB2+AY2)/2&gt;10,BG2="N",BH2="N"),4,IF(AND((BC2+AZ2)/2&lt;5,(BB2+AY2)/2&lt;5,BG2="Y"),1,IF(AND(BH2="Y",BG2="N"),3,IF(AND(BH2="Y",BG2="Y"),1,IF(AND((BC2+AZ2)/2&lt;5,(BB2+AY2)/2&gt;5,(BB2+AY2)/2&lt;10,BG2="N",BH2="N"),2,IF(AND((BC2+AZ2)/2&lt;5,(BB2+AY2)/2&lt;5,BG2="N",BH2="N"),0,"")))))))</f>
        <v>4</v>
      </c>
      <c r="BG2" t="s">
        <v>105</v>
      </c>
      <c r="BH2" t="s">
        <v>105</v>
      </c>
      <c r="BI2" s="32">
        <v>19.600000000000001</v>
      </c>
      <c r="BJ2" s="9">
        <v>11.3</v>
      </c>
      <c r="BK2" s="33">
        <v>8.3000000000000007</v>
      </c>
      <c r="BL2" s="34">
        <v>24.7</v>
      </c>
      <c r="BM2" s="4">
        <v>15.1</v>
      </c>
      <c r="BN2">
        <v>9.6</v>
      </c>
      <c r="BO2" s="9">
        <f t="shared" ref="BO2:BO46" si="3">AVERAGE(BK2,BN2)</f>
        <v>8.9499999999999993</v>
      </c>
      <c r="BP2" s="4">
        <f>IF(AND((BM2+BJ2)/2&gt;5,(BL2+BI2)/2&gt;10,BQ2="N",BR2="N"),4,IF(AND((BM2+BJ2)/2&lt;5,(BL2+BI2)/2&gt;10,BQ2="N",BR2="N"),4,IF(AND((BM2+BJ2)/2&lt;5,(BL2+BI2)/2&lt;5,BQ2="Y"),1,IF(AND(BR2="Y",BQ2="N"),3,IF(AND(BR2="Y",BQ2="Y"),1,IF(AND((BM2+BJ2)/2&lt;5,(BL2+BI2)/2&gt;5,(BL2+BI2)/2&lt;10,BQ2="N",BR2="N"),2,IF(AND((BM2+BJ2)/2&lt;5,(BL2+BI2)/2&lt;5,BQ2="N",BR2="N"),0,"")))))))</f>
        <v>4</v>
      </c>
      <c r="BQ2" s="32" t="s">
        <v>105</v>
      </c>
      <c r="BR2" s="9" t="s">
        <v>105</v>
      </c>
      <c r="BS2" s="9">
        <f t="shared" ref="BS2:BS46" si="4">AVERAGE(BO2,BR2)</f>
        <v>8.9499999999999993</v>
      </c>
      <c r="BT2" s="33">
        <v>13.7</v>
      </c>
      <c r="BU2" s="34">
        <v>6.8</v>
      </c>
      <c r="BV2" s="4">
        <v>6.9</v>
      </c>
      <c r="BW2">
        <v>14.3</v>
      </c>
      <c r="BX2" s="4">
        <v>6.8</v>
      </c>
      <c r="BY2" s="9">
        <v>7.5</v>
      </c>
      <c r="BZ2" s="9">
        <f t="shared" ref="BZ2:BZ46" si="5">AVERAGE(BV2,BY2)</f>
        <v>7.2</v>
      </c>
      <c r="CA2" s="4">
        <f t="shared" ref="CA2:CA35" si="6">IF(AND((BX2+BU2)/2&gt;5,(BW2+BT2)/2&gt;10,CB2="N",CC2="N"),4,IF(AND((BX2+BU2)/2&lt;5,(BW2+BT2)/2&gt;10,CB2="N",CC2="N"),4,IF(AND((BX2+BU2)/2&lt;5,(BW2+BT2)/2&lt;5,CB2="Y"),1,IF(AND(CC2="Y",CB2="N"),3,IF(AND(CC2="Y",CB2="Y"),1,IF(AND((BX2+BU2)/2&lt;5,(BW2+BT2)/2&gt;5,(BW2+BT2)/2&lt;10,CB2="N",CC2="N"),2,IF(AND((BX2+BU2)/2&lt;5,(BW2+BT2)/2&lt;5,CB2="N",CC2="N"),0,"")))))))</f>
        <v>4</v>
      </c>
      <c r="CB2" s="4" t="s">
        <v>105</v>
      </c>
      <c r="CC2" s="4" t="s">
        <v>105</v>
      </c>
      <c r="CD2">
        <v>12.3</v>
      </c>
      <c r="CE2">
        <v>3.6</v>
      </c>
      <c r="CF2">
        <v>8.6999999999999993</v>
      </c>
      <c r="CG2">
        <v>11.5</v>
      </c>
      <c r="CH2">
        <v>5.0999999999999996</v>
      </c>
      <c r="CI2">
        <v>6.4</v>
      </c>
      <c r="CJ2" s="9">
        <f t="shared" ref="CJ2:CJ46" si="7">AVERAGE(CF2,CI2)</f>
        <v>7.55</v>
      </c>
      <c r="CK2" s="4">
        <f t="shared" ref="CK2:CK46" si="8">IF(AND((CH2+CE2)/2&gt;5,(CG2+CD2)/2&gt;10,CL2="N",CM2="N"),4,IF(AND((CH2+CE2)/2&lt;5,(CG2+CD2)/2&gt;10,CL2="N",CM2="N"),4,IF(AND((CH2+CE2)/2&lt;5,(CG2+CD2)/2&lt;5,CL2="Y"),1,IF(AND(CM2="Y",CL2="N"),3,IF(AND(CM2="Y",CL2="Y"),1,IF(AND((CH2+CE2)/2&lt;5,(CG2+CD2)/2&gt;5,(CG2+CD2)/2&lt;10,CL2="N",CM2="N"),2,IF(AND((CH2+CE2)/2&lt;5,(CG2+CD2)/2&lt;5,CL2="N",CM2="N"),0,"")))))))</f>
        <v>4</v>
      </c>
      <c r="CL2" t="s">
        <v>105</v>
      </c>
      <c r="CM2" t="s">
        <v>105</v>
      </c>
      <c r="CN2">
        <v>12.3</v>
      </c>
      <c r="CO2">
        <v>6.2</v>
      </c>
      <c r="CP2">
        <v>6.1</v>
      </c>
      <c r="CQ2">
        <v>16.3</v>
      </c>
      <c r="CR2">
        <v>7.4</v>
      </c>
      <c r="CS2">
        <v>8.9</v>
      </c>
      <c r="CT2" s="9">
        <f t="shared" ref="CT2:CT46" si="9">AVERAGE(CP2,CS2)</f>
        <v>7.5</v>
      </c>
      <c r="CU2" s="4">
        <f t="shared" ref="CU2:CU46" si="10">IF(AND((CR2+CO2)/2&gt;5,(CQ2+CN2)/2&gt;10,CV2="N",CW2="N"),4,IF(AND((CR2+CO2)/2&lt;5,(CQ2+CN2)/2&gt;10,CV2="N",CW2="N"),4,IF(AND((CR2+CO2)/2&lt;5,(CQ2+CN2)/2&lt;5,CV2="Y"),1,IF(AND(CW2="Y",CV2="N"),3,IF(AND(CW2="Y",CV2="Y"),1,IF(AND((CR2+CO2)/2&lt;5,(CQ2+CN2)/2&gt;5,(CQ2+CN2)/2&lt;10,CV2="N",CW2="N"),2,IF(AND((CR2+CO2)/2&lt;5,(CQ2+CN2)/2&lt;5,CV2="N",CW2="N"),0,"")))))))</f>
        <v>4</v>
      </c>
      <c r="CV2" t="s">
        <v>105</v>
      </c>
      <c r="CW2" t="s">
        <v>105</v>
      </c>
      <c r="CX2" s="9">
        <v>12.6</v>
      </c>
      <c r="CY2" s="9">
        <v>4.3</v>
      </c>
      <c r="CZ2" s="9">
        <v>8.3000000000000007</v>
      </c>
      <c r="DA2" s="9">
        <v>11.7</v>
      </c>
      <c r="DB2" s="9">
        <v>4.5</v>
      </c>
      <c r="DC2" s="9">
        <f t="shared" ref="DC2:DC46" si="11">AVERAGE(CY2,DB2)</f>
        <v>4.4000000000000004</v>
      </c>
      <c r="DD2" s="9">
        <v>7.2</v>
      </c>
      <c r="DE2" s="4">
        <f t="shared" ref="DE2:DE46" si="12">IF(AND((DB2+CY2)/2&gt;5,(DA2+CX2)/2&gt;10,DF2="N",DG2="N"),4,IF(AND((DB2+CY2)/2&lt;5,(DA2+CX2)/2&gt;10,DF2="N",DG2="N"),4,IF(AND((DB2+CY2)/2&lt;5,(DA2+CX2)/2&lt;5,DF2="Y"),1,IF(AND(DG2="Y",DF2="N"),3,IF(AND(DG2="Y",DF2="Y"),1,IF(AND((DB2+CY2)/2&lt;5,(DA2+CX2)/2&gt;5,(DA2+CX2)/2&lt;10,DF2="N",DG2="N"),2,IF(AND((DB2+CY2)/2&lt;5,(DA2+CX2)/2&lt;5,DF2="N",DG2="N"),0,"")))))))</f>
        <v>4</v>
      </c>
      <c r="DF2" s="4" t="s">
        <v>105</v>
      </c>
      <c r="DG2" s="4" t="s">
        <v>105</v>
      </c>
      <c r="DH2" t="s">
        <v>109</v>
      </c>
      <c r="DI2" t="s">
        <v>109</v>
      </c>
      <c r="DQ2" s="9">
        <v>9.6</v>
      </c>
      <c r="DR2" s="9">
        <v>4</v>
      </c>
      <c r="DS2" s="9">
        <v>5.6</v>
      </c>
      <c r="DT2" s="9">
        <v>8.4</v>
      </c>
      <c r="DU2" s="9">
        <v>3.6</v>
      </c>
      <c r="DV2" s="9">
        <v>4.8</v>
      </c>
      <c r="DW2" s="4" t="str">
        <f t="shared" ref="DW2:DW46" si="13">IF(AND((DT2+DQ2)/2&gt;5,(DS2+DP2)/2&gt;10,DX2="N",DY2="N"),4,IF(AND((DT2+DQ2)/2&lt;5,(DS2+DP2)/2&gt;10,DX2="N",DY2="N"),4,IF(AND((DT2+DQ2)/2&lt;5,(DS2+DP2)/2&lt;5,DX2="Y"),1,IF(AND(DY2="Y",DX2="N"),3,IF(AND(DY2="Y",DX2="Y"),1,IF(AND((DT2+DQ2)/2&lt;5,(DS2+DP2)/2&gt;5,(DS2+DP2)/2&lt;10,DX2="N",DY2="N"),2,IF(AND((DT2+DQ2)/2&lt;5,(DS2+DP2)/2&lt;5,DX2="N",DY2="N"),0,"")))))))</f>
        <v/>
      </c>
      <c r="DX2" t="s">
        <v>105</v>
      </c>
      <c r="DY2" t="s">
        <v>105</v>
      </c>
      <c r="ER2">
        <v>12.2</v>
      </c>
      <c r="ES2">
        <v>8</v>
      </c>
      <c r="ET2">
        <v>4.2</v>
      </c>
      <c r="EU2">
        <v>14.8</v>
      </c>
      <c r="EV2">
        <v>9.5</v>
      </c>
      <c r="EW2">
        <v>5.3</v>
      </c>
      <c r="EX2" s="9">
        <f t="shared" ref="EX2:EX46" si="14">AVERAGE(ET2,EW2)</f>
        <v>4.75</v>
      </c>
      <c r="EY2" s="4">
        <f t="shared" ref="EY2:EY43" si="15">IF(AND((EV2+ES2)/2&gt;5,(EU2+ER2)/2&gt;10,EZ2="N",FA2="N"),4,IF(AND((EV2+ES2)/2&lt;5,(EU2+ER2)/2&gt;10,EZ2="N",FA2="N"),4,IF(AND((EV2+ES2)/2&lt;5,(EU2+ER2)/2&lt;5,EZ2="Y"),1,IF(AND(FA2="Y",EZ2="N"),3,IF(AND(FA2="Y",EZ2="Y"),1,IF(AND((EV2+ES2)/2&lt;5,(EU2+ER2)/2&gt;5,(EU2+ER2)/2&lt;10,EZ2="N",FA2="N"),2,IF(AND((EV2+ES2)/2&lt;5,(EU2+ER2)/2&lt;5,EZ2="N",FA2="N"),0,"")))))))</f>
        <v>4</v>
      </c>
      <c r="EZ2" t="s">
        <v>105</v>
      </c>
      <c r="FA2" t="s">
        <v>105</v>
      </c>
      <c r="FB2">
        <v>14.5</v>
      </c>
      <c r="FC2">
        <v>6.8</v>
      </c>
      <c r="FD2">
        <v>7.7</v>
      </c>
      <c r="FE2">
        <v>13.9</v>
      </c>
      <c r="FF2">
        <v>8.4</v>
      </c>
      <c r="FG2">
        <v>5.5</v>
      </c>
      <c r="FH2" s="9">
        <f t="shared" ref="FH2:FH46" si="16">AVERAGE(FD2,FG2)</f>
        <v>6.6</v>
      </c>
      <c r="FI2" s="4">
        <f t="shared" ref="FI2:FI46" si="17">IF(AND((FF2+FC2)/2&gt;5,(FE2+FB2)/2&gt;10,FJ2="N",FK2="N"),4,IF(AND((FF2+FC2)/2&lt;5,(FE2+FB2)/2&gt;10,FJ2="N",FK2="N"),4,IF(AND((FF2+FC2)/2&lt;5,(FE2+FB2)/2&lt;5,FJ2="Y"),1,IF(AND(FK2="Y",FJ2="N"),3,IF(AND(FK2="Y",FJ2="Y"),1,IF(AND((FF2+FC2)/2&lt;5,(FE2+FB2)/2&gt;5,(FE2+FB2)/2&lt;10,FJ2="N",FK2="N"),2,IF(AND((FF2+FC2)/2&lt;5,(FE2+FB2)/2&lt;5,FJ2="N",FK2="N"),0,"")))))))</f>
        <v>4</v>
      </c>
      <c r="FJ2" t="s">
        <v>105</v>
      </c>
      <c r="FK2" t="s">
        <v>105</v>
      </c>
      <c r="FL2">
        <v>16.8</v>
      </c>
      <c r="FM2">
        <v>5.6</v>
      </c>
      <c r="FN2">
        <v>11.2</v>
      </c>
      <c r="FO2">
        <v>13.1</v>
      </c>
      <c r="FP2">
        <v>4.4000000000000004</v>
      </c>
      <c r="FQ2">
        <v>8.6999999999999993</v>
      </c>
      <c r="FR2" s="9">
        <f t="shared" ref="FR2:FR46" si="18">AVERAGE(FN2,FQ2)</f>
        <v>9.9499999999999993</v>
      </c>
      <c r="FS2" s="4">
        <v>4</v>
      </c>
      <c r="FT2" t="s">
        <v>105</v>
      </c>
      <c r="FU2" t="s">
        <v>105</v>
      </c>
      <c r="FV2">
        <v>11.4</v>
      </c>
      <c r="FW2">
        <v>5.6</v>
      </c>
      <c r="FX2">
        <v>5.8</v>
      </c>
      <c r="FY2">
        <v>11.1</v>
      </c>
      <c r="FZ2">
        <v>5.9</v>
      </c>
      <c r="GA2">
        <v>5.2</v>
      </c>
      <c r="GB2" s="9">
        <f t="shared" ref="GB2:GB46" si="19">AVERAGE(FX2,GA2)</f>
        <v>5.5</v>
      </c>
      <c r="GC2" s="4">
        <f t="shared" ref="GC2:GC46" si="20">IF(AND((FZ2+FW2)/2&gt;5,(FY2+FV2)/2&gt;10,GD2="N",GE2="N"),4,IF(AND((FZ2+FW2)/2&lt;5,(FY2+FV2)/2&gt;10,GD2="N",GE2="N"),4,IF(AND((FZ2+FW2)/2&lt;5,(FY2+FV2)/2&lt;5,GD2="Y"),1,IF(AND(GE2="Y",GD2="N"),3,IF(AND(GE2="Y",GD2="Y"),1,IF(AND((FZ2+FW2)/2&lt;5,(FY2+FV2)/2&gt;5,(FY2+FV2)/2&lt;10,GD2="N",GE2="N"),2,IF(AND((FZ2+FW2)/2&lt;5,(FY2+FV2)/2&lt;5,GD2="N",GE2="N"),0,"")))))))</f>
        <v>4</v>
      </c>
      <c r="GD2" t="s">
        <v>105</v>
      </c>
      <c r="GE2" t="s">
        <v>105</v>
      </c>
      <c r="GF2">
        <v>10</v>
      </c>
      <c r="GG2">
        <v>4.8</v>
      </c>
      <c r="GH2">
        <v>5.2</v>
      </c>
      <c r="GI2">
        <v>10.3</v>
      </c>
      <c r="GJ2">
        <v>4.7</v>
      </c>
      <c r="GK2">
        <v>5.6</v>
      </c>
      <c r="GL2" s="9">
        <f t="shared" ref="GL2:GL46" si="21">AVERAGE(GH2,GK2)</f>
        <v>5.4</v>
      </c>
      <c r="GM2" s="4">
        <f t="shared" ref="GM2:GM46" si="22">IF(AND((GJ2+GG2)/2&gt;5,(GI2+GF2)/2&gt;10,GN2="N",GO2="N"),4,IF(AND((GJ2+GG2)/2&lt;5,(GI2+GF2)/2&gt;10,GN2="N",GO2="N"),4,IF(AND((GJ2+GG2)/2&lt;5,(GI2+GF2)/2&lt;5,GN2="Y"),1,IF(AND(GO2="Y",GN2="N"),3,IF(AND(GO2="Y",GN2="Y"),1,IF(AND((GJ2+GG2)/2&lt;5,(GI2+GF2)/2&gt;5,(GI2+GF2)/2&lt;10,GN2="N",GO2="N"),2,IF(AND((GJ2+GG2)/2&lt;5,(GI2+GF2)/2&lt;5,GN2="N",GO2="N"),0,"")))))))</f>
        <v>4</v>
      </c>
      <c r="GN2" t="s">
        <v>105</v>
      </c>
      <c r="GO2" t="s">
        <v>105</v>
      </c>
    </row>
    <row r="3" spans="1:197" ht="16.2" thickBot="1" x14ac:dyDescent="0.35">
      <c r="A3" s="31">
        <v>2334</v>
      </c>
      <c r="B3" s="24">
        <v>43403</v>
      </c>
      <c r="C3" s="71" t="b">
        <v>0</v>
      </c>
      <c r="D3" t="s">
        <v>88</v>
      </c>
      <c r="E3" t="s">
        <v>81</v>
      </c>
      <c r="F3" t="s">
        <v>60</v>
      </c>
      <c r="G3">
        <v>1.5</v>
      </c>
      <c r="I3" t="s">
        <v>97</v>
      </c>
      <c r="J3">
        <v>11</v>
      </c>
      <c r="K3">
        <v>0.8</v>
      </c>
      <c r="L3">
        <v>3.3</v>
      </c>
      <c r="M3">
        <v>6.1</v>
      </c>
      <c r="N3">
        <v>6.1</v>
      </c>
      <c r="O3">
        <v>5.3</v>
      </c>
      <c r="P3">
        <v>5.5</v>
      </c>
      <c r="Q3">
        <v>5.7</v>
      </c>
      <c r="R3">
        <v>6.3</v>
      </c>
      <c r="S3">
        <v>6.2</v>
      </c>
      <c r="T3">
        <v>5.4</v>
      </c>
      <c r="U3">
        <v>5.3</v>
      </c>
      <c r="V3">
        <v>5.8</v>
      </c>
      <c r="W3">
        <v>5.8</v>
      </c>
      <c r="X3">
        <v>6.1</v>
      </c>
      <c r="Y3">
        <v>5.8</v>
      </c>
      <c r="Z3">
        <v>7</v>
      </c>
      <c r="AA3">
        <v>7</v>
      </c>
      <c r="AB3">
        <v>6.1</v>
      </c>
      <c r="AC3">
        <v>8.5</v>
      </c>
      <c r="AD3">
        <v>6.9</v>
      </c>
      <c r="AE3">
        <v>10.5</v>
      </c>
      <c r="AF3">
        <v>8.8000000000000007</v>
      </c>
      <c r="AG3">
        <v>11.4</v>
      </c>
      <c r="AH3">
        <v>11.4</v>
      </c>
      <c r="AI3">
        <v>7.3</v>
      </c>
      <c r="AJ3">
        <v>5.7</v>
      </c>
      <c r="AK3">
        <v>6.3</v>
      </c>
      <c r="AL3">
        <v>7</v>
      </c>
      <c r="AM3">
        <v>7.5</v>
      </c>
      <c r="AN3">
        <v>8</v>
      </c>
      <c r="AO3">
        <v>8.1</v>
      </c>
      <c r="AP3">
        <v>7.4</v>
      </c>
      <c r="AQ3">
        <v>8.5</v>
      </c>
      <c r="AR3">
        <v>7.2</v>
      </c>
      <c r="AS3">
        <v>7.5</v>
      </c>
      <c r="AT3">
        <v>6.4</v>
      </c>
      <c r="AU3">
        <v>7.4</v>
      </c>
      <c r="AX3" s="63">
        <v>0</v>
      </c>
      <c r="AY3">
        <v>1.2</v>
      </c>
      <c r="AZ3">
        <v>0.8</v>
      </c>
      <c r="BA3">
        <v>0.4</v>
      </c>
      <c r="BB3">
        <v>1.4</v>
      </c>
      <c r="BC3">
        <v>0.9</v>
      </c>
      <c r="BD3">
        <v>0.5</v>
      </c>
      <c r="BE3" s="9">
        <f t="shared" si="1"/>
        <v>0.45</v>
      </c>
      <c r="BF3" s="4">
        <f t="shared" si="2"/>
        <v>0</v>
      </c>
      <c r="BG3" t="s">
        <v>105</v>
      </c>
      <c r="BH3" t="s">
        <v>105</v>
      </c>
      <c r="BI3">
        <v>1.8</v>
      </c>
      <c r="BJ3">
        <v>1.3</v>
      </c>
      <c r="BK3" s="4">
        <v>0.5</v>
      </c>
      <c r="BL3" s="9">
        <v>4.3</v>
      </c>
      <c r="BM3" s="31">
        <v>3.3</v>
      </c>
      <c r="BN3" s="32">
        <v>1</v>
      </c>
      <c r="BO3" s="9">
        <f t="shared" si="3"/>
        <v>0.75</v>
      </c>
      <c r="BP3" s="4">
        <f>IF(AND((BM3+BJ3)/2&gt;5,(BL3+BI3)/2&gt;10,BQ3="N",BR3="N"),4,IF(AND((BM3+BJ3)/2&lt;5,(BL3+BI3)/2&gt;10,BQ3="N",BR3="N"),4,IF(AND((BM3+BJ3)/2&lt;5,(BL3+BI3)/2&lt;5,BQ3="Y"),1,IF(AND(BR3="Y",BQ3="N"),3,IF(AND(BR3="Y",BQ3="Y"),1,IF(AND((BM3+BJ3)/2&lt;5,(BL3+BI3)/2&gt;5,(BL3+BI3)/2&lt;10,BQ3="N",BR3="N"),2,IF(AND((BM3+BJ3)/2&lt;5,(BL3+BI3)/2&lt;5,BQ3="N",BR3="N"),0,"")))))))</f>
        <v>0</v>
      </c>
      <c r="BQ3" s="32" t="s">
        <v>105</v>
      </c>
      <c r="BR3" s="9" t="s">
        <v>105</v>
      </c>
      <c r="BS3" s="9">
        <f t="shared" si="4"/>
        <v>0.75</v>
      </c>
      <c r="BT3">
        <v>1.3</v>
      </c>
      <c r="BU3" s="4">
        <v>0.6</v>
      </c>
      <c r="BV3" s="9">
        <v>0.7</v>
      </c>
      <c r="BW3" s="9">
        <v>1.2</v>
      </c>
      <c r="BX3" s="9">
        <v>0.8</v>
      </c>
      <c r="BY3" s="9">
        <v>0.4</v>
      </c>
      <c r="BZ3" s="9">
        <f t="shared" si="5"/>
        <v>0.55000000000000004</v>
      </c>
      <c r="CA3" s="4">
        <f t="shared" si="6"/>
        <v>0</v>
      </c>
      <c r="CB3" s="4" t="s">
        <v>105</v>
      </c>
      <c r="CC3" s="4" t="s">
        <v>105</v>
      </c>
      <c r="CD3">
        <v>1.2</v>
      </c>
      <c r="CE3">
        <v>1</v>
      </c>
      <c r="CF3">
        <v>0.2</v>
      </c>
      <c r="CG3">
        <v>2.1</v>
      </c>
      <c r="CH3">
        <v>1.4</v>
      </c>
      <c r="CI3">
        <v>0.7</v>
      </c>
      <c r="CJ3" s="9">
        <f t="shared" si="7"/>
        <v>0.44999999999999996</v>
      </c>
      <c r="CK3" s="4">
        <f t="shared" si="8"/>
        <v>0</v>
      </c>
      <c r="CL3" t="s">
        <v>105</v>
      </c>
      <c r="CM3" t="s">
        <v>105</v>
      </c>
      <c r="CN3">
        <v>2</v>
      </c>
      <c r="CO3">
        <v>1.2</v>
      </c>
      <c r="CP3">
        <v>0.8</v>
      </c>
      <c r="CQ3">
        <v>1.9</v>
      </c>
      <c r="CR3">
        <v>1</v>
      </c>
      <c r="CS3">
        <v>0.9</v>
      </c>
      <c r="CT3" s="9">
        <f t="shared" si="9"/>
        <v>0.85000000000000009</v>
      </c>
      <c r="CU3" s="4">
        <f t="shared" si="10"/>
        <v>0</v>
      </c>
      <c r="CV3" t="s">
        <v>105</v>
      </c>
      <c r="CW3" t="s">
        <v>105</v>
      </c>
      <c r="CX3" s="9">
        <v>0.8</v>
      </c>
      <c r="CY3" s="9">
        <v>0.5</v>
      </c>
      <c r="CZ3" s="9">
        <v>0.3</v>
      </c>
      <c r="DA3" s="9">
        <v>1.7</v>
      </c>
      <c r="DB3" s="9">
        <v>1</v>
      </c>
      <c r="DC3" s="9">
        <f t="shared" si="11"/>
        <v>0.75</v>
      </c>
      <c r="DD3" s="9">
        <v>0.7</v>
      </c>
      <c r="DE3" s="4">
        <f t="shared" si="12"/>
        <v>0</v>
      </c>
      <c r="DF3" s="4" t="s">
        <v>105</v>
      </c>
      <c r="DG3" s="4" t="s">
        <v>105</v>
      </c>
      <c r="DQ3" s="9">
        <v>1.7</v>
      </c>
      <c r="DR3" s="9">
        <v>1.2</v>
      </c>
      <c r="DS3" s="9">
        <v>0.5</v>
      </c>
      <c r="DT3" s="9">
        <v>1.4</v>
      </c>
      <c r="DU3" s="9">
        <v>0.9</v>
      </c>
      <c r="DV3" s="9">
        <v>0.5</v>
      </c>
      <c r="DW3" s="4">
        <f t="shared" si="13"/>
        <v>0</v>
      </c>
      <c r="DX3" t="s">
        <v>105</v>
      </c>
      <c r="DY3" t="s">
        <v>105</v>
      </c>
      <c r="ER3">
        <v>2.7</v>
      </c>
      <c r="ES3">
        <v>1.6</v>
      </c>
      <c r="ET3">
        <v>1.1000000000000001</v>
      </c>
      <c r="EU3">
        <v>2.1</v>
      </c>
      <c r="EV3">
        <v>1.4</v>
      </c>
      <c r="EW3">
        <v>0.7</v>
      </c>
      <c r="EX3" s="9">
        <f t="shared" si="14"/>
        <v>0.9</v>
      </c>
      <c r="EY3" s="4">
        <f t="shared" si="15"/>
        <v>0</v>
      </c>
      <c r="EZ3" t="s">
        <v>105</v>
      </c>
      <c r="FA3" t="s">
        <v>105</v>
      </c>
      <c r="FB3">
        <v>1.8</v>
      </c>
      <c r="FC3">
        <v>1.1000000000000001</v>
      </c>
      <c r="FD3">
        <v>0.7</v>
      </c>
      <c r="FE3">
        <v>2.5</v>
      </c>
      <c r="FF3">
        <v>1.6</v>
      </c>
      <c r="FG3">
        <v>0.9</v>
      </c>
      <c r="FH3" s="9">
        <f t="shared" si="16"/>
        <v>0.8</v>
      </c>
      <c r="FI3" s="4">
        <f t="shared" si="17"/>
        <v>0</v>
      </c>
      <c r="FJ3" t="s">
        <v>105</v>
      </c>
      <c r="FK3" t="s">
        <v>105</v>
      </c>
      <c r="FL3">
        <v>0.9</v>
      </c>
      <c r="FM3">
        <v>0.5</v>
      </c>
      <c r="FN3">
        <v>0.4</v>
      </c>
      <c r="FO3">
        <v>0.9</v>
      </c>
      <c r="FP3">
        <v>0.5</v>
      </c>
      <c r="FQ3">
        <v>0.4</v>
      </c>
      <c r="FR3" s="9">
        <f t="shared" si="18"/>
        <v>0.4</v>
      </c>
      <c r="FS3" s="4">
        <f t="shared" ref="FS3:FS46" si="23">IF(AND((FP3+FM3)/2&gt;5,(FO3+FL3)/2&gt;10,FT3="N",FU3="N"),4,IF(AND((FP3+FM3)/2&lt;5,(FO3+FL3)/2&gt;10,FT3="N",FU3="N"),4,IF(AND((FP3+FM3)/2&lt;5,(FO3+FL3)/2&lt;5,FT3="Y"),1,IF(AND(FU3="Y",FT3="N"),3,IF(AND(FU3="Y",FT3="Y"),1,IF(AND((FP3+FM3)/2&lt;5,(FO3+FL3)/2&gt;5,(FO3+FL3)/2&lt;10,FT3="N",FU3="N"),2,IF(AND((FP3+FM3)/2&lt;5,(FO3+FL3)/2&lt;5,FT3="N",FU3="N"),0,"")))))))</f>
        <v>0</v>
      </c>
      <c r="FT3" t="s">
        <v>105</v>
      </c>
      <c r="FU3" t="s">
        <v>105</v>
      </c>
      <c r="FV3">
        <v>2</v>
      </c>
      <c r="FW3">
        <v>1</v>
      </c>
      <c r="FX3">
        <v>1</v>
      </c>
      <c r="FY3">
        <v>2.1</v>
      </c>
      <c r="FZ3">
        <v>1.1000000000000001</v>
      </c>
      <c r="GA3">
        <v>1</v>
      </c>
      <c r="GB3" s="9">
        <f t="shared" si="19"/>
        <v>1</v>
      </c>
      <c r="GC3" s="4">
        <f t="shared" si="20"/>
        <v>0</v>
      </c>
      <c r="GD3" t="s">
        <v>105</v>
      </c>
      <c r="GE3" t="s">
        <v>105</v>
      </c>
      <c r="GF3">
        <v>3</v>
      </c>
      <c r="GG3">
        <v>1</v>
      </c>
      <c r="GH3">
        <v>2</v>
      </c>
      <c r="GI3">
        <v>1.9</v>
      </c>
      <c r="GJ3">
        <v>1.1000000000000001</v>
      </c>
      <c r="GK3">
        <v>0.8</v>
      </c>
      <c r="GL3" s="9">
        <f t="shared" si="21"/>
        <v>1.4</v>
      </c>
      <c r="GM3" s="4">
        <f t="shared" si="22"/>
        <v>0</v>
      </c>
      <c r="GN3" t="s">
        <v>105</v>
      </c>
      <c r="GO3" t="s">
        <v>105</v>
      </c>
    </row>
    <row r="4" spans="1:197" ht="16.2" thickBot="1" x14ac:dyDescent="0.35">
      <c r="A4" s="31">
        <v>2334</v>
      </c>
      <c r="B4" s="24">
        <v>43403</v>
      </c>
      <c r="C4" s="71" t="b">
        <v>0</v>
      </c>
      <c r="D4" t="s">
        <v>88</v>
      </c>
      <c r="E4" t="s">
        <v>81</v>
      </c>
      <c r="F4" t="s">
        <v>60</v>
      </c>
      <c r="G4">
        <v>1.5</v>
      </c>
      <c r="I4" t="s">
        <v>220</v>
      </c>
      <c r="J4">
        <f>AVERAGE(J3,J2)</f>
        <v>14.85</v>
      </c>
      <c r="K4">
        <f t="shared" ref="K4:AU4" si="24">AVERAGE(K3,K2)</f>
        <v>1</v>
      </c>
      <c r="L4">
        <f t="shared" si="24"/>
        <v>4.4000000000000004</v>
      </c>
      <c r="M4">
        <f t="shared" si="24"/>
        <v>9</v>
      </c>
      <c r="N4">
        <f t="shared" si="24"/>
        <v>8.5</v>
      </c>
      <c r="O4">
        <f t="shared" si="24"/>
        <v>7.4</v>
      </c>
      <c r="P4">
        <f t="shared" si="24"/>
        <v>7.1</v>
      </c>
      <c r="Q4">
        <f t="shared" si="24"/>
        <v>7.15</v>
      </c>
      <c r="R4">
        <f t="shared" si="24"/>
        <v>8.9499999999999993</v>
      </c>
      <c r="S4">
        <f t="shared" si="24"/>
        <v>8.4499999999999993</v>
      </c>
      <c r="T4">
        <f t="shared" si="24"/>
        <v>7.5</v>
      </c>
      <c r="U4">
        <f t="shared" si="24"/>
        <v>8</v>
      </c>
      <c r="V4">
        <f t="shared" si="24"/>
        <v>7.5500000000000007</v>
      </c>
      <c r="W4">
        <f t="shared" si="24"/>
        <v>8.75</v>
      </c>
      <c r="X4">
        <f t="shared" si="24"/>
        <v>9.3999999999999986</v>
      </c>
      <c r="Y4">
        <f t="shared" si="24"/>
        <v>8.75</v>
      </c>
      <c r="Z4">
        <f t="shared" si="24"/>
        <v>9.75</v>
      </c>
      <c r="AA4">
        <f t="shared" si="24"/>
        <v>9.4</v>
      </c>
      <c r="AB4">
        <f t="shared" si="24"/>
        <v>8.6499999999999986</v>
      </c>
      <c r="AC4">
        <f t="shared" si="24"/>
        <v>11.25</v>
      </c>
      <c r="AD4">
        <f t="shared" si="24"/>
        <v>9.3500000000000014</v>
      </c>
      <c r="AE4">
        <f t="shared" si="24"/>
        <v>13.9</v>
      </c>
      <c r="AF4">
        <f t="shared" si="24"/>
        <v>13.15</v>
      </c>
      <c r="AG4">
        <f t="shared" si="24"/>
        <v>15.149999999999999</v>
      </c>
      <c r="AH4">
        <f t="shared" si="24"/>
        <v>14</v>
      </c>
      <c r="AI4">
        <f t="shared" si="24"/>
        <v>11.4</v>
      </c>
      <c r="AJ4">
        <f t="shared" si="24"/>
        <v>9.8000000000000007</v>
      </c>
      <c r="AK4">
        <f t="shared" si="24"/>
        <v>10.8</v>
      </c>
      <c r="AL4">
        <f t="shared" si="24"/>
        <v>11.1</v>
      </c>
      <c r="AM4">
        <f t="shared" si="24"/>
        <v>10.25</v>
      </c>
      <c r="AN4">
        <f t="shared" si="24"/>
        <v>11.75</v>
      </c>
      <c r="AO4">
        <f t="shared" si="24"/>
        <v>11.8</v>
      </c>
      <c r="AP4">
        <f t="shared" si="24"/>
        <v>11.899999999999999</v>
      </c>
      <c r="AQ4">
        <f t="shared" si="24"/>
        <v>11.95</v>
      </c>
      <c r="AR4">
        <f t="shared" si="24"/>
        <v>9.8000000000000007</v>
      </c>
      <c r="AS4">
        <f t="shared" si="24"/>
        <v>10.050000000000001</v>
      </c>
      <c r="AT4">
        <f t="shared" si="24"/>
        <v>10.25</v>
      </c>
      <c r="AU4">
        <f t="shared" si="24"/>
        <v>11.25</v>
      </c>
      <c r="AX4" s="63"/>
      <c r="BE4" s="9"/>
      <c r="BF4" s="4"/>
      <c r="BK4" s="4"/>
      <c r="BL4" s="9"/>
      <c r="BM4" s="31"/>
      <c r="BN4" s="32"/>
      <c r="BO4" s="9"/>
      <c r="BP4" s="4"/>
      <c r="BQ4" s="32"/>
      <c r="BR4" s="9"/>
      <c r="BS4" s="9"/>
      <c r="BU4" s="4"/>
      <c r="BV4" s="9"/>
      <c r="BW4" s="9"/>
      <c r="BX4" s="9"/>
      <c r="BY4" s="9"/>
      <c r="BZ4" s="9"/>
      <c r="CA4" s="4"/>
      <c r="CB4" s="4"/>
      <c r="CC4" s="4"/>
      <c r="CJ4" s="9"/>
      <c r="CK4" s="4"/>
      <c r="CT4" s="9"/>
      <c r="CU4" s="4"/>
      <c r="CX4" s="9"/>
      <c r="CY4" s="9"/>
      <c r="CZ4" s="9"/>
      <c r="DA4" s="9"/>
      <c r="DB4" s="9"/>
      <c r="DC4" s="9"/>
      <c r="DD4" s="9"/>
      <c r="DE4" s="4"/>
      <c r="DF4" s="4"/>
      <c r="DG4" s="4"/>
      <c r="DQ4" s="9"/>
      <c r="DR4" s="9"/>
      <c r="DS4" s="9"/>
      <c r="DT4" s="9"/>
      <c r="DU4" s="9"/>
      <c r="DV4" s="9"/>
      <c r="DW4" s="4"/>
      <c r="EX4" s="9"/>
      <c r="EY4" s="4"/>
      <c r="FH4" s="9"/>
      <c r="FI4" s="4"/>
      <c r="FR4" s="9"/>
      <c r="FS4" s="4"/>
      <c r="GB4" s="9"/>
      <c r="GC4" s="4"/>
      <c r="GL4" s="9"/>
      <c r="GM4" s="4"/>
    </row>
    <row r="5" spans="1:197" ht="16.2" thickBot="1" x14ac:dyDescent="0.35">
      <c r="A5" s="31">
        <v>2334</v>
      </c>
      <c r="B5" s="24">
        <v>43403</v>
      </c>
      <c r="C5" s="71" t="b">
        <v>0</v>
      </c>
      <c r="D5" t="s">
        <v>88</v>
      </c>
      <c r="E5" t="s">
        <v>81</v>
      </c>
      <c r="F5" t="s">
        <v>60</v>
      </c>
      <c r="G5">
        <v>1.5</v>
      </c>
      <c r="I5" t="s">
        <v>98</v>
      </c>
      <c r="J5">
        <v>7.7</v>
      </c>
      <c r="K5">
        <v>0.4</v>
      </c>
      <c r="L5">
        <v>2.2000000000000002</v>
      </c>
      <c r="M5">
        <v>5.8</v>
      </c>
      <c r="N5">
        <v>4.8</v>
      </c>
      <c r="O5">
        <v>4.2</v>
      </c>
      <c r="P5">
        <v>3.2</v>
      </c>
      <c r="Q5">
        <v>2.9</v>
      </c>
      <c r="R5">
        <v>5.3</v>
      </c>
      <c r="S5">
        <v>4.5</v>
      </c>
      <c r="T5">
        <v>4.2</v>
      </c>
      <c r="U5">
        <v>5.4</v>
      </c>
      <c r="V5">
        <v>3.5</v>
      </c>
      <c r="W5">
        <v>5.9</v>
      </c>
      <c r="X5">
        <v>6.6</v>
      </c>
      <c r="Y5">
        <v>5.9</v>
      </c>
      <c r="Z5">
        <v>5.5</v>
      </c>
      <c r="AA5">
        <v>4.8</v>
      </c>
      <c r="AB5">
        <v>5.0999999999999996</v>
      </c>
      <c r="AC5">
        <v>5.5</v>
      </c>
      <c r="AD5">
        <v>4.9000000000000004</v>
      </c>
      <c r="AE5">
        <v>6.8</v>
      </c>
      <c r="AF5">
        <v>8.6999999999999993</v>
      </c>
      <c r="AG5">
        <v>7.5</v>
      </c>
      <c r="AH5">
        <v>5.2</v>
      </c>
      <c r="AI5">
        <v>8.1999999999999993</v>
      </c>
      <c r="AJ5">
        <v>8.1999999999999993</v>
      </c>
      <c r="AK5">
        <v>9</v>
      </c>
      <c r="AL5">
        <v>8.1999999999999993</v>
      </c>
      <c r="AM5">
        <v>5.5</v>
      </c>
      <c r="AN5">
        <v>7.5</v>
      </c>
      <c r="AO5">
        <v>7.4</v>
      </c>
      <c r="AP5">
        <v>9</v>
      </c>
      <c r="AQ5">
        <v>6.9</v>
      </c>
      <c r="AR5">
        <v>5.2</v>
      </c>
      <c r="AS5">
        <v>5.0999999999999996</v>
      </c>
      <c r="AT5">
        <v>7.7</v>
      </c>
      <c r="AU5">
        <v>7.6999999999999993</v>
      </c>
      <c r="AX5" s="63">
        <v>1</v>
      </c>
      <c r="AY5">
        <v>5.5</v>
      </c>
      <c r="AZ5">
        <v>3.3</v>
      </c>
      <c r="BA5">
        <v>2.2000000000000002</v>
      </c>
      <c r="BB5">
        <v>9.4</v>
      </c>
      <c r="BC5">
        <v>4.0999999999999996</v>
      </c>
      <c r="BD5">
        <v>5.3</v>
      </c>
      <c r="BE5" s="9">
        <f t="shared" si="1"/>
        <v>3.75</v>
      </c>
      <c r="BF5" s="4">
        <f t="shared" si="2"/>
        <v>2</v>
      </c>
      <c r="BG5" t="s">
        <v>105</v>
      </c>
      <c r="BH5" t="s">
        <v>105</v>
      </c>
      <c r="BI5">
        <v>5.2</v>
      </c>
      <c r="BJ5">
        <v>3.2</v>
      </c>
      <c r="BK5" s="4">
        <v>2</v>
      </c>
      <c r="BL5" s="9">
        <v>9.6</v>
      </c>
      <c r="BM5" s="31">
        <v>6.9</v>
      </c>
      <c r="BN5" s="32">
        <v>2.7</v>
      </c>
      <c r="BO5" s="9">
        <f t="shared" si="3"/>
        <v>2.35</v>
      </c>
      <c r="BP5" s="4">
        <v>2</v>
      </c>
      <c r="BQ5" s="32" t="s">
        <v>105</v>
      </c>
      <c r="BR5" s="9" t="s">
        <v>105</v>
      </c>
      <c r="BS5" s="9">
        <f t="shared" si="4"/>
        <v>2.35</v>
      </c>
      <c r="BT5">
        <v>11.8</v>
      </c>
      <c r="BU5" s="4">
        <v>6.8</v>
      </c>
      <c r="BV5" s="9">
        <v>5</v>
      </c>
      <c r="BW5" s="9">
        <v>11.5</v>
      </c>
      <c r="BX5" s="9">
        <v>6.1</v>
      </c>
      <c r="BY5" s="9">
        <v>5.4</v>
      </c>
      <c r="BZ5" s="9">
        <f t="shared" si="5"/>
        <v>5.2</v>
      </c>
      <c r="CA5" s="4">
        <f t="shared" si="6"/>
        <v>4</v>
      </c>
      <c r="CB5" s="4" t="s">
        <v>105</v>
      </c>
      <c r="CC5" s="4" t="s">
        <v>105</v>
      </c>
      <c r="CD5">
        <v>1.2</v>
      </c>
      <c r="CE5">
        <v>0.8</v>
      </c>
      <c r="CF5">
        <v>0.4</v>
      </c>
      <c r="CG5">
        <v>3.1</v>
      </c>
      <c r="CH5">
        <v>2.1</v>
      </c>
      <c r="CI5">
        <v>1</v>
      </c>
      <c r="CJ5" s="9">
        <f t="shared" si="7"/>
        <v>0.7</v>
      </c>
      <c r="CK5" s="4">
        <f t="shared" si="8"/>
        <v>0</v>
      </c>
      <c r="CL5" t="s">
        <v>105</v>
      </c>
      <c r="CM5" t="s">
        <v>105</v>
      </c>
      <c r="CN5">
        <v>3</v>
      </c>
      <c r="CO5">
        <v>1.4</v>
      </c>
      <c r="CP5">
        <v>1.6</v>
      </c>
      <c r="CQ5">
        <v>4.3</v>
      </c>
      <c r="CR5">
        <v>2.5</v>
      </c>
      <c r="CS5">
        <v>1.8</v>
      </c>
      <c r="CT5" s="9">
        <f t="shared" si="9"/>
        <v>1.7000000000000002</v>
      </c>
      <c r="CU5" s="4">
        <f t="shared" si="10"/>
        <v>0</v>
      </c>
      <c r="CV5" t="s">
        <v>105</v>
      </c>
      <c r="CW5" t="s">
        <v>105</v>
      </c>
      <c r="CX5" s="9">
        <v>5.0999999999999996</v>
      </c>
      <c r="CY5" s="9">
        <v>2.2000000000000002</v>
      </c>
      <c r="CZ5" s="9">
        <v>2.9</v>
      </c>
      <c r="DA5" s="9">
        <v>4.5</v>
      </c>
      <c r="DB5" s="9">
        <v>2.4</v>
      </c>
      <c r="DC5" s="9">
        <f t="shared" si="11"/>
        <v>2.2999999999999998</v>
      </c>
      <c r="DD5" s="9">
        <v>2.1</v>
      </c>
      <c r="DE5" s="4">
        <f t="shared" si="12"/>
        <v>0</v>
      </c>
      <c r="DF5" s="9" t="s">
        <v>105</v>
      </c>
      <c r="DG5" s="9" t="s">
        <v>105</v>
      </c>
      <c r="DQ5" s="9">
        <v>1.4</v>
      </c>
      <c r="DR5" s="9">
        <v>1</v>
      </c>
      <c r="DS5" s="9">
        <v>0.4</v>
      </c>
      <c r="DT5" s="9">
        <v>1.3</v>
      </c>
      <c r="DU5" s="9">
        <v>0.9</v>
      </c>
      <c r="DV5" s="9">
        <v>0.4</v>
      </c>
      <c r="DW5" s="4">
        <f t="shared" si="13"/>
        <v>0</v>
      </c>
      <c r="DX5" t="s">
        <v>105</v>
      </c>
      <c r="DY5" t="s">
        <v>105</v>
      </c>
      <c r="ER5">
        <v>6.1</v>
      </c>
      <c r="ES5">
        <v>4</v>
      </c>
      <c r="ET5">
        <v>2.1</v>
      </c>
      <c r="EU5">
        <v>6.2</v>
      </c>
      <c r="EV5">
        <v>3.6</v>
      </c>
      <c r="EW5">
        <v>2.6</v>
      </c>
      <c r="EX5" s="9">
        <f t="shared" si="14"/>
        <v>2.35</v>
      </c>
      <c r="EY5" s="4">
        <f t="shared" si="15"/>
        <v>2</v>
      </c>
      <c r="EZ5" t="s">
        <v>105</v>
      </c>
      <c r="FA5" t="s">
        <v>105</v>
      </c>
      <c r="FB5">
        <v>12.7</v>
      </c>
      <c r="FC5">
        <v>7.5</v>
      </c>
      <c r="FD5">
        <v>5.2</v>
      </c>
      <c r="FE5">
        <v>11.1</v>
      </c>
      <c r="FF5">
        <v>7.8</v>
      </c>
      <c r="FG5">
        <v>3.3</v>
      </c>
      <c r="FH5" s="9">
        <f t="shared" si="16"/>
        <v>4.25</v>
      </c>
      <c r="FI5" s="4">
        <f t="shared" si="17"/>
        <v>4</v>
      </c>
      <c r="FJ5" t="s">
        <v>105</v>
      </c>
      <c r="FK5" t="s">
        <v>105</v>
      </c>
      <c r="FL5">
        <v>6.6</v>
      </c>
      <c r="FM5">
        <v>2.7</v>
      </c>
      <c r="FN5">
        <v>3.9</v>
      </c>
      <c r="FO5">
        <v>4.4000000000000004</v>
      </c>
      <c r="FP5">
        <v>2.2999999999999998</v>
      </c>
      <c r="FQ5">
        <v>2.1</v>
      </c>
      <c r="FR5" s="9">
        <f t="shared" si="18"/>
        <v>3</v>
      </c>
      <c r="FS5" s="4">
        <f t="shared" si="23"/>
        <v>2</v>
      </c>
      <c r="FT5" t="s">
        <v>105</v>
      </c>
      <c r="FU5" t="s">
        <v>105</v>
      </c>
      <c r="FV5">
        <v>6.4</v>
      </c>
      <c r="FW5">
        <v>4.4000000000000004</v>
      </c>
      <c r="FX5">
        <v>2</v>
      </c>
      <c r="FY5">
        <v>7.7</v>
      </c>
      <c r="FZ5">
        <v>4.2</v>
      </c>
      <c r="GA5">
        <v>3.5</v>
      </c>
      <c r="GB5" s="9">
        <f t="shared" si="19"/>
        <v>2.75</v>
      </c>
      <c r="GC5" s="4">
        <f t="shared" si="20"/>
        <v>2</v>
      </c>
      <c r="GD5" t="s">
        <v>105</v>
      </c>
      <c r="GE5" t="s">
        <v>105</v>
      </c>
      <c r="GF5">
        <v>7.6</v>
      </c>
      <c r="GG5">
        <v>3.9</v>
      </c>
      <c r="GH5">
        <v>3.7</v>
      </c>
      <c r="GI5">
        <v>8.1999999999999993</v>
      </c>
      <c r="GJ5">
        <v>4.7</v>
      </c>
      <c r="GK5">
        <v>3.5</v>
      </c>
      <c r="GL5" s="9">
        <f t="shared" si="21"/>
        <v>3.6</v>
      </c>
      <c r="GM5" s="4">
        <f t="shared" si="22"/>
        <v>2</v>
      </c>
      <c r="GN5" t="s">
        <v>105</v>
      </c>
      <c r="GO5" t="s">
        <v>105</v>
      </c>
    </row>
    <row r="6" spans="1:197" ht="16.2" thickBot="1" x14ac:dyDescent="0.35">
      <c r="A6" s="31">
        <v>2334</v>
      </c>
      <c r="B6" s="24">
        <v>43403</v>
      </c>
      <c r="C6" s="71" t="b">
        <v>0</v>
      </c>
      <c r="D6" t="s">
        <v>88</v>
      </c>
      <c r="E6" t="s">
        <v>81</v>
      </c>
      <c r="F6" t="s">
        <v>60</v>
      </c>
      <c r="G6">
        <v>1.5</v>
      </c>
      <c r="I6" t="s">
        <v>99</v>
      </c>
      <c r="J6">
        <v>24.1</v>
      </c>
      <c r="K6">
        <v>1.4</v>
      </c>
      <c r="L6">
        <v>9.4</v>
      </c>
      <c r="M6">
        <v>14.3</v>
      </c>
      <c r="N6">
        <v>15.6</v>
      </c>
      <c r="O6">
        <v>15.1</v>
      </c>
      <c r="P6">
        <v>15.5</v>
      </c>
      <c r="Q6">
        <v>14.8</v>
      </c>
      <c r="R6">
        <v>13.9</v>
      </c>
      <c r="S6">
        <v>14.1</v>
      </c>
      <c r="T6">
        <v>14.2</v>
      </c>
      <c r="U6">
        <v>14.3</v>
      </c>
      <c r="V6">
        <v>13.5</v>
      </c>
      <c r="W6">
        <v>15.1</v>
      </c>
      <c r="X6">
        <v>15.6</v>
      </c>
      <c r="Y6">
        <v>14.2</v>
      </c>
      <c r="Z6">
        <v>15.4</v>
      </c>
      <c r="AA6">
        <v>16.7</v>
      </c>
      <c r="AB6">
        <v>15</v>
      </c>
      <c r="AC6">
        <v>16.100000000000001</v>
      </c>
      <c r="AD6">
        <v>16.600000000000001</v>
      </c>
      <c r="AE6">
        <v>17.100000000000001</v>
      </c>
      <c r="AF6">
        <v>14.2</v>
      </c>
      <c r="AG6">
        <v>20.6</v>
      </c>
      <c r="AH6">
        <v>16.399999999999999</v>
      </c>
      <c r="AI6">
        <v>14.1</v>
      </c>
      <c r="AJ6">
        <v>10.199999999999999</v>
      </c>
      <c r="AK6">
        <v>11</v>
      </c>
      <c r="AL6">
        <v>11.9</v>
      </c>
      <c r="AM6">
        <v>13.7</v>
      </c>
      <c r="AN6">
        <v>13.9</v>
      </c>
      <c r="AO6">
        <v>14.8</v>
      </c>
      <c r="AP6" s="4">
        <v>12.2</v>
      </c>
      <c r="AQ6">
        <v>14</v>
      </c>
      <c r="AR6">
        <v>11.2</v>
      </c>
      <c r="AS6">
        <v>11.4</v>
      </c>
      <c r="AT6">
        <v>11.8</v>
      </c>
      <c r="AU6">
        <v>11.8</v>
      </c>
      <c r="AX6" s="63">
        <v>2</v>
      </c>
      <c r="AY6">
        <v>11.9</v>
      </c>
      <c r="AZ6">
        <v>6.1</v>
      </c>
      <c r="BA6">
        <v>5.8</v>
      </c>
      <c r="BB6">
        <v>14.3</v>
      </c>
      <c r="BC6">
        <v>7.1</v>
      </c>
      <c r="BD6">
        <v>7.2</v>
      </c>
      <c r="BE6" s="9">
        <f t="shared" si="1"/>
        <v>6.5</v>
      </c>
      <c r="BF6" s="4">
        <f t="shared" si="2"/>
        <v>4</v>
      </c>
      <c r="BG6" t="s">
        <v>105</v>
      </c>
      <c r="BH6" t="s">
        <v>105</v>
      </c>
      <c r="BI6">
        <v>5.2</v>
      </c>
      <c r="BJ6">
        <v>2.9</v>
      </c>
      <c r="BK6" s="9">
        <v>2.2999999999999998</v>
      </c>
      <c r="BL6" s="9">
        <v>7.3</v>
      </c>
      <c r="BM6" s="31">
        <v>4.5</v>
      </c>
      <c r="BN6" s="32">
        <v>2.8</v>
      </c>
      <c r="BO6" s="9">
        <f t="shared" si="3"/>
        <v>2.5499999999999998</v>
      </c>
      <c r="BP6" s="4">
        <f t="shared" ref="BP6:BP46" si="25">IF(AND((BM6+BJ6)/2&gt;5,(BL6+BI6)/2&gt;10,BQ6="N",BR6="N"),4,IF(AND((BM6+BJ6)/2&lt;5,(BL6+BI6)/2&gt;10,BQ6="N",BR6="N"),4,IF(AND((BM6+BJ6)/2&lt;5,(BL6+BI6)/2&lt;5,BQ6="Y"),1,IF(AND(BR6="Y",BQ6="N"),3,IF(AND(BR6="Y",BQ6="Y"),1,IF(AND((BM6+BJ6)/2&lt;5,(BL6+BI6)/2&gt;5,(BL6+BI6)/2&lt;10,BQ6="N",BR6="N"),2,IF(AND((BM6+BJ6)/2&lt;5,(BL6+BI6)/2&lt;5,BQ6="N",BR6="N"),0,"")))))))</f>
        <v>2</v>
      </c>
      <c r="BQ6" s="32" t="s">
        <v>105</v>
      </c>
      <c r="BR6" s="9" t="s">
        <v>105</v>
      </c>
      <c r="BS6" s="9">
        <f t="shared" si="4"/>
        <v>2.5499999999999998</v>
      </c>
      <c r="BT6">
        <v>17.2</v>
      </c>
      <c r="BU6" s="9">
        <v>8.9</v>
      </c>
      <c r="BV6" s="9">
        <v>8.3000000000000007</v>
      </c>
      <c r="BW6" s="9">
        <v>18.8</v>
      </c>
      <c r="BX6" s="9">
        <v>10.4</v>
      </c>
      <c r="BY6" s="9">
        <v>8.4</v>
      </c>
      <c r="BZ6" s="9">
        <f t="shared" si="5"/>
        <v>8.3500000000000014</v>
      </c>
      <c r="CA6" s="4">
        <f t="shared" si="6"/>
        <v>4</v>
      </c>
      <c r="CB6" s="4" t="s">
        <v>105</v>
      </c>
      <c r="CC6" s="4" t="s">
        <v>105</v>
      </c>
      <c r="CD6">
        <v>3.1</v>
      </c>
      <c r="CE6">
        <v>2</v>
      </c>
      <c r="CF6">
        <v>1.1000000000000001</v>
      </c>
      <c r="CG6">
        <v>3.4</v>
      </c>
      <c r="CH6">
        <v>2.2999999999999998</v>
      </c>
      <c r="CI6">
        <v>1.1000000000000001</v>
      </c>
      <c r="CJ6" s="9">
        <f t="shared" si="7"/>
        <v>1.1000000000000001</v>
      </c>
      <c r="CK6" s="4">
        <f t="shared" si="8"/>
        <v>0</v>
      </c>
      <c r="CL6" t="s">
        <v>105</v>
      </c>
      <c r="CM6" t="s">
        <v>105</v>
      </c>
      <c r="CN6">
        <v>3.5</v>
      </c>
      <c r="CO6">
        <v>1.9</v>
      </c>
      <c r="CP6">
        <v>1.6</v>
      </c>
      <c r="CQ6">
        <v>5.2</v>
      </c>
      <c r="CR6">
        <v>2.2000000000000002</v>
      </c>
      <c r="CS6">
        <v>3</v>
      </c>
      <c r="CT6" s="9">
        <f t="shared" si="9"/>
        <v>2.2999999999999998</v>
      </c>
      <c r="CU6" s="4">
        <f t="shared" si="10"/>
        <v>0</v>
      </c>
      <c r="CV6" t="s">
        <v>105</v>
      </c>
      <c r="CW6" t="s">
        <v>105</v>
      </c>
      <c r="CX6" s="9">
        <v>8.5</v>
      </c>
      <c r="CY6" s="9">
        <v>3.8</v>
      </c>
      <c r="CZ6" s="9">
        <v>4.7</v>
      </c>
      <c r="DA6" s="9">
        <v>7.2</v>
      </c>
      <c r="DB6" s="9">
        <v>3.7</v>
      </c>
      <c r="DC6" s="9">
        <f t="shared" si="11"/>
        <v>3.75</v>
      </c>
      <c r="DD6" s="9">
        <v>3.5</v>
      </c>
      <c r="DE6" s="4">
        <f t="shared" si="12"/>
        <v>2</v>
      </c>
      <c r="DF6" s="9" t="s">
        <v>105</v>
      </c>
      <c r="DG6" s="9" t="s">
        <v>105</v>
      </c>
      <c r="DQ6" s="9">
        <v>1.6</v>
      </c>
      <c r="DR6" s="9">
        <v>1.1000000000000001</v>
      </c>
      <c r="DS6" s="9">
        <v>0.5</v>
      </c>
      <c r="DT6" s="9">
        <v>2.5</v>
      </c>
      <c r="DU6" s="9">
        <v>1.3</v>
      </c>
      <c r="DV6" s="9">
        <v>1.2</v>
      </c>
      <c r="DW6" s="4">
        <f t="shared" si="13"/>
        <v>0</v>
      </c>
      <c r="DX6" t="s">
        <v>105</v>
      </c>
      <c r="DY6" t="s">
        <v>105</v>
      </c>
      <c r="ER6">
        <v>8.9</v>
      </c>
      <c r="ES6">
        <v>5.6</v>
      </c>
      <c r="ET6">
        <v>3.3</v>
      </c>
      <c r="EU6">
        <v>10.4</v>
      </c>
      <c r="EV6">
        <v>6</v>
      </c>
      <c r="EW6">
        <v>4.4000000000000004</v>
      </c>
      <c r="EX6" s="9">
        <f t="shared" si="14"/>
        <v>3.85</v>
      </c>
      <c r="EY6" s="4">
        <f t="shared" si="15"/>
        <v>3</v>
      </c>
      <c r="EZ6" t="s">
        <v>105</v>
      </c>
      <c r="FA6" t="s">
        <v>107</v>
      </c>
      <c r="FB6">
        <v>14.3</v>
      </c>
      <c r="FC6">
        <v>7.9</v>
      </c>
      <c r="FD6">
        <v>6.4</v>
      </c>
      <c r="FE6">
        <v>14.8</v>
      </c>
      <c r="FF6">
        <v>8.8000000000000007</v>
      </c>
      <c r="FG6">
        <v>6</v>
      </c>
      <c r="FH6" s="9">
        <f t="shared" si="16"/>
        <v>6.2</v>
      </c>
      <c r="FI6" s="4">
        <f t="shared" si="17"/>
        <v>4</v>
      </c>
      <c r="FJ6" t="s">
        <v>105</v>
      </c>
      <c r="FK6" t="s">
        <v>105</v>
      </c>
      <c r="FL6">
        <v>11.1</v>
      </c>
      <c r="FM6">
        <v>3.8</v>
      </c>
      <c r="FN6">
        <v>7.3</v>
      </c>
      <c r="FO6">
        <v>8</v>
      </c>
      <c r="FP6">
        <v>3</v>
      </c>
      <c r="FQ6">
        <v>5</v>
      </c>
      <c r="FR6" s="9">
        <f t="shared" si="18"/>
        <v>6.15</v>
      </c>
      <c r="FS6" s="4">
        <f t="shared" si="23"/>
        <v>2</v>
      </c>
      <c r="FT6" t="s">
        <v>105</v>
      </c>
      <c r="FU6" t="s">
        <v>105</v>
      </c>
      <c r="FV6">
        <v>10.1</v>
      </c>
      <c r="FW6">
        <v>6.5</v>
      </c>
      <c r="FX6">
        <v>3.6</v>
      </c>
      <c r="FY6">
        <v>10.6</v>
      </c>
      <c r="FZ6">
        <v>7</v>
      </c>
      <c r="GA6">
        <v>3.6</v>
      </c>
      <c r="GB6" s="9">
        <f t="shared" si="19"/>
        <v>3.6</v>
      </c>
      <c r="GC6" s="4">
        <f t="shared" si="20"/>
        <v>4</v>
      </c>
      <c r="GD6" t="s">
        <v>105</v>
      </c>
      <c r="GE6" t="s">
        <v>105</v>
      </c>
      <c r="GF6">
        <v>9.4</v>
      </c>
      <c r="GG6">
        <v>4.8</v>
      </c>
      <c r="GH6">
        <v>4.5999999999999996</v>
      </c>
      <c r="GI6">
        <v>9.6</v>
      </c>
      <c r="GL6" s="9">
        <f t="shared" si="21"/>
        <v>4.5999999999999996</v>
      </c>
      <c r="GM6" s="4">
        <f t="shared" si="22"/>
        <v>2</v>
      </c>
      <c r="GN6" t="s">
        <v>105</v>
      </c>
      <c r="GO6" t="s">
        <v>105</v>
      </c>
    </row>
    <row r="7" spans="1:197" ht="16.2" thickBot="1" x14ac:dyDescent="0.35">
      <c r="A7" s="31">
        <v>2334</v>
      </c>
      <c r="B7" s="24">
        <v>43403</v>
      </c>
      <c r="C7" s="71" t="b">
        <v>0</v>
      </c>
      <c r="D7" t="s">
        <v>88</v>
      </c>
      <c r="E7" t="s">
        <v>81</v>
      </c>
      <c r="F7" t="s">
        <v>60</v>
      </c>
      <c r="G7">
        <v>1.5</v>
      </c>
      <c r="I7" t="s">
        <v>100</v>
      </c>
      <c r="J7">
        <v>13.2</v>
      </c>
      <c r="K7">
        <v>0.9</v>
      </c>
      <c r="L7">
        <v>4.0999999999999996</v>
      </c>
      <c r="M7">
        <v>7.1</v>
      </c>
      <c r="N7">
        <v>9.6999999999999993</v>
      </c>
      <c r="O7">
        <v>7.1</v>
      </c>
      <c r="P7">
        <v>7.8</v>
      </c>
      <c r="Q7">
        <v>8.6999999999999993</v>
      </c>
      <c r="R7">
        <v>6.7</v>
      </c>
      <c r="S7">
        <v>8.1999999999999993</v>
      </c>
      <c r="T7">
        <v>6.7</v>
      </c>
      <c r="U7">
        <v>8.1</v>
      </c>
      <c r="V7">
        <v>7.8</v>
      </c>
      <c r="W7">
        <v>8.5</v>
      </c>
      <c r="X7">
        <v>7.6</v>
      </c>
      <c r="Y7">
        <v>7.4</v>
      </c>
      <c r="Z7">
        <v>8.4</v>
      </c>
      <c r="AA7">
        <v>9.1999999999999993</v>
      </c>
      <c r="AB7">
        <v>8</v>
      </c>
      <c r="AC7">
        <v>10.8</v>
      </c>
      <c r="AD7">
        <v>9.8000000000000007</v>
      </c>
      <c r="AE7">
        <v>9.1</v>
      </c>
      <c r="AF7">
        <v>9.4</v>
      </c>
      <c r="AG7">
        <v>9.3000000000000007</v>
      </c>
      <c r="AH7">
        <v>9.6999999999999993</v>
      </c>
      <c r="AI7">
        <v>7.4</v>
      </c>
      <c r="AJ7">
        <v>4.5999999999999996</v>
      </c>
      <c r="AK7">
        <v>5.4</v>
      </c>
      <c r="AL7">
        <v>5.0999999999999996</v>
      </c>
      <c r="AM7">
        <v>6.5</v>
      </c>
      <c r="AN7">
        <v>6.1</v>
      </c>
      <c r="AO7">
        <v>7</v>
      </c>
      <c r="AP7">
        <v>6.2</v>
      </c>
      <c r="AQ7">
        <v>5.7</v>
      </c>
      <c r="AR7">
        <v>5.8</v>
      </c>
      <c r="AS7">
        <v>6.5</v>
      </c>
      <c r="AT7">
        <v>4.9000000000000004</v>
      </c>
      <c r="AU7">
        <v>4.9000000000000004</v>
      </c>
      <c r="AX7" s="63">
        <v>3</v>
      </c>
      <c r="AY7">
        <v>10.9</v>
      </c>
      <c r="AZ7">
        <v>6.1</v>
      </c>
      <c r="BA7">
        <v>4.8</v>
      </c>
      <c r="BB7">
        <v>15.6</v>
      </c>
      <c r="BC7">
        <v>9.6999999999999993</v>
      </c>
      <c r="BD7">
        <v>5.9</v>
      </c>
      <c r="BE7" s="9">
        <f t="shared" si="1"/>
        <v>5.35</v>
      </c>
      <c r="BF7" s="4">
        <f t="shared" si="2"/>
        <v>4</v>
      </c>
      <c r="BG7" t="s">
        <v>105</v>
      </c>
      <c r="BH7" t="s">
        <v>105</v>
      </c>
      <c r="BI7">
        <v>9.1</v>
      </c>
      <c r="BJ7">
        <v>3.6</v>
      </c>
      <c r="BK7" s="9">
        <v>5.5</v>
      </c>
      <c r="BL7" s="9">
        <v>9.4</v>
      </c>
      <c r="BM7" s="64">
        <v>5.7</v>
      </c>
      <c r="BN7" s="65">
        <v>3.7</v>
      </c>
      <c r="BO7" s="9">
        <f t="shared" si="3"/>
        <v>4.5999999999999996</v>
      </c>
      <c r="BP7" s="4">
        <f t="shared" si="25"/>
        <v>2</v>
      </c>
      <c r="BQ7" s="32" t="s">
        <v>105</v>
      </c>
      <c r="BR7" s="9" t="s">
        <v>105</v>
      </c>
      <c r="BS7" s="9">
        <f t="shared" si="4"/>
        <v>4.5999999999999996</v>
      </c>
      <c r="BT7">
        <v>19.399999999999999</v>
      </c>
      <c r="BU7" s="9">
        <v>11.4</v>
      </c>
      <c r="BV7" s="9">
        <v>8</v>
      </c>
      <c r="BW7" s="9">
        <v>21.1</v>
      </c>
      <c r="BX7" s="9">
        <v>11.8</v>
      </c>
      <c r="BY7" s="9">
        <v>9.3000000000000007</v>
      </c>
      <c r="BZ7" s="9">
        <f t="shared" si="5"/>
        <v>8.65</v>
      </c>
      <c r="CA7" s="4">
        <f t="shared" si="6"/>
        <v>4</v>
      </c>
      <c r="CB7" s="4" t="s">
        <v>105</v>
      </c>
      <c r="CC7" s="4" t="s">
        <v>105</v>
      </c>
      <c r="CD7">
        <v>1.9</v>
      </c>
      <c r="CE7">
        <v>1.2</v>
      </c>
      <c r="CF7">
        <v>0.7</v>
      </c>
      <c r="CG7">
        <v>1.8</v>
      </c>
      <c r="CH7">
        <v>1</v>
      </c>
      <c r="CI7">
        <v>0.8</v>
      </c>
      <c r="CJ7" s="9">
        <f t="shared" si="7"/>
        <v>0.75</v>
      </c>
      <c r="CK7" s="4">
        <f t="shared" si="8"/>
        <v>0</v>
      </c>
      <c r="CL7" t="s">
        <v>105</v>
      </c>
      <c r="CM7" t="s">
        <v>105</v>
      </c>
      <c r="CN7">
        <v>4.5</v>
      </c>
      <c r="CO7">
        <v>2</v>
      </c>
      <c r="CP7">
        <v>2.5</v>
      </c>
      <c r="CQ7">
        <v>7.5</v>
      </c>
      <c r="CR7">
        <v>3.8</v>
      </c>
      <c r="CS7">
        <v>3.7</v>
      </c>
      <c r="CT7" s="9">
        <f t="shared" si="9"/>
        <v>3.1</v>
      </c>
      <c r="CU7" s="4">
        <f t="shared" si="10"/>
        <v>2</v>
      </c>
      <c r="CV7" t="s">
        <v>105</v>
      </c>
      <c r="CW7" t="s">
        <v>105</v>
      </c>
      <c r="CX7" s="9">
        <v>10.3</v>
      </c>
      <c r="CY7" s="9">
        <v>5.3</v>
      </c>
      <c r="CZ7" s="9">
        <v>5</v>
      </c>
      <c r="DA7" s="9">
        <v>9.8000000000000007</v>
      </c>
      <c r="DB7" s="9">
        <v>5.3</v>
      </c>
      <c r="DC7" s="9">
        <f t="shared" si="11"/>
        <v>5.3</v>
      </c>
      <c r="DD7" s="9">
        <v>4.5</v>
      </c>
      <c r="DE7" s="4">
        <f t="shared" si="12"/>
        <v>4</v>
      </c>
      <c r="DF7" s="9" t="s">
        <v>105</v>
      </c>
      <c r="DG7" s="9" t="s">
        <v>105</v>
      </c>
      <c r="DQ7" s="9">
        <v>1.6</v>
      </c>
      <c r="DR7" s="9">
        <v>1</v>
      </c>
      <c r="DS7" s="9">
        <v>0.6</v>
      </c>
      <c r="DT7" s="9">
        <v>2</v>
      </c>
      <c r="DU7" s="9">
        <v>1.1000000000000001</v>
      </c>
      <c r="DV7" s="9">
        <v>0.9</v>
      </c>
      <c r="DW7" s="4">
        <f t="shared" si="13"/>
        <v>0</v>
      </c>
      <c r="DX7" t="s">
        <v>105</v>
      </c>
      <c r="DY7" t="s">
        <v>105</v>
      </c>
      <c r="ER7">
        <v>7.6</v>
      </c>
      <c r="ES7">
        <v>5</v>
      </c>
      <c r="ET7">
        <v>2.6</v>
      </c>
      <c r="EU7">
        <v>8.3000000000000007</v>
      </c>
      <c r="EV7">
        <v>5.0999999999999996</v>
      </c>
      <c r="EW7">
        <v>3.2</v>
      </c>
      <c r="EX7" s="9">
        <f t="shared" si="14"/>
        <v>2.9000000000000004</v>
      </c>
      <c r="EY7" s="4" t="str">
        <f t="shared" si="15"/>
        <v/>
      </c>
      <c r="EZ7" t="s">
        <v>105</v>
      </c>
      <c r="FA7" t="s">
        <v>105</v>
      </c>
      <c r="FB7">
        <v>15.3</v>
      </c>
      <c r="FC7">
        <v>9.1</v>
      </c>
      <c r="FD7">
        <v>6.2</v>
      </c>
      <c r="FE7">
        <v>15.5</v>
      </c>
      <c r="FF7">
        <v>9.3000000000000007</v>
      </c>
      <c r="FG7">
        <v>6.2</v>
      </c>
      <c r="FH7" s="9">
        <f t="shared" si="16"/>
        <v>6.2</v>
      </c>
      <c r="FI7" s="4">
        <f t="shared" si="17"/>
        <v>4</v>
      </c>
      <c r="FJ7" t="s">
        <v>105</v>
      </c>
      <c r="FK7" t="s">
        <v>105</v>
      </c>
      <c r="FL7">
        <v>11.3</v>
      </c>
      <c r="FM7">
        <v>6.2</v>
      </c>
      <c r="FN7">
        <v>5</v>
      </c>
      <c r="FO7">
        <v>10.199999999999999</v>
      </c>
      <c r="FP7">
        <v>5.0999999999999996</v>
      </c>
      <c r="FQ7">
        <v>5.0999999999999996</v>
      </c>
      <c r="FR7" s="9">
        <f t="shared" si="18"/>
        <v>5.05</v>
      </c>
      <c r="FS7" s="4">
        <f t="shared" si="23"/>
        <v>4</v>
      </c>
      <c r="FT7" t="s">
        <v>105</v>
      </c>
      <c r="FU7" t="s">
        <v>105</v>
      </c>
      <c r="FV7">
        <v>11.8</v>
      </c>
      <c r="FW7">
        <v>6.8</v>
      </c>
      <c r="FX7">
        <v>5</v>
      </c>
      <c r="FY7">
        <v>13.2</v>
      </c>
      <c r="FZ7">
        <v>8.6999999999999993</v>
      </c>
      <c r="GA7">
        <v>4.5</v>
      </c>
      <c r="GB7" s="9">
        <f t="shared" si="19"/>
        <v>4.75</v>
      </c>
      <c r="GC7" s="4">
        <f t="shared" si="20"/>
        <v>4</v>
      </c>
      <c r="GD7" t="s">
        <v>105</v>
      </c>
      <c r="GE7" t="s">
        <v>105</v>
      </c>
      <c r="GF7">
        <v>12.4</v>
      </c>
      <c r="GG7">
        <v>6.7</v>
      </c>
      <c r="GH7">
        <v>5.7</v>
      </c>
      <c r="GI7">
        <v>12.4</v>
      </c>
      <c r="GJ7">
        <v>6.1</v>
      </c>
      <c r="GK7">
        <v>6.3</v>
      </c>
      <c r="GL7" s="9">
        <f t="shared" si="21"/>
        <v>6</v>
      </c>
      <c r="GM7" s="4">
        <f t="shared" si="22"/>
        <v>4</v>
      </c>
      <c r="GN7" t="s">
        <v>105</v>
      </c>
      <c r="GO7" t="s">
        <v>105</v>
      </c>
    </row>
    <row r="8" spans="1:197" ht="16.2" thickBot="1" x14ac:dyDescent="0.35">
      <c r="A8" s="31">
        <v>2334</v>
      </c>
      <c r="B8" s="24">
        <v>43403</v>
      </c>
      <c r="C8" s="71" t="b">
        <v>0</v>
      </c>
      <c r="D8" t="s">
        <v>88</v>
      </c>
      <c r="E8" t="s">
        <v>81</v>
      </c>
      <c r="F8" t="s">
        <v>60</v>
      </c>
      <c r="G8">
        <v>1.5</v>
      </c>
      <c r="I8" t="s">
        <v>221</v>
      </c>
      <c r="J8">
        <f>AVERAGE(J7,J6)</f>
        <v>18.649999999999999</v>
      </c>
      <c r="K8">
        <f t="shared" ref="K8" si="26">AVERAGE(K7,K6)</f>
        <v>1.1499999999999999</v>
      </c>
      <c r="L8">
        <f t="shared" ref="L8" si="27">AVERAGE(L7,L6)</f>
        <v>6.75</v>
      </c>
      <c r="M8">
        <f t="shared" ref="M8" si="28">AVERAGE(M7,M6)</f>
        <v>10.7</v>
      </c>
      <c r="N8">
        <f t="shared" ref="N8" si="29">AVERAGE(N7,N6)</f>
        <v>12.649999999999999</v>
      </c>
      <c r="O8">
        <f t="shared" ref="O8" si="30">AVERAGE(O7,O6)</f>
        <v>11.1</v>
      </c>
      <c r="P8">
        <f t="shared" ref="P8" si="31">AVERAGE(P7,P6)</f>
        <v>11.65</v>
      </c>
      <c r="Q8">
        <f t="shared" ref="Q8" si="32">AVERAGE(Q7,Q6)</f>
        <v>11.75</v>
      </c>
      <c r="R8">
        <f t="shared" ref="R8" si="33">AVERAGE(R7,R6)</f>
        <v>10.3</v>
      </c>
      <c r="S8">
        <f t="shared" ref="S8" si="34">AVERAGE(S7,S6)</f>
        <v>11.149999999999999</v>
      </c>
      <c r="T8">
        <f t="shared" ref="T8" si="35">AVERAGE(T7,T6)</f>
        <v>10.45</v>
      </c>
      <c r="U8">
        <f t="shared" ref="U8" si="36">AVERAGE(U7,U6)</f>
        <v>11.2</v>
      </c>
      <c r="V8">
        <f t="shared" ref="V8" si="37">AVERAGE(V7,V6)</f>
        <v>10.65</v>
      </c>
      <c r="W8">
        <f t="shared" ref="W8" si="38">AVERAGE(W7,W6)</f>
        <v>11.8</v>
      </c>
      <c r="X8">
        <f t="shared" ref="X8" si="39">AVERAGE(X7,X6)</f>
        <v>11.6</v>
      </c>
      <c r="Y8">
        <f t="shared" ref="Y8" si="40">AVERAGE(Y7,Y6)</f>
        <v>10.8</v>
      </c>
      <c r="Z8">
        <f t="shared" ref="Z8" si="41">AVERAGE(Z7,Z6)</f>
        <v>11.9</v>
      </c>
      <c r="AA8">
        <f t="shared" ref="AA8" si="42">AVERAGE(AA7,AA6)</f>
        <v>12.95</v>
      </c>
      <c r="AB8">
        <f t="shared" ref="AB8" si="43">AVERAGE(AB7,AB6)</f>
        <v>11.5</v>
      </c>
      <c r="AC8">
        <f t="shared" ref="AC8" si="44">AVERAGE(AC7,AC6)</f>
        <v>13.450000000000001</v>
      </c>
      <c r="AD8">
        <f t="shared" ref="AD8" si="45">AVERAGE(AD7,AD6)</f>
        <v>13.200000000000001</v>
      </c>
      <c r="AE8">
        <f t="shared" ref="AE8" si="46">AVERAGE(AE7,AE6)</f>
        <v>13.100000000000001</v>
      </c>
      <c r="AF8">
        <f t="shared" ref="AF8" si="47">AVERAGE(AF7,AF6)</f>
        <v>11.8</v>
      </c>
      <c r="AG8">
        <f t="shared" ref="AG8" si="48">AVERAGE(AG7,AG6)</f>
        <v>14.950000000000001</v>
      </c>
      <c r="AH8">
        <f t="shared" ref="AH8" si="49">AVERAGE(AH7,AH6)</f>
        <v>13.049999999999999</v>
      </c>
      <c r="AI8">
        <f t="shared" ref="AI8" si="50">AVERAGE(AI7,AI6)</f>
        <v>10.75</v>
      </c>
      <c r="AJ8">
        <f t="shared" ref="AJ8" si="51">AVERAGE(AJ7,AJ6)</f>
        <v>7.3999999999999995</v>
      </c>
      <c r="AK8">
        <f t="shared" ref="AK8" si="52">AVERAGE(AK7,AK6)</f>
        <v>8.1999999999999993</v>
      </c>
      <c r="AL8">
        <f t="shared" ref="AL8" si="53">AVERAGE(AL7,AL6)</f>
        <v>8.5</v>
      </c>
      <c r="AM8">
        <f t="shared" ref="AM8" si="54">AVERAGE(AM7,AM6)</f>
        <v>10.1</v>
      </c>
      <c r="AN8">
        <f t="shared" ref="AN8" si="55">AVERAGE(AN7,AN6)</f>
        <v>10</v>
      </c>
      <c r="AO8">
        <f t="shared" ref="AO8" si="56">AVERAGE(AO7,AO6)</f>
        <v>10.9</v>
      </c>
      <c r="AP8">
        <f t="shared" ref="AP8" si="57">AVERAGE(AP7,AP6)</f>
        <v>9.1999999999999993</v>
      </c>
      <c r="AQ8">
        <f t="shared" ref="AQ8" si="58">AVERAGE(AQ7,AQ6)</f>
        <v>9.85</v>
      </c>
      <c r="AR8">
        <f t="shared" ref="AR8" si="59">AVERAGE(AR7,AR6)</f>
        <v>8.5</v>
      </c>
      <c r="AS8">
        <f t="shared" ref="AS8" si="60">AVERAGE(AS7,AS6)</f>
        <v>8.9499999999999993</v>
      </c>
      <c r="AT8">
        <f t="shared" ref="AT8" si="61">AVERAGE(AT7,AT6)</f>
        <v>8.3500000000000014</v>
      </c>
      <c r="AU8">
        <f t="shared" ref="AU8" si="62">AVERAGE(AU7,AU6)</f>
        <v>8.3500000000000014</v>
      </c>
      <c r="AX8" s="63"/>
      <c r="BE8" s="9"/>
      <c r="BF8" s="4"/>
      <c r="BK8" s="9"/>
      <c r="BL8" s="9"/>
      <c r="BM8" s="64"/>
      <c r="BN8" s="65"/>
      <c r="BO8" s="9"/>
      <c r="BP8" s="4"/>
      <c r="BQ8" s="32"/>
      <c r="BR8" s="9"/>
      <c r="BS8" s="9"/>
      <c r="BU8" s="9"/>
      <c r="BV8" s="9"/>
      <c r="BW8" s="9"/>
      <c r="BX8" s="9"/>
      <c r="BY8" s="9"/>
      <c r="BZ8" s="9"/>
      <c r="CA8" s="4"/>
      <c r="CB8" s="4"/>
      <c r="CC8" s="4"/>
      <c r="CJ8" s="9"/>
      <c r="CK8" s="4"/>
      <c r="CT8" s="9"/>
      <c r="CU8" s="4"/>
      <c r="CX8" s="9"/>
      <c r="CY8" s="9"/>
      <c r="CZ8" s="9"/>
      <c r="DA8" s="9"/>
      <c r="DB8" s="9"/>
      <c r="DC8" s="9"/>
      <c r="DD8" s="9"/>
      <c r="DE8" s="4"/>
      <c r="DF8" s="9"/>
      <c r="DG8" s="9"/>
      <c r="DQ8" s="9"/>
      <c r="DR8" s="9"/>
      <c r="DS8" s="9"/>
      <c r="DT8" s="9"/>
      <c r="DU8" s="9"/>
      <c r="DV8" s="9"/>
      <c r="DW8" s="4"/>
      <c r="EX8" s="9"/>
      <c r="EY8" s="4"/>
      <c r="FH8" s="9"/>
      <c r="FI8" s="4"/>
      <c r="FR8" s="9"/>
      <c r="FS8" s="4"/>
      <c r="GB8" s="9"/>
      <c r="GC8" s="4"/>
      <c r="GL8" s="9"/>
      <c r="GM8" s="4"/>
    </row>
    <row r="9" spans="1:197" ht="16.2" thickBot="1" x14ac:dyDescent="0.35">
      <c r="A9" s="31">
        <v>2334</v>
      </c>
      <c r="B9" s="24">
        <v>43403</v>
      </c>
      <c r="C9" s="71" t="b">
        <v>0</v>
      </c>
      <c r="D9" t="s">
        <v>88</v>
      </c>
      <c r="E9" t="s">
        <v>81</v>
      </c>
      <c r="F9" t="s">
        <v>60</v>
      </c>
      <c r="G9">
        <v>1.5</v>
      </c>
      <c r="I9" t="s">
        <v>101</v>
      </c>
      <c r="J9">
        <v>10.9</v>
      </c>
      <c r="K9">
        <v>0.5</v>
      </c>
      <c r="L9">
        <v>5.3</v>
      </c>
      <c r="M9">
        <v>7.2</v>
      </c>
      <c r="N9">
        <v>5.9</v>
      </c>
      <c r="O9">
        <v>8</v>
      </c>
      <c r="P9">
        <v>6.7</v>
      </c>
      <c r="Q9">
        <v>6.1</v>
      </c>
      <c r="R9">
        <v>7.2</v>
      </c>
      <c r="S9">
        <v>5.9</v>
      </c>
      <c r="T9">
        <v>7.5</v>
      </c>
      <c r="U9">
        <v>6.2</v>
      </c>
      <c r="V9">
        <v>5.7</v>
      </c>
      <c r="W9">
        <v>6.9</v>
      </c>
      <c r="X9">
        <v>8</v>
      </c>
      <c r="Y9">
        <v>6.8</v>
      </c>
      <c r="Z9">
        <v>7</v>
      </c>
      <c r="AA9">
        <v>7.5</v>
      </c>
      <c r="AB9">
        <v>7</v>
      </c>
      <c r="AC9">
        <v>5.3</v>
      </c>
      <c r="AD9">
        <v>6.8</v>
      </c>
      <c r="AE9">
        <v>8</v>
      </c>
      <c r="AF9">
        <v>4.8</v>
      </c>
      <c r="AG9">
        <v>11.3</v>
      </c>
      <c r="AH9">
        <v>6.7</v>
      </c>
      <c r="AI9">
        <v>6.7</v>
      </c>
      <c r="AJ9">
        <v>5.6</v>
      </c>
      <c r="AK9">
        <v>5.6</v>
      </c>
      <c r="AL9">
        <v>6.8</v>
      </c>
      <c r="AM9">
        <v>7.2</v>
      </c>
      <c r="AN9">
        <v>7.8</v>
      </c>
      <c r="AO9">
        <v>7.8</v>
      </c>
      <c r="AP9">
        <v>6</v>
      </c>
      <c r="AQ9">
        <v>8.3000000000000007</v>
      </c>
      <c r="AR9">
        <v>5.4</v>
      </c>
      <c r="AS9">
        <v>4.9000000000000004</v>
      </c>
      <c r="AT9">
        <v>6.9</v>
      </c>
      <c r="AU9">
        <v>6.9</v>
      </c>
      <c r="AX9" s="63">
        <v>4</v>
      </c>
      <c r="AY9">
        <v>9.5</v>
      </c>
      <c r="AZ9">
        <v>5.3</v>
      </c>
      <c r="BA9">
        <v>4.2</v>
      </c>
      <c r="BB9">
        <v>15.1</v>
      </c>
      <c r="BC9">
        <v>7.1</v>
      </c>
      <c r="BD9">
        <v>8</v>
      </c>
      <c r="BE9" s="9">
        <f t="shared" si="1"/>
        <v>6.1</v>
      </c>
      <c r="BF9" s="4">
        <f t="shared" si="2"/>
        <v>4</v>
      </c>
      <c r="BG9" t="s">
        <v>105</v>
      </c>
      <c r="BH9" t="s">
        <v>105</v>
      </c>
      <c r="BI9">
        <v>10.5</v>
      </c>
      <c r="BJ9">
        <v>6.6</v>
      </c>
      <c r="BK9" s="9">
        <v>3.9</v>
      </c>
      <c r="BL9" s="9">
        <v>17.899999999999999</v>
      </c>
      <c r="BM9" s="31">
        <v>10.3</v>
      </c>
      <c r="BN9" s="32">
        <v>7.6</v>
      </c>
      <c r="BO9" s="9">
        <f t="shared" si="3"/>
        <v>5.75</v>
      </c>
      <c r="BP9" s="4">
        <f t="shared" si="25"/>
        <v>4</v>
      </c>
      <c r="BQ9" s="32" t="s">
        <v>105</v>
      </c>
      <c r="BR9" s="9" t="s">
        <v>105</v>
      </c>
      <c r="BS9" s="9">
        <f t="shared" si="4"/>
        <v>5.75</v>
      </c>
      <c r="BT9">
        <v>20.5</v>
      </c>
      <c r="BU9" s="9">
        <v>11.6</v>
      </c>
      <c r="BV9" s="9">
        <v>8.9</v>
      </c>
      <c r="BW9" s="9">
        <v>19.8</v>
      </c>
      <c r="BX9" s="9">
        <v>11.1</v>
      </c>
      <c r="BY9" s="9">
        <v>8.6999999999999993</v>
      </c>
      <c r="BZ9" s="9">
        <f t="shared" si="5"/>
        <v>8.8000000000000007</v>
      </c>
      <c r="CA9" s="4">
        <f t="shared" si="6"/>
        <v>4</v>
      </c>
      <c r="CB9" s="9" t="s">
        <v>105</v>
      </c>
      <c r="CC9" s="9" t="s">
        <v>105</v>
      </c>
      <c r="CD9">
        <v>1.9</v>
      </c>
      <c r="CE9">
        <v>1.2</v>
      </c>
      <c r="CF9">
        <v>0.7</v>
      </c>
      <c r="CG9">
        <v>1.9</v>
      </c>
      <c r="CH9">
        <v>1.1000000000000001</v>
      </c>
      <c r="CI9">
        <v>0.8</v>
      </c>
      <c r="CJ9" s="9">
        <f t="shared" si="7"/>
        <v>0.75</v>
      </c>
      <c r="CK9" s="4">
        <f t="shared" si="8"/>
        <v>0</v>
      </c>
      <c r="CL9" t="s">
        <v>105</v>
      </c>
      <c r="CM9" t="s">
        <v>105</v>
      </c>
      <c r="CN9">
        <v>4.8</v>
      </c>
      <c r="CO9">
        <v>2</v>
      </c>
      <c r="CP9">
        <v>2.8</v>
      </c>
      <c r="CQ9">
        <v>7.2</v>
      </c>
      <c r="CR9">
        <v>4</v>
      </c>
      <c r="CS9">
        <v>3.2</v>
      </c>
      <c r="CT9" s="9">
        <f t="shared" si="9"/>
        <v>3</v>
      </c>
      <c r="CU9" s="4">
        <f t="shared" si="10"/>
        <v>2</v>
      </c>
      <c r="CV9" t="s">
        <v>105</v>
      </c>
      <c r="CW9" t="s">
        <v>105</v>
      </c>
      <c r="CX9" s="9">
        <v>9.8000000000000007</v>
      </c>
      <c r="CY9" s="9">
        <v>4.3</v>
      </c>
      <c r="CZ9" s="9">
        <v>5.5</v>
      </c>
      <c r="DA9" s="9">
        <v>12.6</v>
      </c>
      <c r="DB9" s="9">
        <v>5.3</v>
      </c>
      <c r="DC9" s="9">
        <f t="shared" si="11"/>
        <v>4.8</v>
      </c>
      <c r="DD9" s="9">
        <v>7.3</v>
      </c>
      <c r="DE9" s="4">
        <f t="shared" si="12"/>
        <v>4</v>
      </c>
      <c r="DF9" s="9" t="s">
        <v>105</v>
      </c>
      <c r="DG9" s="9" t="s">
        <v>105</v>
      </c>
      <c r="DQ9" s="9">
        <v>1.6</v>
      </c>
      <c r="DR9" s="9">
        <v>0.9</v>
      </c>
      <c r="DS9" s="9">
        <v>0.7</v>
      </c>
      <c r="DT9" s="9">
        <v>1.9</v>
      </c>
      <c r="DU9" s="9">
        <v>1.1000000000000001</v>
      </c>
      <c r="DV9" s="9">
        <v>0.8</v>
      </c>
      <c r="DW9" s="4">
        <f t="shared" si="13"/>
        <v>0</v>
      </c>
      <c r="DX9" t="s">
        <v>105</v>
      </c>
      <c r="DY9" t="s">
        <v>105</v>
      </c>
      <c r="ER9">
        <v>6.7</v>
      </c>
      <c r="ES9">
        <v>3.8</v>
      </c>
      <c r="ET9">
        <v>2.9</v>
      </c>
      <c r="EU9">
        <v>8.8000000000000007</v>
      </c>
      <c r="EV9">
        <v>3.9</v>
      </c>
      <c r="EW9">
        <v>4.9000000000000004</v>
      </c>
      <c r="EX9" s="9">
        <f t="shared" si="14"/>
        <v>3.9000000000000004</v>
      </c>
      <c r="EY9" s="4">
        <f t="shared" si="15"/>
        <v>2</v>
      </c>
      <c r="EZ9" t="s">
        <v>105</v>
      </c>
      <c r="FA9" t="s">
        <v>105</v>
      </c>
      <c r="FB9">
        <v>13.7</v>
      </c>
      <c r="FC9">
        <v>6</v>
      </c>
      <c r="FD9">
        <v>7.7</v>
      </c>
      <c r="FE9">
        <v>13.8</v>
      </c>
      <c r="FF9">
        <v>6.6</v>
      </c>
      <c r="FG9">
        <v>7.2</v>
      </c>
      <c r="FH9" s="9">
        <f t="shared" si="16"/>
        <v>7.45</v>
      </c>
      <c r="FI9" s="4">
        <f t="shared" si="17"/>
        <v>4</v>
      </c>
      <c r="FJ9" t="s">
        <v>105</v>
      </c>
      <c r="FK9" t="s">
        <v>105</v>
      </c>
      <c r="FL9">
        <v>10</v>
      </c>
      <c r="FM9">
        <v>5.2</v>
      </c>
      <c r="FN9">
        <v>4.8</v>
      </c>
      <c r="FO9">
        <v>8.6999999999999993</v>
      </c>
      <c r="FP9">
        <v>4.0999999999999996</v>
      </c>
      <c r="FQ9">
        <v>4.5999999999999996</v>
      </c>
      <c r="FR9" s="9">
        <f t="shared" si="18"/>
        <v>4.6999999999999993</v>
      </c>
      <c r="FS9" s="4">
        <f t="shared" si="23"/>
        <v>2</v>
      </c>
      <c r="FT9" t="s">
        <v>105</v>
      </c>
      <c r="FU9" t="s">
        <v>105</v>
      </c>
      <c r="FV9">
        <v>10.9</v>
      </c>
      <c r="FW9">
        <v>6.5</v>
      </c>
      <c r="FX9">
        <v>4.4000000000000004</v>
      </c>
      <c r="FY9">
        <v>13.5</v>
      </c>
      <c r="FZ9">
        <v>7.6</v>
      </c>
      <c r="GA9">
        <v>5.9</v>
      </c>
      <c r="GB9" s="9">
        <f t="shared" si="19"/>
        <v>5.15</v>
      </c>
      <c r="GC9" s="4">
        <f t="shared" si="20"/>
        <v>4</v>
      </c>
      <c r="GD9" t="s">
        <v>105</v>
      </c>
      <c r="GE9" t="s">
        <v>105</v>
      </c>
      <c r="GF9">
        <v>11.1</v>
      </c>
      <c r="GG9">
        <v>5.7</v>
      </c>
      <c r="GH9">
        <v>54</v>
      </c>
      <c r="GI9">
        <v>9.1</v>
      </c>
      <c r="GJ9">
        <v>4.9000000000000004</v>
      </c>
      <c r="GK9">
        <v>4.2</v>
      </c>
      <c r="GL9" s="9">
        <f t="shared" si="21"/>
        <v>29.1</v>
      </c>
      <c r="GM9" s="4" t="str">
        <f t="shared" si="22"/>
        <v/>
      </c>
      <c r="GN9" t="s">
        <v>107</v>
      </c>
      <c r="GO9" t="s">
        <v>105</v>
      </c>
    </row>
    <row r="10" spans="1:197" ht="16.2" thickBot="1" x14ac:dyDescent="0.35">
      <c r="A10" s="31">
        <v>2334</v>
      </c>
      <c r="B10" s="24">
        <v>43403</v>
      </c>
      <c r="C10" s="71" t="b">
        <v>0</v>
      </c>
      <c r="D10" t="s">
        <v>88</v>
      </c>
      <c r="E10" t="s">
        <v>81</v>
      </c>
      <c r="F10" t="s">
        <v>60</v>
      </c>
      <c r="G10">
        <v>1.5</v>
      </c>
      <c r="I10" t="s">
        <v>102</v>
      </c>
      <c r="J10" s="9">
        <f>AVERAGE(J5,J9)</f>
        <v>9.3000000000000007</v>
      </c>
      <c r="K10" s="9">
        <f t="shared" ref="K10:AU10" si="63">AVERAGE(K5,K9)</f>
        <v>0.45</v>
      </c>
      <c r="L10" s="9">
        <f t="shared" si="63"/>
        <v>3.75</v>
      </c>
      <c r="M10" s="9">
        <f t="shared" si="63"/>
        <v>6.5</v>
      </c>
      <c r="N10" s="9">
        <f t="shared" si="63"/>
        <v>5.35</v>
      </c>
      <c r="O10" s="9">
        <f t="shared" si="63"/>
        <v>6.1</v>
      </c>
      <c r="P10" s="9">
        <f t="shared" si="63"/>
        <v>4.95</v>
      </c>
      <c r="Q10" s="9">
        <f t="shared" si="63"/>
        <v>4.5</v>
      </c>
      <c r="R10" s="9">
        <f t="shared" si="63"/>
        <v>6.25</v>
      </c>
      <c r="S10" s="9">
        <f t="shared" si="63"/>
        <v>5.2</v>
      </c>
      <c r="T10" s="9">
        <f t="shared" si="63"/>
        <v>5.85</v>
      </c>
      <c r="U10" s="9">
        <f t="shared" si="63"/>
        <v>5.8000000000000007</v>
      </c>
      <c r="V10" s="9">
        <f t="shared" si="63"/>
        <v>4.5999999999999996</v>
      </c>
      <c r="W10" s="9">
        <f t="shared" si="63"/>
        <v>6.4</v>
      </c>
      <c r="X10" s="9">
        <f t="shared" si="63"/>
        <v>7.3</v>
      </c>
      <c r="Y10" s="9">
        <f t="shared" si="63"/>
        <v>6.35</v>
      </c>
      <c r="Z10" s="9">
        <f t="shared" si="63"/>
        <v>6.25</v>
      </c>
      <c r="AA10" s="9">
        <f t="shared" si="63"/>
        <v>6.15</v>
      </c>
      <c r="AB10" s="9">
        <f t="shared" si="63"/>
        <v>6.05</v>
      </c>
      <c r="AC10" s="9">
        <f t="shared" si="63"/>
        <v>5.4</v>
      </c>
      <c r="AD10" s="9">
        <f t="shared" si="63"/>
        <v>5.85</v>
      </c>
      <c r="AE10" s="9">
        <f t="shared" si="63"/>
        <v>7.4</v>
      </c>
      <c r="AF10" s="9">
        <f t="shared" si="63"/>
        <v>6.75</v>
      </c>
      <c r="AG10" s="9">
        <f t="shared" si="63"/>
        <v>9.4</v>
      </c>
      <c r="AH10" s="9">
        <f t="shared" si="63"/>
        <v>5.95</v>
      </c>
      <c r="AI10" s="9">
        <f t="shared" si="63"/>
        <v>7.4499999999999993</v>
      </c>
      <c r="AJ10" s="9">
        <f t="shared" si="63"/>
        <v>6.8999999999999995</v>
      </c>
      <c r="AK10" s="9">
        <f t="shared" si="63"/>
        <v>7.3</v>
      </c>
      <c r="AL10" s="9">
        <f t="shared" si="63"/>
        <v>7.5</v>
      </c>
      <c r="AM10" s="9">
        <f t="shared" si="63"/>
        <v>6.35</v>
      </c>
      <c r="AN10" s="9">
        <f t="shared" si="63"/>
        <v>7.65</v>
      </c>
      <c r="AO10" s="9">
        <f t="shared" si="63"/>
        <v>7.6</v>
      </c>
      <c r="AP10" s="9">
        <f t="shared" si="63"/>
        <v>7.5</v>
      </c>
      <c r="AQ10" s="9">
        <f t="shared" si="63"/>
        <v>7.6000000000000005</v>
      </c>
      <c r="AR10" s="9">
        <f t="shared" si="63"/>
        <v>5.3000000000000007</v>
      </c>
      <c r="AS10" s="9">
        <f t="shared" si="63"/>
        <v>5</v>
      </c>
      <c r="AT10" s="9">
        <f t="shared" si="63"/>
        <v>7.3000000000000007</v>
      </c>
      <c r="AU10" s="9">
        <f t="shared" si="63"/>
        <v>7.3</v>
      </c>
      <c r="AX10" s="63">
        <v>5</v>
      </c>
      <c r="AY10">
        <v>8.6999999999999993</v>
      </c>
      <c r="AZ10">
        <v>5.5</v>
      </c>
      <c r="BA10">
        <v>3.2</v>
      </c>
      <c r="BB10">
        <v>15.5</v>
      </c>
      <c r="BC10">
        <v>7.8</v>
      </c>
      <c r="BD10">
        <v>6.7</v>
      </c>
      <c r="BE10" s="9">
        <f t="shared" si="1"/>
        <v>4.95</v>
      </c>
      <c r="BF10" s="4">
        <f t="shared" si="2"/>
        <v>4</v>
      </c>
      <c r="BG10" t="s">
        <v>105</v>
      </c>
      <c r="BH10" t="s">
        <v>105</v>
      </c>
      <c r="BI10">
        <v>11.3</v>
      </c>
      <c r="BJ10">
        <v>7.5</v>
      </c>
      <c r="BK10" s="9">
        <v>3.8</v>
      </c>
      <c r="BL10" s="9">
        <v>15.9</v>
      </c>
      <c r="BM10" s="31">
        <v>11.2</v>
      </c>
      <c r="BN10" s="32">
        <v>4.7</v>
      </c>
      <c r="BO10" s="9">
        <f t="shared" si="3"/>
        <v>4.25</v>
      </c>
      <c r="BP10" s="4">
        <f t="shared" si="25"/>
        <v>4</v>
      </c>
      <c r="BQ10" s="32" t="s">
        <v>105</v>
      </c>
      <c r="BR10" s="9" t="s">
        <v>105</v>
      </c>
      <c r="BS10" s="9">
        <f t="shared" si="4"/>
        <v>4.25</v>
      </c>
      <c r="BT10">
        <v>18.600000000000001</v>
      </c>
      <c r="BU10" s="9">
        <v>12.1</v>
      </c>
      <c r="BV10" s="9">
        <v>6.5</v>
      </c>
      <c r="BW10" s="9">
        <v>16.7</v>
      </c>
      <c r="BX10" s="9">
        <v>10.8</v>
      </c>
      <c r="BY10" s="9">
        <v>5.9</v>
      </c>
      <c r="BZ10" s="9">
        <f t="shared" si="5"/>
        <v>6.2</v>
      </c>
      <c r="CA10" s="4">
        <f t="shared" si="6"/>
        <v>4</v>
      </c>
      <c r="CB10" s="9" t="s">
        <v>105</v>
      </c>
      <c r="CC10" s="9" t="s">
        <v>105</v>
      </c>
      <c r="CD10">
        <v>2.2999999999999998</v>
      </c>
      <c r="CE10">
        <v>1.7</v>
      </c>
      <c r="CF10">
        <v>0.6</v>
      </c>
      <c r="CG10">
        <v>1.8</v>
      </c>
      <c r="CH10">
        <v>1.2</v>
      </c>
      <c r="CI10">
        <v>0.6</v>
      </c>
      <c r="CJ10" s="9">
        <f t="shared" si="7"/>
        <v>0.6</v>
      </c>
      <c r="CK10" s="4">
        <f t="shared" si="8"/>
        <v>1</v>
      </c>
      <c r="CL10" t="s">
        <v>107</v>
      </c>
      <c r="CM10" t="s">
        <v>105</v>
      </c>
      <c r="CN10">
        <v>4.0999999999999996</v>
      </c>
      <c r="CO10">
        <v>2.6</v>
      </c>
      <c r="CP10">
        <v>1.5</v>
      </c>
      <c r="CQ10">
        <v>7.6</v>
      </c>
      <c r="CR10">
        <v>4</v>
      </c>
      <c r="CS10">
        <v>3.6</v>
      </c>
      <c r="CT10" s="9">
        <f t="shared" si="9"/>
        <v>2.5499999999999998</v>
      </c>
      <c r="CU10" s="4">
        <f t="shared" si="10"/>
        <v>2</v>
      </c>
      <c r="CV10" t="s">
        <v>105</v>
      </c>
      <c r="CW10" t="s">
        <v>105</v>
      </c>
      <c r="CX10" s="9">
        <v>13.1</v>
      </c>
      <c r="CY10" s="9">
        <v>5</v>
      </c>
      <c r="CZ10" s="9">
        <v>8.1</v>
      </c>
      <c r="DA10" s="9">
        <v>12.7</v>
      </c>
      <c r="DB10" s="9">
        <v>5.0999999999999996</v>
      </c>
      <c r="DC10" s="9">
        <f t="shared" si="11"/>
        <v>5.05</v>
      </c>
      <c r="DD10" s="9">
        <v>7.6</v>
      </c>
      <c r="DE10" s="4">
        <f t="shared" si="12"/>
        <v>4</v>
      </c>
      <c r="DF10" s="9" t="s">
        <v>105</v>
      </c>
      <c r="DG10" s="9" t="s">
        <v>105</v>
      </c>
      <c r="DQ10" s="9">
        <v>1.6</v>
      </c>
      <c r="DR10" s="9">
        <v>0.9</v>
      </c>
      <c r="DS10" s="9">
        <v>0.7</v>
      </c>
      <c r="DT10" s="9">
        <v>1.9</v>
      </c>
      <c r="DU10" s="9">
        <v>1</v>
      </c>
      <c r="DV10" s="9">
        <v>0.9</v>
      </c>
      <c r="DW10" s="4">
        <f t="shared" si="13"/>
        <v>0</v>
      </c>
      <c r="DX10" t="s">
        <v>105</v>
      </c>
      <c r="DY10" t="s">
        <v>105</v>
      </c>
      <c r="ER10">
        <v>8.6999999999999993</v>
      </c>
      <c r="ES10">
        <v>4.9000000000000004</v>
      </c>
      <c r="ET10">
        <v>3.8</v>
      </c>
      <c r="EU10">
        <v>9.8000000000000007</v>
      </c>
      <c r="EV10">
        <v>5.6</v>
      </c>
      <c r="EW10">
        <v>4.2</v>
      </c>
      <c r="EX10" s="9">
        <f t="shared" si="14"/>
        <v>4</v>
      </c>
      <c r="EY10" s="4" t="str">
        <f t="shared" si="15"/>
        <v/>
      </c>
      <c r="EZ10" t="s">
        <v>105</v>
      </c>
      <c r="FA10" t="s">
        <v>105</v>
      </c>
      <c r="FB10">
        <v>14.1</v>
      </c>
      <c r="FC10">
        <v>7.2</v>
      </c>
      <c r="FD10">
        <v>6.9</v>
      </c>
      <c r="FE10">
        <v>12.7</v>
      </c>
      <c r="FF10">
        <v>7.8</v>
      </c>
      <c r="FG10">
        <v>4.9000000000000004</v>
      </c>
      <c r="FH10" s="9">
        <f t="shared" si="16"/>
        <v>5.9</v>
      </c>
      <c r="FI10" s="4">
        <f t="shared" si="17"/>
        <v>4</v>
      </c>
      <c r="FJ10" t="s">
        <v>105</v>
      </c>
      <c r="FK10" t="s">
        <v>105</v>
      </c>
      <c r="FL10">
        <v>10.5</v>
      </c>
      <c r="FM10">
        <v>3.6</v>
      </c>
      <c r="FN10">
        <v>6.9</v>
      </c>
      <c r="FO10">
        <v>7.9</v>
      </c>
      <c r="FP10">
        <v>2.7</v>
      </c>
      <c r="FQ10">
        <v>5.2</v>
      </c>
      <c r="FR10" s="9">
        <f t="shared" si="18"/>
        <v>6.0500000000000007</v>
      </c>
      <c r="FS10" s="4">
        <f t="shared" si="23"/>
        <v>2</v>
      </c>
      <c r="FT10" t="s">
        <v>105</v>
      </c>
      <c r="FU10" t="s">
        <v>105</v>
      </c>
      <c r="FV10">
        <v>12.2</v>
      </c>
      <c r="FW10">
        <v>7.1</v>
      </c>
      <c r="FX10">
        <v>5.0999999999999996</v>
      </c>
      <c r="FY10">
        <v>13.9</v>
      </c>
      <c r="FZ10">
        <v>8.1</v>
      </c>
      <c r="GA10">
        <v>5.8</v>
      </c>
      <c r="GB10" s="9">
        <f t="shared" si="19"/>
        <v>5.4499999999999993</v>
      </c>
      <c r="GC10" s="4">
        <f t="shared" si="20"/>
        <v>4</v>
      </c>
      <c r="GD10" t="s">
        <v>105</v>
      </c>
      <c r="GE10" t="s">
        <v>105</v>
      </c>
      <c r="GF10">
        <v>11</v>
      </c>
      <c r="GG10">
        <v>46</v>
      </c>
      <c r="GH10">
        <v>6.4</v>
      </c>
      <c r="GI10">
        <v>9.8000000000000007</v>
      </c>
      <c r="GJ10">
        <v>5.2</v>
      </c>
      <c r="GK10">
        <v>4.5999999999999996</v>
      </c>
      <c r="GL10" s="9">
        <f t="shared" si="21"/>
        <v>5.5</v>
      </c>
      <c r="GM10" s="4">
        <f t="shared" si="22"/>
        <v>4</v>
      </c>
      <c r="GN10" t="s">
        <v>105</v>
      </c>
      <c r="GO10" t="s">
        <v>105</v>
      </c>
    </row>
    <row r="11" spans="1:197" ht="16.2" thickBot="1" x14ac:dyDescent="0.35">
      <c r="A11" s="31">
        <v>2334</v>
      </c>
      <c r="B11" s="24">
        <v>43403</v>
      </c>
      <c r="C11" s="71" t="b">
        <v>0</v>
      </c>
      <c r="D11" t="s">
        <v>88</v>
      </c>
      <c r="E11" t="s">
        <v>81</v>
      </c>
      <c r="F11" t="s">
        <v>60</v>
      </c>
      <c r="G11">
        <v>1.5</v>
      </c>
      <c r="I11" t="s">
        <v>103</v>
      </c>
      <c r="J11" s="4">
        <f>IF(AND((J7+J3)/2&gt;5,(J6+J2)/2&gt;10,J12="N",J13="N"),4,IF(AND((J7+J3)/2&lt;5,(J6+J2)/2&gt;10,J12="N",J13="N"),4,IF(AND((J7+J3)/2&lt;5,(J6+J2)/2&lt;5,J12="Y"),1,IF(AND(J13="Y",J12="N"),3,IF(AND(J13="Y",J12="Y"),1,IF(AND((J7+J3)/2&lt;5,(J6+J2)/2&gt;5,(J6+J2)/2&lt;10,J12="N",J13="N"),2,IF(AND((J7+J3)/2&lt;5,(J6+J2)/2&lt;5,J12="N",J13="N"),0,"")))))))</f>
        <v>4</v>
      </c>
      <c r="K11" s="4">
        <f t="shared" ref="K11:AT11" si="64">IF(AND((K7+K3)/2&gt;5,(K6+K2)/2&gt;10,K12="N",K13="N"),4,IF(AND((K7+K3)/2&lt;5,(K6+K2)/2&gt;10,K12="N",K13="N"),4,IF(AND((K7+K3)/2&lt;5,(K6+K2)/2&lt;5,K12="Y"),1,IF(AND(K13="Y",K12="N"),3,IF(AND(K13="Y",K12="Y"),1,IF(AND((K7+K3)/2&lt;5,(K6+K2)/2&gt;5,(K6+K2)/2&lt;10,K12="N",K13="N"),2,IF(AND((K7+K3)/2&lt;5,(K6+K2)/2&lt;5,K12="N",K13="N"),0,"")))))))</f>
        <v>0</v>
      </c>
      <c r="L11" s="4">
        <f t="shared" si="64"/>
        <v>2</v>
      </c>
      <c r="M11" s="4">
        <f t="shared" si="64"/>
        <v>4</v>
      </c>
      <c r="N11" s="4">
        <f t="shared" si="64"/>
        <v>4</v>
      </c>
      <c r="O11" s="4">
        <f t="shared" si="64"/>
        <v>4</v>
      </c>
      <c r="P11" s="4">
        <f t="shared" si="64"/>
        <v>4</v>
      </c>
      <c r="Q11" s="4">
        <f t="shared" si="64"/>
        <v>4</v>
      </c>
      <c r="R11" s="4">
        <f t="shared" si="64"/>
        <v>4</v>
      </c>
      <c r="S11" s="4">
        <f t="shared" si="64"/>
        <v>4</v>
      </c>
      <c r="T11" s="4">
        <f t="shared" si="64"/>
        <v>4</v>
      </c>
      <c r="U11" s="4">
        <f t="shared" si="64"/>
        <v>4</v>
      </c>
      <c r="V11" s="4">
        <f t="shared" si="64"/>
        <v>4</v>
      </c>
      <c r="W11" s="4">
        <f t="shared" si="64"/>
        <v>4</v>
      </c>
      <c r="X11" s="4">
        <f t="shared" si="64"/>
        <v>4</v>
      </c>
      <c r="Y11" s="4">
        <f t="shared" si="64"/>
        <v>4</v>
      </c>
      <c r="Z11" s="4">
        <f t="shared" si="64"/>
        <v>4</v>
      </c>
      <c r="AA11" s="4" t="str">
        <f t="shared" si="64"/>
        <v/>
      </c>
      <c r="AB11" s="4">
        <f t="shared" si="64"/>
        <v>4</v>
      </c>
      <c r="AC11" s="4">
        <f t="shared" si="64"/>
        <v>4</v>
      </c>
      <c r="AD11" s="4">
        <f t="shared" si="64"/>
        <v>4</v>
      </c>
      <c r="AE11" s="4">
        <f t="shared" si="64"/>
        <v>4</v>
      </c>
      <c r="AF11" s="4">
        <f t="shared" si="64"/>
        <v>4</v>
      </c>
      <c r="AG11" s="4">
        <f t="shared" si="64"/>
        <v>4</v>
      </c>
      <c r="AH11" s="4" t="str">
        <f t="shared" si="64"/>
        <v/>
      </c>
      <c r="AI11" s="4">
        <f t="shared" si="64"/>
        <v>4</v>
      </c>
      <c r="AJ11" s="4">
        <f t="shared" si="64"/>
        <v>4</v>
      </c>
      <c r="AK11" s="4">
        <f t="shared" si="64"/>
        <v>4</v>
      </c>
      <c r="AL11" s="4">
        <f t="shared" si="64"/>
        <v>4</v>
      </c>
      <c r="AM11" s="4">
        <f t="shared" si="64"/>
        <v>4</v>
      </c>
      <c r="AN11" s="4">
        <f t="shared" si="64"/>
        <v>4</v>
      </c>
      <c r="AO11" s="4">
        <f t="shared" si="64"/>
        <v>4</v>
      </c>
      <c r="AP11" s="4">
        <f t="shared" si="64"/>
        <v>4</v>
      </c>
      <c r="AQ11" s="4">
        <f t="shared" si="64"/>
        <v>4</v>
      </c>
      <c r="AR11" s="4">
        <f t="shared" si="64"/>
        <v>4</v>
      </c>
      <c r="AS11" s="4">
        <f t="shared" si="64"/>
        <v>4</v>
      </c>
      <c r="AT11" s="4">
        <f t="shared" si="64"/>
        <v>4</v>
      </c>
      <c r="AU11" s="4">
        <v>4</v>
      </c>
      <c r="AX11" s="63">
        <v>6</v>
      </c>
      <c r="AY11">
        <v>8.6</v>
      </c>
      <c r="AZ11">
        <v>5.7</v>
      </c>
      <c r="BA11">
        <v>2.9</v>
      </c>
      <c r="BB11">
        <v>14.8</v>
      </c>
      <c r="BC11">
        <v>8.6999999999999993</v>
      </c>
      <c r="BD11">
        <v>6.1</v>
      </c>
      <c r="BE11" s="9">
        <f t="shared" si="1"/>
        <v>4.5</v>
      </c>
      <c r="BF11" s="4">
        <f t="shared" si="2"/>
        <v>4</v>
      </c>
      <c r="BG11" t="s">
        <v>105</v>
      </c>
      <c r="BH11" t="s">
        <v>105</v>
      </c>
      <c r="BI11">
        <v>11.4</v>
      </c>
      <c r="BJ11">
        <v>7.2</v>
      </c>
      <c r="BK11" s="9">
        <v>4.2</v>
      </c>
      <c r="BL11" s="9">
        <v>14.9</v>
      </c>
      <c r="BM11" s="31">
        <v>9.1999999999999993</v>
      </c>
      <c r="BN11" s="32">
        <v>5.7</v>
      </c>
      <c r="BO11" s="9">
        <f t="shared" si="3"/>
        <v>4.95</v>
      </c>
      <c r="BP11" s="4">
        <f t="shared" si="25"/>
        <v>4</v>
      </c>
      <c r="BQ11" s="32" t="s">
        <v>105</v>
      </c>
      <c r="BR11" s="9" t="s">
        <v>105</v>
      </c>
      <c r="BS11" s="9">
        <f t="shared" si="4"/>
        <v>4.95</v>
      </c>
      <c r="BT11">
        <v>19.100000000000001</v>
      </c>
      <c r="BU11" s="9">
        <v>10.6</v>
      </c>
      <c r="BV11" s="9">
        <v>8.5</v>
      </c>
      <c r="BW11" s="9">
        <v>17</v>
      </c>
      <c r="BX11" s="9">
        <v>10.1</v>
      </c>
      <c r="BY11" s="9">
        <v>6.9</v>
      </c>
      <c r="BZ11" s="9">
        <f t="shared" si="5"/>
        <v>7.7</v>
      </c>
      <c r="CA11" s="4">
        <f t="shared" si="6"/>
        <v>4</v>
      </c>
      <c r="CB11" s="9" t="s">
        <v>105</v>
      </c>
      <c r="CC11" s="9" t="s">
        <v>105</v>
      </c>
      <c r="CD11">
        <v>2.1</v>
      </c>
      <c r="CE11">
        <v>1.4</v>
      </c>
      <c r="CF11">
        <v>0.7</v>
      </c>
      <c r="CG11">
        <v>2</v>
      </c>
      <c r="CH11">
        <v>1.1000000000000001</v>
      </c>
      <c r="CI11">
        <v>0.9</v>
      </c>
      <c r="CJ11" s="9">
        <f t="shared" si="7"/>
        <v>0.8</v>
      </c>
      <c r="CK11" s="4">
        <f t="shared" si="8"/>
        <v>0</v>
      </c>
      <c r="CL11" t="s">
        <v>105</v>
      </c>
      <c r="CM11" t="s">
        <v>105</v>
      </c>
      <c r="CN11">
        <v>4.7</v>
      </c>
      <c r="CO11">
        <v>2.1</v>
      </c>
      <c r="CP11">
        <v>2.6</v>
      </c>
      <c r="CQ11">
        <v>8.6999999999999993</v>
      </c>
      <c r="CR11">
        <v>4.5</v>
      </c>
      <c r="CS11">
        <v>4.2</v>
      </c>
      <c r="CT11" s="9">
        <f t="shared" si="9"/>
        <v>3.4000000000000004</v>
      </c>
      <c r="CU11" s="4">
        <f t="shared" si="10"/>
        <v>2</v>
      </c>
      <c r="CV11" t="s">
        <v>105</v>
      </c>
      <c r="CW11" t="s">
        <v>105</v>
      </c>
      <c r="CX11" s="9">
        <v>11.8</v>
      </c>
      <c r="CY11" s="9">
        <v>4.7</v>
      </c>
      <c r="CZ11" s="9">
        <v>7.1</v>
      </c>
      <c r="DA11" s="9">
        <v>11.7</v>
      </c>
      <c r="DB11" s="9">
        <v>4.5999999999999996</v>
      </c>
      <c r="DC11" s="9">
        <f t="shared" si="11"/>
        <v>4.6500000000000004</v>
      </c>
      <c r="DD11" s="9">
        <v>7.1</v>
      </c>
      <c r="DE11" s="4">
        <f t="shared" si="12"/>
        <v>4</v>
      </c>
      <c r="DF11" s="9" t="s">
        <v>105</v>
      </c>
      <c r="DG11" s="9" t="s">
        <v>105</v>
      </c>
      <c r="DQ11" s="9">
        <v>1.7</v>
      </c>
      <c r="DR11" s="9">
        <v>1</v>
      </c>
      <c r="DS11" s="9">
        <v>0.7</v>
      </c>
      <c r="DT11" s="9">
        <v>2.2000000000000002</v>
      </c>
      <c r="DU11" s="9">
        <v>1</v>
      </c>
      <c r="DV11" s="9">
        <v>1.2</v>
      </c>
      <c r="DW11" s="4">
        <f t="shared" si="13"/>
        <v>0</v>
      </c>
      <c r="DX11" t="s">
        <v>105</v>
      </c>
      <c r="DY11" t="s">
        <v>105</v>
      </c>
      <c r="ER11">
        <v>8</v>
      </c>
      <c r="ES11">
        <v>4.9000000000000004</v>
      </c>
      <c r="ET11">
        <v>3.1</v>
      </c>
      <c r="EU11">
        <v>9.9</v>
      </c>
      <c r="EV11">
        <v>6.5</v>
      </c>
      <c r="EW11">
        <v>3.4</v>
      </c>
      <c r="EX11" s="9">
        <f t="shared" si="14"/>
        <v>3.25</v>
      </c>
      <c r="EY11" s="4" t="str">
        <f t="shared" si="15"/>
        <v/>
      </c>
      <c r="EZ11" t="s">
        <v>105</v>
      </c>
      <c r="FA11" t="s">
        <v>105</v>
      </c>
      <c r="FB11">
        <v>11.3</v>
      </c>
      <c r="FC11">
        <v>5.9</v>
      </c>
      <c r="FD11">
        <v>5.4</v>
      </c>
      <c r="FE11">
        <v>12</v>
      </c>
      <c r="FF11">
        <v>7.9</v>
      </c>
      <c r="FG11">
        <v>4.0999999999999996</v>
      </c>
      <c r="FH11" s="9">
        <f t="shared" si="16"/>
        <v>4.75</v>
      </c>
      <c r="FI11" s="4">
        <f t="shared" si="17"/>
        <v>4</v>
      </c>
      <c r="FJ11" t="s">
        <v>105</v>
      </c>
      <c r="FK11" t="s">
        <v>105</v>
      </c>
      <c r="FL11">
        <v>9.6999999999999993</v>
      </c>
      <c r="FM11">
        <v>4.8</v>
      </c>
      <c r="FN11">
        <v>4.9000000000000004</v>
      </c>
      <c r="FO11">
        <v>10.4</v>
      </c>
      <c r="FP11">
        <v>3.9</v>
      </c>
      <c r="FQ11">
        <v>6.5</v>
      </c>
      <c r="FR11" s="9">
        <f t="shared" si="18"/>
        <v>5.7</v>
      </c>
      <c r="FS11" s="4">
        <f t="shared" si="23"/>
        <v>4</v>
      </c>
      <c r="FT11" t="s">
        <v>105</v>
      </c>
      <c r="FU11" t="s">
        <v>105</v>
      </c>
      <c r="FV11">
        <v>11.1</v>
      </c>
      <c r="FW11">
        <v>6.6</v>
      </c>
      <c r="FX11">
        <v>4.5</v>
      </c>
      <c r="FY11">
        <v>12.1</v>
      </c>
      <c r="FZ11">
        <v>7.5</v>
      </c>
      <c r="GA11">
        <v>4.5999999999999996</v>
      </c>
      <c r="GB11" s="9">
        <f t="shared" si="19"/>
        <v>4.55</v>
      </c>
      <c r="GC11" s="4">
        <f t="shared" si="20"/>
        <v>4</v>
      </c>
      <c r="GD11" t="s">
        <v>105</v>
      </c>
      <c r="GE11" t="s">
        <v>105</v>
      </c>
      <c r="GF11">
        <v>9.6999999999999993</v>
      </c>
      <c r="GG11">
        <v>5.0999999999999996</v>
      </c>
      <c r="GH11">
        <v>4.5999999999999996</v>
      </c>
      <c r="GI11">
        <v>8.3000000000000007</v>
      </c>
      <c r="GJ11">
        <v>4.8</v>
      </c>
      <c r="GK11">
        <v>3.5</v>
      </c>
      <c r="GL11" s="9">
        <f t="shared" si="21"/>
        <v>4.05</v>
      </c>
      <c r="GM11" s="4" t="str">
        <f t="shared" si="22"/>
        <v/>
      </c>
      <c r="GN11" t="s">
        <v>107</v>
      </c>
      <c r="GO11" t="s">
        <v>105</v>
      </c>
    </row>
    <row r="12" spans="1:197" ht="15" customHeight="1" thickBot="1" x14ac:dyDescent="0.35">
      <c r="A12" s="31">
        <v>2334</v>
      </c>
      <c r="B12" s="24">
        <v>43403</v>
      </c>
      <c r="C12" s="71" t="b">
        <v>0</v>
      </c>
      <c r="D12" t="s">
        <v>88</v>
      </c>
      <c r="E12" t="s">
        <v>81</v>
      </c>
      <c r="F12" t="s">
        <v>60</v>
      </c>
      <c r="G12">
        <v>1.5</v>
      </c>
      <c r="I12" t="s">
        <v>104</v>
      </c>
      <c r="J12" t="s">
        <v>105</v>
      </c>
      <c r="K12" t="s">
        <v>105</v>
      </c>
      <c r="L12" t="s">
        <v>105</v>
      </c>
      <c r="M12" t="s">
        <v>105</v>
      </c>
      <c r="N12" t="s">
        <v>105</v>
      </c>
      <c r="O12" t="s">
        <v>105</v>
      </c>
      <c r="P12" t="s">
        <v>105</v>
      </c>
      <c r="Q12" t="s">
        <v>105</v>
      </c>
      <c r="R12" t="s">
        <v>105</v>
      </c>
      <c r="S12" t="s">
        <v>105</v>
      </c>
      <c r="T12" t="s">
        <v>105</v>
      </c>
      <c r="U12" t="s">
        <v>105</v>
      </c>
      <c r="V12" t="s">
        <v>105</v>
      </c>
      <c r="W12" t="s">
        <v>105</v>
      </c>
      <c r="X12" t="s">
        <v>105</v>
      </c>
      <c r="Y12" t="s">
        <v>105</v>
      </c>
      <c r="Z12" t="s">
        <v>105</v>
      </c>
      <c r="AA12" t="s">
        <v>107</v>
      </c>
      <c r="AB12" t="s">
        <v>105</v>
      </c>
      <c r="AC12" t="s">
        <v>105</v>
      </c>
      <c r="AD12" t="s">
        <v>105</v>
      </c>
      <c r="AE12" t="s">
        <v>105</v>
      </c>
      <c r="AF12" t="s">
        <v>105</v>
      </c>
      <c r="AG12" t="s">
        <v>105</v>
      </c>
      <c r="AH12" t="s">
        <v>107</v>
      </c>
      <c r="AI12" t="s">
        <v>105</v>
      </c>
      <c r="AJ12" t="s">
        <v>105</v>
      </c>
      <c r="AK12" t="s">
        <v>105</v>
      </c>
      <c r="AL12" t="s">
        <v>105</v>
      </c>
      <c r="AM12" t="s">
        <v>105</v>
      </c>
      <c r="AN12" t="s">
        <v>105</v>
      </c>
      <c r="AO12" t="s">
        <v>105</v>
      </c>
      <c r="AP12" t="s">
        <v>105</v>
      </c>
      <c r="AQ12" s="4" t="s">
        <v>105</v>
      </c>
      <c r="AR12" t="s">
        <v>105</v>
      </c>
      <c r="AS12" t="s">
        <v>105</v>
      </c>
      <c r="AT12" t="s">
        <v>105</v>
      </c>
      <c r="AU12" t="s">
        <v>105</v>
      </c>
      <c r="AV12">
        <f>COUNTIF(J12:AT12, "Y")</f>
        <v>2</v>
      </c>
      <c r="AX12" s="63">
        <v>7</v>
      </c>
      <c r="AY12">
        <v>11.6</v>
      </c>
      <c r="AZ12">
        <v>6.3</v>
      </c>
      <c r="BA12">
        <v>5.3</v>
      </c>
      <c r="BB12">
        <v>13.9</v>
      </c>
      <c r="BC12">
        <v>6.7</v>
      </c>
      <c r="BD12">
        <v>7.2</v>
      </c>
      <c r="BE12" s="9">
        <f t="shared" si="1"/>
        <v>6.25</v>
      </c>
      <c r="BF12" s="4">
        <f t="shared" si="2"/>
        <v>4</v>
      </c>
      <c r="BG12" t="s">
        <v>105</v>
      </c>
      <c r="BH12" t="s">
        <v>105</v>
      </c>
      <c r="BI12">
        <v>12.2</v>
      </c>
      <c r="BJ12">
        <v>6.6</v>
      </c>
      <c r="BK12" s="9">
        <v>5.6</v>
      </c>
      <c r="BL12" s="9">
        <v>15.3</v>
      </c>
      <c r="BM12" s="31">
        <v>8.6999999999999993</v>
      </c>
      <c r="BN12" s="32">
        <v>6.6</v>
      </c>
      <c r="BO12" s="9">
        <f t="shared" si="3"/>
        <v>6.1</v>
      </c>
      <c r="BP12" s="4">
        <f t="shared" si="25"/>
        <v>4</v>
      </c>
      <c r="BQ12" s="32" t="s">
        <v>105</v>
      </c>
      <c r="BR12" s="9" t="s">
        <v>105</v>
      </c>
      <c r="BS12" s="9">
        <f t="shared" si="4"/>
        <v>6.1</v>
      </c>
      <c r="BT12">
        <v>20.7</v>
      </c>
      <c r="BU12" s="9">
        <v>12.4</v>
      </c>
      <c r="BV12" s="9">
        <v>8.3000000000000007</v>
      </c>
      <c r="BW12" s="9">
        <v>19.899999999999999</v>
      </c>
      <c r="BX12" s="9">
        <v>11.5</v>
      </c>
      <c r="BY12" s="9">
        <v>8.4</v>
      </c>
      <c r="BZ12" s="9">
        <f t="shared" si="5"/>
        <v>8.3500000000000014</v>
      </c>
      <c r="CA12" s="4">
        <f t="shared" si="6"/>
        <v>4</v>
      </c>
      <c r="CB12" s="9" t="s">
        <v>105</v>
      </c>
      <c r="CC12" s="9" t="s">
        <v>105</v>
      </c>
      <c r="CD12">
        <v>2.8</v>
      </c>
      <c r="CE12">
        <v>1.6</v>
      </c>
      <c r="CF12">
        <v>1.2</v>
      </c>
      <c r="CG12">
        <v>2.2000000000000002</v>
      </c>
      <c r="CH12">
        <v>1.4</v>
      </c>
      <c r="CI12">
        <v>0.8</v>
      </c>
      <c r="CJ12" s="9">
        <f t="shared" si="7"/>
        <v>1</v>
      </c>
      <c r="CK12" s="4">
        <f t="shared" si="8"/>
        <v>1</v>
      </c>
      <c r="CL12" t="s">
        <v>107</v>
      </c>
      <c r="CM12" t="s">
        <v>105</v>
      </c>
      <c r="CN12">
        <v>4.4000000000000004</v>
      </c>
      <c r="CO12">
        <v>2.2000000000000002</v>
      </c>
      <c r="CP12">
        <v>2.2000000000000002</v>
      </c>
      <c r="CQ12">
        <v>7.9</v>
      </c>
      <c r="CR12">
        <v>4.0999999999999996</v>
      </c>
      <c r="CS12">
        <v>3.8</v>
      </c>
      <c r="CT12" s="9">
        <f t="shared" si="9"/>
        <v>3</v>
      </c>
      <c r="CU12" s="4">
        <f t="shared" si="10"/>
        <v>2</v>
      </c>
      <c r="CV12" t="s">
        <v>105</v>
      </c>
      <c r="CW12" t="s">
        <v>105</v>
      </c>
      <c r="CX12" s="9">
        <v>10.199999999999999</v>
      </c>
      <c r="CY12" s="9">
        <v>4</v>
      </c>
      <c r="CZ12" s="9">
        <v>6.2</v>
      </c>
      <c r="DA12" s="9">
        <v>11.2</v>
      </c>
      <c r="DB12" s="9">
        <v>4.5999999999999996</v>
      </c>
      <c r="DC12" s="9">
        <f t="shared" si="11"/>
        <v>4.3</v>
      </c>
      <c r="DD12" s="9">
        <v>6.6</v>
      </c>
      <c r="DE12" s="4">
        <f t="shared" si="12"/>
        <v>4</v>
      </c>
      <c r="DF12" s="9" t="s">
        <v>105</v>
      </c>
      <c r="DG12" s="9" t="s">
        <v>105</v>
      </c>
      <c r="DQ12" s="9">
        <v>1.7</v>
      </c>
      <c r="DR12" s="4">
        <v>0.9</v>
      </c>
      <c r="DS12" s="9">
        <v>0.8</v>
      </c>
      <c r="DT12" s="9">
        <v>2.2000000000000002</v>
      </c>
      <c r="DU12" s="9">
        <v>1.1000000000000001</v>
      </c>
      <c r="DV12" s="9">
        <v>1.1000000000000001</v>
      </c>
      <c r="DW12" s="4">
        <f t="shared" si="13"/>
        <v>0</v>
      </c>
      <c r="DX12" t="s">
        <v>105</v>
      </c>
      <c r="DY12" t="s">
        <v>105</v>
      </c>
      <c r="ER12">
        <v>8.5</v>
      </c>
      <c r="ES12">
        <v>4.7</v>
      </c>
      <c r="ET12">
        <v>3.8</v>
      </c>
      <c r="EU12">
        <v>9.3000000000000007</v>
      </c>
      <c r="EV12">
        <v>5.5</v>
      </c>
      <c r="EW12">
        <v>3.8</v>
      </c>
      <c r="EX12" s="9">
        <f t="shared" si="14"/>
        <v>3.8</v>
      </c>
      <c r="EY12" s="4" t="str">
        <f t="shared" si="15"/>
        <v/>
      </c>
      <c r="EZ12" t="s">
        <v>105</v>
      </c>
      <c r="FA12" t="s">
        <v>105</v>
      </c>
      <c r="FB12">
        <v>13.8</v>
      </c>
      <c r="FC12">
        <v>5.8</v>
      </c>
      <c r="FD12">
        <v>8</v>
      </c>
      <c r="FE12">
        <v>13</v>
      </c>
      <c r="FF12">
        <v>6.9</v>
      </c>
      <c r="FG12">
        <v>6.1</v>
      </c>
      <c r="FH12" s="9">
        <f t="shared" si="16"/>
        <v>7.05</v>
      </c>
      <c r="FI12" s="4">
        <f t="shared" si="17"/>
        <v>4</v>
      </c>
      <c r="FJ12" t="s">
        <v>105</v>
      </c>
      <c r="FK12" t="s">
        <v>105</v>
      </c>
      <c r="FL12">
        <v>8.6999999999999993</v>
      </c>
      <c r="FM12">
        <v>3.3</v>
      </c>
      <c r="FN12">
        <v>5.4</v>
      </c>
      <c r="FO12">
        <v>9</v>
      </c>
      <c r="FP12">
        <v>3.2</v>
      </c>
      <c r="FQ12">
        <v>5.8</v>
      </c>
      <c r="FR12" s="9">
        <f t="shared" si="18"/>
        <v>5.6</v>
      </c>
      <c r="FS12" s="4">
        <f t="shared" si="23"/>
        <v>2</v>
      </c>
      <c r="FT12" t="s">
        <v>105</v>
      </c>
      <c r="FU12" t="s">
        <v>105</v>
      </c>
      <c r="FV12">
        <v>11.3</v>
      </c>
      <c r="FW12">
        <v>5.9</v>
      </c>
      <c r="FX12">
        <v>5.4</v>
      </c>
      <c r="FY12">
        <v>13.6</v>
      </c>
      <c r="FZ12">
        <v>7.3</v>
      </c>
      <c r="GA12">
        <v>6.3</v>
      </c>
      <c r="GB12" s="9">
        <f t="shared" si="19"/>
        <v>5.85</v>
      </c>
      <c r="GC12" s="4">
        <f t="shared" si="20"/>
        <v>4</v>
      </c>
      <c r="GD12" t="s">
        <v>105</v>
      </c>
      <c r="GE12" t="s">
        <v>105</v>
      </c>
      <c r="GF12">
        <v>9.6999999999999993</v>
      </c>
      <c r="GG12">
        <v>5.3</v>
      </c>
      <c r="GH12">
        <v>4.4000000000000004</v>
      </c>
      <c r="GI12">
        <v>9</v>
      </c>
      <c r="GJ12">
        <v>5.8</v>
      </c>
      <c r="GK12">
        <v>3.2</v>
      </c>
      <c r="GL12" s="9">
        <f t="shared" si="21"/>
        <v>3.8000000000000003</v>
      </c>
      <c r="GM12" s="4" t="str">
        <f t="shared" si="22"/>
        <v/>
      </c>
      <c r="GN12" t="s">
        <v>105</v>
      </c>
      <c r="GO12" t="s">
        <v>105</v>
      </c>
    </row>
    <row r="13" spans="1:197" ht="16.2" thickBot="1" x14ac:dyDescent="0.35">
      <c r="A13" s="31">
        <v>2334</v>
      </c>
      <c r="B13" s="24">
        <v>43403</v>
      </c>
      <c r="C13" s="71" t="b">
        <v>0</v>
      </c>
      <c r="D13" t="s">
        <v>88</v>
      </c>
      <c r="E13" t="s">
        <v>81</v>
      </c>
      <c r="F13" t="s">
        <v>60</v>
      </c>
      <c r="G13">
        <v>1.5</v>
      </c>
      <c r="I13" t="s">
        <v>106</v>
      </c>
      <c r="J13" t="s">
        <v>105</v>
      </c>
      <c r="K13" t="s">
        <v>105</v>
      </c>
      <c r="L13" t="s">
        <v>105</v>
      </c>
      <c r="M13" t="s">
        <v>105</v>
      </c>
      <c r="N13" t="s">
        <v>105</v>
      </c>
      <c r="O13" t="s">
        <v>105</v>
      </c>
      <c r="P13" t="s">
        <v>105</v>
      </c>
      <c r="Q13" t="s">
        <v>105</v>
      </c>
      <c r="R13" t="s">
        <v>105</v>
      </c>
      <c r="S13" t="s">
        <v>105</v>
      </c>
      <c r="T13" t="s">
        <v>105</v>
      </c>
      <c r="U13" t="s">
        <v>105</v>
      </c>
      <c r="V13" t="s">
        <v>105</v>
      </c>
      <c r="W13" t="s">
        <v>105</v>
      </c>
      <c r="X13" t="s">
        <v>105</v>
      </c>
      <c r="Y13" t="s">
        <v>105</v>
      </c>
      <c r="Z13" t="s">
        <v>105</v>
      </c>
      <c r="AA13" t="s">
        <v>105</v>
      </c>
      <c r="AB13" t="s">
        <v>105</v>
      </c>
      <c r="AC13" t="s">
        <v>105</v>
      </c>
      <c r="AD13" t="s">
        <v>105</v>
      </c>
      <c r="AE13" t="s">
        <v>105</v>
      </c>
      <c r="AF13" t="s">
        <v>105</v>
      </c>
      <c r="AG13" t="s">
        <v>105</v>
      </c>
      <c r="AH13" t="s">
        <v>105</v>
      </c>
      <c r="AI13" t="s">
        <v>105</v>
      </c>
      <c r="AJ13" t="s">
        <v>105</v>
      </c>
      <c r="AK13" t="s">
        <v>105</v>
      </c>
      <c r="AL13" t="s">
        <v>105</v>
      </c>
      <c r="AM13" t="s">
        <v>105</v>
      </c>
      <c r="AN13" t="s">
        <v>105</v>
      </c>
      <c r="AO13" t="s">
        <v>105</v>
      </c>
      <c r="AP13" t="s">
        <v>105</v>
      </c>
      <c r="AQ13" t="s">
        <v>105</v>
      </c>
      <c r="AR13" t="s">
        <v>105</v>
      </c>
      <c r="AS13" t="s">
        <v>105</v>
      </c>
      <c r="AT13" t="s">
        <v>105</v>
      </c>
      <c r="AU13" t="s">
        <v>105</v>
      </c>
      <c r="AX13" s="63">
        <v>8</v>
      </c>
      <c r="AY13">
        <v>10.7</v>
      </c>
      <c r="AZ13">
        <v>6.2</v>
      </c>
      <c r="BA13">
        <v>4.5</v>
      </c>
      <c r="BB13">
        <v>14.1</v>
      </c>
      <c r="BC13">
        <v>8.1999999999999993</v>
      </c>
      <c r="BD13">
        <v>5.9</v>
      </c>
      <c r="BE13" s="9">
        <f t="shared" si="1"/>
        <v>5.2</v>
      </c>
      <c r="BF13" s="4">
        <f t="shared" si="2"/>
        <v>4</v>
      </c>
      <c r="BG13" t="s">
        <v>105</v>
      </c>
      <c r="BH13" t="s">
        <v>105</v>
      </c>
      <c r="BI13">
        <v>10.9</v>
      </c>
      <c r="BJ13">
        <v>6</v>
      </c>
      <c r="BK13" s="9">
        <v>4.9000000000000004</v>
      </c>
      <c r="BL13" s="9">
        <v>13.7</v>
      </c>
      <c r="BM13" s="31">
        <v>8.5</v>
      </c>
      <c r="BN13" s="32">
        <v>5.2</v>
      </c>
      <c r="BO13" s="9">
        <f t="shared" si="3"/>
        <v>5.0500000000000007</v>
      </c>
      <c r="BP13" s="4">
        <f t="shared" si="25"/>
        <v>4</v>
      </c>
      <c r="BQ13" s="32" t="s">
        <v>105</v>
      </c>
      <c r="BR13" s="9" t="s">
        <v>105</v>
      </c>
      <c r="BS13" s="9">
        <f t="shared" si="4"/>
        <v>5.0500000000000007</v>
      </c>
      <c r="BT13">
        <v>18.8</v>
      </c>
      <c r="BU13" s="9">
        <v>11.1</v>
      </c>
      <c r="BV13" s="9">
        <v>7.7</v>
      </c>
      <c r="BW13" s="9">
        <v>18.3</v>
      </c>
      <c r="BX13" s="9">
        <v>10.5</v>
      </c>
      <c r="BY13" s="9">
        <v>7.8</v>
      </c>
      <c r="BZ13" s="9">
        <f t="shared" si="5"/>
        <v>7.75</v>
      </c>
      <c r="CA13" s="4">
        <f t="shared" si="6"/>
        <v>4</v>
      </c>
      <c r="CB13" s="9" t="s">
        <v>105</v>
      </c>
      <c r="CC13" s="9" t="s">
        <v>105</v>
      </c>
      <c r="CD13">
        <v>2.4</v>
      </c>
      <c r="CE13">
        <v>1.7</v>
      </c>
      <c r="CF13">
        <v>0.7</v>
      </c>
      <c r="CG13">
        <v>1.4</v>
      </c>
      <c r="CH13">
        <v>1</v>
      </c>
      <c r="CI13">
        <v>0.4</v>
      </c>
      <c r="CJ13" s="9">
        <f t="shared" si="7"/>
        <v>0.55000000000000004</v>
      </c>
      <c r="CK13" s="4">
        <f t="shared" si="8"/>
        <v>0</v>
      </c>
      <c r="CL13" t="s">
        <v>105</v>
      </c>
      <c r="CM13" t="s">
        <v>105</v>
      </c>
      <c r="CN13">
        <v>5</v>
      </c>
      <c r="CO13">
        <v>2.5</v>
      </c>
      <c r="CP13">
        <v>2.5</v>
      </c>
      <c r="CQ13">
        <v>9</v>
      </c>
      <c r="CR13">
        <v>4.3</v>
      </c>
      <c r="CS13">
        <v>4.7</v>
      </c>
      <c r="CT13" s="9">
        <f t="shared" si="9"/>
        <v>3.6</v>
      </c>
      <c r="CU13" s="4">
        <f t="shared" si="10"/>
        <v>2</v>
      </c>
      <c r="CV13" t="s">
        <v>105</v>
      </c>
      <c r="CW13" t="s">
        <v>105</v>
      </c>
      <c r="CX13" s="9">
        <v>13.3</v>
      </c>
      <c r="CY13" s="9">
        <v>4.5999999999999996</v>
      </c>
      <c r="CZ13" s="9">
        <v>8.6999999999999993</v>
      </c>
      <c r="DA13" s="9">
        <v>10.5</v>
      </c>
      <c r="DB13" s="9">
        <v>5.4</v>
      </c>
      <c r="DC13" s="9">
        <f t="shared" si="11"/>
        <v>5</v>
      </c>
      <c r="DD13" s="9">
        <v>5.0999999999999996</v>
      </c>
      <c r="DE13" s="4" t="str">
        <f t="shared" si="12"/>
        <v/>
      </c>
      <c r="DF13" s="9" t="s">
        <v>105</v>
      </c>
      <c r="DG13" s="9" t="s">
        <v>105</v>
      </c>
      <c r="DQ13" s="9">
        <v>1.8</v>
      </c>
      <c r="DR13" s="9">
        <v>1.1000000000000001</v>
      </c>
      <c r="DS13" s="9">
        <v>0.7</v>
      </c>
      <c r="DT13" s="9">
        <v>2.2000000000000002</v>
      </c>
      <c r="DU13" s="9">
        <v>1.3</v>
      </c>
      <c r="DV13" s="9">
        <v>0.9</v>
      </c>
      <c r="DW13" s="4">
        <f t="shared" si="13"/>
        <v>0</v>
      </c>
      <c r="DX13" t="s">
        <v>105</v>
      </c>
      <c r="DY13" t="s">
        <v>105</v>
      </c>
      <c r="ER13">
        <v>6.9</v>
      </c>
      <c r="ES13">
        <v>3.9</v>
      </c>
      <c r="ET13">
        <v>3</v>
      </c>
      <c r="EU13">
        <v>8</v>
      </c>
      <c r="EV13">
        <v>4.7</v>
      </c>
      <c r="EW13">
        <v>3.3</v>
      </c>
      <c r="EX13" s="9">
        <f t="shared" si="14"/>
        <v>3.15</v>
      </c>
      <c r="EY13" s="4">
        <f t="shared" si="15"/>
        <v>2</v>
      </c>
      <c r="EZ13" t="s">
        <v>105</v>
      </c>
      <c r="FA13" t="s">
        <v>105</v>
      </c>
      <c r="FB13">
        <v>11.6</v>
      </c>
      <c r="FC13">
        <v>5.8</v>
      </c>
      <c r="FD13">
        <v>5.8</v>
      </c>
      <c r="FE13">
        <v>11.8</v>
      </c>
      <c r="FF13">
        <v>7.1</v>
      </c>
      <c r="FG13">
        <v>4.7</v>
      </c>
      <c r="FH13" s="9">
        <f t="shared" si="16"/>
        <v>5.25</v>
      </c>
      <c r="FI13" s="4">
        <f t="shared" si="17"/>
        <v>4</v>
      </c>
      <c r="FJ13" t="s">
        <v>105</v>
      </c>
      <c r="FK13" t="s">
        <v>105</v>
      </c>
      <c r="FL13">
        <v>8.5</v>
      </c>
      <c r="FM13">
        <v>3.8</v>
      </c>
      <c r="FN13">
        <v>4.7</v>
      </c>
      <c r="FO13">
        <v>7.3</v>
      </c>
      <c r="FP13">
        <v>3.4</v>
      </c>
      <c r="FQ13">
        <v>3.9</v>
      </c>
      <c r="FR13" s="9">
        <f t="shared" si="18"/>
        <v>4.3</v>
      </c>
      <c r="FS13" s="4">
        <f t="shared" si="23"/>
        <v>2</v>
      </c>
      <c r="FT13" t="s">
        <v>105</v>
      </c>
      <c r="FU13" t="s">
        <v>105</v>
      </c>
      <c r="FV13">
        <v>10.9</v>
      </c>
      <c r="FW13">
        <v>7</v>
      </c>
      <c r="FX13">
        <v>3.9</v>
      </c>
      <c r="FY13">
        <v>12.4</v>
      </c>
      <c r="FZ13">
        <v>6.8</v>
      </c>
      <c r="GA13">
        <v>5.6</v>
      </c>
      <c r="GB13" s="9">
        <f t="shared" si="19"/>
        <v>4.75</v>
      </c>
      <c r="GC13" s="4">
        <f t="shared" si="20"/>
        <v>4</v>
      </c>
      <c r="GD13" t="s">
        <v>105</v>
      </c>
      <c r="GE13" t="s">
        <v>105</v>
      </c>
      <c r="GF13">
        <v>9.1999999999999993</v>
      </c>
      <c r="GG13">
        <v>5.2</v>
      </c>
      <c r="GH13">
        <v>4</v>
      </c>
      <c r="GI13">
        <v>10.8</v>
      </c>
      <c r="GJ13">
        <v>4.9000000000000004</v>
      </c>
      <c r="GK13">
        <v>5.9</v>
      </c>
      <c r="GL13" s="9">
        <f t="shared" si="21"/>
        <v>4.95</v>
      </c>
      <c r="GM13" s="4" t="str">
        <f t="shared" si="22"/>
        <v/>
      </c>
      <c r="GN13" t="s">
        <v>105</v>
      </c>
      <c r="GO13" t="s">
        <v>105</v>
      </c>
    </row>
    <row r="14" spans="1:197" ht="16.2" thickBot="1" x14ac:dyDescent="0.35">
      <c r="A14" s="31">
        <v>2335</v>
      </c>
      <c r="B14" s="24">
        <v>43403</v>
      </c>
      <c r="C14" s="71" t="b">
        <v>0</v>
      </c>
      <c r="D14" t="s">
        <v>89</v>
      </c>
      <c r="E14" t="s">
        <v>92</v>
      </c>
      <c r="F14" t="s">
        <v>60</v>
      </c>
      <c r="G14">
        <v>1.54</v>
      </c>
      <c r="I14" t="s">
        <v>96</v>
      </c>
      <c r="J14" s="32">
        <v>19.600000000000001</v>
      </c>
      <c r="K14">
        <v>1.8</v>
      </c>
      <c r="L14">
        <v>5.2</v>
      </c>
      <c r="M14">
        <v>5.2</v>
      </c>
      <c r="N14">
        <v>9.1</v>
      </c>
      <c r="O14">
        <v>10.5</v>
      </c>
      <c r="P14">
        <v>11.3</v>
      </c>
      <c r="Q14">
        <v>11.4</v>
      </c>
      <c r="R14">
        <v>12.2</v>
      </c>
      <c r="S14">
        <v>10.9</v>
      </c>
      <c r="T14">
        <v>11.6</v>
      </c>
      <c r="U14">
        <v>14.1</v>
      </c>
      <c r="V14">
        <v>14.9</v>
      </c>
      <c r="W14">
        <v>13.3</v>
      </c>
      <c r="X14">
        <v>13.6</v>
      </c>
      <c r="Y14">
        <v>17</v>
      </c>
      <c r="Z14">
        <v>19.100000000000001</v>
      </c>
      <c r="AA14">
        <v>18</v>
      </c>
      <c r="AB14">
        <v>17</v>
      </c>
      <c r="AC14">
        <v>20.100000000000001</v>
      </c>
      <c r="AD14">
        <v>23.3</v>
      </c>
      <c r="AE14">
        <v>24.6</v>
      </c>
      <c r="AF14">
        <v>20.6</v>
      </c>
      <c r="AG14">
        <v>22.7</v>
      </c>
      <c r="AH14">
        <v>19.100000000000001</v>
      </c>
      <c r="AI14">
        <v>16.600000000000001</v>
      </c>
      <c r="AJ14">
        <v>20.8</v>
      </c>
      <c r="AK14">
        <v>17.7</v>
      </c>
      <c r="AL14">
        <v>17.5</v>
      </c>
      <c r="AM14">
        <v>19.399999999999999</v>
      </c>
      <c r="AN14">
        <v>18.8</v>
      </c>
      <c r="AO14">
        <v>21.4</v>
      </c>
      <c r="AP14">
        <v>23.7</v>
      </c>
      <c r="AQ14">
        <v>18.2</v>
      </c>
      <c r="AR14">
        <v>18.7</v>
      </c>
      <c r="AS14">
        <v>17.600000000000001</v>
      </c>
      <c r="AT14">
        <v>19</v>
      </c>
      <c r="AU14">
        <v>19</v>
      </c>
      <c r="AX14" s="63">
        <v>9</v>
      </c>
      <c r="AY14">
        <v>9.6</v>
      </c>
      <c r="AZ14">
        <v>5.4</v>
      </c>
      <c r="BA14">
        <v>4.2</v>
      </c>
      <c r="BB14">
        <v>14.2</v>
      </c>
      <c r="BC14">
        <v>6.7</v>
      </c>
      <c r="BD14">
        <v>7.5</v>
      </c>
      <c r="BE14" s="9">
        <f t="shared" si="1"/>
        <v>5.85</v>
      </c>
      <c r="BF14" s="4">
        <f t="shared" si="2"/>
        <v>4</v>
      </c>
      <c r="BG14" t="s">
        <v>105</v>
      </c>
      <c r="BH14" t="s">
        <v>105</v>
      </c>
      <c r="BI14">
        <v>11.6</v>
      </c>
      <c r="BJ14">
        <v>7.9</v>
      </c>
      <c r="BK14" s="9">
        <v>3.7</v>
      </c>
      <c r="BL14" s="9">
        <v>15.4</v>
      </c>
      <c r="BM14" s="31">
        <v>9.4</v>
      </c>
      <c r="BN14" s="32">
        <v>6</v>
      </c>
      <c r="BO14" s="9">
        <f t="shared" si="3"/>
        <v>4.8499999999999996</v>
      </c>
      <c r="BP14" s="4">
        <f t="shared" si="25"/>
        <v>4</v>
      </c>
      <c r="BQ14" s="32" t="s">
        <v>105</v>
      </c>
      <c r="BR14" s="9" t="s">
        <v>105</v>
      </c>
      <c r="BS14" s="9">
        <f t="shared" si="4"/>
        <v>4.8499999999999996</v>
      </c>
      <c r="BT14">
        <v>21.4</v>
      </c>
      <c r="BU14" s="9">
        <v>13.2</v>
      </c>
      <c r="BV14" s="9">
        <v>8.1999999999999993</v>
      </c>
      <c r="BW14" s="9">
        <v>21.9</v>
      </c>
      <c r="BX14" s="9">
        <v>9.6999999999999993</v>
      </c>
      <c r="BY14" s="9">
        <v>12.2</v>
      </c>
      <c r="BZ14" s="9">
        <f t="shared" si="5"/>
        <v>10.199999999999999</v>
      </c>
      <c r="CA14" s="4">
        <f t="shared" si="6"/>
        <v>4</v>
      </c>
      <c r="CB14" s="9" t="s">
        <v>105</v>
      </c>
      <c r="CC14" s="9" t="s">
        <v>105</v>
      </c>
      <c r="CD14">
        <v>2</v>
      </c>
      <c r="CE14">
        <v>1.3</v>
      </c>
      <c r="CF14">
        <v>0.7</v>
      </c>
      <c r="CG14">
        <v>2.1</v>
      </c>
      <c r="CH14">
        <v>1.4</v>
      </c>
      <c r="CI14">
        <v>0.7</v>
      </c>
      <c r="CJ14" s="9">
        <f t="shared" si="7"/>
        <v>0.7</v>
      </c>
      <c r="CK14" s="4">
        <f t="shared" si="8"/>
        <v>0</v>
      </c>
      <c r="CL14" t="s">
        <v>105</v>
      </c>
      <c r="CM14" t="s">
        <v>105</v>
      </c>
      <c r="CN14">
        <v>6.6</v>
      </c>
      <c r="CO14">
        <v>2.4</v>
      </c>
      <c r="CP14">
        <v>4.2</v>
      </c>
      <c r="CQ14">
        <v>9.5</v>
      </c>
      <c r="CR14">
        <v>4.0999999999999996</v>
      </c>
      <c r="CS14">
        <v>5.4</v>
      </c>
      <c r="CT14" s="9">
        <f t="shared" si="9"/>
        <v>4.8000000000000007</v>
      </c>
      <c r="CU14" s="4">
        <f t="shared" si="10"/>
        <v>2</v>
      </c>
      <c r="CV14" t="s">
        <v>105</v>
      </c>
      <c r="CW14" t="s">
        <v>105</v>
      </c>
      <c r="CX14" s="9">
        <v>12.4</v>
      </c>
      <c r="CY14" s="9">
        <v>4.0999999999999996</v>
      </c>
      <c r="CZ14" s="9">
        <v>8.3000000000000007</v>
      </c>
      <c r="DA14" s="9">
        <v>14.8</v>
      </c>
      <c r="DB14" s="9">
        <v>5.4</v>
      </c>
      <c r="DC14" s="9">
        <f t="shared" si="11"/>
        <v>4.75</v>
      </c>
      <c r="DD14" s="9">
        <v>9.4</v>
      </c>
      <c r="DE14" s="4">
        <f t="shared" si="12"/>
        <v>4</v>
      </c>
      <c r="DF14" s="9" t="s">
        <v>105</v>
      </c>
      <c r="DG14" s="9" t="s">
        <v>105</v>
      </c>
      <c r="DQ14" s="9">
        <v>2.1</v>
      </c>
      <c r="DR14" s="9">
        <v>1.4</v>
      </c>
      <c r="DS14" s="9">
        <v>0.7</v>
      </c>
      <c r="DT14" s="9">
        <v>1.3</v>
      </c>
      <c r="DU14" s="9">
        <v>0.7</v>
      </c>
      <c r="DV14" s="9">
        <v>0.6</v>
      </c>
      <c r="DW14" s="4">
        <f t="shared" si="13"/>
        <v>0</v>
      </c>
      <c r="DX14" t="s">
        <v>105</v>
      </c>
      <c r="DY14" t="s">
        <v>105</v>
      </c>
      <c r="ER14">
        <v>6.9</v>
      </c>
      <c r="ES14">
        <v>4</v>
      </c>
      <c r="ET14">
        <v>2.9</v>
      </c>
      <c r="EU14">
        <v>8.1999999999999993</v>
      </c>
      <c r="EV14">
        <v>5.2</v>
      </c>
      <c r="EW14">
        <v>3</v>
      </c>
      <c r="EX14" s="9">
        <f t="shared" si="14"/>
        <v>2.95</v>
      </c>
      <c r="EY14" s="4">
        <f t="shared" si="15"/>
        <v>2</v>
      </c>
      <c r="EZ14" t="s">
        <v>105</v>
      </c>
      <c r="FA14" t="s">
        <v>105</v>
      </c>
      <c r="FB14">
        <v>11.1</v>
      </c>
      <c r="FC14">
        <v>5.2</v>
      </c>
      <c r="FD14">
        <v>5.9</v>
      </c>
      <c r="FE14">
        <v>12.1</v>
      </c>
      <c r="FF14">
        <v>6.9</v>
      </c>
      <c r="FG14">
        <v>5.2</v>
      </c>
      <c r="FH14" s="9">
        <f t="shared" si="16"/>
        <v>5.5500000000000007</v>
      </c>
      <c r="FI14" s="4">
        <f t="shared" si="17"/>
        <v>4</v>
      </c>
      <c r="FJ14" t="s">
        <v>105</v>
      </c>
      <c r="FK14" t="s">
        <v>105</v>
      </c>
      <c r="FL14">
        <v>10.7</v>
      </c>
      <c r="FM14">
        <v>3.3</v>
      </c>
      <c r="FN14">
        <v>7.4</v>
      </c>
      <c r="FO14">
        <v>12.1</v>
      </c>
      <c r="FP14">
        <v>2.7</v>
      </c>
      <c r="FQ14">
        <v>9.4</v>
      </c>
      <c r="FR14" s="9">
        <f t="shared" si="18"/>
        <v>8.4</v>
      </c>
      <c r="FS14" s="4">
        <f t="shared" si="23"/>
        <v>4</v>
      </c>
      <c r="FT14" t="s">
        <v>105</v>
      </c>
      <c r="FU14" t="s">
        <v>105</v>
      </c>
      <c r="FV14">
        <v>11.3</v>
      </c>
      <c r="FW14">
        <v>6.8</v>
      </c>
      <c r="FX14">
        <v>4.5</v>
      </c>
      <c r="FY14">
        <v>12.3</v>
      </c>
      <c r="FZ14">
        <v>7.1</v>
      </c>
      <c r="GA14">
        <v>5.2</v>
      </c>
      <c r="GB14" s="9">
        <f t="shared" si="19"/>
        <v>4.8499999999999996</v>
      </c>
      <c r="GC14" s="4">
        <f t="shared" si="20"/>
        <v>4</v>
      </c>
      <c r="GD14" t="s">
        <v>105</v>
      </c>
      <c r="GE14" t="s">
        <v>105</v>
      </c>
      <c r="GF14">
        <v>10</v>
      </c>
      <c r="GG14">
        <v>5</v>
      </c>
      <c r="GH14">
        <v>5</v>
      </c>
      <c r="GI14">
        <v>12</v>
      </c>
      <c r="GJ14">
        <v>5.7</v>
      </c>
      <c r="GK14">
        <v>6.3</v>
      </c>
      <c r="GL14" s="9">
        <f t="shared" si="21"/>
        <v>5.65</v>
      </c>
      <c r="GM14" s="4">
        <f t="shared" si="22"/>
        <v>4</v>
      </c>
      <c r="GN14" t="s">
        <v>105</v>
      </c>
      <c r="GO14" t="s">
        <v>105</v>
      </c>
    </row>
    <row r="15" spans="1:197" ht="16.2" thickBot="1" x14ac:dyDescent="0.35">
      <c r="A15" s="31">
        <v>2335</v>
      </c>
      <c r="B15" s="24">
        <v>43403</v>
      </c>
      <c r="C15" s="71" t="b">
        <v>0</v>
      </c>
      <c r="D15" t="s">
        <v>89</v>
      </c>
      <c r="E15" t="s">
        <v>92</v>
      </c>
      <c r="F15" t="s">
        <v>60</v>
      </c>
      <c r="G15">
        <v>1.54</v>
      </c>
      <c r="I15" t="s">
        <v>97</v>
      </c>
      <c r="J15" s="9">
        <v>11.3</v>
      </c>
      <c r="K15">
        <v>1.3</v>
      </c>
      <c r="L15">
        <v>3.2</v>
      </c>
      <c r="M15">
        <v>2.9</v>
      </c>
      <c r="N15">
        <v>3.6</v>
      </c>
      <c r="O15">
        <v>6.6</v>
      </c>
      <c r="P15">
        <v>7.5</v>
      </c>
      <c r="Q15">
        <v>7.2</v>
      </c>
      <c r="R15">
        <v>6.6</v>
      </c>
      <c r="S15">
        <v>6</v>
      </c>
      <c r="T15">
        <v>7.9</v>
      </c>
      <c r="U15">
        <v>7.9</v>
      </c>
      <c r="V15">
        <v>9.8000000000000007</v>
      </c>
      <c r="W15">
        <v>7.7</v>
      </c>
      <c r="X15">
        <v>8.1</v>
      </c>
      <c r="Y15">
        <v>8.3000000000000007</v>
      </c>
      <c r="Z15">
        <v>10.3</v>
      </c>
      <c r="AA15">
        <v>10.7</v>
      </c>
      <c r="AB15">
        <v>10.5</v>
      </c>
      <c r="AC15">
        <v>12.7</v>
      </c>
      <c r="AD15">
        <v>13.2</v>
      </c>
      <c r="AE15">
        <v>15.9</v>
      </c>
      <c r="AF15">
        <v>13.2</v>
      </c>
      <c r="AG15">
        <v>14.2</v>
      </c>
      <c r="AH15">
        <v>12.3</v>
      </c>
      <c r="AI15">
        <v>10.7</v>
      </c>
      <c r="AJ15">
        <v>10.8</v>
      </c>
      <c r="AK15">
        <v>10.1</v>
      </c>
      <c r="AL15">
        <v>8.6999999999999993</v>
      </c>
      <c r="AM15">
        <v>10.9</v>
      </c>
      <c r="AN15">
        <v>10.9</v>
      </c>
      <c r="AO15">
        <v>11.5</v>
      </c>
      <c r="AP15">
        <v>13.1</v>
      </c>
      <c r="AQ15">
        <v>11.5</v>
      </c>
      <c r="AR15">
        <v>9.1999999999999993</v>
      </c>
      <c r="AS15">
        <v>10.8</v>
      </c>
      <c r="AT15">
        <v>10.8</v>
      </c>
      <c r="AU15">
        <v>11.8</v>
      </c>
      <c r="AX15" s="63">
        <v>10</v>
      </c>
      <c r="AY15">
        <v>10.7</v>
      </c>
      <c r="AZ15">
        <v>5.3</v>
      </c>
      <c r="BA15">
        <v>5.4</v>
      </c>
      <c r="BB15">
        <v>14.3</v>
      </c>
      <c r="BC15">
        <v>8.1</v>
      </c>
      <c r="BD15">
        <v>6.2</v>
      </c>
      <c r="BE15" s="9">
        <f t="shared" si="1"/>
        <v>5.8000000000000007</v>
      </c>
      <c r="BF15" s="4">
        <f t="shared" si="2"/>
        <v>4</v>
      </c>
      <c r="BG15" t="s">
        <v>105</v>
      </c>
      <c r="BH15" t="s">
        <v>105</v>
      </c>
      <c r="BI15">
        <v>14.1</v>
      </c>
      <c r="BJ15">
        <v>7.9</v>
      </c>
      <c r="BK15" s="9">
        <v>6.2</v>
      </c>
      <c r="BL15" s="9">
        <v>18.899999999999999</v>
      </c>
      <c r="BM15" s="31">
        <v>12.6</v>
      </c>
      <c r="BN15" s="32">
        <v>6.3</v>
      </c>
      <c r="BO15" s="9">
        <f t="shared" si="3"/>
        <v>6.25</v>
      </c>
      <c r="BP15" s="4">
        <f t="shared" si="25"/>
        <v>4</v>
      </c>
      <c r="BQ15" s="32" t="s">
        <v>105</v>
      </c>
      <c r="BR15" s="9" t="s">
        <v>105</v>
      </c>
      <c r="BS15" s="9">
        <f t="shared" si="4"/>
        <v>6.25</v>
      </c>
      <c r="BT15">
        <v>21.1</v>
      </c>
      <c r="BU15" s="9">
        <v>10.199999999999999</v>
      </c>
      <c r="BV15" s="9">
        <v>10.9</v>
      </c>
      <c r="BW15" s="9">
        <v>19.399999999999999</v>
      </c>
      <c r="BX15" s="9">
        <v>9.6999999999999993</v>
      </c>
      <c r="BY15" s="9">
        <v>9.6999999999999993</v>
      </c>
      <c r="BZ15" s="9">
        <f t="shared" si="5"/>
        <v>10.3</v>
      </c>
      <c r="CA15" s="4">
        <f t="shared" si="6"/>
        <v>4</v>
      </c>
      <c r="CB15" s="9" t="s">
        <v>105</v>
      </c>
      <c r="CC15" s="9" t="s">
        <v>105</v>
      </c>
      <c r="CD15">
        <v>2.2999999999999998</v>
      </c>
      <c r="CE15">
        <v>1.6</v>
      </c>
      <c r="CF15">
        <v>0.7</v>
      </c>
      <c r="CG15">
        <v>1.7</v>
      </c>
      <c r="CH15">
        <v>1.2</v>
      </c>
      <c r="CI15">
        <v>0.5</v>
      </c>
      <c r="CJ15" s="9">
        <f t="shared" si="7"/>
        <v>0.6</v>
      </c>
      <c r="CK15" s="4">
        <f t="shared" si="8"/>
        <v>0</v>
      </c>
      <c r="CL15" t="s">
        <v>105</v>
      </c>
      <c r="CM15" t="s">
        <v>105</v>
      </c>
      <c r="CN15">
        <v>6.2</v>
      </c>
      <c r="CO15">
        <v>2.4</v>
      </c>
      <c r="CP15">
        <v>3.8</v>
      </c>
      <c r="CQ15">
        <v>8.8000000000000007</v>
      </c>
      <c r="CR15">
        <v>4.5</v>
      </c>
      <c r="CS15">
        <v>4.3</v>
      </c>
      <c r="CT15" s="9">
        <f t="shared" si="9"/>
        <v>4.05</v>
      </c>
      <c r="CU15" s="4">
        <f t="shared" si="10"/>
        <v>2</v>
      </c>
      <c r="CV15" t="s">
        <v>105</v>
      </c>
      <c r="CW15" t="s">
        <v>105</v>
      </c>
      <c r="CX15" s="9">
        <v>11.8</v>
      </c>
      <c r="CY15" s="9">
        <v>4.5</v>
      </c>
      <c r="CZ15" s="9">
        <v>7.3</v>
      </c>
      <c r="DA15" s="9">
        <v>14.4</v>
      </c>
      <c r="DB15" s="9">
        <v>4.5999999999999996</v>
      </c>
      <c r="DC15" s="9">
        <f t="shared" si="11"/>
        <v>4.55</v>
      </c>
      <c r="DD15" s="9">
        <v>9.8000000000000007</v>
      </c>
      <c r="DE15" s="4">
        <f t="shared" si="12"/>
        <v>4</v>
      </c>
      <c r="DF15" s="9" t="s">
        <v>105</v>
      </c>
      <c r="DG15" s="9" t="s">
        <v>105</v>
      </c>
      <c r="DQ15" s="9">
        <v>2.5</v>
      </c>
      <c r="DR15" s="9">
        <v>1.8</v>
      </c>
      <c r="DS15" s="9">
        <v>0.7</v>
      </c>
      <c r="DT15" s="9">
        <v>1.3</v>
      </c>
      <c r="DU15" s="9">
        <v>0.8</v>
      </c>
      <c r="DV15" s="9">
        <v>0.5</v>
      </c>
      <c r="DW15" s="4">
        <f t="shared" si="13"/>
        <v>0</v>
      </c>
      <c r="DX15" t="s">
        <v>105</v>
      </c>
      <c r="DY15" t="s">
        <v>105</v>
      </c>
      <c r="ER15">
        <v>6.8</v>
      </c>
      <c r="ES15">
        <v>4.2</v>
      </c>
      <c r="ET15">
        <v>2.6</v>
      </c>
      <c r="EU15">
        <v>8.9</v>
      </c>
      <c r="EV15">
        <v>5.9</v>
      </c>
      <c r="EW15">
        <v>3</v>
      </c>
      <c r="EX15" s="9">
        <f t="shared" si="14"/>
        <v>2.8</v>
      </c>
      <c r="EY15" s="4" t="str">
        <f t="shared" si="15"/>
        <v/>
      </c>
      <c r="EZ15" t="s">
        <v>105</v>
      </c>
      <c r="FA15" t="s">
        <v>105</v>
      </c>
      <c r="FB15">
        <v>9.9</v>
      </c>
      <c r="FC15">
        <v>5.3</v>
      </c>
      <c r="FD15">
        <v>4.5999999999999996</v>
      </c>
      <c r="FE15">
        <v>11.6</v>
      </c>
      <c r="FF15">
        <v>6.6</v>
      </c>
      <c r="FG15">
        <v>5</v>
      </c>
      <c r="FH15" s="9">
        <f t="shared" si="16"/>
        <v>4.8</v>
      </c>
      <c r="FI15" s="4">
        <f t="shared" si="17"/>
        <v>4</v>
      </c>
      <c r="FJ15" t="s">
        <v>105</v>
      </c>
      <c r="FK15" t="s">
        <v>105</v>
      </c>
      <c r="FL15">
        <v>7.8</v>
      </c>
      <c r="FM15">
        <v>3.3</v>
      </c>
      <c r="FN15">
        <v>4.5</v>
      </c>
      <c r="FO15">
        <v>7.5</v>
      </c>
      <c r="FP15">
        <v>2.8</v>
      </c>
      <c r="FQ15">
        <v>4.7</v>
      </c>
      <c r="FR15" s="9">
        <f t="shared" si="18"/>
        <v>4.5999999999999996</v>
      </c>
      <c r="FS15" s="4">
        <f t="shared" si="23"/>
        <v>2</v>
      </c>
      <c r="FT15" t="s">
        <v>105</v>
      </c>
      <c r="FU15" t="s">
        <v>105</v>
      </c>
      <c r="FV15">
        <v>12.3</v>
      </c>
      <c r="FW15">
        <v>6.4</v>
      </c>
      <c r="FX15">
        <v>5.9</v>
      </c>
      <c r="FY15">
        <v>11.8</v>
      </c>
      <c r="FZ15">
        <v>7.4</v>
      </c>
      <c r="GA15">
        <v>4.4000000000000004</v>
      </c>
      <c r="GB15" s="9">
        <f t="shared" si="19"/>
        <v>5.15</v>
      </c>
      <c r="GC15" s="4">
        <f t="shared" si="20"/>
        <v>4</v>
      </c>
      <c r="GD15" t="s">
        <v>105</v>
      </c>
      <c r="GE15" t="s">
        <v>105</v>
      </c>
      <c r="GF15">
        <v>9.8000000000000007</v>
      </c>
      <c r="GG15">
        <v>4.7</v>
      </c>
      <c r="GH15">
        <v>5.0999999999999996</v>
      </c>
      <c r="GI15">
        <v>10.3</v>
      </c>
      <c r="GJ15">
        <v>5</v>
      </c>
      <c r="GK15">
        <v>5.3</v>
      </c>
      <c r="GL15" s="9">
        <f t="shared" si="21"/>
        <v>5.1999999999999993</v>
      </c>
      <c r="GM15" s="4">
        <f t="shared" si="22"/>
        <v>4</v>
      </c>
      <c r="GN15" t="s">
        <v>105</v>
      </c>
      <c r="GO15" t="s">
        <v>105</v>
      </c>
    </row>
    <row r="16" spans="1:197" ht="16.2" thickBot="1" x14ac:dyDescent="0.35">
      <c r="A16" s="31">
        <v>2335</v>
      </c>
      <c r="B16" s="24">
        <v>43403</v>
      </c>
      <c r="C16" s="71" t="b">
        <v>0</v>
      </c>
      <c r="D16" t="s">
        <v>89</v>
      </c>
      <c r="E16" t="s">
        <v>92</v>
      </c>
      <c r="F16" t="s">
        <v>60</v>
      </c>
      <c r="G16">
        <v>1.54</v>
      </c>
      <c r="I16" t="s">
        <v>220</v>
      </c>
      <c r="J16">
        <f>AVERAGE(J15,J14)</f>
        <v>15.450000000000001</v>
      </c>
      <c r="K16">
        <f t="shared" ref="K16" si="65">AVERAGE(K15,K14)</f>
        <v>1.55</v>
      </c>
      <c r="L16">
        <f t="shared" ref="L16" si="66">AVERAGE(L15,L14)</f>
        <v>4.2</v>
      </c>
      <c r="M16">
        <f t="shared" ref="M16" si="67">AVERAGE(M15,M14)</f>
        <v>4.05</v>
      </c>
      <c r="N16">
        <f t="shared" ref="N16" si="68">AVERAGE(N15,N14)</f>
        <v>6.35</v>
      </c>
      <c r="O16">
        <f t="shared" ref="O16" si="69">AVERAGE(O15,O14)</f>
        <v>8.5500000000000007</v>
      </c>
      <c r="P16">
        <f t="shared" ref="P16" si="70">AVERAGE(P15,P14)</f>
        <v>9.4</v>
      </c>
      <c r="Q16">
        <f t="shared" ref="Q16" si="71">AVERAGE(Q15,Q14)</f>
        <v>9.3000000000000007</v>
      </c>
      <c r="R16">
        <f t="shared" ref="R16" si="72">AVERAGE(R15,R14)</f>
        <v>9.3999999999999986</v>
      </c>
      <c r="S16">
        <f t="shared" ref="S16" si="73">AVERAGE(S15,S14)</f>
        <v>8.4499999999999993</v>
      </c>
      <c r="T16">
        <f t="shared" ref="T16" si="74">AVERAGE(T15,T14)</f>
        <v>9.75</v>
      </c>
      <c r="U16">
        <f t="shared" ref="U16" si="75">AVERAGE(U15,U14)</f>
        <v>11</v>
      </c>
      <c r="V16">
        <f t="shared" ref="V16" si="76">AVERAGE(V15,V14)</f>
        <v>12.350000000000001</v>
      </c>
      <c r="W16">
        <f t="shared" ref="W16" si="77">AVERAGE(W15,W14)</f>
        <v>10.5</v>
      </c>
      <c r="X16">
        <f t="shared" ref="X16" si="78">AVERAGE(X15,X14)</f>
        <v>10.85</v>
      </c>
      <c r="Y16">
        <f t="shared" ref="Y16" si="79">AVERAGE(Y15,Y14)</f>
        <v>12.65</v>
      </c>
      <c r="Z16">
        <f t="shared" ref="Z16" si="80">AVERAGE(Z15,Z14)</f>
        <v>14.700000000000001</v>
      </c>
      <c r="AA16">
        <f t="shared" ref="AA16" si="81">AVERAGE(AA15,AA14)</f>
        <v>14.35</v>
      </c>
      <c r="AB16">
        <f t="shared" ref="AB16" si="82">AVERAGE(AB15,AB14)</f>
        <v>13.75</v>
      </c>
      <c r="AC16">
        <f t="shared" ref="AC16" si="83">AVERAGE(AC15,AC14)</f>
        <v>16.399999999999999</v>
      </c>
      <c r="AD16">
        <f t="shared" ref="AD16" si="84">AVERAGE(AD15,AD14)</f>
        <v>18.25</v>
      </c>
      <c r="AE16">
        <f t="shared" ref="AE16" si="85">AVERAGE(AE15,AE14)</f>
        <v>20.25</v>
      </c>
      <c r="AF16">
        <f t="shared" ref="AF16" si="86">AVERAGE(AF15,AF14)</f>
        <v>16.899999999999999</v>
      </c>
      <c r="AG16">
        <f t="shared" ref="AG16" si="87">AVERAGE(AG15,AG14)</f>
        <v>18.45</v>
      </c>
      <c r="AH16">
        <f t="shared" ref="AH16" si="88">AVERAGE(AH15,AH14)</f>
        <v>15.700000000000001</v>
      </c>
      <c r="AI16">
        <f t="shared" ref="AI16" si="89">AVERAGE(AI15,AI14)</f>
        <v>13.65</v>
      </c>
      <c r="AJ16">
        <f t="shared" ref="AJ16" si="90">AVERAGE(AJ15,AJ14)</f>
        <v>15.8</v>
      </c>
      <c r="AK16">
        <f t="shared" ref="AK16" si="91">AVERAGE(AK15,AK14)</f>
        <v>13.899999999999999</v>
      </c>
      <c r="AL16">
        <f t="shared" ref="AL16" si="92">AVERAGE(AL15,AL14)</f>
        <v>13.1</v>
      </c>
      <c r="AM16">
        <f t="shared" ref="AM16" si="93">AVERAGE(AM15,AM14)</f>
        <v>15.149999999999999</v>
      </c>
      <c r="AN16">
        <f t="shared" ref="AN16" si="94">AVERAGE(AN15,AN14)</f>
        <v>14.850000000000001</v>
      </c>
      <c r="AO16">
        <f t="shared" ref="AO16" si="95">AVERAGE(AO15,AO14)</f>
        <v>16.45</v>
      </c>
      <c r="AP16">
        <f t="shared" ref="AP16" si="96">AVERAGE(AP15,AP14)</f>
        <v>18.399999999999999</v>
      </c>
      <c r="AQ16">
        <f t="shared" ref="AQ16" si="97">AVERAGE(AQ15,AQ14)</f>
        <v>14.85</v>
      </c>
      <c r="AR16">
        <f t="shared" ref="AR16" si="98">AVERAGE(AR15,AR14)</f>
        <v>13.95</v>
      </c>
      <c r="AS16">
        <f t="shared" ref="AS16" si="99">AVERAGE(AS15,AS14)</f>
        <v>14.200000000000001</v>
      </c>
      <c r="AT16">
        <f t="shared" ref="AT16" si="100">AVERAGE(AT15,AT14)</f>
        <v>14.9</v>
      </c>
      <c r="AU16">
        <f t="shared" ref="AU16" si="101">AVERAGE(AU15,AU14)</f>
        <v>15.4</v>
      </c>
      <c r="AX16" s="63"/>
      <c r="BE16" s="9"/>
      <c r="BF16" s="4"/>
      <c r="BK16" s="9"/>
      <c r="BL16" s="9"/>
      <c r="BM16" s="31"/>
      <c r="BN16" s="32"/>
      <c r="BO16" s="9"/>
      <c r="BP16" s="4"/>
      <c r="BQ16" s="32"/>
      <c r="BR16" s="9"/>
      <c r="BS16" s="9"/>
      <c r="BU16" s="9"/>
      <c r="BV16" s="9"/>
      <c r="BW16" s="9"/>
      <c r="BX16" s="9"/>
      <c r="BY16" s="9"/>
      <c r="BZ16" s="9"/>
      <c r="CA16" s="4"/>
      <c r="CB16" s="9"/>
      <c r="CC16" s="9"/>
      <c r="CJ16" s="9"/>
      <c r="CK16" s="4"/>
      <c r="CT16" s="9"/>
      <c r="CU16" s="4"/>
      <c r="CX16" s="9"/>
      <c r="CY16" s="9"/>
      <c r="CZ16" s="9"/>
      <c r="DA16" s="9"/>
      <c r="DB16" s="9"/>
      <c r="DC16" s="9"/>
      <c r="DD16" s="9"/>
      <c r="DE16" s="4"/>
      <c r="DF16" s="9"/>
      <c r="DG16" s="9"/>
      <c r="DQ16" s="9"/>
      <c r="DR16" s="9"/>
      <c r="DS16" s="9"/>
      <c r="DT16" s="9"/>
      <c r="DU16" s="9"/>
      <c r="DV16" s="9"/>
      <c r="DW16" s="4"/>
      <c r="EX16" s="9"/>
      <c r="EY16" s="4"/>
      <c r="FH16" s="9"/>
      <c r="FI16" s="4"/>
      <c r="FR16" s="9"/>
      <c r="FS16" s="4"/>
      <c r="GB16" s="9"/>
      <c r="GC16" s="4"/>
      <c r="GL16" s="9"/>
      <c r="GM16" s="4"/>
    </row>
    <row r="17" spans="1:197" ht="16.2" thickBot="1" x14ac:dyDescent="0.35">
      <c r="A17" s="31">
        <v>2335</v>
      </c>
      <c r="B17" s="24">
        <v>43403</v>
      </c>
      <c r="C17" s="71" t="b">
        <v>0</v>
      </c>
      <c r="D17" t="s">
        <v>89</v>
      </c>
      <c r="E17" t="s">
        <v>92</v>
      </c>
      <c r="F17" t="s">
        <v>60</v>
      </c>
      <c r="G17">
        <v>1.54</v>
      </c>
      <c r="I17" t="s">
        <v>98</v>
      </c>
      <c r="J17" s="33">
        <v>8.3000000000000007</v>
      </c>
      <c r="K17" s="4">
        <v>0.5</v>
      </c>
      <c r="L17" s="4">
        <v>2</v>
      </c>
      <c r="M17" s="9">
        <v>2.2999999999999998</v>
      </c>
      <c r="N17" s="9">
        <v>5.5</v>
      </c>
      <c r="O17" s="9">
        <v>3.9</v>
      </c>
      <c r="P17" s="9">
        <v>3.8</v>
      </c>
      <c r="Q17" s="9">
        <v>4.2</v>
      </c>
      <c r="R17" s="9">
        <v>5.6</v>
      </c>
      <c r="S17" s="9">
        <v>4.9000000000000004</v>
      </c>
      <c r="T17" s="9">
        <v>3.7</v>
      </c>
      <c r="U17" s="9">
        <v>6.2</v>
      </c>
      <c r="V17" s="9">
        <v>5.0999999999999996</v>
      </c>
      <c r="W17" s="9">
        <v>5.6</v>
      </c>
      <c r="X17" s="9">
        <v>5.5</v>
      </c>
      <c r="Y17" s="9">
        <v>8.6999999999999993</v>
      </c>
      <c r="Z17" s="9">
        <v>8.8000000000000007</v>
      </c>
      <c r="AA17" s="9">
        <v>7.3</v>
      </c>
      <c r="AB17" s="9">
        <v>6.5</v>
      </c>
      <c r="AC17" s="9">
        <v>7.4</v>
      </c>
      <c r="AD17" s="9">
        <v>10.1</v>
      </c>
      <c r="AE17" s="9">
        <v>8.6999999999999993</v>
      </c>
      <c r="AF17" s="9">
        <v>7.4</v>
      </c>
      <c r="AG17" s="9">
        <v>8.5</v>
      </c>
      <c r="AH17" s="9">
        <v>6.8</v>
      </c>
      <c r="AI17" s="9">
        <v>5.9</v>
      </c>
      <c r="AJ17" s="9">
        <v>10</v>
      </c>
      <c r="AK17" s="9">
        <v>7.6</v>
      </c>
      <c r="AL17" s="9">
        <v>8.8000000000000007</v>
      </c>
      <c r="AM17" s="9">
        <v>8.5</v>
      </c>
      <c r="AN17" s="9">
        <v>7.9</v>
      </c>
      <c r="AO17" s="9">
        <v>9.9</v>
      </c>
      <c r="AP17" s="9">
        <v>10.6</v>
      </c>
      <c r="AQ17" s="9">
        <v>6.7</v>
      </c>
      <c r="AR17" s="9">
        <v>9.5</v>
      </c>
      <c r="AS17" s="9">
        <v>6.8</v>
      </c>
      <c r="AT17" s="9">
        <v>8.1999999999999993</v>
      </c>
      <c r="AU17">
        <v>7.1999999999999993</v>
      </c>
      <c r="AX17" s="63">
        <f>AX15+1</f>
        <v>11</v>
      </c>
      <c r="AY17">
        <v>9.3000000000000007</v>
      </c>
      <c r="AZ17">
        <v>5.8</v>
      </c>
      <c r="BA17">
        <v>3.5</v>
      </c>
      <c r="BB17">
        <v>13.5</v>
      </c>
      <c r="BC17">
        <v>7.8</v>
      </c>
      <c r="BD17">
        <v>5.7</v>
      </c>
      <c r="BE17" s="9">
        <f t="shared" si="1"/>
        <v>4.5999999999999996</v>
      </c>
      <c r="BF17" s="4">
        <f t="shared" si="2"/>
        <v>4</v>
      </c>
      <c r="BG17" t="s">
        <v>105</v>
      </c>
      <c r="BH17" t="s">
        <v>105</v>
      </c>
      <c r="BI17">
        <v>14.9</v>
      </c>
      <c r="BJ17">
        <v>9.8000000000000007</v>
      </c>
      <c r="BK17" s="9">
        <v>5.0999999999999996</v>
      </c>
      <c r="BL17" s="9">
        <v>20.3</v>
      </c>
      <c r="BM17" s="31">
        <v>13.3</v>
      </c>
      <c r="BN17" s="32">
        <v>7</v>
      </c>
      <c r="BO17" s="9">
        <f t="shared" si="3"/>
        <v>6.05</v>
      </c>
      <c r="BP17" s="4">
        <f t="shared" si="25"/>
        <v>4</v>
      </c>
      <c r="BQ17" s="32" t="s">
        <v>105</v>
      </c>
      <c r="BR17" s="9" t="s">
        <v>105</v>
      </c>
      <c r="BS17" s="9">
        <f t="shared" si="4"/>
        <v>6.05</v>
      </c>
      <c r="BT17">
        <v>19.5</v>
      </c>
      <c r="BU17" s="9">
        <v>10.7</v>
      </c>
      <c r="BV17" s="9">
        <v>8.8000000000000007</v>
      </c>
      <c r="BW17" s="9">
        <v>16.600000000000001</v>
      </c>
      <c r="BX17" s="9">
        <v>9.1</v>
      </c>
      <c r="BY17" s="9">
        <v>7.5</v>
      </c>
      <c r="BZ17" s="9">
        <f t="shared" si="5"/>
        <v>8.15</v>
      </c>
      <c r="CA17" s="4">
        <f t="shared" si="6"/>
        <v>4</v>
      </c>
      <c r="CB17" s="9" t="s">
        <v>105</v>
      </c>
      <c r="CC17" s="9" t="s">
        <v>105</v>
      </c>
      <c r="CD17">
        <v>2.4</v>
      </c>
      <c r="CE17">
        <v>1.7</v>
      </c>
      <c r="CF17">
        <v>0.7</v>
      </c>
      <c r="CG17">
        <v>1.7</v>
      </c>
      <c r="CH17">
        <v>1.1000000000000001</v>
      </c>
      <c r="CI17">
        <v>0.6</v>
      </c>
      <c r="CJ17" s="9">
        <f t="shared" si="7"/>
        <v>0.64999999999999991</v>
      </c>
      <c r="CK17" s="4">
        <f t="shared" si="8"/>
        <v>0</v>
      </c>
      <c r="CL17" t="s">
        <v>105</v>
      </c>
      <c r="CM17" t="s">
        <v>105</v>
      </c>
      <c r="CN17">
        <v>6.2</v>
      </c>
      <c r="CO17">
        <v>2.2999999999999998</v>
      </c>
      <c r="CP17">
        <v>3.9</v>
      </c>
      <c r="CQ17">
        <v>8.6999999999999993</v>
      </c>
      <c r="CR17">
        <v>4</v>
      </c>
      <c r="CS17">
        <v>4.7</v>
      </c>
      <c r="CT17" s="9">
        <f t="shared" si="9"/>
        <v>4.3</v>
      </c>
      <c r="CU17" s="4">
        <f t="shared" si="10"/>
        <v>2</v>
      </c>
      <c r="CV17" t="s">
        <v>105</v>
      </c>
      <c r="CW17" t="s">
        <v>105</v>
      </c>
      <c r="CX17" s="9">
        <v>12.1</v>
      </c>
      <c r="CY17" s="9">
        <v>4.4000000000000004</v>
      </c>
      <c r="CZ17" s="9">
        <v>7.7</v>
      </c>
      <c r="DA17" s="9">
        <v>12.7</v>
      </c>
      <c r="DB17" s="9">
        <v>4.9000000000000004</v>
      </c>
      <c r="DC17" s="9">
        <f t="shared" si="11"/>
        <v>4.6500000000000004</v>
      </c>
      <c r="DD17" s="9">
        <v>7.8</v>
      </c>
      <c r="DE17" s="4">
        <f t="shared" si="12"/>
        <v>4</v>
      </c>
      <c r="DF17" s="9" t="s">
        <v>105</v>
      </c>
      <c r="DG17" s="9" t="s">
        <v>105</v>
      </c>
      <c r="DQ17" s="9">
        <v>2.6</v>
      </c>
      <c r="DR17" s="9">
        <v>1.3</v>
      </c>
      <c r="DS17" s="9">
        <v>1.3</v>
      </c>
      <c r="DT17" s="9">
        <v>1.8</v>
      </c>
      <c r="DU17" s="9">
        <v>1</v>
      </c>
      <c r="DV17" s="9">
        <v>0.8</v>
      </c>
      <c r="DW17" s="4">
        <f t="shared" si="13"/>
        <v>0</v>
      </c>
      <c r="DX17" t="s">
        <v>105</v>
      </c>
      <c r="DY17" t="s">
        <v>105</v>
      </c>
      <c r="ER17">
        <v>6.1</v>
      </c>
      <c r="ES17">
        <v>3.8</v>
      </c>
      <c r="ET17">
        <v>2.2999999999999998</v>
      </c>
      <c r="EU17">
        <v>8.5</v>
      </c>
      <c r="EV17">
        <v>5.4</v>
      </c>
      <c r="EW17">
        <v>3.1</v>
      </c>
      <c r="EX17" s="9">
        <f t="shared" si="14"/>
        <v>2.7</v>
      </c>
      <c r="EY17" s="4">
        <f t="shared" si="15"/>
        <v>2</v>
      </c>
      <c r="EZ17" t="s">
        <v>105</v>
      </c>
      <c r="FA17" t="s">
        <v>105</v>
      </c>
      <c r="FB17">
        <v>8.4</v>
      </c>
      <c r="FC17">
        <v>3.9</v>
      </c>
      <c r="FD17">
        <v>4.5</v>
      </c>
      <c r="FE17">
        <v>10.4</v>
      </c>
      <c r="FF17">
        <v>6.4</v>
      </c>
      <c r="FG17">
        <v>4</v>
      </c>
      <c r="FH17" s="9">
        <f t="shared" si="16"/>
        <v>4.25</v>
      </c>
      <c r="FI17" s="4" t="str">
        <f t="shared" si="17"/>
        <v/>
      </c>
      <c r="FJ17" t="s">
        <v>105</v>
      </c>
      <c r="FK17" t="s">
        <v>105</v>
      </c>
      <c r="FL17">
        <v>9.4</v>
      </c>
      <c r="FM17">
        <v>3.4</v>
      </c>
      <c r="FN17">
        <v>6</v>
      </c>
      <c r="FO17">
        <v>7.5</v>
      </c>
      <c r="FP17">
        <v>2.8</v>
      </c>
      <c r="FQ17">
        <v>4.7</v>
      </c>
      <c r="FR17" s="9">
        <f t="shared" si="18"/>
        <v>5.35</v>
      </c>
      <c r="FS17" s="4">
        <f t="shared" si="23"/>
        <v>2</v>
      </c>
      <c r="FT17" t="s">
        <v>105</v>
      </c>
      <c r="FU17" t="s">
        <v>105</v>
      </c>
      <c r="FV17">
        <v>11.2</v>
      </c>
      <c r="FW17">
        <v>6.3</v>
      </c>
      <c r="FX17">
        <v>4.9000000000000004</v>
      </c>
      <c r="FY17">
        <v>12.3</v>
      </c>
      <c r="FZ17">
        <v>7.5</v>
      </c>
      <c r="GA17">
        <v>4.8</v>
      </c>
      <c r="GB17" s="9">
        <f t="shared" si="19"/>
        <v>4.8499999999999996</v>
      </c>
      <c r="GC17" s="4">
        <f t="shared" si="20"/>
        <v>4</v>
      </c>
      <c r="GD17" t="s">
        <v>105</v>
      </c>
      <c r="GE17" t="s">
        <v>105</v>
      </c>
      <c r="GF17">
        <v>7.9</v>
      </c>
      <c r="GG17">
        <v>4.3</v>
      </c>
      <c r="GH17">
        <v>3.6</v>
      </c>
      <c r="GI17">
        <v>8</v>
      </c>
      <c r="GJ17">
        <v>4.4000000000000004</v>
      </c>
      <c r="GK17">
        <v>3.6</v>
      </c>
      <c r="GL17" s="9">
        <f t="shared" si="21"/>
        <v>3.6</v>
      </c>
      <c r="GM17" s="4">
        <f t="shared" si="22"/>
        <v>2</v>
      </c>
      <c r="GN17" t="s">
        <v>105</v>
      </c>
      <c r="GO17" t="s">
        <v>105</v>
      </c>
    </row>
    <row r="18" spans="1:197" ht="16.2" thickBot="1" x14ac:dyDescent="0.35">
      <c r="A18" s="31">
        <v>2335</v>
      </c>
      <c r="B18" s="24">
        <v>43403</v>
      </c>
      <c r="C18" s="71" t="b">
        <v>0</v>
      </c>
      <c r="D18" t="s">
        <v>89</v>
      </c>
      <c r="E18" t="s">
        <v>92</v>
      </c>
      <c r="F18" t="s">
        <v>60</v>
      </c>
      <c r="G18">
        <v>1.54</v>
      </c>
      <c r="I18" t="s">
        <v>99</v>
      </c>
      <c r="J18" s="34">
        <v>24.7</v>
      </c>
      <c r="K18" s="9">
        <v>4.3</v>
      </c>
      <c r="L18" s="9">
        <v>9.6</v>
      </c>
      <c r="M18" s="9">
        <v>7.3</v>
      </c>
      <c r="N18" s="9">
        <v>9.4</v>
      </c>
      <c r="O18" s="9">
        <v>17.899999999999999</v>
      </c>
      <c r="P18" s="9">
        <v>15.9</v>
      </c>
      <c r="Q18" s="9">
        <v>14.9</v>
      </c>
      <c r="R18" s="9">
        <v>15.3</v>
      </c>
      <c r="S18" s="9">
        <v>13.7</v>
      </c>
      <c r="T18" s="9">
        <v>15.4</v>
      </c>
      <c r="U18" s="9">
        <v>18.899999999999999</v>
      </c>
      <c r="V18" s="9">
        <v>20.3</v>
      </c>
      <c r="W18" s="9">
        <v>20.5</v>
      </c>
      <c r="X18" s="9">
        <v>19.100000000000001</v>
      </c>
      <c r="Y18" s="9">
        <v>19.5</v>
      </c>
      <c r="Z18" s="9">
        <v>20.2</v>
      </c>
      <c r="AA18" s="9">
        <v>23.3</v>
      </c>
      <c r="AB18" s="9">
        <v>21.1</v>
      </c>
      <c r="AC18" s="9">
        <v>20.9</v>
      </c>
      <c r="AD18" s="9">
        <v>27.5</v>
      </c>
      <c r="AE18" s="9">
        <v>27.6</v>
      </c>
      <c r="AF18" s="9">
        <v>23.6</v>
      </c>
      <c r="AG18" s="9">
        <v>25.8</v>
      </c>
      <c r="AH18" s="9">
        <v>22.5</v>
      </c>
      <c r="AI18" s="9">
        <v>19.3</v>
      </c>
      <c r="AJ18" s="9">
        <v>21</v>
      </c>
      <c r="AK18" s="9">
        <v>23.7</v>
      </c>
      <c r="AL18" s="9">
        <v>21.6</v>
      </c>
      <c r="AM18" s="9">
        <v>25.1</v>
      </c>
      <c r="AN18" s="9">
        <v>22.4</v>
      </c>
      <c r="AO18" s="9">
        <v>27.3</v>
      </c>
      <c r="AP18" s="9">
        <v>26.9</v>
      </c>
      <c r="AQ18" s="9">
        <v>19</v>
      </c>
      <c r="AR18" s="9">
        <v>23</v>
      </c>
      <c r="AS18" s="9">
        <v>21</v>
      </c>
      <c r="AT18" s="9">
        <v>23.4</v>
      </c>
      <c r="AU18">
        <v>23.4</v>
      </c>
      <c r="AX18" s="63">
        <f t="shared" ref="AX18:AX44" si="102">AX17+1</f>
        <v>12</v>
      </c>
      <c r="AY18">
        <v>11.7</v>
      </c>
      <c r="AZ18">
        <v>5.8</v>
      </c>
      <c r="BA18">
        <v>5.9</v>
      </c>
      <c r="BB18">
        <v>15.1</v>
      </c>
      <c r="BC18">
        <v>8.5</v>
      </c>
      <c r="BD18">
        <v>6.9</v>
      </c>
      <c r="BE18" s="9">
        <f t="shared" si="1"/>
        <v>6.4</v>
      </c>
      <c r="BF18" s="4">
        <f t="shared" si="2"/>
        <v>4</v>
      </c>
      <c r="BG18" t="s">
        <v>105</v>
      </c>
      <c r="BH18" t="s">
        <v>105</v>
      </c>
      <c r="BI18">
        <v>13.3</v>
      </c>
      <c r="BJ18">
        <v>7.7</v>
      </c>
      <c r="BK18" s="9">
        <v>5.6</v>
      </c>
      <c r="BL18" s="9">
        <v>20.5</v>
      </c>
      <c r="BM18" s="31">
        <v>12.8</v>
      </c>
      <c r="BN18" s="32">
        <v>7.7</v>
      </c>
      <c r="BO18" s="9">
        <f t="shared" si="3"/>
        <v>6.65</v>
      </c>
      <c r="BP18" s="4">
        <f t="shared" si="25"/>
        <v>4</v>
      </c>
      <c r="BQ18" s="32" t="s">
        <v>105</v>
      </c>
      <c r="BR18" s="9" t="s">
        <v>105</v>
      </c>
      <c r="BS18" s="9">
        <f t="shared" si="4"/>
        <v>6.65</v>
      </c>
      <c r="BT18">
        <v>19.7</v>
      </c>
      <c r="BU18" s="9">
        <v>11.1</v>
      </c>
      <c r="BV18" s="9">
        <v>8.6</v>
      </c>
      <c r="BW18" s="9">
        <v>17.100000000000001</v>
      </c>
      <c r="BX18" s="9">
        <v>10.4</v>
      </c>
      <c r="BY18" s="9">
        <v>6.7</v>
      </c>
      <c r="BZ18" s="9">
        <f t="shared" si="5"/>
        <v>7.65</v>
      </c>
      <c r="CA18" s="4">
        <f t="shared" si="6"/>
        <v>4</v>
      </c>
      <c r="CB18" s="9" t="s">
        <v>105</v>
      </c>
      <c r="CC18" s="9" t="s">
        <v>105</v>
      </c>
      <c r="CD18">
        <v>2.5</v>
      </c>
      <c r="CE18">
        <v>1.8</v>
      </c>
      <c r="CF18">
        <v>0.7</v>
      </c>
      <c r="CG18">
        <v>3.2</v>
      </c>
      <c r="CH18">
        <v>2.2999999999999998</v>
      </c>
      <c r="CI18">
        <v>0.9</v>
      </c>
      <c r="CJ18" s="9">
        <f t="shared" si="7"/>
        <v>0.8</v>
      </c>
      <c r="CK18" s="4">
        <f t="shared" si="8"/>
        <v>0</v>
      </c>
      <c r="CL18" t="s">
        <v>105</v>
      </c>
      <c r="CM18" t="s">
        <v>105</v>
      </c>
      <c r="CN18">
        <v>6</v>
      </c>
      <c r="CO18">
        <v>2.1</v>
      </c>
      <c r="CP18">
        <v>3.9</v>
      </c>
      <c r="CQ18">
        <v>9.6</v>
      </c>
      <c r="CR18">
        <v>4.4000000000000004</v>
      </c>
      <c r="CS18">
        <v>5.2</v>
      </c>
      <c r="CT18" s="9">
        <f t="shared" si="9"/>
        <v>4.55</v>
      </c>
      <c r="CU18" s="4">
        <f t="shared" si="10"/>
        <v>2</v>
      </c>
      <c r="CV18" t="s">
        <v>105</v>
      </c>
      <c r="CW18" t="s">
        <v>105</v>
      </c>
      <c r="CX18" s="9">
        <v>13.5</v>
      </c>
      <c r="CY18" s="9">
        <v>4.5999999999999996</v>
      </c>
      <c r="CZ18" s="9">
        <v>8.9</v>
      </c>
      <c r="DA18" s="9">
        <v>11.6</v>
      </c>
      <c r="DB18" s="9">
        <v>5.3</v>
      </c>
      <c r="DC18" s="9">
        <f t="shared" si="11"/>
        <v>4.9499999999999993</v>
      </c>
      <c r="DD18" s="9">
        <v>6.3</v>
      </c>
      <c r="DE18" s="4">
        <f t="shared" si="12"/>
        <v>4</v>
      </c>
      <c r="DF18" s="9" t="s">
        <v>105</v>
      </c>
      <c r="DG18" s="9" t="s">
        <v>105</v>
      </c>
      <c r="DQ18" s="9">
        <v>2.4</v>
      </c>
      <c r="DR18" s="9">
        <v>1.4</v>
      </c>
      <c r="DS18" s="9">
        <v>1</v>
      </c>
      <c r="DT18" s="9">
        <v>1.6</v>
      </c>
      <c r="DU18" s="9">
        <v>0.9</v>
      </c>
      <c r="DV18" s="9">
        <v>0.7</v>
      </c>
      <c r="DW18" s="4">
        <f t="shared" si="13"/>
        <v>0</v>
      </c>
      <c r="DX18" t="s">
        <v>105</v>
      </c>
      <c r="DY18" t="s">
        <v>105</v>
      </c>
      <c r="ER18">
        <v>6.6</v>
      </c>
      <c r="ES18">
        <v>3.8</v>
      </c>
      <c r="ET18">
        <v>2.8</v>
      </c>
      <c r="EU18">
        <v>8.4</v>
      </c>
      <c r="EV18">
        <v>5.7</v>
      </c>
      <c r="EW18">
        <v>2.7</v>
      </c>
      <c r="EX18" s="9">
        <f t="shared" si="14"/>
        <v>2.75</v>
      </c>
      <c r="EY18" s="4">
        <f t="shared" si="15"/>
        <v>2</v>
      </c>
      <c r="EZ18" t="s">
        <v>105</v>
      </c>
      <c r="FA18" t="s">
        <v>105</v>
      </c>
      <c r="FB18">
        <v>7.7</v>
      </c>
      <c r="FC18">
        <v>6.3</v>
      </c>
      <c r="FD18">
        <v>4.0999999999999996</v>
      </c>
      <c r="FE18">
        <v>9.3000000000000007</v>
      </c>
      <c r="FF18">
        <v>5.9</v>
      </c>
      <c r="FG18">
        <v>3.4</v>
      </c>
      <c r="FH18" s="9">
        <f t="shared" si="16"/>
        <v>3.75</v>
      </c>
      <c r="FI18" s="4" t="str">
        <f t="shared" si="17"/>
        <v/>
      </c>
      <c r="FJ18" t="s">
        <v>105</v>
      </c>
      <c r="FK18" t="s">
        <v>105</v>
      </c>
      <c r="FL18">
        <v>8.6999999999999993</v>
      </c>
      <c r="FM18">
        <v>3.6</v>
      </c>
      <c r="FN18">
        <v>5.0999999999999996</v>
      </c>
      <c r="FO18">
        <v>6.2</v>
      </c>
      <c r="FP18">
        <v>2.6</v>
      </c>
      <c r="FQ18">
        <v>3.6</v>
      </c>
      <c r="FR18" s="9">
        <f t="shared" si="18"/>
        <v>4.3499999999999996</v>
      </c>
      <c r="FS18" s="4">
        <f t="shared" si="23"/>
        <v>2</v>
      </c>
      <c r="FT18" t="s">
        <v>105</v>
      </c>
      <c r="FU18" t="s">
        <v>105</v>
      </c>
      <c r="FV18">
        <v>11.7</v>
      </c>
      <c r="FW18">
        <v>6.5</v>
      </c>
      <c r="FX18">
        <v>5.2</v>
      </c>
      <c r="FY18">
        <v>12.7</v>
      </c>
      <c r="FZ18">
        <v>8.3000000000000007</v>
      </c>
      <c r="GA18">
        <v>4.4000000000000004</v>
      </c>
      <c r="GB18" s="9">
        <f t="shared" si="19"/>
        <v>4.8000000000000007</v>
      </c>
      <c r="GC18" s="4">
        <f t="shared" si="20"/>
        <v>4</v>
      </c>
      <c r="GD18" t="s">
        <v>105</v>
      </c>
      <c r="GE18" t="s">
        <v>105</v>
      </c>
      <c r="GF18">
        <v>8.1999999999999993</v>
      </c>
      <c r="GG18">
        <v>3.6</v>
      </c>
      <c r="GH18">
        <v>4.5999999999999996</v>
      </c>
      <c r="GI18">
        <v>8.3000000000000007</v>
      </c>
      <c r="GJ18">
        <v>4.8</v>
      </c>
      <c r="GK18">
        <v>3.5</v>
      </c>
      <c r="GL18" s="9">
        <f t="shared" si="21"/>
        <v>4.05</v>
      </c>
      <c r="GM18" s="4">
        <f t="shared" si="22"/>
        <v>2</v>
      </c>
      <c r="GN18" t="s">
        <v>105</v>
      </c>
      <c r="GO18" t="s">
        <v>105</v>
      </c>
    </row>
    <row r="19" spans="1:197" ht="16.2" thickBot="1" x14ac:dyDescent="0.35">
      <c r="A19" s="31">
        <v>2335</v>
      </c>
      <c r="B19" s="24">
        <v>43403</v>
      </c>
      <c r="C19" s="71" t="b">
        <v>0</v>
      </c>
      <c r="D19" t="s">
        <v>89</v>
      </c>
      <c r="E19" t="s">
        <v>92</v>
      </c>
      <c r="F19" t="s">
        <v>60</v>
      </c>
      <c r="G19">
        <v>1.54</v>
      </c>
      <c r="I19" t="s">
        <v>100</v>
      </c>
      <c r="J19" s="4">
        <v>15.1</v>
      </c>
      <c r="K19" s="31">
        <v>3.3</v>
      </c>
      <c r="L19" s="31">
        <v>6.9</v>
      </c>
      <c r="M19" s="31">
        <v>4.5</v>
      </c>
      <c r="N19" s="64">
        <v>5.7</v>
      </c>
      <c r="O19" s="31">
        <v>10.3</v>
      </c>
      <c r="P19" s="31">
        <v>11.2</v>
      </c>
      <c r="Q19" s="31">
        <v>9.1999999999999993</v>
      </c>
      <c r="R19" s="31">
        <v>8.6999999999999993</v>
      </c>
      <c r="S19" s="31">
        <v>8.5</v>
      </c>
      <c r="T19" s="31">
        <v>9.4</v>
      </c>
      <c r="U19" s="31">
        <v>12.6</v>
      </c>
      <c r="V19" s="31">
        <v>13.3</v>
      </c>
      <c r="W19" s="31">
        <v>12.8</v>
      </c>
      <c r="X19" s="31">
        <v>11.2</v>
      </c>
      <c r="Y19" s="31">
        <v>11</v>
      </c>
      <c r="Z19" s="31">
        <v>12.6</v>
      </c>
      <c r="AA19" s="31">
        <v>13</v>
      </c>
      <c r="AB19" s="31">
        <v>13.5</v>
      </c>
      <c r="AC19" s="31">
        <v>14.2</v>
      </c>
      <c r="AD19" s="31">
        <v>18.5</v>
      </c>
      <c r="AE19" s="31">
        <v>17.5</v>
      </c>
      <c r="AF19" s="31">
        <v>14.7</v>
      </c>
      <c r="AG19" s="31">
        <v>15.5</v>
      </c>
      <c r="AH19" s="31">
        <v>14.7</v>
      </c>
      <c r="AI19" s="31">
        <v>12.5</v>
      </c>
      <c r="AJ19" s="31">
        <v>12.4</v>
      </c>
      <c r="AK19" s="31">
        <v>14</v>
      </c>
      <c r="AL19" s="31">
        <v>12.9</v>
      </c>
      <c r="AM19" s="31">
        <v>12.6</v>
      </c>
      <c r="AN19" s="31">
        <v>13.2</v>
      </c>
      <c r="AO19" s="31">
        <v>14.1</v>
      </c>
      <c r="AP19" s="31">
        <v>14.7</v>
      </c>
      <c r="AQ19" s="31">
        <v>13.3</v>
      </c>
      <c r="AR19" s="31">
        <v>11.9</v>
      </c>
      <c r="AS19" s="31">
        <v>12</v>
      </c>
      <c r="AT19" s="31">
        <v>12</v>
      </c>
      <c r="AU19">
        <v>13</v>
      </c>
      <c r="AX19" s="63">
        <f t="shared" si="102"/>
        <v>13</v>
      </c>
      <c r="AY19">
        <v>12.7</v>
      </c>
      <c r="AZ19">
        <v>6.1</v>
      </c>
      <c r="BA19">
        <v>6.6</v>
      </c>
      <c r="BB19">
        <v>15.6</v>
      </c>
      <c r="BC19">
        <v>7.6</v>
      </c>
      <c r="BD19">
        <v>8</v>
      </c>
      <c r="BE19" s="9">
        <f t="shared" si="1"/>
        <v>7.3</v>
      </c>
      <c r="BF19" s="4">
        <f t="shared" si="2"/>
        <v>4</v>
      </c>
      <c r="BG19" t="s">
        <v>105</v>
      </c>
      <c r="BH19" t="s">
        <v>105</v>
      </c>
      <c r="BI19">
        <v>13.6</v>
      </c>
      <c r="BJ19">
        <v>8.1</v>
      </c>
      <c r="BK19" s="9">
        <v>5.5</v>
      </c>
      <c r="BL19" s="9">
        <v>19.100000000000001</v>
      </c>
      <c r="BM19" s="31">
        <v>11.2</v>
      </c>
      <c r="BN19" s="32">
        <v>7.9</v>
      </c>
      <c r="BO19" s="9">
        <f t="shared" si="3"/>
        <v>6.7</v>
      </c>
      <c r="BP19" s="4">
        <f t="shared" si="25"/>
        <v>4</v>
      </c>
      <c r="BQ19" s="32" t="s">
        <v>105</v>
      </c>
      <c r="BR19" s="9" t="s">
        <v>105</v>
      </c>
      <c r="BS19" s="9">
        <f t="shared" si="4"/>
        <v>6.7</v>
      </c>
      <c r="BT19">
        <v>19</v>
      </c>
      <c r="BU19" s="9">
        <v>9.6999999999999993</v>
      </c>
      <c r="BV19" s="9">
        <v>9.3000000000000007</v>
      </c>
      <c r="BW19" s="9">
        <v>18.399999999999999</v>
      </c>
      <c r="BX19" s="9">
        <v>9.9</v>
      </c>
      <c r="BY19" s="9">
        <v>8.5</v>
      </c>
      <c r="BZ19" s="9">
        <f t="shared" si="5"/>
        <v>8.9</v>
      </c>
      <c r="CA19" s="4">
        <f t="shared" si="6"/>
        <v>4</v>
      </c>
      <c r="CB19" s="9" t="s">
        <v>105</v>
      </c>
      <c r="CC19" s="9" t="s">
        <v>105</v>
      </c>
      <c r="CD19">
        <v>2.5</v>
      </c>
      <c r="CE19">
        <v>1.8</v>
      </c>
      <c r="CF19">
        <v>0.7</v>
      </c>
      <c r="CG19">
        <v>3.5</v>
      </c>
      <c r="CH19">
        <v>2.2999999999999998</v>
      </c>
      <c r="CI19">
        <v>1.2</v>
      </c>
      <c r="CJ19" s="9">
        <f t="shared" si="7"/>
        <v>0.95</v>
      </c>
      <c r="CK19" s="4">
        <f t="shared" si="8"/>
        <v>0</v>
      </c>
      <c r="CL19" t="s">
        <v>105</v>
      </c>
      <c r="CM19" t="s">
        <v>105</v>
      </c>
      <c r="CN19">
        <v>5.6</v>
      </c>
      <c r="CO19">
        <v>2.8</v>
      </c>
      <c r="CP19">
        <v>2.8</v>
      </c>
      <c r="CQ19">
        <v>9.1999999999999993</v>
      </c>
      <c r="CR19">
        <v>5</v>
      </c>
      <c r="CS19">
        <v>4.2</v>
      </c>
      <c r="CT19" s="9">
        <f t="shared" si="9"/>
        <v>3.5</v>
      </c>
      <c r="CU19" s="4">
        <f t="shared" si="10"/>
        <v>2</v>
      </c>
      <c r="CV19" t="s">
        <v>105</v>
      </c>
      <c r="CW19" t="s">
        <v>105</v>
      </c>
      <c r="CX19" s="9">
        <v>12.2</v>
      </c>
      <c r="CY19" s="9">
        <v>4.5999999999999996</v>
      </c>
      <c r="CZ19" s="9">
        <v>7.6</v>
      </c>
      <c r="DA19" s="9">
        <v>11.5</v>
      </c>
      <c r="DB19" s="9">
        <v>5.0999999999999996</v>
      </c>
      <c r="DC19" s="9">
        <f t="shared" si="11"/>
        <v>4.8499999999999996</v>
      </c>
      <c r="DD19" s="9">
        <v>6.4</v>
      </c>
      <c r="DE19" s="4">
        <f t="shared" si="12"/>
        <v>4</v>
      </c>
      <c r="DF19" s="9" t="s">
        <v>105</v>
      </c>
      <c r="DG19" s="9" t="s">
        <v>105</v>
      </c>
      <c r="DQ19" s="9">
        <v>3</v>
      </c>
      <c r="DR19" s="9">
        <v>1.7</v>
      </c>
      <c r="DS19" s="9">
        <v>1.3</v>
      </c>
      <c r="DT19" s="9">
        <v>1.9</v>
      </c>
      <c r="DU19" s="9">
        <v>1</v>
      </c>
      <c r="DV19" s="9">
        <v>0.9</v>
      </c>
      <c r="DW19" s="4">
        <f t="shared" si="13"/>
        <v>0</v>
      </c>
      <c r="DX19" t="s">
        <v>105</v>
      </c>
      <c r="DY19" t="s">
        <v>105</v>
      </c>
      <c r="ER19">
        <v>5.6</v>
      </c>
      <c r="ES19">
        <v>3.2</v>
      </c>
      <c r="ET19">
        <v>2.4</v>
      </c>
      <c r="EU19">
        <v>8.3000000000000007</v>
      </c>
      <c r="EV19">
        <v>4.7</v>
      </c>
      <c r="EW19">
        <v>3.6</v>
      </c>
      <c r="EX19" s="9">
        <f t="shared" si="14"/>
        <v>3</v>
      </c>
      <c r="EY19" s="4">
        <f t="shared" si="15"/>
        <v>2</v>
      </c>
      <c r="EZ19" t="s">
        <v>105</v>
      </c>
      <c r="FA19" t="s">
        <v>105</v>
      </c>
      <c r="FB19">
        <v>7.5</v>
      </c>
      <c r="FC19">
        <v>3.9</v>
      </c>
      <c r="FD19">
        <v>3.6</v>
      </c>
      <c r="FE19">
        <v>8.6999999999999993</v>
      </c>
      <c r="FF19">
        <v>5.6</v>
      </c>
      <c r="FG19">
        <v>3.1</v>
      </c>
      <c r="FH19" s="9">
        <f t="shared" si="16"/>
        <v>3.35</v>
      </c>
      <c r="FI19" s="4">
        <f t="shared" si="17"/>
        <v>2</v>
      </c>
      <c r="FJ19" t="s">
        <v>105</v>
      </c>
      <c r="FK19" t="s">
        <v>105</v>
      </c>
      <c r="FL19">
        <v>8</v>
      </c>
      <c r="FM19">
        <v>3.1</v>
      </c>
      <c r="FN19">
        <v>4.9000000000000004</v>
      </c>
      <c r="FO19">
        <v>6.1</v>
      </c>
      <c r="FP19">
        <v>2.7</v>
      </c>
      <c r="FQ19">
        <v>3.4</v>
      </c>
      <c r="FR19" s="9">
        <f t="shared" si="18"/>
        <v>4.1500000000000004</v>
      </c>
      <c r="FS19" s="4">
        <f t="shared" si="23"/>
        <v>2</v>
      </c>
      <c r="FT19" t="s">
        <v>105</v>
      </c>
      <c r="FU19" t="s">
        <v>105</v>
      </c>
      <c r="FV19">
        <v>12.4</v>
      </c>
      <c r="FW19">
        <v>7</v>
      </c>
      <c r="FX19">
        <v>5.4</v>
      </c>
      <c r="FY19">
        <v>11.4</v>
      </c>
      <c r="FZ19">
        <v>7.4</v>
      </c>
      <c r="GA19">
        <v>4</v>
      </c>
      <c r="GB19" s="9">
        <f t="shared" si="19"/>
        <v>4.7</v>
      </c>
      <c r="GC19" s="4">
        <f t="shared" si="20"/>
        <v>4</v>
      </c>
      <c r="GD19" t="s">
        <v>105</v>
      </c>
      <c r="GE19" t="s">
        <v>105</v>
      </c>
      <c r="GF19">
        <v>8.5</v>
      </c>
      <c r="GG19">
        <v>4</v>
      </c>
      <c r="GH19">
        <v>4.5</v>
      </c>
      <c r="GI19">
        <v>9.1</v>
      </c>
      <c r="GJ19">
        <v>4.7</v>
      </c>
      <c r="GK19">
        <v>4.4000000000000004</v>
      </c>
      <c r="GL19" s="9">
        <f t="shared" si="21"/>
        <v>4.45</v>
      </c>
      <c r="GM19" s="4">
        <f t="shared" si="22"/>
        <v>2</v>
      </c>
      <c r="GN19" t="s">
        <v>105</v>
      </c>
      <c r="GO19" t="s">
        <v>105</v>
      </c>
    </row>
    <row r="20" spans="1:197" ht="16.2" thickBot="1" x14ac:dyDescent="0.35">
      <c r="A20" s="31">
        <v>2335</v>
      </c>
      <c r="B20" s="24">
        <v>43403</v>
      </c>
      <c r="C20" s="71" t="b">
        <v>0</v>
      </c>
      <c r="D20" t="s">
        <v>89</v>
      </c>
      <c r="E20" t="s">
        <v>92</v>
      </c>
      <c r="F20" t="s">
        <v>60</v>
      </c>
      <c r="G20">
        <v>1.54</v>
      </c>
      <c r="I20" t="s">
        <v>221</v>
      </c>
      <c r="J20">
        <f>AVERAGE(J19,J18)</f>
        <v>19.899999999999999</v>
      </c>
      <c r="K20">
        <f t="shared" ref="K20" si="103">AVERAGE(K19,K18)</f>
        <v>3.8</v>
      </c>
      <c r="L20">
        <f t="shared" ref="L20" si="104">AVERAGE(L19,L18)</f>
        <v>8.25</v>
      </c>
      <c r="M20">
        <f t="shared" ref="M20" si="105">AVERAGE(M19,M18)</f>
        <v>5.9</v>
      </c>
      <c r="N20">
        <f t="shared" ref="N20" si="106">AVERAGE(N19,N18)</f>
        <v>7.5500000000000007</v>
      </c>
      <c r="O20">
        <f t="shared" ref="O20" si="107">AVERAGE(O19,O18)</f>
        <v>14.1</v>
      </c>
      <c r="P20">
        <f t="shared" ref="P20" si="108">AVERAGE(P19,P18)</f>
        <v>13.55</v>
      </c>
      <c r="Q20">
        <f t="shared" ref="Q20" si="109">AVERAGE(Q19,Q18)</f>
        <v>12.05</v>
      </c>
      <c r="R20">
        <f t="shared" ref="R20" si="110">AVERAGE(R19,R18)</f>
        <v>12</v>
      </c>
      <c r="S20">
        <f t="shared" ref="S20" si="111">AVERAGE(S19,S18)</f>
        <v>11.1</v>
      </c>
      <c r="T20">
        <f t="shared" ref="T20" si="112">AVERAGE(T19,T18)</f>
        <v>12.4</v>
      </c>
      <c r="U20">
        <f t="shared" ref="U20" si="113">AVERAGE(U19,U18)</f>
        <v>15.75</v>
      </c>
      <c r="V20">
        <f t="shared" ref="V20" si="114">AVERAGE(V19,V18)</f>
        <v>16.8</v>
      </c>
      <c r="W20">
        <f t="shared" ref="W20" si="115">AVERAGE(W19,W18)</f>
        <v>16.649999999999999</v>
      </c>
      <c r="X20">
        <f t="shared" ref="X20" si="116">AVERAGE(X19,X18)</f>
        <v>15.15</v>
      </c>
      <c r="Y20">
        <f t="shared" ref="Y20" si="117">AVERAGE(Y19,Y18)</f>
        <v>15.25</v>
      </c>
      <c r="Z20">
        <f t="shared" ref="Z20" si="118">AVERAGE(Z19,Z18)</f>
        <v>16.399999999999999</v>
      </c>
      <c r="AA20">
        <f t="shared" ref="AA20" si="119">AVERAGE(AA19,AA18)</f>
        <v>18.149999999999999</v>
      </c>
      <c r="AB20">
        <f t="shared" ref="AB20" si="120">AVERAGE(AB19,AB18)</f>
        <v>17.3</v>
      </c>
      <c r="AC20">
        <f t="shared" ref="AC20" si="121">AVERAGE(AC19,AC18)</f>
        <v>17.549999999999997</v>
      </c>
      <c r="AD20">
        <f t="shared" ref="AD20" si="122">AVERAGE(AD19,AD18)</f>
        <v>23</v>
      </c>
      <c r="AE20">
        <f t="shared" ref="AE20" si="123">AVERAGE(AE19,AE18)</f>
        <v>22.55</v>
      </c>
      <c r="AF20">
        <f t="shared" ref="AF20" si="124">AVERAGE(AF19,AF18)</f>
        <v>19.149999999999999</v>
      </c>
      <c r="AG20">
        <f t="shared" ref="AG20" si="125">AVERAGE(AG19,AG18)</f>
        <v>20.65</v>
      </c>
      <c r="AH20">
        <f t="shared" ref="AH20" si="126">AVERAGE(AH19,AH18)</f>
        <v>18.600000000000001</v>
      </c>
      <c r="AI20">
        <f t="shared" ref="AI20" si="127">AVERAGE(AI19,AI18)</f>
        <v>15.9</v>
      </c>
      <c r="AJ20">
        <f t="shared" ref="AJ20" si="128">AVERAGE(AJ19,AJ18)</f>
        <v>16.7</v>
      </c>
      <c r="AK20">
        <f t="shared" ref="AK20" si="129">AVERAGE(AK19,AK18)</f>
        <v>18.850000000000001</v>
      </c>
      <c r="AL20">
        <f t="shared" ref="AL20" si="130">AVERAGE(AL19,AL18)</f>
        <v>17.25</v>
      </c>
      <c r="AM20">
        <f t="shared" ref="AM20" si="131">AVERAGE(AM19,AM18)</f>
        <v>18.850000000000001</v>
      </c>
      <c r="AN20">
        <f t="shared" ref="AN20" si="132">AVERAGE(AN19,AN18)</f>
        <v>17.799999999999997</v>
      </c>
      <c r="AO20">
        <f t="shared" ref="AO20" si="133">AVERAGE(AO19,AO18)</f>
        <v>20.7</v>
      </c>
      <c r="AP20">
        <f t="shared" ref="AP20" si="134">AVERAGE(AP19,AP18)</f>
        <v>20.799999999999997</v>
      </c>
      <c r="AQ20">
        <f t="shared" ref="AQ20" si="135">AVERAGE(AQ19,AQ18)</f>
        <v>16.149999999999999</v>
      </c>
      <c r="AR20">
        <f t="shared" ref="AR20" si="136">AVERAGE(AR19,AR18)</f>
        <v>17.45</v>
      </c>
      <c r="AS20">
        <f t="shared" ref="AS20" si="137">AVERAGE(AS19,AS18)</f>
        <v>16.5</v>
      </c>
      <c r="AT20">
        <f t="shared" ref="AT20" si="138">AVERAGE(AT19,AT18)</f>
        <v>17.7</v>
      </c>
      <c r="AU20">
        <f t="shared" ref="AU20" si="139">AVERAGE(AU19,AU18)</f>
        <v>18.2</v>
      </c>
      <c r="AX20" s="63"/>
      <c r="BE20" s="9"/>
      <c r="BF20" s="4"/>
      <c r="BK20" s="9"/>
      <c r="BL20" s="9"/>
      <c r="BM20" s="31"/>
      <c r="BN20" s="32"/>
      <c r="BO20" s="9"/>
      <c r="BP20" s="4"/>
      <c r="BQ20" s="32"/>
      <c r="BR20" s="9"/>
      <c r="BS20" s="9"/>
      <c r="BU20" s="9"/>
      <c r="BV20" s="9"/>
      <c r="BW20" s="9"/>
      <c r="BX20" s="9"/>
      <c r="BY20" s="9"/>
      <c r="BZ20" s="9"/>
      <c r="CA20" s="4"/>
      <c r="CB20" s="9"/>
      <c r="CC20" s="9"/>
      <c r="CJ20" s="9"/>
      <c r="CK20" s="4"/>
      <c r="CT20" s="9"/>
      <c r="CU20" s="4"/>
      <c r="CX20" s="9"/>
      <c r="CY20" s="9"/>
      <c r="CZ20" s="9"/>
      <c r="DA20" s="9"/>
      <c r="DB20" s="9"/>
      <c r="DC20" s="9"/>
      <c r="DD20" s="9"/>
      <c r="DE20" s="4"/>
      <c r="DF20" s="9"/>
      <c r="DG20" s="9"/>
      <c r="DQ20" s="9"/>
      <c r="DR20" s="9"/>
      <c r="DS20" s="9"/>
      <c r="DT20" s="9"/>
      <c r="DU20" s="9"/>
      <c r="DV20" s="9"/>
      <c r="DW20" s="4"/>
      <c r="EX20" s="9"/>
      <c r="EY20" s="4"/>
      <c r="FH20" s="9"/>
      <c r="FI20" s="4"/>
      <c r="FR20" s="9"/>
      <c r="FS20" s="4"/>
      <c r="GB20" s="9"/>
      <c r="GC20" s="4"/>
      <c r="GL20" s="9"/>
      <c r="GM20" s="4"/>
    </row>
    <row r="21" spans="1:197" ht="16.2" thickBot="1" x14ac:dyDescent="0.35">
      <c r="A21" s="31">
        <v>2335</v>
      </c>
      <c r="B21" s="24">
        <v>43403</v>
      </c>
      <c r="C21" s="71" t="b">
        <v>0</v>
      </c>
      <c r="D21" t="s">
        <v>89</v>
      </c>
      <c r="E21" t="s">
        <v>92</v>
      </c>
      <c r="F21" t="s">
        <v>60</v>
      </c>
      <c r="G21">
        <v>1.54</v>
      </c>
      <c r="I21" t="s">
        <v>101</v>
      </c>
      <c r="J21">
        <v>9.6</v>
      </c>
      <c r="K21" s="32">
        <v>1</v>
      </c>
      <c r="L21" s="32">
        <v>2.7</v>
      </c>
      <c r="M21" s="32">
        <v>2.8</v>
      </c>
      <c r="N21" s="65">
        <v>3.7</v>
      </c>
      <c r="O21" s="32">
        <v>7.6</v>
      </c>
      <c r="P21" s="32">
        <v>4.7</v>
      </c>
      <c r="Q21" s="32">
        <v>5.7</v>
      </c>
      <c r="R21" s="32">
        <v>6.6</v>
      </c>
      <c r="S21" s="32">
        <v>5.2</v>
      </c>
      <c r="T21" s="32">
        <v>6</v>
      </c>
      <c r="U21" s="32">
        <v>6.3</v>
      </c>
      <c r="V21" s="32">
        <v>7</v>
      </c>
      <c r="W21" s="32">
        <v>7.7</v>
      </c>
      <c r="X21" s="32">
        <v>7.9</v>
      </c>
      <c r="Y21" s="32">
        <v>8.5</v>
      </c>
      <c r="Z21" s="32">
        <v>7.6</v>
      </c>
      <c r="AA21" s="32">
        <v>10.3</v>
      </c>
      <c r="AB21" s="32">
        <v>7.6</v>
      </c>
      <c r="AC21" s="32">
        <v>6.7</v>
      </c>
      <c r="AD21" s="32">
        <v>9</v>
      </c>
      <c r="AE21" s="32">
        <v>10</v>
      </c>
      <c r="AF21" s="32">
        <v>8.9</v>
      </c>
      <c r="AG21" s="32">
        <v>10.3</v>
      </c>
      <c r="AH21" s="32">
        <v>7.8</v>
      </c>
      <c r="AI21" s="32">
        <v>6.8</v>
      </c>
      <c r="AJ21" s="32">
        <v>8.6</v>
      </c>
      <c r="AK21" s="32">
        <v>9.6999999999999993</v>
      </c>
      <c r="AL21" s="32">
        <v>8.6999999999999993</v>
      </c>
      <c r="AM21" s="32">
        <v>12.5</v>
      </c>
      <c r="AN21" s="32">
        <v>9.1999999999999993</v>
      </c>
      <c r="AO21" s="32">
        <v>13.2</v>
      </c>
      <c r="AP21" s="32">
        <v>12.2</v>
      </c>
      <c r="AQ21" s="32">
        <v>5.7</v>
      </c>
      <c r="AR21" s="32">
        <v>11.1</v>
      </c>
      <c r="AS21" s="32">
        <v>9</v>
      </c>
      <c r="AT21" s="32">
        <v>11.4</v>
      </c>
      <c r="AU21">
        <v>10.399999999999999</v>
      </c>
      <c r="AX21" s="63">
        <f>AX19+1</f>
        <v>14</v>
      </c>
      <c r="AY21">
        <v>11.7</v>
      </c>
      <c r="AZ21">
        <v>5.8</v>
      </c>
      <c r="BA21">
        <v>5.9</v>
      </c>
      <c r="BB21">
        <v>14.2</v>
      </c>
      <c r="BC21">
        <v>7.4</v>
      </c>
      <c r="BD21">
        <v>6.8</v>
      </c>
      <c r="BE21" s="9">
        <f t="shared" si="1"/>
        <v>6.35</v>
      </c>
      <c r="BF21" s="4">
        <f t="shared" si="2"/>
        <v>4</v>
      </c>
      <c r="BG21" t="s">
        <v>105</v>
      </c>
      <c r="BH21" t="s">
        <v>105</v>
      </c>
      <c r="BI21">
        <v>17</v>
      </c>
      <c r="BJ21">
        <v>8.3000000000000007</v>
      </c>
      <c r="BK21" s="9">
        <v>8.6999999999999993</v>
      </c>
      <c r="BL21" s="9">
        <v>19.5</v>
      </c>
      <c r="BM21" s="31">
        <v>11</v>
      </c>
      <c r="BN21" s="32">
        <v>8.5</v>
      </c>
      <c r="BO21" s="9">
        <f t="shared" si="3"/>
        <v>8.6</v>
      </c>
      <c r="BP21" s="4">
        <f t="shared" si="25"/>
        <v>4</v>
      </c>
      <c r="BQ21" s="32" t="s">
        <v>105</v>
      </c>
      <c r="BR21" s="9" t="s">
        <v>105</v>
      </c>
      <c r="BS21" s="9">
        <f t="shared" si="4"/>
        <v>8.6</v>
      </c>
      <c r="BT21">
        <v>19.600000000000001</v>
      </c>
      <c r="BU21" s="9">
        <v>9.9</v>
      </c>
      <c r="BV21" s="9">
        <v>9.6999999999999993</v>
      </c>
      <c r="BW21" s="9">
        <v>19</v>
      </c>
      <c r="BX21" s="9">
        <v>10</v>
      </c>
      <c r="BY21" s="9">
        <v>9</v>
      </c>
      <c r="BZ21" s="9">
        <f t="shared" si="5"/>
        <v>9.35</v>
      </c>
      <c r="CA21" s="4">
        <f t="shared" si="6"/>
        <v>4</v>
      </c>
      <c r="CB21" s="9" t="s">
        <v>105</v>
      </c>
      <c r="CC21" s="9" t="s">
        <v>105</v>
      </c>
      <c r="CD21">
        <v>2.6</v>
      </c>
      <c r="CE21">
        <v>1.9</v>
      </c>
      <c r="CF21">
        <v>0.7</v>
      </c>
      <c r="CG21">
        <v>3.7</v>
      </c>
      <c r="CH21">
        <v>2.7</v>
      </c>
      <c r="CI21">
        <v>1</v>
      </c>
      <c r="CJ21" s="9">
        <f t="shared" si="7"/>
        <v>0.85</v>
      </c>
      <c r="CK21" s="4">
        <f t="shared" si="8"/>
        <v>0</v>
      </c>
      <c r="CL21" t="s">
        <v>105</v>
      </c>
      <c r="CM21" t="s">
        <v>105</v>
      </c>
      <c r="CN21">
        <v>6.2</v>
      </c>
      <c r="CO21">
        <v>3.4</v>
      </c>
      <c r="CP21">
        <v>2.8</v>
      </c>
      <c r="CQ21">
        <v>8.6</v>
      </c>
      <c r="CR21">
        <v>5.5</v>
      </c>
      <c r="CS21">
        <v>3.1</v>
      </c>
      <c r="CT21" s="9">
        <f t="shared" si="9"/>
        <v>2.95</v>
      </c>
      <c r="CU21" s="4">
        <f t="shared" si="10"/>
        <v>2</v>
      </c>
      <c r="CV21" t="s">
        <v>105</v>
      </c>
      <c r="CW21" t="s">
        <v>105</v>
      </c>
      <c r="CX21" s="9">
        <v>13.3</v>
      </c>
      <c r="CY21" s="9">
        <v>4.0999999999999996</v>
      </c>
      <c r="CZ21" s="9">
        <v>9.1999999999999993</v>
      </c>
      <c r="DA21" s="9">
        <v>9.5</v>
      </c>
      <c r="DB21" s="9">
        <v>4.7</v>
      </c>
      <c r="DC21" s="9">
        <f t="shared" si="11"/>
        <v>4.4000000000000004</v>
      </c>
      <c r="DD21" s="9">
        <v>4.8</v>
      </c>
      <c r="DE21" s="4">
        <f t="shared" si="12"/>
        <v>4</v>
      </c>
      <c r="DF21" s="9" t="s">
        <v>105</v>
      </c>
      <c r="DG21" s="9" t="s">
        <v>105</v>
      </c>
      <c r="DQ21" s="9">
        <v>3.1</v>
      </c>
      <c r="DR21" s="9">
        <v>1.8</v>
      </c>
      <c r="DS21" s="9">
        <v>1.3</v>
      </c>
      <c r="DT21" s="9">
        <v>2.1</v>
      </c>
      <c r="DU21" s="9">
        <v>1.2</v>
      </c>
      <c r="DV21" s="9">
        <v>0.9</v>
      </c>
      <c r="DW21" s="4">
        <f t="shared" si="13"/>
        <v>0</v>
      </c>
      <c r="DX21" t="s">
        <v>105</v>
      </c>
      <c r="DY21" t="s">
        <v>105</v>
      </c>
      <c r="ER21">
        <v>5.3</v>
      </c>
      <c r="ES21">
        <v>3</v>
      </c>
      <c r="ET21">
        <v>2.2999999999999998</v>
      </c>
      <c r="EU21">
        <v>8.3000000000000007</v>
      </c>
      <c r="EV21">
        <v>5</v>
      </c>
      <c r="EW21">
        <v>3.3</v>
      </c>
      <c r="EX21" s="9">
        <f t="shared" si="14"/>
        <v>2.8</v>
      </c>
      <c r="EY21" s="4">
        <f t="shared" si="15"/>
        <v>2</v>
      </c>
      <c r="EZ21" t="s">
        <v>105</v>
      </c>
      <c r="FA21" t="s">
        <v>105</v>
      </c>
      <c r="FB21">
        <v>7.2</v>
      </c>
      <c r="FC21">
        <v>3.9</v>
      </c>
      <c r="FD21">
        <v>3.3</v>
      </c>
      <c r="FE21">
        <v>8.1999999999999993</v>
      </c>
      <c r="FF21">
        <v>4.4000000000000004</v>
      </c>
      <c r="FG21">
        <v>3.8</v>
      </c>
      <c r="FH21" s="9">
        <f t="shared" si="16"/>
        <v>3.55</v>
      </c>
      <c r="FI21" s="4">
        <f t="shared" si="17"/>
        <v>2</v>
      </c>
      <c r="FJ21" t="s">
        <v>105</v>
      </c>
      <c r="FK21" t="s">
        <v>105</v>
      </c>
      <c r="FL21">
        <v>9.1</v>
      </c>
      <c r="FM21">
        <v>2.7</v>
      </c>
      <c r="FN21">
        <v>6.4</v>
      </c>
      <c r="FO21">
        <v>7</v>
      </c>
      <c r="FP21">
        <v>2.9</v>
      </c>
      <c r="FQ21">
        <v>4.0999999999999996</v>
      </c>
      <c r="FR21" s="9">
        <f t="shared" si="18"/>
        <v>5.25</v>
      </c>
      <c r="FS21" s="4">
        <f t="shared" si="23"/>
        <v>2</v>
      </c>
      <c r="FT21" t="s">
        <v>105</v>
      </c>
      <c r="FU21" t="s">
        <v>105</v>
      </c>
      <c r="FV21">
        <v>11.3</v>
      </c>
      <c r="FW21">
        <v>6.9</v>
      </c>
      <c r="FX21">
        <v>4.4000000000000004</v>
      </c>
      <c r="FY21">
        <v>12</v>
      </c>
      <c r="FZ21">
        <v>6.8</v>
      </c>
      <c r="GA21">
        <v>5.2</v>
      </c>
      <c r="GB21" s="9">
        <f t="shared" si="19"/>
        <v>4.8000000000000007</v>
      </c>
      <c r="GC21" s="4">
        <f t="shared" si="20"/>
        <v>4</v>
      </c>
      <c r="GD21" t="s">
        <v>105</v>
      </c>
      <c r="GE21" t="s">
        <v>105</v>
      </c>
      <c r="GF21">
        <v>6.9</v>
      </c>
      <c r="GG21">
        <v>41</v>
      </c>
      <c r="GH21">
        <v>2.8</v>
      </c>
      <c r="GI21">
        <v>8.3000000000000007</v>
      </c>
      <c r="GJ21">
        <v>4.9000000000000004</v>
      </c>
      <c r="GK21">
        <v>3.4</v>
      </c>
      <c r="GL21" s="9">
        <f t="shared" si="21"/>
        <v>3.0999999999999996</v>
      </c>
      <c r="GM21" s="4" t="str">
        <f t="shared" si="22"/>
        <v/>
      </c>
      <c r="GN21" t="s">
        <v>105</v>
      </c>
      <c r="GO21" t="s">
        <v>105</v>
      </c>
    </row>
    <row r="22" spans="1:197" ht="16.2" thickBot="1" x14ac:dyDescent="0.35">
      <c r="A22" s="31">
        <v>2335</v>
      </c>
      <c r="B22" s="24">
        <v>43403</v>
      </c>
      <c r="C22" s="71" t="b">
        <v>0</v>
      </c>
      <c r="D22" t="s">
        <v>89</v>
      </c>
      <c r="E22" t="s">
        <v>92</v>
      </c>
      <c r="F22" t="s">
        <v>60</v>
      </c>
      <c r="G22">
        <v>1.54</v>
      </c>
      <c r="I22" t="s">
        <v>102</v>
      </c>
      <c r="J22" s="9">
        <f>AVERAGE(J20,J16)</f>
        <v>17.675000000000001</v>
      </c>
      <c r="K22" s="9">
        <f t="shared" ref="K22:AU22" si="140">AVERAGE(K20,K16)</f>
        <v>2.6749999999999998</v>
      </c>
      <c r="L22" s="9">
        <f t="shared" si="140"/>
        <v>6.2249999999999996</v>
      </c>
      <c r="M22" s="9">
        <f t="shared" si="140"/>
        <v>4.9749999999999996</v>
      </c>
      <c r="N22" s="9">
        <f t="shared" si="140"/>
        <v>6.95</v>
      </c>
      <c r="O22" s="9">
        <f t="shared" si="140"/>
        <v>11.324999999999999</v>
      </c>
      <c r="P22" s="9">
        <f t="shared" si="140"/>
        <v>11.475000000000001</v>
      </c>
      <c r="Q22" s="9">
        <f t="shared" si="140"/>
        <v>10.675000000000001</v>
      </c>
      <c r="R22" s="9">
        <f t="shared" si="140"/>
        <v>10.7</v>
      </c>
      <c r="S22" s="9">
        <f t="shared" si="140"/>
        <v>9.7749999999999986</v>
      </c>
      <c r="T22" s="9">
        <f t="shared" si="140"/>
        <v>11.074999999999999</v>
      </c>
      <c r="U22" s="9">
        <f t="shared" si="140"/>
        <v>13.375</v>
      </c>
      <c r="V22" s="9">
        <f t="shared" si="140"/>
        <v>14.575000000000001</v>
      </c>
      <c r="W22" s="9">
        <f t="shared" si="140"/>
        <v>13.574999999999999</v>
      </c>
      <c r="X22" s="9">
        <f t="shared" si="140"/>
        <v>13</v>
      </c>
      <c r="Y22" s="9">
        <f t="shared" si="140"/>
        <v>13.95</v>
      </c>
      <c r="Z22" s="9">
        <f t="shared" si="140"/>
        <v>15.55</v>
      </c>
      <c r="AA22" s="9">
        <f t="shared" si="140"/>
        <v>16.25</v>
      </c>
      <c r="AB22" s="9">
        <f t="shared" si="140"/>
        <v>15.525</v>
      </c>
      <c r="AC22" s="9">
        <f t="shared" si="140"/>
        <v>16.974999999999998</v>
      </c>
      <c r="AD22" s="9">
        <f t="shared" si="140"/>
        <v>20.625</v>
      </c>
      <c r="AE22" s="9">
        <f t="shared" si="140"/>
        <v>21.4</v>
      </c>
      <c r="AF22" s="9">
        <f t="shared" si="140"/>
        <v>18.024999999999999</v>
      </c>
      <c r="AG22" s="9">
        <f t="shared" si="140"/>
        <v>19.549999999999997</v>
      </c>
      <c r="AH22" s="9">
        <f t="shared" si="140"/>
        <v>17.150000000000002</v>
      </c>
      <c r="AI22" s="9">
        <f t="shared" si="140"/>
        <v>14.775</v>
      </c>
      <c r="AJ22" s="9">
        <f t="shared" si="140"/>
        <v>16.25</v>
      </c>
      <c r="AK22" s="9">
        <f t="shared" si="140"/>
        <v>16.375</v>
      </c>
      <c r="AL22" s="9">
        <f t="shared" si="140"/>
        <v>15.175000000000001</v>
      </c>
      <c r="AM22" s="9">
        <f t="shared" si="140"/>
        <v>17</v>
      </c>
      <c r="AN22" s="9">
        <f t="shared" si="140"/>
        <v>16.324999999999999</v>
      </c>
      <c r="AO22" s="9">
        <f t="shared" si="140"/>
        <v>18.574999999999999</v>
      </c>
      <c r="AP22" s="9">
        <f t="shared" si="140"/>
        <v>19.599999999999998</v>
      </c>
      <c r="AQ22" s="9">
        <f t="shared" si="140"/>
        <v>15.5</v>
      </c>
      <c r="AR22" s="9">
        <f t="shared" si="140"/>
        <v>15.7</v>
      </c>
      <c r="AS22" s="9">
        <f t="shared" si="140"/>
        <v>15.350000000000001</v>
      </c>
      <c r="AT22" s="9">
        <f t="shared" si="140"/>
        <v>16.3</v>
      </c>
      <c r="AU22" s="9">
        <f t="shared" si="140"/>
        <v>16.8</v>
      </c>
      <c r="AX22" s="63">
        <f t="shared" si="102"/>
        <v>15</v>
      </c>
      <c r="AY22">
        <v>12.5</v>
      </c>
      <c r="AZ22">
        <v>7</v>
      </c>
      <c r="BA22">
        <v>5.5</v>
      </c>
      <c r="BB22">
        <v>15.4</v>
      </c>
      <c r="BC22">
        <v>8.4</v>
      </c>
      <c r="BD22">
        <v>7</v>
      </c>
      <c r="BE22" s="9">
        <f t="shared" si="1"/>
        <v>6.25</v>
      </c>
      <c r="BF22" s="4">
        <f t="shared" si="2"/>
        <v>4</v>
      </c>
      <c r="BG22" t="s">
        <v>105</v>
      </c>
      <c r="BH22" t="s">
        <v>105</v>
      </c>
      <c r="BI22">
        <v>19.100000000000001</v>
      </c>
      <c r="BJ22">
        <v>10.3</v>
      </c>
      <c r="BK22" s="9">
        <v>8.8000000000000007</v>
      </c>
      <c r="BL22" s="9">
        <v>20.2</v>
      </c>
      <c r="BM22" s="31">
        <v>12.6</v>
      </c>
      <c r="BN22" s="32">
        <v>7.6</v>
      </c>
      <c r="BO22" s="9">
        <f t="shared" si="3"/>
        <v>8.1999999999999993</v>
      </c>
      <c r="BP22" s="4">
        <f t="shared" si="25"/>
        <v>4</v>
      </c>
      <c r="BQ22" s="32" t="s">
        <v>105</v>
      </c>
      <c r="BR22" s="9" t="s">
        <v>105</v>
      </c>
      <c r="BS22" s="9">
        <f t="shared" si="4"/>
        <v>8.1999999999999993</v>
      </c>
      <c r="BT22">
        <v>18.399999999999999</v>
      </c>
      <c r="BU22" s="9">
        <v>10.6</v>
      </c>
      <c r="BV22" s="9">
        <v>7.8</v>
      </c>
      <c r="BW22" s="9">
        <v>17.100000000000001</v>
      </c>
      <c r="BX22" s="9">
        <v>10.199999999999999</v>
      </c>
      <c r="BY22" s="9">
        <v>6.9</v>
      </c>
      <c r="BZ22" s="9">
        <f t="shared" si="5"/>
        <v>7.35</v>
      </c>
      <c r="CA22" s="4">
        <f t="shared" si="6"/>
        <v>4</v>
      </c>
      <c r="CB22" s="9" t="s">
        <v>105</v>
      </c>
      <c r="CC22" s="9" t="s">
        <v>105</v>
      </c>
      <c r="CD22">
        <v>3.7</v>
      </c>
      <c r="CE22">
        <v>2.2000000000000002</v>
      </c>
      <c r="CF22">
        <v>1.5</v>
      </c>
      <c r="CG22">
        <v>2.4</v>
      </c>
      <c r="CH22">
        <v>1.4</v>
      </c>
      <c r="CI22">
        <v>1</v>
      </c>
      <c r="CJ22" s="9">
        <f t="shared" si="7"/>
        <v>1.25</v>
      </c>
      <c r="CK22" s="4">
        <f t="shared" si="8"/>
        <v>0</v>
      </c>
      <c r="CL22" t="s">
        <v>105</v>
      </c>
      <c r="CM22" t="s">
        <v>105</v>
      </c>
      <c r="CN22">
        <v>8.1</v>
      </c>
      <c r="CO22">
        <v>3.6</v>
      </c>
      <c r="CP22">
        <v>4.5</v>
      </c>
      <c r="CQ22">
        <v>10.4</v>
      </c>
      <c r="CR22">
        <v>5.8</v>
      </c>
      <c r="CS22">
        <v>4.5999999999999996</v>
      </c>
      <c r="CT22" s="9">
        <f t="shared" si="9"/>
        <v>4.55</v>
      </c>
      <c r="CU22" s="4">
        <f t="shared" si="10"/>
        <v>2</v>
      </c>
      <c r="CV22" t="s">
        <v>105</v>
      </c>
      <c r="CW22" t="s">
        <v>105</v>
      </c>
      <c r="CX22" s="9">
        <v>11.1</v>
      </c>
      <c r="CY22" s="9">
        <v>4.0999999999999996</v>
      </c>
      <c r="CZ22" s="9">
        <v>7</v>
      </c>
      <c r="DA22" s="9">
        <v>13.7</v>
      </c>
      <c r="DB22" s="9">
        <v>5</v>
      </c>
      <c r="DC22" s="9">
        <f t="shared" si="11"/>
        <v>4.55</v>
      </c>
      <c r="DD22" s="9">
        <v>8.6999999999999993</v>
      </c>
      <c r="DE22" s="4">
        <f t="shared" si="12"/>
        <v>4</v>
      </c>
      <c r="DF22" s="9" t="s">
        <v>105</v>
      </c>
      <c r="DG22" s="9" t="s">
        <v>105</v>
      </c>
      <c r="DQ22" s="9">
        <v>3.5</v>
      </c>
      <c r="DR22" s="9">
        <v>1.6</v>
      </c>
      <c r="DS22" s="9">
        <v>1.9</v>
      </c>
      <c r="DT22" s="9">
        <v>2.5</v>
      </c>
      <c r="DU22" s="9">
        <v>1.4</v>
      </c>
      <c r="DV22" s="9">
        <v>1.1000000000000001</v>
      </c>
      <c r="DW22" s="4">
        <f t="shared" si="13"/>
        <v>0</v>
      </c>
      <c r="DX22" t="s">
        <v>105</v>
      </c>
      <c r="DY22" t="s">
        <v>105</v>
      </c>
      <c r="ER22">
        <v>6.3</v>
      </c>
      <c r="ES22">
        <v>3.2</v>
      </c>
      <c r="ET22">
        <v>3.1</v>
      </c>
      <c r="EU22">
        <v>8.3000000000000007</v>
      </c>
      <c r="EV22">
        <v>5.3</v>
      </c>
      <c r="EW22">
        <v>3</v>
      </c>
      <c r="EX22" s="9">
        <f t="shared" si="14"/>
        <v>3.05</v>
      </c>
      <c r="EY22" s="4">
        <f t="shared" si="15"/>
        <v>2</v>
      </c>
      <c r="EZ22" t="s">
        <v>105</v>
      </c>
      <c r="FA22" t="s">
        <v>105</v>
      </c>
      <c r="FB22">
        <v>9.4</v>
      </c>
      <c r="FC22">
        <v>3.5</v>
      </c>
      <c r="FD22">
        <v>5.9</v>
      </c>
      <c r="FE22">
        <v>7.9</v>
      </c>
      <c r="FF22">
        <v>5</v>
      </c>
      <c r="FG22">
        <v>2.9</v>
      </c>
      <c r="FH22" s="9">
        <f t="shared" si="16"/>
        <v>4.4000000000000004</v>
      </c>
      <c r="FI22" s="4">
        <f t="shared" si="17"/>
        <v>2</v>
      </c>
      <c r="FJ22" t="s">
        <v>105</v>
      </c>
      <c r="FK22" t="s">
        <v>105</v>
      </c>
      <c r="FL22">
        <v>8.3000000000000007</v>
      </c>
      <c r="FM22">
        <v>3.1</v>
      </c>
      <c r="FN22">
        <v>5.2</v>
      </c>
      <c r="FO22">
        <v>5.7</v>
      </c>
      <c r="FP22">
        <v>2.5</v>
      </c>
      <c r="FQ22">
        <v>3.2</v>
      </c>
      <c r="FR22" s="9">
        <f t="shared" si="18"/>
        <v>4.2</v>
      </c>
      <c r="FS22" s="4">
        <f t="shared" si="23"/>
        <v>2</v>
      </c>
      <c r="FT22" t="s">
        <v>105</v>
      </c>
      <c r="FU22" t="s">
        <v>105</v>
      </c>
      <c r="FV22">
        <v>12.6</v>
      </c>
      <c r="FW22">
        <v>6.9</v>
      </c>
      <c r="FX22">
        <v>5.7</v>
      </c>
      <c r="FY22">
        <v>13.1</v>
      </c>
      <c r="FZ22">
        <v>7.9</v>
      </c>
      <c r="GA22">
        <v>5.2</v>
      </c>
      <c r="GB22" s="9">
        <f t="shared" si="19"/>
        <v>5.45</v>
      </c>
      <c r="GC22" s="4">
        <f t="shared" si="20"/>
        <v>4</v>
      </c>
      <c r="GD22" t="s">
        <v>105</v>
      </c>
      <c r="GE22" t="s">
        <v>105</v>
      </c>
      <c r="GF22">
        <v>9.4</v>
      </c>
      <c r="GG22">
        <v>3.9</v>
      </c>
      <c r="GH22">
        <v>5.5</v>
      </c>
      <c r="GI22">
        <v>8</v>
      </c>
      <c r="GJ22">
        <v>4.4000000000000004</v>
      </c>
      <c r="GK22">
        <v>3.6</v>
      </c>
      <c r="GL22" s="9">
        <f t="shared" si="21"/>
        <v>4.55</v>
      </c>
      <c r="GM22" s="4">
        <f t="shared" si="22"/>
        <v>2</v>
      </c>
      <c r="GN22" t="s">
        <v>105</v>
      </c>
      <c r="GO22" t="s">
        <v>105</v>
      </c>
    </row>
    <row r="23" spans="1:197" ht="16.2" thickBot="1" x14ac:dyDescent="0.35">
      <c r="A23" s="31">
        <v>2335</v>
      </c>
      <c r="B23" s="24">
        <v>43403</v>
      </c>
      <c r="C23" s="71" t="b">
        <v>0</v>
      </c>
      <c r="D23" t="s">
        <v>89</v>
      </c>
      <c r="E23" t="s">
        <v>92</v>
      </c>
      <c r="F23" t="s">
        <v>60</v>
      </c>
      <c r="G23">
        <v>1.54</v>
      </c>
      <c r="I23" t="s">
        <v>103</v>
      </c>
      <c r="J23" s="4">
        <f>IF(AND((J19+J15)/2&gt;5,(J18+J14)/2&gt;10,J24="N",J25="N"),4,IF(AND((J19+J15)/2&lt;5,(J18+J14)/2&gt;10,J24="N",J25="N"),4,IF(AND((J19+J15)/2&lt;5,(J18+J14)/2&lt;5,J24="Y"),1,IF(AND(J25="Y",J24="N"),3,IF(AND(J25="Y",J24="Y"),1,IF(AND((J19+J15)/2&lt;5,(J18+J14)/2&gt;5,(J18+J14)/2&lt;10,J24="N",J25="N"),2,IF(AND((J19+J15)/2&lt;5,(J18+J14)/2&lt;5,J24="N",J25="N"),0,"")))))))</f>
        <v>4</v>
      </c>
      <c r="K23" s="4">
        <f>IF(AND((K19+K15)/2&gt;5,(K18+K14)/2&gt;10,K24="N",K25="N"),4,IF(AND((K19+K15)/2&lt;5,(K18+K14)/2&gt;10,K24="N",K25="N"),4,IF(AND((K19+K15)/2&lt;5,(K18+K14)/2&lt;5,K24="Y"),1,IF(AND(K25="Y",K24="N"),3,IF(AND(K25="Y",K24="Y"),1,IF(AND((K19+K15)/2&lt;5,(K18+K14)/2&gt;5,(K18+K14)/2&lt;10,K24="N",K25="N"),2,IF(AND((K19+K15)/2&lt;5,(K18+K14)/2&lt;5,K24="N",K25="N"),0,"")))))))</f>
        <v>0</v>
      </c>
      <c r="L23" s="4">
        <v>2</v>
      </c>
      <c r="M23" s="4">
        <f t="shared" ref="M23:AT23" si="141">IF(AND((M19+M15)/2&gt;5,(M18+M14)/2&gt;10,M24="N",M25="N"),4,IF(AND((M19+M15)/2&lt;5,(M18+M14)/2&gt;10,M24="N",M25="N"),4,IF(AND((M19+M15)/2&lt;5,(M18+M14)/2&lt;5,M24="Y"),1,IF(AND(M25="Y",M24="N"),3,IF(AND(M25="Y",M24="Y"),1,IF(AND((M19+M15)/2&lt;5,(M18+M14)/2&gt;5,(M18+M14)/2&lt;10,M24="N",M25="N"),2,IF(AND((M19+M15)/2&lt;5,(M18+M14)/2&lt;5,M24="N",M25="N"),0,"")))))))</f>
        <v>2</v>
      </c>
      <c r="N23" s="4">
        <f t="shared" si="141"/>
        <v>2</v>
      </c>
      <c r="O23" s="4">
        <f t="shared" si="141"/>
        <v>4</v>
      </c>
      <c r="P23" s="4">
        <f t="shared" si="141"/>
        <v>4</v>
      </c>
      <c r="Q23" s="4">
        <f t="shared" si="141"/>
        <v>4</v>
      </c>
      <c r="R23" s="4">
        <f t="shared" si="141"/>
        <v>4</v>
      </c>
      <c r="S23" s="4">
        <f t="shared" si="141"/>
        <v>4</v>
      </c>
      <c r="T23" s="4">
        <f t="shared" si="141"/>
        <v>4</v>
      </c>
      <c r="U23" s="4">
        <f t="shared" si="141"/>
        <v>4</v>
      </c>
      <c r="V23" s="4">
        <f t="shared" si="141"/>
        <v>4</v>
      </c>
      <c r="W23" s="4">
        <f t="shared" si="141"/>
        <v>4</v>
      </c>
      <c r="X23" s="4">
        <f t="shared" si="141"/>
        <v>4</v>
      </c>
      <c r="Y23" s="4">
        <f t="shared" si="141"/>
        <v>4</v>
      </c>
      <c r="Z23" s="4">
        <f t="shared" si="141"/>
        <v>4</v>
      </c>
      <c r="AA23" s="4">
        <f t="shared" si="141"/>
        <v>4</v>
      </c>
      <c r="AB23" s="4">
        <f t="shared" si="141"/>
        <v>4</v>
      </c>
      <c r="AC23" s="4">
        <f t="shared" si="141"/>
        <v>4</v>
      </c>
      <c r="AD23" s="4">
        <f t="shared" si="141"/>
        <v>4</v>
      </c>
      <c r="AE23" s="4">
        <f t="shared" si="141"/>
        <v>4</v>
      </c>
      <c r="AF23" s="4">
        <f t="shared" si="141"/>
        <v>4</v>
      </c>
      <c r="AG23" s="4">
        <f t="shared" si="141"/>
        <v>4</v>
      </c>
      <c r="AH23" s="4">
        <f t="shared" si="141"/>
        <v>4</v>
      </c>
      <c r="AI23" s="4">
        <f t="shared" si="141"/>
        <v>4</v>
      </c>
      <c r="AJ23" s="4">
        <f t="shared" si="141"/>
        <v>4</v>
      </c>
      <c r="AK23" s="4">
        <f t="shared" si="141"/>
        <v>4</v>
      </c>
      <c r="AL23" s="4">
        <f t="shared" si="141"/>
        <v>4</v>
      </c>
      <c r="AM23" s="4">
        <f t="shared" si="141"/>
        <v>4</v>
      </c>
      <c r="AN23" s="4">
        <f t="shared" si="141"/>
        <v>4</v>
      </c>
      <c r="AO23" s="4">
        <f t="shared" si="141"/>
        <v>4</v>
      </c>
      <c r="AP23" s="4">
        <f t="shared" si="141"/>
        <v>4</v>
      </c>
      <c r="AQ23" s="4">
        <f t="shared" si="141"/>
        <v>4</v>
      </c>
      <c r="AR23" s="4">
        <f t="shared" si="141"/>
        <v>4</v>
      </c>
      <c r="AS23" s="4">
        <f t="shared" si="141"/>
        <v>4</v>
      </c>
      <c r="AT23" s="4">
        <f t="shared" si="141"/>
        <v>4</v>
      </c>
      <c r="AU23" s="4">
        <v>4</v>
      </c>
      <c r="AX23" s="63">
        <f t="shared" si="102"/>
        <v>16</v>
      </c>
      <c r="AY23">
        <v>11.8</v>
      </c>
      <c r="AZ23">
        <v>7</v>
      </c>
      <c r="BA23">
        <v>4.8</v>
      </c>
      <c r="BB23">
        <v>16.7</v>
      </c>
      <c r="BC23">
        <v>9.1999999999999993</v>
      </c>
      <c r="BD23">
        <v>7.5</v>
      </c>
      <c r="BE23" s="9">
        <f t="shared" si="1"/>
        <v>6.15</v>
      </c>
      <c r="BF23" s="4" t="str">
        <f t="shared" si="2"/>
        <v/>
      </c>
      <c r="BG23" t="s">
        <v>107</v>
      </c>
      <c r="BH23" t="s">
        <v>105</v>
      </c>
      <c r="BI23">
        <v>18</v>
      </c>
      <c r="BJ23">
        <v>10.7</v>
      </c>
      <c r="BK23" s="9">
        <v>7.3</v>
      </c>
      <c r="BL23" s="9">
        <v>23.3</v>
      </c>
      <c r="BM23" s="31">
        <v>13</v>
      </c>
      <c r="BN23" s="32">
        <v>10.3</v>
      </c>
      <c r="BO23" s="9">
        <f t="shared" si="3"/>
        <v>8.8000000000000007</v>
      </c>
      <c r="BP23" s="4">
        <f t="shared" si="25"/>
        <v>4</v>
      </c>
      <c r="BQ23" s="32" t="s">
        <v>105</v>
      </c>
      <c r="BR23" s="9" t="s">
        <v>105</v>
      </c>
      <c r="BS23" s="9">
        <f t="shared" si="4"/>
        <v>8.8000000000000007</v>
      </c>
      <c r="BT23">
        <v>1.53</v>
      </c>
      <c r="BU23" s="9">
        <v>10.199999999999999</v>
      </c>
      <c r="BV23" s="9">
        <v>5.0999999999999996</v>
      </c>
      <c r="BW23" s="9">
        <v>18.5</v>
      </c>
      <c r="BX23" s="9">
        <v>9.6999999999999993</v>
      </c>
      <c r="BY23" s="9">
        <v>8.8000000000000007</v>
      </c>
      <c r="BZ23" s="9">
        <f t="shared" si="5"/>
        <v>6.95</v>
      </c>
      <c r="CA23" s="4">
        <f t="shared" si="6"/>
        <v>4</v>
      </c>
      <c r="CB23" s="9" t="s">
        <v>105</v>
      </c>
      <c r="CC23" s="9" t="s">
        <v>105</v>
      </c>
      <c r="CD23">
        <v>3</v>
      </c>
      <c r="CE23">
        <v>1.9</v>
      </c>
      <c r="CF23">
        <v>1.1000000000000001</v>
      </c>
      <c r="CG23">
        <v>2.4</v>
      </c>
      <c r="CH23">
        <v>1.5</v>
      </c>
      <c r="CI23">
        <v>0.9</v>
      </c>
      <c r="CJ23" s="9">
        <f t="shared" si="7"/>
        <v>1</v>
      </c>
      <c r="CK23" s="4">
        <f t="shared" si="8"/>
        <v>0</v>
      </c>
      <c r="CL23" t="s">
        <v>105</v>
      </c>
      <c r="CM23" t="s">
        <v>105</v>
      </c>
      <c r="CN23">
        <v>5.8</v>
      </c>
      <c r="CO23">
        <v>3.6</v>
      </c>
      <c r="CP23">
        <v>2.2000000000000002</v>
      </c>
      <c r="CQ23">
        <v>7.9</v>
      </c>
      <c r="CR23">
        <v>5.3</v>
      </c>
      <c r="CS23">
        <v>2.6</v>
      </c>
      <c r="CT23" s="9">
        <f t="shared" si="9"/>
        <v>2.4000000000000004</v>
      </c>
      <c r="CU23" s="4">
        <f t="shared" si="10"/>
        <v>2</v>
      </c>
      <c r="CV23" t="s">
        <v>105</v>
      </c>
      <c r="CW23" t="s">
        <v>105</v>
      </c>
      <c r="CX23" s="9">
        <v>11.2</v>
      </c>
      <c r="CY23" s="9">
        <v>4.4000000000000004</v>
      </c>
      <c r="CZ23" s="9">
        <v>68</v>
      </c>
      <c r="DA23" s="9">
        <v>10.1</v>
      </c>
      <c r="DB23" s="9">
        <v>3.7</v>
      </c>
      <c r="DC23" s="9">
        <f t="shared" si="11"/>
        <v>4.0500000000000007</v>
      </c>
      <c r="DD23" s="9">
        <v>6.4</v>
      </c>
      <c r="DE23" s="4">
        <f t="shared" si="12"/>
        <v>4</v>
      </c>
      <c r="DF23" s="9" t="s">
        <v>105</v>
      </c>
      <c r="DG23" s="9" t="s">
        <v>105</v>
      </c>
      <c r="DQ23" s="9">
        <v>3.4</v>
      </c>
      <c r="DR23" s="9">
        <v>2</v>
      </c>
      <c r="DS23" s="9">
        <v>1.4</v>
      </c>
      <c r="DT23" s="9">
        <v>3.5</v>
      </c>
      <c r="DU23" s="9">
        <v>2.2000000000000002</v>
      </c>
      <c r="DV23" s="9">
        <v>1.3</v>
      </c>
      <c r="DW23" s="4">
        <f t="shared" si="13"/>
        <v>0</v>
      </c>
      <c r="DX23" t="s">
        <v>105</v>
      </c>
      <c r="DY23" t="s">
        <v>105</v>
      </c>
      <c r="ER23">
        <v>7</v>
      </c>
      <c r="ES23">
        <v>4.4000000000000004</v>
      </c>
      <c r="ET23">
        <v>2.6</v>
      </c>
      <c r="EU23">
        <v>9.5</v>
      </c>
      <c r="EV23">
        <v>6.5</v>
      </c>
      <c r="EW23">
        <v>3</v>
      </c>
      <c r="EX23" s="9">
        <f t="shared" si="14"/>
        <v>2.8</v>
      </c>
      <c r="EY23" s="4" t="str">
        <f t="shared" si="15"/>
        <v/>
      </c>
      <c r="EZ23" t="s">
        <v>105</v>
      </c>
      <c r="FA23" t="s">
        <v>105</v>
      </c>
      <c r="FB23">
        <v>7</v>
      </c>
      <c r="FC23">
        <v>3.6</v>
      </c>
      <c r="FD23">
        <v>3.4</v>
      </c>
      <c r="FE23">
        <v>6.6</v>
      </c>
      <c r="FF23">
        <v>4.7</v>
      </c>
      <c r="FG23">
        <v>1.9</v>
      </c>
      <c r="FH23" s="9">
        <f t="shared" si="16"/>
        <v>2.65</v>
      </c>
      <c r="FI23" s="4">
        <f t="shared" si="17"/>
        <v>2</v>
      </c>
      <c r="FJ23" t="s">
        <v>105</v>
      </c>
      <c r="FK23" t="s">
        <v>105</v>
      </c>
      <c r="FL23">
        <v>6.5</v>
      </c>
      <c r="FM23">
        <v>2.8</v>
      </c>
      <c r="FN23">
        <v>3.7</v>
      </c>
      <c r="FO23">
        <v>6</v>
      </c>
      <c r="FP23">
        <v>2.2999999999999998</v>
      </c>
      <c r="FQ23">
        <v>3.7</v>
      </c>
      <c r="FR23" s="9">
        <f t="shared" si="18"/>
        <v>3.7</v>
      </c>
      <c r="FS23" s="4">
        <f t="shared" si="23"/>
        <v>2</v>
      </c>
      <c r="FT23" t="s">
        <v>105</v>
      </c>
      <c r="FU23" t="s">
        <v>105</v>
      </c>
      <c r="FV23">
        <v>11.1</v>
      </c>
      <c r="FW23">
        <v>6.4</v>
      </c>
      <c r="FX23">
        <v>4.7</v>
      </c>
      <c r="FY23">
        <v>10.3</v>
      </c>
      <c r="FZ23">
        <v>7.4</v>
      </c>
      <c r="GA23">
        <v>2.9</v>
      </c>
      <c r="GB23" s="9">
        <f t="shared" si="19"/>
        <v>3.8</v>
      </c>
      <c r="GC23" s="4">
        <f t="shared" si="20"/>
        <v>4</v>
      </c>
      <c r="GD23" t="s">
        <v>105</v>
      </c>
      <c r="GE23" t="s">
        <v>105</v>
      </c>
      <c r="GF23">
        <v>7.7</v>
      </c>
      <c r="GG23">
        <v>4.4000000000000004</v>
      </c>
      <c r="GH23">
        <v>3.3</v>
      </c>
      <c r="GI23">
        <v>9.5</v>
      </c>
      <c r="GJ23">
        <v>4.7</v>
      </c>
      <c r="GK23">
        <v>4.8</v>
      </c>
      <c r="GL23" s="9">
        <f t="shared" si="21"/>
        <v>4.05</v>
      </c>
      <c r="GM23" s="4">
        <f t="shared" si="22"/>
        <v>2</v>
      </c>
      <c r="GN23" t="s">
        <v>105</v>
      </c>
      <c r="GO23" t="s">
        <v>105</v>
      </c>
    </row>
    <row r="24" spans="1:197" ht="16.2" thickBot="1" x14ac:dyDescent="0.35">
      <c r="A24" s="31">
        <v>2335</v>
      </c>
      <c r="B24" s="24">
        <v>43403</v>
      </c>
      <c r="C24" s="71" t="b">
        <v>0</v>
      </c>
      <c r="D24" t="s">
        <v>89</v>
      </c>
      <c r="E24" t="s">
        <v>92</v>
      </c>
      <c r="F24" t="s">
        <v>60</v>
      </c>
      <c r="G24">
        <v>1.54</v>
      </c>
      <c r="I24" t="s">
        <v>104</v>
      </c>
      <c r="J24" s="32" t="s">
        <v>105</v>
      </c>
      <c r="K24" s="32" t="s">
        <v>105</v>
      </c>
      <c r="L24" s="32" t="s">
        <v>105</v>
      </c>
      <c r="M24" s="32" t="s">
        <v>105</v>
      </c>
      <c r="N24" s="32" t="s">
        <v>105</v>
      </c>
      <c r="O24" s="32" t="s">
        <v>105</v>
      </c>
      <c r="P24" s="32" t="s">
        <v>105</v>
      </c>
      <c r="Q24" s="32" t="s">
        <v>105</v>
      </c>
      <c r="R24" s="32" t="s">
        <v>105</v>
      </c>
      <c r="S24" s="32" t="s">
        <v>105</v>
      </c>
      <c r="T24" s="32" t="s">
        <v>105</v>
      </c>
      <c r="U24" s="32" t="s">
        <v>105</v>
      </c>
      <c r="V24" s="32" t="s">
        <v>105</v>
      </c>
      <c r="W24" s="32" t="s">
        <v>105</v>
      </c>
      <c r="X24" s="32" t="s">
        <v>105</v>
      </c>
      <c r="Y24" s="32" t="s">
        <v>105</v>
      </c>
      <c r="Z24" s="32" t="s">
        <v>105</v>
      </c>
      <c r="AA24" s="32" t="s">
        <v>105</v>
      </c>
      <c r="AB24" s="32" t="s">
        <v>105</v>
      </c>
      <c r="AC24" s="32" t="s">
        <v>105</v>
      </c>
      <c r="AD24" s="32" t="s">
        <v>105</v>
      </c>
      <c r="AE24" s="32" t="s">
        <v>105</v>
      </c>
      <c r="AF24" s="32" t="s">
        <v>105</v>
      </c>
      <c r="AG24" s="32" t="s">
        <v>105</v>
      </c>
      <c r="AH24" s="32" t="s">
        <v>105</v>
      </c>
      <c r="AI24" s="32" t="s">
        <v>105</v>
      </c>
      <c r="AJ24" s="32" t="s">
        <v>105</v>
      </c>
      <c r="AK24" s="32" t="s">
        <v>105</v>
      </c>
      <c r="AL24" s="32" t="s">
        <v>105</v>
      </c>
      <c r="AM24" s="32" t="s">
        <v>105</v>
      </c>
      <c r="AN24" s="32" t="s">
        <v>105</v>
      </c>
      <c r="AO24" s="32" t="s">
        <v>105</v>
      </c>
      <c r="AP24" s="32" t="s">
        <v>105</v>
      </c>
      <c r="AQ24" s="32" t="s">
        <v>105</v>
      </c>
      <c r="AR24" s="32" t="s">
        <v>105</v>
      </c>
      <c r="AS24" s="32" t="s">
        <v>105</v>
      </c>
      <c r="AT24" s="32" t="s">
        <v>105</v>
      </c>
      <c r="AU24" t="s">
        <v>105</v>
      </c>
      <c r="AV24">
        <f t="shared" ref="AV24" si="142">COUNTIF(J24:AT24, "Y")</f>
        <v>0</v>
      </c>
      <c r="AX24" s="63">
        <f t="shared" si="102"/>
        <v>17</v>
      </c>
      <c r="AY24">
        <v>11.2</v>
      </c>
      <c r="AZ24">
        <v>6.1</v>
      </c>
      <c r="BA24">
        <v>5.0999999999999996</v>
      </c>
      <c r="BB24">
        <v>15</v>
      </c>
      <c r="BC24">
        <v>8</v>
      </c>
      <c r="BD24">
        <v>7</v>
      </c>
      <c r="BE24" s="9">
        <f t="shared" si="1"/>
        <v>6.05</v>
      </c>
      <c r="BF24" s="4">
        <f t="shared" si="2"/>
        <v>4</v>
      </c>
      <c r="BG24" t="s">
        <v>105</v>
      </c>
      <c r="BH24" t="s">
        <v>105</v>
      </c>
      <c r="BI24">
        <v>17</v>
      </c>
      <c r="BJ24">
        <v>10.5</v>
      </c>
      <c r="BK24" s="9">
        <v>6.5</v>
      </c>
      <c r="BL24" s="9">
        <v>21.1</v>
      </c>
      <c r="BM24" s="31">
        <v>13.5</v>
      </c>
      <c r="BN24" s="32">
        <v>7.6</v>
      </c>
      <c r="BO24" s="9">
        <f t="shared" si="3"/>
        <v>7.05</v>
      </c>
      <c r="BP24" s="4">
        <f t="shared" si="25"/>
        <v>4</v>
      </c>
      <c r="BQ24" s="32" t="s">
        <v>105</v>
      </c>
      <c r="BR24" s="9" t="s">
        <v>105</v>
      </c>
      <c r="BS24" s="9">
        <f t="shared" si="4"/>
        <v>7.05</v>
      </c>
      <c r="BT24">
        <v>16.100000000000001</v>
      </c>
      <c r="BU24" s="9">
        <v>8.4</v>
      </c>
      <c r="BV24" s="9">
        <v>7.7</v>
      </c>
      <c r="BW24" s="9">
        <v>17.600000000000001</v>
      </c>
      <c r="BX24" s="9">
        <v>9.4</v>
      </c>
      <c r="BY24" s="9">
        <v>8.1999999999999993</v>
      </c>
      <c r="BZ24" s="9">
        <f t="shared" si="5"/>
        <v>7.9499999999999993</v>
      </c>
      <c r="CA24" s="4">
        <f t="shared" si="6"/>
        <v>4</v>
      </c>
      <c r="CB24" s="9" t="s">
        <v>105</v>
      </c>
      <c r="CC24" s="9" t="s">
        <v>105</v>
      </c>
      <c r="CD24">
        <v>2.8</v>
      </c>
      <c r="CE24">
        <v>1.5</v>
      </c>
      <c r="CF24">
        <v>1.3</v>
      </c>
      <c r="CG24">
        <v>2.9</v>
      </c>
      <c r="CH24">
        <v>1.6</v>
      </c>
      <c r="CI24">
        <v>1.3</v>
      </c>
      <c r="CJ24" s="9">
        <f t="shared" si="7"/>
        <v>1.3</v>
      </c>
      <c r="CK24" s="4">
        <f t="shared" si="8"/>
        <v>0</v>
      </c>
      <c r="CL24" t="s">
        <v>105</v>
      </c>
      <c r="CM24" t="s">
        <v>105</v>
      </c>
      <c r="CN24">
        <v>7.1</v>
      </c>
      <c r="CO24">
        <v>3.5</v>
      </c>
      <c r="CP24">
        <v>3.6</v>
      </c>
      <c r="CQ24">
        <v>9.5</v>
      </c>
      <c r="CR24">
        <v>5.2</v>
      </c>
      <c r="CS24">
        <v>4.3</v>
      </c>
      <c r="CT24" s="9">
        <f t="shared" si="9"/>
        <v>3.95</v>
      </c>
      <c r="CU24" s="4">
        <f t="shared" si="10"/>
        <v>2</v>
      </c>
      <c r="CV24" t="s">
        <v>105</v>
      </c>
      <c r="CW24" t="s">
        <v>105</v>
      </c>
      <c r="CX24" s="9">
        <v>12.6</v>
      </c>
      <c r="CY24" s="9">
        <v>5.2</v>
      </c>
      <c r="CZ24" s="9">
        <v>7.4</v>
      </c>
      <c r="DA24" s="9">
        <v>12.3</v>
      </c>
      <c r="DB24" s="9">
        <v>3.9</v>
      </c>
      <c r="DC24" s="9">
        <f t="shared" si="11"/>
        <v>4.55</v>
      </c>
      <c r="DD24" s="9">
        <v>8.4</v>
      </c>
      <c r="DE24" s="4">
        <f t="shared" si="12"/>
        <v>4</v>
      </c>
      <c r="DF24" s="9" t="s">
        <v>105</v>
      </c>
      <c r="DG24" s="9" t="s">
        <v>105</v>
      </c>
      <c r="DQ24" s="9">
        <v>3.4</v>
      </c>
      <c r="DR24" s="9">
        <v>1.9</v>
      </c>
      <c r="DS24" s="9">
        <v>1.5</v>
      </c>
      <c r="DT24" s="9">
        <v>3.3</v>
      </c>
      <c r="DU24" s="9">
        <v>1.7</v>
      </c>
      <c r="DV24" s="9">
        <v>1.6</v>
      </c>
      <c r="DW24" s="4">
        <f t="shared" si="13"/>
        <v>0</v>
      </c>
      <c r="DX24" t="s">
        <v>105</v>
      </c>
      <c r="DY24" t="s">
        <v>105</v>
      </c>
      <c r="ER24">
        <v>7.5</v>
      </c>
      <c r="ES24">
        <v>3.4</v>
      </c>
      <c r="ET24">
        <v>4.0999999999999996</v>
      </c>
      <c r="EU24">
        <v>10.199999999999999</v>
      </c>
      <c r="EV24">
        <v>5.9</v>
      </c>
      <c r="EW24">
        <v>4.3</v>
      </c>
      <c r="EX24" s="9">
        <f t="shared" si="14"/>
        <v>4.1999999999999993</v>
      </c>
      <c r="EY24" s="4">
        <f t="shared" si="15"/>
        <v>2</v>
      </c>
      <c r="EZ24" t="s">
        <v>105</v>
      </c>
      <c r="FA24" t="s">
        <v>105</v>
      </c>
      <c r="FB24">
        <v>7</v>
      </c>
      <c r="FC24">
        <v>3</v>
      </c>
      <c r="FD24">
        <v>4</v>
      </c>
      <c r="FE24">
        <v>5.9</v>
      </c>
      <c r="FF24">
        <v>3</v>
      </c>
      <c r="FG24">
        <v>2.9</v>
      </c>
      <c r="FH24" s="9">
        <f t="shared" si="16"/>
        <v>3.45</v>
      </c>
      <c r="FI24" s="4">
        <f t="shared" si="17"/>
        <v>2</v>
      </c>
      <c r="FJ24" t="s">
        <v>105</v>
      </c>
      <c r="FK24" t="s">
        <v>105</v>
      </c>
      <c r="FL24">
        <v>11.1</v>
      </c>
      <c r="FM24">
        <v>3.1</v>
      </c>
      <c r="FN24">
        <v>8</v>
      </c>
      <c r="FO24">
        <v>6.4</v>
      </c>
      <c r="FP24">
        <v>2.4</v>
      </c>
      <c r="FQ24">
        <v>4</v>
      </c>
      <c r="FR24" s="9">
        <f t="shared" si="18"/>
        <v>6</v>
      </c>
      <c r="FS24" s="4">
        <f t="shared" si="23"/>
        <v>2</v>
      </c>
      <c r="FT24" t="s">
        <v>105</v>
      </c>
      <c r="FU24" t="s">
        <v>105</v>
      </c>
      <c r="FV24">
        <v>12.1</v>
      </c>
      <c r="FW24">
        <v>7.1</v>
      </c>
      <c r="FX24">
        <v>5</v>
      </c>
      <c r="FY24">
        <v>13.2</v>
      </c>
      <c r="FZ24">
        <v>7.2</v>
      </c>
      <c r="GA24">
        <v>6</v>
      </c>
      <c r="GB24" s="9">
        <f t="shared" si="19"/>
        <v>5.5</v>
      </c>
      <c r="GC24" s="4">
        <f t="shared" si="20"/>
        <v>4</v>
      </c>
      <c r="GD24" t="s">
        <v>105</v>
      </c>
      <c r="GE24" t="s">
        <v>105</v>
      </c>
      <c r="GF24">
        <v>4.0999999999999996</v>
      </c>
      <c r="GG24">
        <v>2.4</v>
      </c>
      <c r="GH24">
        <v>1.7</v>
      </c>
      <c r="GI24">
        <v>6.5</v>
      </c>
      <c r="GJ24">
        <v>2.6</v>
      </c>
      <c r="GK24">
        <v>3.9</v>
      </c>
      <c r="GL24" s="9">
        <f t="shared" si="21"/>
        <v>2.8</v>
      </c>
      <c r="GM24" s="4">
        <f t="shared" si="22"/>
        <v>2</v>
      </c>
      <c r="GN24" t="s">
        <v>105</v>
      </c>
      <c r="GO24" t="s">
        <v>105</v>
      </c>
    </row>
    <row r="25" spans="1:197" ht="16.2" thickBot="1" x14ac:dyDescent="0.35">
      <c r="A25" s="31">
        <v>2335</v>
      </c>
      <c r="B25" s="24">
        <v>43403</v>
      </c>
      <c r="C25" s="71" t="b">
        <v>0</v>
      </c>
      <c r="D25" t="s">
        <v>89</v>
      </c>
      <c r="E25" t="s">
        <v>92</v>
      </c>
      <c r="F25" t="s">
        <v>60</v>
      </c>
      <c r="G25">
        <v>1.54</v>
      </c>
      <c r="I25" t="s">
        <v>106</v>
      </c>
      <c r="J25" s="9" t="s">
        <v>105</v>
      </c>
      <c r="K25" s="9" t="s">
        <v>105</v>
      </c>
      <c r="L25" s="9" t="s">
        <v>105</v>
      </c>
      <c r="M25" s="9" t="s">
        <v>105</v>
      </c>
      <c r="N25" s="9" t="s">
        <v>105</v>
      </c>
      <c r="O25" s="9" t="s">
        <v>105</v>
      </c>
      <c r="P25" s="9" t="s">
        <v>105</v>
      </c>
      <c r="Q25" s="9" t="s">
        <v>105</v>
      </c>
      <c r="R25" s="9" t="s">
        <v>105</v>
      </c>
      <c r="S25" s="9" t="s">
        <v>105</v>
      </c>
      <c r="T25" s="9" t="s">
        <v>105</v>
      </c>
      <c r="U25" s="9" t="s">
        <v>105</v>
      </c>
      <c r="V25" s="9" t="s">
        <v>105</v>
      </c>
      <c r="W25" s="9" t="s">
        <v>105</v>
      </c>
      <c r="X25" s="9" t="s">
        <v>105</v>
      </c>
      <c r="Y25" s="9" t="s">
        <v>105</v>
      </c>
      <c r="Z25" s="9" t="s">
        <v>105</v>
      </c>
      <c r="AA25" s="9" t="s">
        <v>105</v>
      </c>
      <c r="AB25" s="9" t="s">
        <v>105</v>
      </c>
      <c r="AC25" s="9" t="s">
        <v>105</v>
      </c>
      <c r="AD25" s="9" t="s">
        <v>105</v>
      </c>
      <c r="AE25" s="9" t="s">
        <v>105</v>
      </c>
      <c r="AF25" s="9" t="s">
        <v>105</v>
      </c>
      <c r="AG25" s="9" t="s">
        <v>105</v>
      </c>
      <c r="AH25" s="9" t="s">
        <v>105</v>
      </c>
      <c r="AI25" s="9" t="s">
        <v>105</v>
      </c>
      <c r="AJ25" s="9" t="s">
        <v>105</v>
      </c>
      <c r="AK25" s="9" t="s">
        <v>105</v>
      </c>
      <c r="AL25" s="9" t="s">
        <v>105</v>
      </c>
      <c r="AM25" s="9" t="s">
        <v>105</v>
      </c>
      <c r="AN25" s="9" t="s">
        <v>105</v>
      </c>
      <c r="AO25" s="9" t="s">
        <v>105</v>
      </c>
      <c r="AP25" s="9" t="s">
        <v>105</v>
      </c>
      <c r="AQ25" s="9" t="s">
        <v>105</v>
      </c>
      <c r="AR25" s="9" t="s">
        <v>105</v>
      </c>
      <c r="AS25" s="9" t="s">
        <v>105</v>
      </c>
      <c r="AT25" s="9" t="s">
        <v>105</v>
      </c>
      <c r="AU25" t="s">
        <v>105</v>
      </c>
      <c r="AX25" s="63">
        <f t="shared" si="102"/>
        <v>18</v>
      </c>
      <c r="AY25">
        <v>14</v>
      </c>
      <c r="AZ25">
        <v>8.5</v>
      </c>
      <c r="BA25">
        <v>5.5</v>
      </c>
      <c r="BB25">
        <v>16.100000000000001</v>
      </c>
      <c r="BC25">
        <v>10.8</v>
      </c>
      <c r="BD25">
        <v>5.3</v>
      </c>
      <c r="BE25" s="9">
        <f t="shared" si="1"/>
        <v>5.4</v>
      </c>
      <c r="BF25" s="4">
        <f t="shared" si="2"/>
        <v>4</v>
      </c>
      <c r="BG25" t="s">
        <v>105</v>
      </c>
      <c r="BH25" t="s">
        <v>105</v>
      </c>
      <c r="BI25">
        <v>20.100000000000001</v>
      </c>
      <c r="BJ25">
        <v>12.7</v>
      </c>
      <c r="BK25" s="9">
        <v>7.4</v>
      </c>
      <c r="BL25" s="9">
        <v>20.9</v>
      </c>
      <c r="BM25" s="31">
        <v>14.2</v>
      </c>
      <c r="BN25" s="32">
        <v>6.7</v>
      </c>
      <c r="BO25" s="9">
        <f t="shared" si="3"/>
        <v>7.0500000000000007</v>
      </c>
      <c r="BP25" s="4">
        <f t="shared" si="25"/>
        <v>4</v>
      </c>
      <c r="BQ25" s="32" t="s">
        <v>105</v>
      </c>
      <c r="BR25" s="9" t="s">
        <v>105</v>
      </c>
      <c r="BS25" s="9">
        <f t="shared" si="4"/>
        <v>7.0500000000000007</v>
      </c>
      <c r="BT25">
        <v>16</v>
      </c>
      <c r="BU25" s="9">
        <v>8.1</v>
      </c>
      <c r="BV25" s="9">
        <v>7.9</v>
      </c>
      <c r="BW25" s="9">
        <v>16.399999999999999</v>
      </c>
      <c r="BX25" s="9">
        <v>7.1</v>
      </c>
      <c r="BY25" s="9">
        <v>9.3000000000000007</v>
      </c>
      <c r="BZ25" s="9">
        <f t="shared" si="5"/>
        <v>8.6000000000000014</v>
      </c>
      <c r="CA25" s="4">
        <f t="shared" si="6"/>
        <v>4</v>
      </c>
      <c r="CB25" s="9" t="s">
        <v>105</v>
      </c>
      <c r="CC25" s="9" t="s">
        <v>105</v>
      </c>
      <c r="CD25">
        <v>2.9</v>
      </c>
      <c r="CE25">
        <v>1.8</v>
      </c>
      <c r="CF25">
        <v>1.1000000000000001</v>
      </c>
      <c r="CG25">
        <v>2.7</v>
      </c>
      <c r="CH25">
        <v>1.7</v>
      </c>
      <c r="CI25">
        <v>1</v>
      </c>
      <c r="CJ25" s="9">
        <f t="shared" si="7"/>
        <v>1.05</v>
      </c>
      <c r="CK25" s="4">
        <f t="shared" si="8"/>
        <v>1</v>
      </c>
      <c r="CL25" t="s">
        <v>107</v>
      </c>
      <c r="CM25" t="s">
        <v>105</v>
      </c>
      <c r="CN25">
        <v>7.6</v>
      </c>
      <c r="CO25">
        <v>4</v>
      </c>
      <c r="CP25">
        <v>3.6</v>
      </c>
      <c r="CQ25">
        <v>8.5</v>
      </c>
      <c r="CR25">
        <v>5.5</v>
      </c>
      <c r="CS25">
        <v>3</v>
      </c>
      <c r="CT25" s="9">
        <f t="shared" si="9"/>
        <v>3.3</v>
      </c>
      <c r="CU25" s="4">
        <f t="shared" si="10"/>
        <v>2</v>
      </c>
      <c r="CV25" t="s">
        <v>105</v>
      </c>
      <c r="CW25" t="s">
        <v>105</v>
      </c>
      <c r="CX25" s="9">
        <v>11.5</v>
      </c>
      <c r="CY25" s="9">
        <v>5.2</v>
      </c>
      <c r="CZ25" s="9">
        <v>6.3</v>
      </c>
      <c r="DA25" s="9">
        <v>13.2</v>
      </c>
      <c r="DB25" s="9">
        <v>3.8</v>
      </c>
      <c r="DC25" s="9">
        <f t="shared" si="11"/>
        <v>4.5</v>
      </c>
      <c r="DD25" s="9">
        <v>9.4</v>
      </c>
      <c r="DE25" s="4">
        <f t="shared" si="12"/>
        <v>4</v>
      </c>
      <c r="DF25" s="9" t="s">
        <v>105</v>
      </c>
      <c r="DG25" s="9" t="s">
        <v>105</v>
      </c>
      <c r="DQ25" s="9">
        <v>3.1</v>
      </c>
      <c r="DR25" s="9">
        <v>1.5</v>
      </c>
      <c r="DS25" s="9">
        <v>1.6</v>
      </c>
      <c r="DT25" s="9">
        <v>3.3</v>
      </c>
      <c r="DU25" s="9">
        <v>1.7</v>
      </c>
      <c r="DV25" s="9">
        <v>1.6</v>
      </c>
      <c r="DW25" s="4">
        <f t="shared" si="13"/>
        <v>0</v>
      </c>
      <c r="DX25" t="s">
        <v>105</v>
      </c>
      <c r="DY25" t="s">
        <v>105</v>
      </c>
      <c r="ER25">
        <v>8.1999999999999993</v>
      </c>
      <c r="ES25">
        <v>4.7</v>
      </c>
      <c r="ET25">
        <v>3.5</v>
      </c>
      <c r="EU25">
        <v>12</v>
      </c>
      <c r="EV25">
        <v>7.6</v>
      </c>
      <c r="EW25">
        <v>4.4000000000000004</v>
      </c>
      <c r="EX25" s="9">
        <f t="shared" si="14"/>
        <v>3.95</v>
      </c>
      <c r="EY25" s="4">
        <f t="shared" si="15"/>
        <v>4</v>
      </c>
      <c r="EZ25" t="s">
        <v>105</v>
      </c>
      <c r="FA25" t="s">
        <v>105</v>
      </c>
      <c r="FB25">
        <v>5.6</v>
      </c>
      <c r="FC25">
        <v>3</v>
      </c>
      <c r="FD25">
        <v>2.6</v>
      </c>
      <c r="FE25">
        <v>6.1</v>
      </c>
      <c r="FF25">
        <v>4.2</v>
      </c>
      <c r="FG25">
        <v>1.9</v>
      </c>
      <c r="FH25" s="9">
        <f t="shared" si="16"/>
        <v>2.25</v>
      </c>
      <c r="FI25" s="4">
        <f t="shared" si="17"/>
        <v>2</v>
      </c>
      <c r="FJ25" t="s">
        <v>105</v>
      </c>
      <c r="FK25" t="s">
        <v>105</v>
      </c>
      <c r="FL25">
        <v>7.7</v>
      </c>
      <c r="FM25">
        <v>2.9</v>
      </c>
      <c r="FN25">
        <v>4.8</v>
      </c>
      <c r="FO25">
        <v>6.2</v>
      </c>
      <c r="FP25">
        <v>2.2999999999999998</v>
      </c>
      <c r="FQ25">
        <v>3.9</v>
      </c>
      <c r="FR25" s="9">
        <f t="shared" si="18"/>
        <v>4.3499999999999996</v>
      </c>
      <c r="FS25" s="4">
        <f t="shared" si="23"/>
        <v>2</v>
      </c>
      <c r="FT25" t="s">
        <v>105</v>
      </c>
      <c r="FU25" t="s">
        <v>105</v>
      </c>
      <c r="FV25">
        <v>12.8</v>
      </c>
      <c r="FW25">
        <v>8</v>
      </c>
      <c r="FX25">
        <v>4.8</v>
      </c>
      <c r="FY25">
        <v>12.5</v>
      </c>
      <c r="FZ25">
        <v>8.1</v>
      </c>
      <c r="GA25">
        <v>4.4000000000000004</v>
      </c>
      <c r="GB25" s="9">
        <f t="shared" si="19"/>
        <v>4.5999999999999996</v>
      </c>
      <c r="GC25" s="4">
        <f t="shared" si="20"/>
        <v>4</v>
      </c>
      <c r="GD25" t="s">
        <v>105</v>
      </c>
      <c r="GE25" t="s">
        <v>105</v>
      </c>
      <c r="GF25">
        <v>5.7</v>
      </c>
      <c r="GG25">
        <v>2.9</v>
      </c>
      <c r="GH25">
        <v>2.8</v>
      </c>
      <c r="GI25">
        <v>7</v>
      </c>
      <c r="GJ25">
        <v>3.6</v>
      </c>
      <c r="GK25">
        <v>3.4</v>
      </c>
      <c r="GL25" s="9">
        <f t="shared" si="21"/>
        <v>3.0999999999999996</v>
      </c>
      <c r="GM25" s="4">
        <f t="shared" si="22"/>
        <v>2</v>
      </c>
      <c r="GN25" t="s">
        <v>105</v>
      </c>
      <c r="GO25" t="s">
        <v>105</v>
      </c>
    </row>
    <row r="26" spans="1:197" ht="16.2" thickBot="1" x14ac:dyDescent="0.35">
      <c r="A26" s="31">
        <v>2335</v>
      </c>
      <c r="B26" s="24">
        <v>43403</v>
      </c>
      <c r="C26" s="71" t="b">
        <v>0</v>
      </c>
      <c r="D26" t="s">
        <v>89</v>
      </c>
      <c r="E26" t="s">
        <v>92</v>
      </c>
      <c r="F26" t="s">
        <v>60</v>
      </c>
      <c r="G26">
        <v>1.54</v>
      </c>
      <c r="I26" t="s">
        <v>102</v>
      </c>
      <c r="J26" s="9">
        <f>AVERAGE(J22,J25)</f>
        <v>17.675000000000001</v>
      </c>
      <c r="K26" s="9">
        <f t="shared" ref="K26:AT26" si="143">AVERAGE(K22,K25)</f>
        <v>2.6749999999999998</v>
      </c>
      <c r="L26" s="9">
        <f t="shared" si="143"/>
        <v>6.2249999999999996</v>
      </c>
      <c r="M26" s="9">
        <f t="shared" si="143"/>
        <v>4.9749999999999996</v>
      </c>
      <c r="N26" s="9">
        <f t="shared" si="143"/>
        <v>6.95</v>
      </c>
      <c r="O26" s="9">
        <f t="shared" si="143"/>
        <v>11.324999999999999</v>
      </c>
      <c r="P26" s="9">
        <f t="shared" si="143"/>
        <v>11.475000000000001</v>
      </c>
      <c r="Q26" s="9">
        <f t="shared" si="143"/>
        <v>10.675000000000001</v>
      </c>
      <c r="R26" s="9">
        <f t="shared" si="143"/>
        <v>10.7</v>
      </c>
      <c r="S26" s="9">
        <f t="shared" si="143"/>
        <v>9.7749999999999986</v>
      </c>
      <c r="T26" s="9">
        <f t="shared" si="143"/>
        <v>11.074999999999999</v>
      </c>
      <c r="U26" s="9">
        <f t="shared" si="143"/>
        <v>13.375</v>
      </c>
      <c r="V26" s="9">
        <f t="shared" si="143"/>
        <v>14.575000000000001</v>
      </c>
      <c r="W26" s="9">
        <f t="shared" si="143"/>
        <v>13.574999999999999</v>
      </c>
      <c r="X26" s="9">
        <f t="shared" si="143"/>
        <v>13</v>
      </c>
      <c r="Y26" s="9">
        <f t="shared" si="143"/>
        <v>13.95</v>
      </c>
      <c r="Z26" s="9">
        <f t="shared" si="143"/>
        <v>15.55</v>
      </c>
      <c r="AA26" s="9">
        <f t="shared" si="143"/>
        <v>16.25</v>
      </c>
      <c r="AB26" s="9">
        <f t="shared" si="143"/>
        <v>15.525</v>
      </c>
      <c r="AC26" s="9">
        <f t="shared" si="143"/>
        <v>16.974999999999998</v>
      </c>
      <c r="AD26" s="9">
        <f t="shared" si="143"/>
        <v>20.625</v>
      </c>
      <c r="AE26" s="9">
        <f t="shared" si="143"/>
        <v>21.4</v>
      </c>
      <c r="AF26" s="9">
        <f t="shared" si="143"/>
        <v>18.024999999999999</v>
      </c>
      <c r="AG26" s="9">
        <f t="shared" si="143"/>
        <v>19.549999999999997</v>
      </c>
      <c r="AH26" s="9">
        <f t="shared" si="143"/>
        <v>17.150000000000002</v>
      </c>
      <c r="AI26" s="9">
        <f t="shared" si="143"/>
        <v>14.775</v>
      </c>
      <c r="AJ26" s="9">
        <f t="shared" si="143"/>
        <v>16.25</v>
      </c>
      <c r="AK26" s="9">
        <f t="shared" si="143"/>
        <v>16.375</v>
      </c>
      <c r="AL26" s="9">
        <f t="shared" si="143"/>
        <v>15.175000000000001</v>
      </c>
      <c r="AM26" s="9">
        <f t="shared" si="143"/>
        <v>17</v>
      </c>
      <c r="AN26" s="9">
        <f t="shared" si="143"/>
        <v>16.324999999999999</v>
      </c>
      <c r="AO26" s="9">
        <f t="shared" si="143"/>
        <v>18.574999999999999</v>
      </c>
      <c r="AP26" s="9">
        <f t="shared" si="143"/>
        <v>19.599999999999998</v>
      </c>
      <c r="AQ26" s="9">
        <f t="shared" si="143"/>
        <v>15.5</v>
      </c>
      <c r="AR26" s="9">
        <f t="shared" si="143"/>
        <v>15.7</v>
      </c>
      <c r="AS26" s="9">
        <f t="shared" si="143"/>
        <v>15.350000000000001</v>
      </c>
      <c r="AT26" s="9">
        <f t="shared" si="143"/>
        <v>16.3</v>
      </c>
      <c r="AU26">
        <v>10.8</v>
      </c>
      <c r="AX26" s="63">
        <f t="shared" si="102"/>
        <v>19</v>
      </c>
      <c r="AY26">
        <v>11.8</v>
      </c>
      <c r="AZ26">
        <v>6.9</v>
      </c>
      <c r="BA26">
        <v>4.9000000000000004</v>
      </c>
      <c r="BB26">
        <v>16.600000000000001</v>
      </c>
      <c r="BC26">
        <v>9.8000000000000007</v>
      </c>
      <c r="BD26">
        <v>6.8</v>
      </c>
      <c r="BE26" s="9">
        <f t="shared" si="1"/>
        <v>5.85</v>
      </c>
      <c r="BF26" s="4">
        <f t="shared" si="2"/>
        <v>4</v>
      </c>
      <c r="BG26" t="s">
        <v>105</v>
      </c>
      <c r="BH26" t="s">
        <v>105</v>
      </c>
      <c r="BI26">
        <v>23.3</v>
      </c>
      <c r="BJ26">
        <v>13.2</v>
      </c>
      <c r="BK26" s="9">
        <v>10.1</v>
      </c>
      <c r="BL26" s="9">
        <v>27.5</v>
      </c>
      <c r="BM26" s="31">
        <v>18.5</v>
      </c>
      <c r="BN26" s="32">
        <v>9</v>
      </c>
      <c r="BO26" s="9">
        <f t="shared" si="3"/>
        <v>9.5500000000000007</v>
      </c>
      <c r="BP26" s="4">
        <f t="shared" si="25"/>
        <v>4</v>
      </c>
      <c r="BQ26" s="32" t="s">
        <v>105</v>
      </c>
      <c r="BR26" s="9" t="s">
        <v>105</v>
      </c>
      <c r="BS26" s="9">
        <f t="shared" si="4"/>
        <v>9.5500000000000007</v>
      </c>
      <c r="BT26">
        <v>13.8</v>
      </c>
      <c r="BU26" s="9">
        <v>7.9</v>
      </c>
      <c r="BV26" s="9">
        <v>5.9</v>
      </c>
      <c r="BW26" s="9">
        <v>16.8</v>
      </c>
      <c r="BX26" s="9">
        <v>8</v>
      </c>
      <c r="BY26" s="9">
        <v>8.8000000000000007</v>
      </c>
      <c r="BZ26" s="9">
        <f t="shared" si="5"/>
        <v>7.3500000000000005</v>
      </c>
      <c r="CA26" s="4">
        <f t="shared" si="6"/>
        <v>4</v>
      </c>
      <c r="CB26" s="9" t="s">
        <v>105</v>
      </c>
      <c r="CC26" s="9" t="s">
        <v>105</v>
      </c>
      <c r="CD26">
        <v>2.5</v>
      </c>
      <c r="CE26">
        <v>1.8</v>
      </c>
      <c r="CF26">
        <v>0.7</v>
      </c>
      <c r="CG26">
        <v>2.1</v>
      </c>
      <c r="CH26">
        <v>1.6</v>
      </c>
      <c r="CI26">
        <v>0.5</v>
      </c>
      <c r="CJ26" s="9">
        <f t="shared" si="7"/>
        <v>0.6</v>
      </c>
      <c r="CK26" s="4">
        <f t="shared" si="8"/>
        <v>1</v>
      </c>
      <c r="CL26" t="s">
        <v>107</v>
      </c>
      <c r="CM26" t="s">
        <v>105</v>
      </c>
      <c r="CN26">
        <v>6.9</v>
      </c>
      <c r="CO26">
        <v>3.3</v>
      </c>
      <c r="CP26">
        <v>3.6</v>
      </c>
      <c r="CQ26">
        <v>8.6</v>
      </c>
      <c r="CR26">
        <v>5.9</v>
      </c>
      <c r="CS26">
        <v>2.7</v>
      </c>
      <c r="CT26" s="9">
        <f t="shared" si="9"/>
        <v>3.1500000000000004</v>
      </c>
      <c r="CU26" s="4">
        <f t="shared" si="10"/>
        <v>2</v>
      </c>
      <c r="CV26" t="s">
        <v>105</v>
      </c>
      <c r="CW26" t="s">
        <v>105</v>
      </c>
      <c r="CX26" s="9">
        <v>15.6</v>
      </c>
      <c r="CY26" s="9">
        <v>5</v>
      </c>
      <c r="CZ26" s="9">
        <v>10.6</v>
      </c>
      <c r="DA26" s="9">
        <v>14.8</v>
      </c>
      <c r="DB26" s="9">
        <v>4.4000000000000004</v>
      </c>
      <c r="DC26" s="9">
        <f t="shared" si="11"/>
        <v>4.7</v>
      </c>
      <c r="DD26" s="9">
        <v>10.4</v>
      </c>
      <c r="DE26" s="4">
        <f t="shared" si="12"/>
        <v>4</v>
      </c>
      <c r="DF26" s="9" t="s">
        <v>105</v>
      </c>
      <c r="DG26" s="9" t="s">
        <v>105</v>
      </c>
      <c r="DQ26" s="9">
        <v>3</v>
      </c>
      <c r="DR26" s="9">
        <v>1.7</v>
      </c>
      <c r="DS26" s="9">
        <v>1.3</v>
      </c>
      <c r="DT26" s="9">
        <v>3.1</v>
      </c>
      <c r="DU26" s="9">
        <v>2</v>
      </c>
      <c r="DV26" s="9">
        <v>1.1000000000000001</v>
      </c>
      <c r="DW26" s="4">
        <f t="shared" si="13"/>
        <v>0</v>
      </c>
      <c r="DX26" t="s">
        <v>105</v>
      </c>
      <c r="DY26" t="s">
        <v>105</v>
      </c>
      <c r="ER26">
        <v>8.8000000000000007</v>
      </c>
      <c r="ES26">
        <v>4.9000000000000004</v>
      </c>
      <c r="ET26">
        <v>3.9</v>
      </c>
      <c r="EU26">
        <v>11.7</v>
      </c>
      <c r="EV26">
        <v>7.3</v>
      </c>
      <c r="EW26">
        <v>4.4000000000000004</v>
      </c>
      <c r="EX26" s="9">
        <f t="shared" si="14"/>
        <v>4.1500000000000004</v>
      </c>
      <c r="EY26" s="4">
        <f t="shared" si="15"/>
        <v>4</v>
      </c>
      <c r="EZ26" t="s">
        <v>105</v>
      </c>
      <c r="FA26" t="s">
        <v>105</v>
      </c>
      <c r="FB26">
        <v>5.0999999999999996</v>
      </c>
      <c r="FC26">
        <v>2.6</v>
      </c>
      <c r="FD26">
        <v>2.5</v>
      </c>
      <c r="FE26">
        <v>5.3</v>
      </c>
      <c r="FF26">
        <v>3.8</v>
      </c>
      <c r="FG26">
        <v>1.5</v>
      </c>
      <c r="FH26" s="9">
        <f t="shared" si="16"/>
        <v>2</v>
      </c>
      <c r="FI26" s="4">
        <f t="shared" si="17"/>
        <v>2</v>
      </c>
      <c r="FJ26" t="s">
        <v>105</v>
      </c>
      <c r="FK26" t="s">
        <v>105</v>
      </c>
      <c r="FL26">
        <v>7.8</v>
      </c>
      <c r="FM26">
        <v>3.2</v>
      </c>
      <c r="FN26">
        <v>4.5999999999999996</v>
      </c>
      <c r="FO26">
        <v>6</v>
      </c>
      <c r="FP26">
        <v>2.4</v>
      </c>
      <c r="FQ26">
        <v>3.6</v>
      </c>
      <c r="FR26" s="9">
        <f t="shared" si="18"/>
        <v>4.0999999999999996</v>
      </c>
      <c r="FS26" s="4">
        <f t="shared" si="23"/>
        <v>2</v>
      </c>
      <c r="FT26" t="s">
        <v>105</v>
      </c>
      <c r="FU26" t="s">
        <v>105</v>
      </c>
      <c r="FV26">
        <v>12.2</v>
      </c>
      <c r="FW26">
        <v>7.2</v>
      </c>
      <c r="FX26">
        <v>5</v>
      </c>
      <c r="FY26">
        <v>10.9</v>
      </c>
      <c r="FZ26">
        <v>7</v>
      </c>
      <c r="GA26">
        <v>3.9</v>
      </c>
      <c r="GB26" s="9">
        <f t="shared" si="19"/>
        <v>4.45</v>
      </c>
      <c r="GC26" s="4">
        <f t="shared" si="20"/>
        <v>4</v>
      </c>
      <c r="GD26" t="s">
        <v>105</v>
      </c>
      <c r="GE26" t="s">
        <v>105</v>
      </c>
      <c r="GF26">
        <v>5.4</v>
      </c>
      <c r="GG26">
        <v>2.7</v>
      </c>
      <c r="GH26">
        <v>2.7</v>
      </c>
      <c r="GI26">
        <v>6.4</v>
      </c>
      <c r="GJ26">
        <v>2.9</v>
      </c>
      <c r="GK26">
        <v>3.5</v>
      </c>
      <c r="GL26" s="9">
        <f t="shared" si="21"/>
        <v>3.1</v>
      </c>
      <c r="GM26" s="4">
        <f t="shared" si="22"/>
        <v>2</v>
      </c>
      <c r="GN26" t="s">
        <v>105</v>
      </c>
      <c r="GO26" t="s">
        <v>105</v>
      </c>
    </row>
    <row r="27" spans="1:197" ht="16.2" thickBot="1" x14ac:dyDescent="0.35">
      <c r="A27" s="31">
        <v>2343</v>
      </c>
      <c r="B27" s="25">
        <v>43411</v>
      </c>
      <c r="C27" s="71" t="b">
        <v>0</v>
      </c>
      <c r="D27" t="s">
        <v>88</v>
      </c>
      <c r="E27">
        <v>2</v>
      </c>
      <c r="F27" t="s">
        <v>61</v>
      </c>
      <c r="G27">
        <v>1.82</v>
      </c>
      <c r="I27" t="s">
        <v>96</v>
      </c>
      <c r="J27" s="33">
        <v>13.7</v>
      </c>
      <c r="K27">
        <v>1.3</v>
      </c>
      <c r="L27">
        <v>11.8</v>
      </c>
      <c r="M27">
        <v>17.2</v>
      </c>
      <c r="N27">
        <v>19.399999999999999</v>
      </c>
      <c r="O27">
        <v>20.5</v>
      </c>
      <c r="P27">
        <v>18.600000000000001</v>
      </c>
      <c r="Q27">
        <v>19.100000000000001</v>
      </c>
      <c r="R27">
        <v>20.7</v>
      </c>
      <c r="S27">
        <v>18.8</v>
      </c>
      <c r="T27">
        <v>21.4</v>
      </c>
      <c r="U27">
        <v>21.1</v>
      </c>
      <c r="V27">
        <v>19.5</v>
      </c>
      <c r="W27">
        <v>19.7</v>
      </c>
      <c r="X27">
        <v>19</v>
      </c>
      <c r="Y27">
        <v>19.600000000000001</v>
      </c>
      <c r="Z27">
        <v>18.399999999999999</v>
      </c>
      <c r="AA27">
        <v>1.53</v>
      </c>
      <c r="AB27">
        <v>16.100000000000001</v>
      </c>
      <c r="AC27">
        <v>16</v>
      </c>
      <c r="AD27">
        <v>13.8</v>
      </c>
      <c r="AE27">
        <v>15.7</v>
      </c>
      <c r="AF27">
        <v>13.3</v>
      </c>
      <c r="AG27">
        <v>12.3</v>
      </c>
      <c r="AH27">
        <v>12.4</v>
      </c>
      <c r="AI27">
        <v>9.1999999999999993</v>
      </c>
      <c r="AJ27">
        <v>11.1</v>
      </c>
      <c r="AK27">
        <v>11</v>
      </c>
      <c r="AL27">
        <v>11.9</v>
      </c>
      <c r="AM27">
        <v>12</v>
      </c>
      <c r="AN27">
        <v>10.6</v>
      </c>
      <c r="AO27">
        <v>8.8000000000000007</v>
      </c>
      <c r="AP27">
        <v>9.6</v>
      </c>
      <c r="AQ27">
        <v>12.3</v>
      </c>
      <c r="AR27">
        <v>10.8</v>
      </c>
      <c r="AS27">
        <v>16.7</v>
      </c>
      <c r="AT27">
        <v>11.3</v>
      </c>
      <c r="AU27">
        <v>11.3</v>
      </c>
      <c r="AX27" s="63">
        <f t="shared" si="102"/>
        <v>20</v>
      </c>
      <c r="AY27">
        <v>17.3</v>
      </c>
      <c r="AZ27">
        <v>10.5</v>
      </c>
      <c r="BA27">
        <v>6.8</v>
      </c>
      <c r="BB27">
        <v>17.100000000000001</v>
      </c>
      <c r="BC27">
        <v>9.1</v>
      </c>
      <c r="BD27">
        <v>8</v>
      </c>
      <c r="BE27" s="9">
        <f t="shared" si="1"/>
        <v>7.4</v>
      </c>
      <c r="BF27" s="4">
        <f t="shared" si="2"/>
        <v>4</v>
      </c>
      <c r="BG27" t="s">
        <v>105</v>
      </c>
      <c r="BH27" t="s">
        <v>105</v>
      </c>
      <c r="BI27">
        <v>24.6</v>
      </c>
      <c r="BJ27">
        <v>15.9</v>
      </c>
      <c r="BK27" s="9">
        <v>8.6999999999999993</v>
      </c>
      <c r="BL27" s="9">
        <v>27.6</v>
      </c>
      <c r="BM27" s="31">
        <v>17.5</v>
      </c>
      <c r="BN27" s="32">
        <v>10</v>
      </c>
      <c r="BO27" s="9">
        <f t="shared" si="3"/>
        <v>9.35</v>
      </c>
      <c r="BP27" s="4">
        <f t="shared" si="25"/>
        <v>4</v>
      </c>
      <c r="BQ27" s="32" t="s">
        <v>105</v>
      </c>
      <c r="BR27" s="9" t="s">
        <v>105</v>
      </c>
      <c r="BS27" s="9">
        <f t="shared" si="4"/>
        <v>9.35</v>
      </c>
      <c r="BT27">
        <v>15.7</v>
      </c>
      <c r="BU27" s="9">
        <v>8</v>
      </c>
      <c r="BV27" s="9">
        <v>7.7</v>
      </c>
      <c r="BW27" s="9">
        <v>18.5</v>
      </c>
      <c r="BX27" s="9">
        <v>7.8</v>
      </c>
      <c r="BY27" s="9">
        <v>10.7</v>
      </c>
      <c r="BZ27" s="9">
        <f t="shared" si="5"/>
        <v>9.1999999999999993</v>
      </c>
      <c r="CA27" s="4">
        <f t="shared" si="6"/>
        <v>4</v>
      </c>
      <c r="CB27" s="9" t="s">
        <v>105</v>
      </c>
      <c r="CC27" s="9" t="s">
        <v>105</v>
      </c>
      <c r="CD27">
        <v>4.7</v>
      </c>
      <c r="CE27">
        <v>2.5</v>
      </c>
      <c r="CF27">
        <v>2.2000000000000002</v>
      </c>
      <c r="CG27">
        <v>6.6</v>
      </c>
      <c r="CH27">
        <v>2.7</v>
      </c>
      <c r="CI27">
        <v>3.9</v>
      </c>
      <c r="CJ27" s="9">
        <f t="shared" si="7"/>
        <v>3.05</v>
      </c>
      <c r="CK27" s="4">
        <f t="shared" si="8"/>
        <v>3</v>
      </c>
      <c r="CL27" t="s">
        <v>105</v>
      </c>
      <c r="CM27" t="s">
        <v>107</v>
      </c>
      <c r="CN27">
        <v>7.2</v>
      </c>
      <c r="CO27">
        <v>3.5</v>
      </c>
      <c r="CP27">
        <v>3.7</v>
      </c>
      <c r="CQ27">
        <v>9.6</v>
      </c>
      <c r="CR27">
        <v>6.1</v>
      </c>
      <c r="CS27">
        <v>3.5</v>
      </c>
      <c r="CT27" s="9">
        <f t="shared" si="9"/>
        <v>3.6</v>
      </c>
      <c r="CU27" s="4">
        <f t="shared" si="10"/>
        <v>2</v>
      </c>
      <c r="CV27" t="s">
        <v>105</v>
      </c>
      <c r="CW27" t="s">
        <v>105</v>
      </c>
      <c r="CX27" s="9">
        <v>9.8000000000000007</v>
      </c>
      <c r="CY27" s="9">
        <v>3.6</v>
      </c>
      <c r="CZ27" s="9">
        <v>6.2</v>
      </c>
      <c r="DA27" s="9">
        <v>7.4</v>
      </c>
      <c r="DB27" s="9">
        <v>3.6</v>
      </c>
      <c r="DC27" s="9">
        <f t="shared" si="11"/>
        <v>3.6</v>
      </c>
      <c r="DD27" s="9">
        <v>3.8</v>
      </c>
      <c r="DE27" s="4">
        <f t="shared" si="12"/>
        <v>2</v>
      </c>
      <c r="DF27" s="9" t="s">
        <v>105</v>
      </c>
      <c r="DG27" s="9" t="s">
        <v>105</v>
      </c>
      <c r="DQ27" s="9">
        <v>4</v>
      </c>
      <c r="DR27" s="9">
        <v>2.2999999999999998</v>
      </c>
      <c r="DS27" s="9">
        <v>1.7</v>
      </c>
      <c r="DT27" s="9">
        <v>3.6</v>
      </c>
      <c r="DU27" s="9">
        <v>2.2000000000000002</v>
      </c>
      <c r="DV27" s="9">
        <v>1.4</v>
      </c>
      <c r="DW27" s="4">
        <f t="shared" si="13"/>
        <v>0</v>
      </c>
      <c r="DX27" t="s">
        <v>105</v>
      </c>
      <c r="DY27" t="s">
        <v>105</v>
      </c>
      <c r="ER27">
        <v>8.6</v>
      </c>
      <c r="ES27">
        <v>5.0999999999999996</v>
      </c>
      <c r="ET27">
        <v>3.5</v>
      </c>
      <c r="EU27">
        <v>12.3</v>
      </c>
      <c r="EV27">
        <v>8.4</v>
      </c>
      <c r="EW27">
        <v>3.9</v>
      </c>
      <c r="EX27" s="9">
        <f t="shared" si="14"/>
        <v>3.7</v>
      </c>
      <c r="EY27" s="4">
        <f t="shared" si="15"/>
        <v>4</v>
      </c>
      <c r="EZ27" t="s">
        <v>105</v>
      </c>
      <c r="FA27" t="s">
        <v>105</v>
      </c>
      <c r="FB27">
        <v>7</v>
      </c>
      <c r="FC27">
        <v>3.3</v>
      </c>
      <c r="FD27">
        <v>3.7</v>
      </c>
      <c r="FE27">
        <v>6.2</v>
      </c>
      <c r="FF27">
        <v>4.4000000000000004</v>
      </c>
      <c r="FG27">
        <v>1.8</v>
      </c>
      <c r="FH27" s="9">
        <f t="shared" si="16"/>
        <v>2.75</v>
      </c>
      <c r="FI27" s="4">
        <f t="shared" si="17"/>
        <v>2</v>
      </c>
      <c r="FJ27" t="s">
        <v>105</v>
      </c>
      <c r="FK27" t="s">
        <v>105</v>
      </c>
      <c r="FL27">
        <v>7.3</v>
      </c>
      <c r="FM27">
        <v>2.9</v>
      </c>
      <c r="FN27">
        <v>4.4000000000000004</v>
      </c>
      <c r="FO27">
        <v>5.7</v>
      </c>
      <c r="FP27">
        <v>2.5</v>
      </c>
      <c r="FQ27">
        <v>3.2</v>
      </c>
      <c r="FR27" s="9">
        <f t="shared" si="18"/>
        <v>3.8000000000000003</v>
      </c>
      <c r="FS27" s="4">
        <f t="shared" si="23"/>
        <v>2</v>
      </c>
      <c r="FT27" t="s">
        <v>105</v>
      </c>
      <c r="FU27" t="s">
        <v>105</v>
      </c>
      <c r="FV27">
        <v>13.2</v>
      </c>
      <c r="FW27">
        <v>7.5</v>
      </c>
      <c r="FX27">
        <v>5.7</v>
      </c>
      <c r="FY27">
        <v>11.7</v>
      </c>
      <c r="FZ27">
        <v>7.8</v>
      </c>
      <c r="GA27">
        <v>3.9</v>
      </c>
      <c r="GB27" s="9">
        <f t="shared" si="19"/>
        <v>4.8</v>
      </c>
      <c r="GC27" s="4">
        <f t="shared" si="20"/>
        <v>4</v>
      </c>
      <c r="GD27" t="s">
        <v>105</v>
      </c>
      <c r="GE27" t="s">
        <v>105</v>
      </c>
      <c r="GF27">
        <v>6.6</v>
      </c>
      <c r="GG27">
        <v>3.4</v>
      </c>
      <c r="GH27">
        <v>3.2</v>
      </c>
      <c r="GI27">
        <v>9.3000000000000007</v>
      </c>
      <c r="GJ27">
        <v>3.5</v>
      </c>
      <c r="GK27">
        <v>5.8</v>
      </c>
      <c r="GL27" s="9">
        <f t="shared" si="21"/>
        <v>4.5</v>
      </c>
      <c r="GM27" s="4">
        <f t="shared" si="22"/>
        <v>2</v>
      </c>
      <c r="GN27" t="s">
        <v>105</v>
      </c>
      <c r="GO27" t="s">
        <v>105</v>
      </c>
    </row>
    <row r="28" spans="1:197" ht="16.2" thickBot="1" x14ac:dyDescent="0.35">
      <c r="A28" s="31">
        <v>2343</v>
      </c>
      <c r="B28" s="25">
        <v>43411</v>
      </c>
      <c r="C28" s="71" t="b">
        <v>0</v>
      </c>
      <c r="D28" t="s">
        <v>88</v>
      </c>
      <c r="E28">
        <v>2</v>
      </c>
      <c r="F28" t="s">
        <v>61</v>
      </c>
      <c r="G28">
        <v>1.82</v>
      </c>
      <c r="I28" t="s">
        <v>97</v>
      </c>
      <c r="J28" s="34">
        <v>6.8</v>
      </c>
      <c r="K28" s="4">
        <v>0.6</v>
      </c>
      <c r="L28" s="4">
        <v>6.8</v>
      </c>
      <c r="M28" s="9">
        <v>8.9</v>
      </c>
      <c r="N28" s="9">
        <v>11.4</v>
      </c>
      <c r="O28" s="9">
        <v>11.6</v>
      </c>
      <c r="P28" s="9">
        <v>12.1</v>
      </c>
      <c r="Q28" s="9">
        <v>10.6</v>
      </c>
      <c r="R28" s="9">
        <v>12.4</v>
      </c>
      <c r="S28" s="9">
        <v>11.1</v>
      </c>
      <c r="T28" s="9">
        <v>13.2</v>
      </c>
      <c r="U28" s="9">
        <v>10.199999999999999</v>
      </c>
      <c r="V28" s="9">
        <v>10.7</v>
      </c>
      <c r="W28" s="9">
        <v>11.1</v>
      </c>
      <c r="X28" s="9">
        <v>9.6999999999999993</v>
      </c>
      <c r="Y28" s="9">
        <v>9.9</v>
      </c>
      <c r="Z28" s="9">
        <v>10.6</v>
      </c>
      <c r="AA28" s="9">
        <v>10.199999999999999</v>
      </c>
      <c r="AB28" s="9">
        <v>8.4</v>
      </c>
      <c r="AC28" s="9">
        <v>8.1</v>
      </c>
      <c r="AD28" s="9">
        <v>7.9</v>
      </c>
      <c r="AE28" s="9">
        <v>8</v>
      </c>
      <c r="AF28" s="9">
        <v>7.1</v>
      </c>
      <c r="AG28" s="9">
        <v>6.2</v>
      </c>
      <c r="AH28" s="9">
        <v>6.5</v>
      </c>
      <c r="AI28" s="9">
        <v>5</v>
      </c>
      <c r="AJ28" s="9">
        <v>5.5</v>
      </c>
      <c r="AK28" s="9">
        <v>5.2</v>
      </c>
      <c r="AL28" s="9">
        <v>5.5</v>
      </c>
      <c r="AM28" s="9">
        <v>5.5</v>
      </c>
      <c r="AN28" s="9">
        <v>5.0999999999999996</v>
      </c>
      <c r="AO28" s="9">
        <v>4.2</v>
      </c>
      <c r="AP28" s="9">
        <v>4.7</v>
      </c>
      <c r="AQ28" s="9">
        <v>4.5999999999999996</v>
      </c>
      <c r="AR28" s="9">
        <v>6.5</v>
      </c>
      <c r="AS28" s="9">
        <v>7.2</v>
      </c>
      <c r="AT28" s="9">
        <v>5.4</v>
      </c>
      <c r="AU28">
        <v>-0.5</v>
      </c>
      <c r="AX28" s="63">
        <f t="shared" si="102"/>
        <v>21</v>
      </c>
      <c r="AY28">
        <v>17.5</v>
      </c>
      <c r="AZ28">
        <v>8.8000000000000007</v>
      </c>
      <c r="BA28">
        <v>8.6999999999999993</v>
      </c>
      <c r="BB28">
        <v>14.2</v>
      </c>
      <c r="BC28">
        <v>9.4</v>
      </c>
      <c r="BD28">
        <v>4.8</v>
      </c>
      <c r="BE28" s="9">
        <f t="shared" si="1"/>
        <v>6.75</v>
      </c>
      <c r="BF28" s="4">
        <f t="shared" si="2"/>
        <v>4</v>
      </c>
      <c r="BG28" t="s">
        <v>105</v>
      </c>
      <c r="BH28" t="s">
        <v>105</v>
      </c>
      <c r="BI28">
        <v>20.6</v>
      </c>
      <c r="BJ28">
        <v>13.2</v>
      </c>
      <c r="BK28" s="9">
        <v>7.4</v>
      </c>
      <c r="BL28" s="9">
        <v>23.6</v>
      </c>
      <c r="BM28" s="31">
        <v>14.7</v>
      </c>
      <c r="BN28" s="32">
        <v>8.9</v>
      </c>
      <c r="BO28" s="9">
        <f t="shared" si="3"/>
        <v>8.15</v>
      </c>
      <c r="BP28" s="4">
        <f t="shared" si="25"/>
        <v>4</v>
      </c>
      <c r="BQ28" s="32" t="s">
        <v>105</v>
      </c>
      <c r="BR28" s="9" t="s">
        <v>105</v>
      </c>
      <c r="BS28" s="9">
        <f t="shared" si="4"/>
        <v>8.15</v>
      </c>
      <c r="BT28">
        <v>13.3</v>
      </c>
      <c r="BU28" s="9">
        <v>7.1</v>
      </c>
      <c r="BV28" s="9">
        <v>6.2</v>
      </c>
      <c r="BW28" s="9">
        <v>13.5</v>
      </c>
      <c r="BX28" s="9">
        <v>6.2</v>
      </c>
      <c r="BY28" s="9">
        <v>7.3</v>
      </c>
      <c r="BZ28" s="9">
        <f t="shared" si="5"/>
        <v>6.75</v>
      </c>
      <c r="CA28" s="4">
        <f t="shared" si="6"/>
        <v>4</v>
      </c>
      <c r="CB28" s="9" t="s">
        <v>105</v>
      </c>
      <c r="CC28" s="9" t="s">
        <v>105</v>
      </c>
      <c r="CD28">
        <v>2.2000000000000002</v>
      </c>
      <c r="CE28">
        <v>1.6</v>
      </c>
      <c r="CF28">
        <v>0.6</v>
      </c>
      <c r="CG28">
        <v>2.7</v>
      </c>
      <c r="CH28">
        <v>1.9</v>
      </c>
      <c r="CI28">
        <v>0.8</v>
      </c>
      <c r="CJ28" s="9">
        <f t="shared" si="7"/>
        <v>0.7</v>
      </c>
      <c r="CK28" s="4">
        <f t="shared" si="8"/>
        <v>1</v>
      </c>
      <c r="CL28" t="s">
        <v>107</v>
      </c>
      <c r="CM28" t="s">
        <v>107</v>
      </c>
      <c r="CN28">
        <v>7.2</v>
      </c>
      <c r="CO28">
        <v>4.2</v>
      </c>
      <c r="CP28">
        <v>3</v>
      </c>
      <c r="CQ28">
        <v>8.6</v>
      </c>
      <c r="CR28">
        <v>5.7</v>
      </c>
      <c r="CS28">
        <v>2.9</v>
      </c>
      <c r="CT28" s="9">
        <f t="shared" si="9"/>
        <v>2.95</v>
      </c>
      <c r="CU28" s="4">
        <f t="shared" si="10"/>
        <v>2</v>
      </c>
      <c r="CV28" t="s">
        <v>105</v>
      </c>
      <c r="CW28" t="s">
        <v>105</v>
      </c>
      <c r="CX28" s="9">
        <v>16.399999999999999</v>
      </c>
      <c r="CY28" s="9">
        <v>5.4</v>
      </c>
      <c r="CZ28" s="9">
        <v>11</v>
      </c>
      <c r="DA28" s="9">
        <v>14.9</v>
      </c>
      <c r="DB28" s="9">
        <v>3.9</v>
      </c>
      <c r="DC28" s="9">
        <f t="shared" si="11"/>
        <v>4.6500000000000004</v>
      </c>
      <c r="DD28" s="9">
        <v>11</v>
      </c>
      <c r="DE28" s="4">
        <f t="shared" si="12"/>
        <v>4</v>
      </c>
      <c r="DF28" s="9" t="s">
        <v>105</v>
      </c>
      <c r="DG28" s="9" t="s">
        <v>105</v>
      </c>
      <c r="DQ28" s="9">
        <v>5.3</v>
      </c>
      <c r="DR28" s="9">
        <v>2.1</v>
      </c>
      <c r="DS28" s="9">
        <v>3.2</v>
      </c>
      <c r="DT28" s="9">
        <v>4.2</v>
      </c>
      <c r="DU28" s="9">
        <v>2</v>
      </c>
      <c r="DV28" s="9">
        <v>2.2000000000000002</v>
      </c>
      <c r="DW28" s="4">
        <f t="shared" si="13"/>
        <v>0</v>
      </c>
      <c r="DX28" t="s">
        <v>105</v>
      </c>
      <c r="DY28" t="s">
        <v>105</v>
      </c>
      <c r="ER28">
        <v>9.6</v>
      </c>
      <c r="ES28">
        <v>5.6</v>
      </c>
      <c r="ET28">
        <v>4</v>
      </c>
      <c r="EU28">
        <v>12.5</v>
      </c>
      <c r="EV28">
        <v>7.9</v>
      </c>
      <c r="EW28">
        <v>4.5999999999999996</v>
      </c>
      <c r="EX28" s="9">
        <f t="shared" si="14"/>
        <v>4.3</v>
      </c>
      <c r="EY28" s="4">
        <f t="shared" si="15"/>
        <v>4</v>
      </c>
      <c r="EZ28" t="s">
        <v>105</v>
      </c>
      <c r="FA28" t="s">
        <v>105</v>
      </c>
      <c r="FB28">
        <v>5.7</v>
      </c>
      <c r="FC28">
        <v>3.4</v>
      </c>
      <c r="FD28">
        <v>2.2999999999999998</v>
      </c>
      <c r="FE28">
        <v>6</v>
      </c>
      <c r="FF28">
        <v>4.0999999999999996</v>
      </c>
      <c r="FG28">
        <v>1.9</v>
      </c>
      <c r="FH28" s="9">
        <f t="shared" si="16"/>
        <v>2.0999999999999996</v>
      </c>
      <c r="FI28" s="4">
        <f t="shared" si="17"/>
        <v>2</v>
      </c>
      <c r="FJ28" t="s">
        <v>105</v>
      </c>
      <c r="FK28" t="s">
        <v>105</v>
      </c>
      <c r="FL28">
        <v>8.8000000000000007</v>
      </c>
      <c r="FM28">
        <v>3.3</v>
      </c>
      <c r="FN28">
        <v>5.5</v>
      </c>
      <c r="FO28">
        <v>5.8</v>
      </c>
      <c r="FP28">
        <v>2.7</v>
      </c>
      <c r="FQ28">
        <v>3.1</v>
      </c>
      <c r="FR28" s="9">
        <f t="shared" si="18"/>
        <v>4.3</v>
      </c>
      <c r="FS28" s="4">
        <f t="shared" si="23"/>
        <v>2</v>
      </c>
      <c r="FT28" t="s">
        <v>105</v>
      </c>
      <c r="FU28" t="s">
        <v>105</v>
      </c>
      <c r="FV28">
        <v>13.4</v>
      </c>
      <c r="FW28">
        <v>7</v>
      </c>
      <c r="FX28">
        <v>6.4</v>
      </c>
      <c r="FY28">
        <v>12.5</v>
      </c>
      <c r="FZ28">
        <v>6.3</v>
      </c>
      <c r="GA28">
        <v>6.2</v>
      </c>
      <c r="GB28" s="9">
        <f t="shared" si="19"/>
        <v>6.3000000000000007</v>
      </c>
      <c r="GC28" s="4">
        <f t="shared" si="20"/>
        <v>4</v>
      </c>
      <c r="GD28" t="s">
        <v>105</v>
      </c>
      <c r="GE28" t="s">
        <v>105</v>
      </c>
      <c r="GF28">
        <v>7.8</v>
      </c>
      <c r="GG28">
        <v>2.6</v>
      </c>
      <c r="GH28">
        <v>5.2</v>
      </c>
      <c r="GI28">
        <v>6.6</v>
      </c>
      <c r="GJ28">
        <v>3.3</v>
      </c>
      <c r="GK28">
        <v>3.3</v>
      </c>
      <c r="GL28" s="9">
        <f t="shared" si="21"/>
        <v>4.25</v>
      </c>
      <c r="GM28" s="4">
        <f t="shared" si="22"/>
        <v>2</v>
      </c>
      <c r="GN28" t="s">
        <v>105</v>
      </c>
      <c r="GO28" t="s">
        <v>105</v>
      </c>
    </row>
    <row r="29" spans="1:197" ht="16.2" thickBot="1" x14ac:dyDescent="0.35">
      <c r="A29" s="31">
        <v>2343</v>
      </c>
      <c r="B29" s="25">
        <v>43411</v>
      </c>
      <c r="C29" s="71" t="b">
        <v>0</v>
      </c>
      <c r="D29" t="s">
        <v>88</v>
      </c>
      <c r="E29">
        <v>2</v>
      </c>
      <c r="F29" t="s">
        <v>61</v>
      </c>
      <c r="G29">
        <v>1.82</v>
      </c>
      <c r="I29" t="s">
        <v>220</v>
      </c>
      <c r="J29">
        <f>AVERAGE(J28,J27)</f>
        <v>10.25</v>
      </c>
      <c r="K29">
        <f t="shared" ref="K29" si="144">AVERAGE(K28,K27)</f>
        <v>0.95</v>
      </c>
      <c r="L29">
        <f t="shared" ref="L29" si="145">AVERAGE(L28,L27)</f>
        <v>9.3000000000000007</v>
      </c>
      <c r="M29">
        <f t="shared" ref="M29" si="146">AVERAGE(M28,M27)</f>
        <v>13.05</v>
      </c>
      <c r="N29">
        <f t="shared" ref="N29" si="147">AVERAGE(N28,N27)</f>
        <v>15.399999999999999</v>
      </c>
      <c r="O29">
        <f t="shared" ref="O29" si="148">AVERAGE(O28,O27)</f>
        <v>16.05</v>
      </c>
      <c r="P29">
        <f t="shared" ref="P29" si="149">AVERAGE(P28,P27)</f>
        <v>15.350000000000001</v>
      </c>
      <c r="Q29">
        <f t="shared" ref="Q29" si="150">AVERAGE(Q28,Q27)</f>
        <v>14.850000000000001</v>
      </c>
      <c r="R29">
        <f t="shared" ref="R29" si="151">AVERAGE(R28,R27)</f>
        <v>16.55</v>
      </c>
      <c r="S29">
        <f t="shared" ref="S29" si="152">AVERAGE(S28,S27)</f>
        <v>14.95</v>
      </c>
      <c r="T29">
        <f t="shared" ref="T29" si="153">AVERAGE(T28,T27)</f>
        <v>17.299999999999997</v>
      </c>
      <c r="U29">
        <f t="shared" ref="U29" si="154">AVERAGE(U28,U27)</f>
        <v>15.65</v>
      </c>
      <c r="V29">
        <f t="shared" ref="V29" si="155">AVERAGE(V28,V27)</f>
        <v>15.1</v>
      </c>
      <c r="W29">
        <f t="shared" ref="W29" si="156">AVERAGE(W28,W27)</f>
        <v>15.399999999999999</v>
      </c>
      <c r="X29">
        <f t="shared" ref="X29" si="157">AVERAGE(X28,X27)</f>
        <v>14.35</v>
      </c>
      <c r="Y29">
        <f t="shared" ref="Y29" si="158">AVERAGE(Y28,Y27)</f>
        <v>14.75</v>
      </c>
      <c r="Z29">
        <f t="shared" ref="Z29" si="159">AVERAGE(Z28,Z27)</f>
        <v>14.5</v>
      </c>
      <c r="AA29">
        <f t="shared" ref="AA29" si="160">AVERAGE(AA28,AA27)</f>
        <v>5.8649999999999993</v>
      </c>
      <c r="AB29">
        <f t="shared" ref="AB29" si="161">AVERAGE(AB28,AB27)</f>
        <v>12.25</v>
      </c>
      <c r="AC29">
        <f t="shared" ref="AC29" si="162">AVERAGE(AC28,AC27)</f>
        <v>12.05</v>
      </c>
      <c r="AD29">
        <f t="shared" ref="AD29" si="163">AVERAGE(AD28,AD27)</f>
        <v>10.850000000000001</v>
      </c>
      <c r="AE29">
        <f t="shared" ref="AE29" si="164">AVERAGE(AE28,AE27)</f>
        <v>11.85</v>
      </c>
      <c r="AF29">
        <f t="shared" ref="AF29" si="165">AVERAGE(AF28,AF27)</f>
        <v>10.199999999999999</v>
      </c>
      <c r="AG29">
        <f t="shared" ref="AG29" si="166">AVERAGE(AG28,AG27)</f>
        <v>9.25</v>
      </c>
      <c r="AH29">
        <f t="shared" ref="AH29" si="167">AVERAGE(AH28,AH27)</f>
        <v>9.4499999999999993</v>
      </c>
      <c r="AI29">
        <f t="shared" ref="AI29" si="168">AVERAGE(AI28,AI27)</f>
        <v>7.1</v>
      </c>
      <c r="AJ29">
        <f t="shared" ref="AJ29" si="169">AVERAGE(AJ28,AJ27)</f>
        <v>8.3000000000000007</v>
      </c>
      <c r="AK29">
        <f t="shared" ref="AK29" si="170">AVERAGE(AK28,AK27)</f>
        <v>8.1</v>
      </c>
      <c r="AL29">
        <f t="shared" ref="AL29" si="171">AVERAGE(AL28,AL27)</f>
        <v>8.6999999999999993</v>
      </c>
      <c r="AM29">
        <f t="shared" ref="AM29" si="172">AVERAGE(AM28,AM27)</f>
        <v>8.75</v>
      </c>
      <c r="AN29">
        <f t="shared" ref="AN29" si="173">AVERAGE(AN28,AN27)</f>
        <v>7.85</v>
      </c>
      <c r="AO29">
        <f t="shared" ref="AO29" si="174">AVERAGE(AO28,AO27)</f>
        <v>6.5</v>
      </c>
      <c r="AP29">
        <f t="shared" ref="AP29" si="175">AVERAGE(AP28,AP27)</f>
        <v>7.15</v>
      </c>
      <c r="AQ29">
        <f t="shared" ref="AQ29" si="176">AVERAGE(AQ28,AQ27)</f>
        <v>8.4499999999999993</v>
      </c>
      <c r="AR29">
        <f t="shared" ref="AR29" si="177">AVERAGE(AR28,AR27)</f>
        <v>8.65</v>
      </c>
      <c r="AS29">
        <f t="shared" ref="AS29" si="178">AVERAGE(AS28,AS27)</f>
        <v>11.95</v>
      </c>
      <c r="AT29">
        <f t="shared" ref="AT29" si="179">AVERAGE(AT28,AT27)</f>
        <v>8.3500000000000014</v>
      </c>
      <c r="AU29">
        <f t="shared" ref="AU29" si="180">AVERAGE(AU28,AU27)</f>
        <v>5.4</v>
      </c>
      <c r="AX29" s="63"/>
      <c r="BE29" s="9"/>
      <c r="BF29" s="4"/>
      <c r="BK29" s="9"/>
      <c r="BL29" s="9"/>
      <c r="BM29" s="31"/>
      <c r="BN29" s="32"/>
      <c r="BO29" s="9"/>
      <c r="BP29" s="4"/>
      <c r="BQ29" s="32"/>
      <c r="BR29" s="9"/>
      <c r="BS29" s="9"/>
      <c r="BU29" s="9"/>
      <c r="BV29" s="9"/>
      <c r="BW29" s="9"/>
      <c r="BX29" s="9"/>
      <c r="BY29" s="9"/>
      <c r="BZ29" s="9"/>
      <c r="CA29" s="4"/>
      <c r="CB29" s="9"/>
      <c r="CC29" s="9"/>
      <c r="CJ29" s="9"/>
      <c r="CK29" s="4"/>
      <c r="CT29" s="9"/>
      <c r="CU29" s="4"/>
      <c r="CX29" s="9"/>
      <c r="CY29" s="9"/>
      <c r="CZ29" s="9"/>
      <c r="DA29" s="9"/>
      <c r="DB29" s="9"/>
      <c r="DC29" s="9"/>
      <c r="DD29" s="9"/>
      <c r="DE29" s="4"/>
      <c r="DF29" s="9"/>
      <c r="DG29" s="9"/>
      <c r="DQ29" s="9"/>
      <c r="DR29" s="9"/>
      <c r="DS29" s="9"/>
      <c r="DT29" s="9"/>
      <c r="DU29" s="9"/>
      <c r="DV29" s="9"/>
      <c r="DW29" s="4"/>
      <c r="EX29" s="9"/>
      <c r="EY29" s="4"/>
      <c r="FH29" s="9"/>
      <c r="FI29" s="4"/>
      <c r="FR29" s="9"/>
      <c r="FS29" s="4"/>
      <c r="GB29" s="9"/>
      <c r="GC29" s="4"/>
      <c r="GL29" s="9"/>
      <c r="GM29" s="4"/>
    </row>
    <row r="30" spans="1:197" ht="16.2" thickBot="1" x14ac:dyDescent="0.35">
      <c r="A30" s="31">
        <v>2343</v>
      </c>
      <c r="B30" s="25">
        <v>43411</v>
      </c>
      <c r="C30" s="71" t="b">
        <v>0</v>
      </c>
      <c r="D30" t="s">
        <v>88</v>
      </c>
      <c r="E30">
        <v>2</v>
      </c>
      <c r="F30" t="s">
        <v>61</v>
      </c>
      <c r="G30">
        <v>1.82</v>
      </c>
      <c r="I30" t="s">
        <v>98</v>
      </c>
      <c r="J30" s="4">
        <v>6.9</v>
      </c>
      <c r="K30" s="9">
        <v>0.7</v>
      </c>
      <c r="L30" s="9">
        <v>5</v>
      </c>
      <c r="M30" s="9">
        <v>8.3000000000000007</v>
      </c>
      <c r="N30" s="9">
        <v>8</v>
      </c>
      <c r="O30" s="9">
        <v>8.9</v>
      </c>
      <c r="P30" s="9">
        <v>6.5</v>
      </c>
      <c r="Q30" s="9">
        <v>8.5</v>
      </c>
      <c r="R30" s="9">
        <v>8.3000000000000007</v>
      </c>
      <c r="S30" s="9">
        <v>7.7</v>
      </c>
      <c r="T30" s="9">
        <v>8.1999999999999993</v>
      </c>
      <c r="U30" s="9">
        <v>10.9</v>
      </c>
      <c r="V30" s="9">
        <v>8.8000000000000007</v>
      </c>
      <c r="W30" s="9">
        <v>8.6</v>
      </c>
      <c r="X30" s="9">
        <v>9.3000000000000007</v>
      </c>
      <c r="Y30" s="9">
        <v>9.6999999999999993</v>
      </c>
      <c r="Z30" s="9">
        <v>7.8</v>
      </c>
      <c r="AA30" s="9">
        <v>5.0999999999999996</v>
      </c>
      <c r="AB30" s="9">
        <v>7.7</v>
      </c>
      <c r="AC30" s="9">
        <v>7.9</v>
      </c>
      <c r="AD30" s="9">
        <v>5.9</v>
      </c>
      <c r="AE30" s="9">
        <v>7.7</v>
      </c>
      <c r="AF30" s="9">
        <v>6.2</v>
      </c>
      <c r="AG30" s="9">
        <v>6.1</v>
      </c>
      <c r="AH30" s="9">
        <v>5.9</v>
      </c>
      <c r="AI30" s="9">
        <v>4.2</v>
      </c>
      <c r="AJ30" s="9">
        <v>5.6</v>
      </c>
      <c r="AK30" s="9">
        <v>5.8</v>
      </c>
      <c r="AL30" s="9">
        <v>6.4</v>
      </c>
      <c r="AM30" s="9">
        <v>6.5</v>
      </c>
      <c r="AN30" s="9">
        <v>5.5</v>
      </c>
      <c r="AO30" s="9">
        <v>4.5999999999999996</v>
      </c>
      <c r="AP30" s="9">
        <v>4.9000000000000004</v>
      </c>
      <c r="AQ30" s="9">
        <v>7.7</v>
      </c>
      <c r="AR30" s="9">
        <v>4.3</v>
      </c>
      <c r="AS30" s="9">
        <v>9.5</v>
      </c>
      <c r="AT30" s="9">
        <v>5.9</v>
      </c>
      <c r="AU30">
        <v>5.9</v>
      </c>
      <c r="AX30" s="63">
        <f>AX28+1</f>
        <v>22</v>
      </c>
      <c r="AY30">
        <v>18.899999999999999</v>
      </c>
      <c r="AZ30">
        <v>11.4</v>
      </c>
      <c r="BA30">
        <v>7.5</v>
      </c>
      <c r="BB30">
        <v>20.6</v>
      </c>
      <c r="BC30">
        <v>9.3000000000000007</v>
      </c>
      <c r="BD30">
        <v>11.3</v>
      </c>
      <c r="BE30" s="9">
        <f t="shared" si="1"/>
        <v>9.4</v>
      </c>
      <c r="BF30" s="4">
        <f t="shared" si="2"/>
        <v>4</v>
      </c>
      <c r="BG30" t="s">
        <v>105</v>
      </c>
      <c r="BH30" t="s">
        <v>105</v>
      </c>
      <c r="BI30">
        <v>22.7</v>
      </c>
      <c r="BJ30">
        <v>14.2</v>
      </c>
      <c r="BK30" s="9">
        <v>8.5</v>
      </c>
      <c r="BL30" s="9">
        <v>25.8</v>
      </c>
      <c r="BM30" s="31">
        <v>15.5</v>
      </c>
      <c r="BN30" s="32">
        <v>10.3</v>
      </c>
      <c r="BO30" s="9">
        <f t="shared" si="3"/>
        <v>9.4</v>
      </c>
      <c r="BP30" s="4">
        <f t="shared" si="25"/>
        <v>4</v>
      </c>
      <c r="BQ30" s="32" t="s">
        <v>105</v>
      </c>
      <c r="BR30" s="9" t="s">
        <v>105</v>
      </c>
      <c r="BS30" s="9">
        <f t="shared" si="4"/>
        <v>9.4</v>
      </c>
      <c r="BT30">
        <v>12.3</v>
      </c>
      <c r="BU30" s="9">
        <v>6.2</v>
      </c>
      <c r="BV30" s="9">
        <v>6.1</v>
      </c>
      <c r="BW30" s="9">
        <v>11.4</v>
      </c>
      <c r="BX30" s="9">
        <v>6.3</v>
      </c>
      <c r="BY30" s="9">
        <v>5.0999999999999996</v>
      </c>
      <c r="BZ30" s="9">
        <f t="shared" si="5"/>
        <v>5.6</v>
      </c>
      <c r="CA30" s="4">
        <f t="shared" si="6"/>
        <v>4</v>
      </c>
      <c r="CB30" s="9" t="s">
        <v>105</v>
      </c>
      <c r="CC30" s="9" t="s">
        <v>105</v>
      </c>
      <c r="CD30">
        <v>2.8</v>
      </c>
      <c r="CE30">
        <v>1.6</v>
      </c>
      <c r="CF30">
        <v>1.2</v>
      </c>
      <c r="CG30">
        <v>3</v>
      </c>
      <c r="CH30">
        <v>1.8</v>
      </c>
      <c r="CI30">
        <v>1.2</v>
      </c>
      <c r="CJ30" s="9">
        <f t="shared" si="7"/>
        <v>1.2</v>
      </c>
      <c r="CK30" s="4">
        <f t="shared" si="8"/>
        <v>1</v>
      </c>
      <c r="CL30" t="s">
        <v>107</v>
      </c>
      <c r="CM30" t="s">
        <v>107</v>
      </c>
      <c r="CN30">
        <v>6.9</v>
      </c>
      <c r="CO30">
        <v>3.3</v>
      </c>
      <c r="CP30">
        <v>3.6</v>
      </c>
      <c r="CQ30">
        <v>9.3000000000000007</v>
      </c>
      <c r="CR30">
        <v>4.9000000000000004</v>
      </c>
      <c r="CS30">
        <v>4.4000000000000004</v>
      </c>
      <c r="CT30" s="9">
        <f t="shared" si="9"/>
        <v>4</v>
      </c>
      <c r="CU30" s="4">
        <f t="shared" si="10"/>
        <v>2</v>
      </c>
      <c r="CV30" t="s">
        <v>105</v>
      </c>
      <c r="CW30" t="s">
        <v>105</v>
      </c>
      <c r="CX30" s="9">
        <v>9.3000000000000007</v>
      </c>
      <c r="CY30" s="9">
        <v>3.8</v>
      </c>
      <c r="CZ30" s="9">
        <v>5.5</v>
      </c>
      <c r="DA30" s="9">
        <v>12.2</v>
      </c>
      <c r="DB30" s="9">
        <v>3.5</v>
      </c>
      <c r="DC30" s="9">
        <f t="shared" si="11"/>
        <v>3.65</v>
      </c>
      <c r="DD30" s="9">
        <v>8.6999999999999993</v>
      </c>
      <c r="DE30" s="4">
        <f t="shared" si="12"/>
        <v>4</v>
      </c>
      <c r="DF30" s="9" t="s">
        <v>105</v>
      </c>
      <c r="DG30" s="9" t="s">
        <v>105</v>
      </c>
      <c r="DQ30" s="9">
        <v>5.3</v>
      </c>
      <c r="DR30" s="9">
        <v>2.5</v>
      </c>
      <c r="DS30" s="9">
        <v>2.8</v>
      </c>
      <c r="DT30" s="9">
        <v>4</v>
      </c>
      <c r="DU30" s="9">
        <v>1.8</v>
      </c>
      <c r="DV30" s="9">
        <v>2.2000000000000002</v>
      </c>
      <c r="DW30" s="4">
        <f t="shared" si="13"/>
        <v>0</v>
      </c>
      <c r="DX30" t="s">
        <v>105</v>
      </c>
      <c r="DY30" t="s">
        <v>105</v>
      </c>
      <c r="ER30">
        <v>9.6</v>
      </c>
      <c r="ES30">
        <v>6.2</v>
      </c>
      <c r="ET30">
        <v>3.4</v>
      </c>
      <c r="EU30">
        <v>13.9</v>
      </c>
      <c r="EV30">
        <v>8.6999999999999993</v>
      </c>
      <c r="EW30">
        <v>5.2</v>
      </c>
      <c r="EX30" s="9">
        <f t="shared" si="14"/>
        <v>4.3</v>
      </c>
      <c r="EY30" s="4">
        <f t="shared" si="15"/>
        <v>4</v>
      </c>
      <c r="EZ30" t="s">
        <v>105</v>
      </c>
      <c r="FA30" t="s">
        <v>105</v>
      </c>
      <c r="FB30">
        <v>5.0999999999999996</v>
      </c>
      <c r="FC30">
        <v>2.8</v>
      </c>
      <c r="FD30">
        <v>2.2999999999999998</v>
      </c>
      <c r="FE30">
        <v>5</v>
      </c>
      <c r="FF30">
        <v>2.7</v>
      </c>
      <c r="FG30">
        <v>2.2999999999999998</v>
      </c>
      <c r="FH30" s="9">
        <f t="shared" si="16"/>
        <v>2.2999999999999998</v>
      </c>
      <c r="FI30" s="4">
        <f t="shared" si="17"/>
        <v>2</v>
      </c>
      <c r="FJ30" t="s">
        <v>105</v>
      </c>
      <c r="FK30" t="s">
        <v>105</v>
      </c>
      <c r="FL30">
        <v>8.4</v>
      </c>
      <c r="FM30">
        <v>2.9</v>
      </c>
      <c r="FN30">
        <v>5.5</v>
      </c>
      <c r="FO30">
        <v>6.9</v>
      </c>
      <c r="FP30">
        <v>2.5</v>
      </c>
      <c r="FQ30">
        <v>4.4000000000000004</v>
      </c>
      <c r="FR30" s="9">
        <f t="shared" si="18"/>
        <v>4.95</v>
      </c>
      <c r="FS30" s="4">
        <f t="shared" si="23"/>
        <v>2</v>
      </c>
      <c r="FT30" t="s">
        <v>105</v>
      </c>
      <c r="FU30" t="s">
        <v>105</v>
      </c>
      <c r="FV30">
        <v>11.3</v>
      </c>
      <c r="FW30">
        <v>6.3</v>
      </c>
      <c r="FX30">
        <v>5</v>
      </c>
      <c r="FY30">
        <v>11.6</v>
      </c>
      <c r="FZ30">
        <v>7.4</v>
      </c>
      <c r="GA30">
        <v>4.2</v>
      </c>
      <c r="GB30" s="9">
        <f t="shared" si="19"/>
        <v>4.5999999999999996</v>
      </c>
      <c r="GC30" s="4">
        <f t="shared" si="20"/>
        <v>4</v>
      </c>
      <c r="GD30" t="s">
        <v>105</v>
      </c>
      <c r="GE30" t="s">
        <v>105</v>
      </c>
      <c r="GF30">
        <v>5.2</v>
      </c>
      <c r="GG30">
        <v>2.5</v>
      </c>
      <c r="GH30">
        <v>2.7</v>
      </c>
      <c r="GI30">
        <v>5.5</v>
      </c>
      <c r="GJ30">
        <v>3</v>
      </c>
      <c r="GK30">
        <v>2.5</v>
      </c>
      <c r="GL30" s="9">
        <f t="shared" si="21"/>
        <v>2.6</v>
      </c>
      <c r="GM30" s="4">
        <f t="shared" si="22"/>
        <v>2</v>
      </c>
      <c r="GN30" t="s">
        <v>105</v>
      </c>
      <c r="GO30" t="s">
        <v>105</v>
      </c>
    </row>
    <row r="31" spans="1:197" ht="16.2" thickBot="1" x14ac:dyDescent="0.35">
      <c r="A31" s="31">
        <v>2343</v>
      </c>
      <c r="B31" s="25">
        <v>43411</v>
      </c>
      <c r="C31" s="71" t="b">
        <v>0</v>
      </c>
      <c r="D31" t="s">
        <v>88</v>
      </c>
      <c r="E31">
        <v>2</v>
      </c>
      <c r="F31" t="s">
        <v>61</v>
      </c>
      <c r="G31">
        <v>1.82</v>
      </c>
      <c r="I31" t="s">
        <v>99</v>
      </c>
      <c r="J31">
        <v>14.3</v>
      </c>
      <c r="K31" s="9">
        <v>1.2</v>
      </c>
      <c r="L31" s="9">
        <v>11.5</v>
      </c>
      <c r="M31" s="9">
        <v>18.8</v>
      </c>
      <c r="N31" s="9">
        <v>21.1</v>
      </c>
      <c r="O31" s="9">
        <v>19.8</v>
      </c>
      <c r="P31" s="9">
        <v>16.7</v>
      </c>
      <c r="Q31" s="9">
        <v>17</v>
      </c>
      <c r="R31" s="9">
        <v>19.899999999999999</v>
      </c>
      <c r="S31" s="9">
        <v>18.3</v>
      </c>
      <c r="T31" s="9">
        <v>21.9</v>
      </c>
      <c r="U31" s="9">
        <v>19.399999999999999</v>
      </c>
      <c r="V31" s="9">
        <v>16.600000000000001</v>
      </c>
      <c r="W31" s="9">
        <v>17.100000000000001</v>
      </c>
      <c r="X31" s="9">
        <v>18.399999999999999</v>
      </c>
      <c r="Y31" s="9">
        <v>19</v>
      </c>
      <c r="Z31" s="9">
        <v>17.100000000000001</v>
      </c>
      <c r="AA31" s="9">
        <v>18.5</v>
      </c>
      <c r="AB31" s="9">
        <v>17.600000000000001</v>
      </c>
      <c r="AC31" s="9">
        <v>16.399999999999999</v>
      </c>
      <c r="AD31" s="9">
        <v>16.8</v>
      </c>
      <c r="AE31" s="9">
        <v>18.5</v>
      </c>
      <c r="AF31" s="9">
        <v>13.5</v>
      </c>
      <c r="AG31" s="9">
        <v>11.4</v>
      </c>
      <c r="AH31" s="9">
        <v>11.9</v>
      </c>
      <c r="AI31" s="9">
        <v>9.3000000000000007</v>
      </c>
      <c r="AJ31" s="9">
        <v>10</v>
      </c>
      <c r="AK31" s="9">
        <v>8.6</v>
      </c>
      <c r="AL31" s="9">
        <v>10.7</v>
      </c>
      <c r="AM31" s="9">
        <v>11.7</v>
      </c>
      <c r="AN31" s="9">
        <v>12.5</v>
      </c>
      <c r="AO31" s="9">
        <v>15</v>
      </c>
      <c r="AP31" s="9">
        <v>12.4</v>
      </c>
      <c r="AQ31" s="9">
        <v>18.3</v>
      </c>
      <c r="AR31" s="9">
        <v>13.3</v>
      </c>
      <c r="AS31" s="9">
        <v>15</v>
      </c>
      <c r="AT31" s="9">
        <v>11</v>
      </c>
      <c r="AU31">
        <v>12</v>
      </c>
      <c r="AX31" s="63">
        <f t="shared" si="102"/>
        <v>23</v>
      </c>
      <c r="AY31">
        <v>16.600000000000001</v>
      </c>
      <c r="AZ31">
        <v>11.4</v>
      </c>
      <c r="BA31">
        <v>5.2</v>
      </c>
      <c r="BB31">
        <v>16.399999999999999</v>
      </c>
      <c r="BC31">
        <v>9.6999999999999993</v>
      </c>
      <c r="BD31">
        <v>6.7</v>
      </c>
      <c r="BE31" s="9">
        <f t="shared" si="1"/>
        <v>5.95</v>
      </c>
      <c r="BF31" s="4" t="str">
        <f t="shared" si="2"/>
        <v/>
      </c>
      <c r="BG31" t="s">
        <v>107</v>
      </c>
      <c r="BH31" t="s">
        <v>105</v>
      </c>
      <c r="BI31">
        <v>19.100000000000001</v>
      </c>
      <c r="BJ31">
        <v>12.3</v>
      </c>
      <c r="BK31" s="9">
        <v>6.8</v>
      </c>
      <c r="BL31" s="9">
        <v>22.5</v>
      </c>
      <c r="BM31" s="31">
        <v>14.7</v>
      </c>
      <c r="BN31" s="32">
        <v>7.8</v>
      </c>
      <c r="BO31" s="9">
        <f t="shared" si="3"/>
        <v>7.3</v>
      </c>
      <c r="BP31" s="4">
        <f t="shared" si="25"/>
        <v>4</v>
      </c>
      <c r="BQ31" s="32" t="s">
        <v>105</v>
      </c>
      <c r="BR31" s="9" t="s">
        <v>105</v>
      </c>
      <c r="BS31" s="9">
        <f t="shared" si="4"/>
        <v>7.3</v>
      </c>
      <c r="BT31">
        <v>12.4</v>
      </c>
      <c r="BU31" s="9">
        <v>6.5</v>
      </c>
      <c r="BV31" s="9">
        <v>5.9</v>
      </c>
      <c r="BW31" s="9">
        <v>11.9</v>
      </c>
      <c r="BX31" s="9">
        <v>4.7</v>
      </c>
      <c r="BY31" s="9">
        <v>7.2</v>
      </c>
      <c r="BZ31" s="9">
        <f t="shared" si="5"/>
        <v>6.5500000000000007</v>
      </c>
      <c r="CA31" s="4">
        <f t="shared" si="6"/>
        <v>4</v>
      </c>
      <c r="CB31" s="9" t="s">
        <v>105</v>
      </c>
      <c r="CC31" s="9" t="s">
        <v>105</v>
      </c>
      <c r="CD31">
        <v>2.2000000000000002</v>
      </c>
      <c r="CE31">
        <v>1.5</v>
      </c>
      <c r="CF31">
        <v>0.7</v>
      </c>
      <c r="CG31">
        <v>1.7</v>
      </c>
      <c r="CH31">
        <v>1.2</v>
      </c>
      <c r="CI31">
        <v>0.5</v>
      </c>
      <c r="CJ31" s="9">
        <f t="shared" si="7"/>
        <v>0.6</v>
      </c>
      <c r="CK31" s="4">
        <f t="shared" si="8"/>
        <v>0</v>
      </c>
      <c r="CL31" t="s">
        <v>105</v>
      </c>
      <c r="CM31" t="s">
        <v>105</v>
      </c>
      <c r="CN31">
        <v>9</v>
      </c>
      <c r="CO31">
        <v>5</v>
      </c>
      <c r="CP31">
        <v>4</v>
      </c>
      <c r="CQ31">
        <v>10.9</v>
      </c>
      <c r="CR31">
        <v>6.7</v>
      </c>
      <c r="CS31">
        <v>4.2</v>
      </c>
      <c r="CT31" s="9">
        <f t="shared" si="9"/>
        <v>4.0999999999999996</v>
      </c>
      <c r="CU31" s="4" t="str">
        <f t="shared" si="10"/>
        <v/>
      </c>
      <c r="CV31" t="s">
        <v>105</v>
      </c>
      <c r="CW31" t="s">
        <v>105</v>
      </c>
      <c r="CX31" s="9">
        <v>11.4</v>
      </c>
      <c r="CY31" s="9">
        <v>4.9000000000000004</v>
      </c>
      <c r="CZ31" s="9">
        <v>6.5</v>
      </c>
      <c r="DA31" s="9">
        <v>10.6</v>
      </c>
      <c r="DB31" s="9">
        <v>4.4000000000000004</v>
      </c>
      <c r="DC31" s="9">
        <f t="shared" si="11"/>
        <v>4.6500000000000004</v>
      </c>
      <c r="DD31" s="9">
        <v>6.2</v>
      </c>
      <c r="DE31" s="4">
        <f t="shared" si="12"/>
        <v>4</v>
      </c>
      <c r="DF31" s="9" t="s">
        <v>105</v>
      </c>
      <c r="DG31" s="9" t="s">
        <v>105</v>
      </c>
      <c r="DQ31" s="9">
        <v>3.6</v>
      </c>
      <c r="DR31" s="9">
        <v>2.5</v>
      </c>
      <c r="DS31" s="9">
        <v>1.1000000000000001</v>
      </c>
      <c r="DT31" s="9">
        <v>1.6</v>
      </c>
      <c r="DU31" s="9">
        <v>1</v>
      </c>
      <c r="DV31" s="9">
        <v>0.6</v>
      </c>
      <c r="DW31" s="4">
        <f t="shared" si="13"/>
        <v>0</v>
      </c>
      <c r="DX31" t="s">
        <v>105</v>
      </c>
      <c r="DY31" t="s">
        <v>105</v>
      </c>
      <c r="ER31">
        <v>9</v>
      </c>
      <c r="ES31">
        <v>4.8</v>
      </c>
      <c r="ET31">
        <v>4.2</v>
      </c>
      <c r="EU31">
        <v>11.3</v>
      </c>
      <c r="EV31">
        <v>7.3</v>
      </c>
      <c r="EW31">
        <v>4</v>
      </c>
      <c r="EX31" s="9">
        <f t="shared" si="14"/>
        <v>4.0999999999999996</v>
      </c>
      <c r="EY31" s="4">
        <f t="shared" si="15"/>
        <v>4</v>
      </c>
      <c r="EZ31" t="s">
        <v>105</v>
      </c>
      <c r="FA31" t="s">
        <v>105</v>
      </c>
      <c r="FB31">
        <v>5</v>
      </c>
      <c r="FC31">
        <v>2.4</v>
      </c>
      <c r="FD31">
        <v>2.6</v>
      </c>
      <c r="FE31">
        <v>4.3</v>
      </c>
      <c r="FF31">
        <v>2.6</v>
      </c>
      <c r="FG31">
        <v>1.7</v>
      </c>
      <c r="FH31" s="9">
        <f t="shared" si="16"/>
        <v>2.15</v>
      </c>
      <c r="FI31" s="4">
        <f t="shared" si="17"/>
        <v>0</v>
      </c>
      <c r="FJ31" t="s">
        <v>105</v>
      </c>
      <c r="FK31" t="s">
        <v>105</v>
      </c>
      <c r="FL31">
        <v>4.4000000000000004</v>
      </c>
      <c r="FM31">
        <v>2.2000000000000002</v>
      </c>
      <c r="FN31">
        <v>2.2000000000000002</v>
      </c>
      <c r="FO31">
        <v>4.3</v>
      </c>
      <c r="FP31">
        <v>2.2000000000000002</v>
      </c>
      <c r="FQ31">
        <v>2.1</v>
      </c>
      <c r="FR31" s="9">
        <f t="shared" si="18"/>
        <v>2.1500000000000004</v>
      </c>
      <c r="FS31" s="4">
        <f t="shared" si="23"/>
        <v>0</v>
      </c>
      <c r="FT31" t="s">
        <v>105</v>
      </c>
      <c r="FU31" t="s">
        <v>105</v>
      </c>
      <c r="FV31">
        <v>11.2</v>
      </c>
      <c r="FW31">
        <v>6.4</v>
      </c>
      <c r="FX31">
        <v>4.8</v>
      </c>
      <c r="FY31">
        <v>11.7</v>
      </c>
      <c r="FZ31">
        <v>7.4</v>
      </c>
      <c r="GA31">
        <v>4.3</v>
      </c>
      <c r="GB31" s="9">
        <f t="shared" si="19"/>
        <v>4.55</v>
      </c>
      <c r="GC31" s="4">
        <f t="shared" si="20"/>
        <v>4</v>
      </c>
      <c r="GD31" t="s">
        <v>105</v>
      </c>
      <c r="GE31" t="s">
        <v>105</v>
      </c>
      <c r="GF31">
        <v>6</v>
      </c>
      <c r="GG31">
        <v>2.6</v>
      </c>
      <c r="GH31">
        <v>3.4</v>
      </c>
      <c r="GI31">
        <v>6.2</v>
      </c>
      <c r="GJ31">
        <v>2.9</v>
      </c>
      <c r="GK31">
        <v>3.3</v>
      </c>
      <c r="GL31" s="9">
        <f t="shared" si="21"/>
        <v>3.3499999999999996</v>
      </c>
      <c r="GM31" s="4">
        <f t="shared" si="22"/>
        <v>2</v>
      </c>
      <c r="GN31" t="s">
        <v>105</v>
      </c>
      <c r="GO31" t="s">
        <v>105</v>
      </c>
    </row>
    <row r="32" spans="1:197" ht="16.2" thickBot="1" x14ac:dyDescent="0.35">
      <c r="A32" s="31">
        <v>2343</v>
      </c>
      <c r="B32" s="25">
        <v>43411</v>
      </c>
      <c r="C32" s="71" t="b">
        <v>0</v>
      </c>
      <c r="D32" t="s">
        <v>88</v>
      </c>
      <c r="E32">
        <v>2</v>
      </c>
      <c r="F32" t="s">
        <v>61</v>
      </c>
      <c r="G32">
        <v>1.82</v>
      </c>
      <c r="I32" t="s">
        <v>100</v>
      </c>
      <c r="J32" s="4">
        <v>6.8</v>
      </c>
      <c r="K32" s="9">
        <v>0.8</v>
      </c>
      <c r="L32" s="9">
        <v>6.1</v>
      </c>
      <c r="M32" s="9">
        <v>10.4</v>
      </c>
      <c r="N32" s="9">
        <v>11.8</v>
      </c>
      <c r="O32" s="9">
        <v>11.1</v>
      </c>
      <c r="P32" s="9">
        <v>10.8</v>
      </c>
      <c r="Q32" s="9">
        <v>10.1</v>
      </c>
      <c r="R32" s="9">
        <v>11.5</v>
      </c>
      <c r="S32" s="9">
        <v>10.5</v>
      </c>
      <c r="T32" s="9">
        <v>9.6999999999999993</v>
      </c>
      <c r="U32" s="9">
        <v>9.6999999999999993</v>
      </c>
      <c r="V32" s="9">
        <v>9.1</v>
      </c>
      <c r="W32" s="9">
        <v>10.4</v>
      </c>
      <c r="X32" s="9">
        <v>9.9</v>
      </c>
      <c r="Y32" s="9">
        <v>10</v>
      </c>
      <c r="Z32" s="9">
        <v>10.199999999999999</v>
      </c>
      <c r="AA32" s="9">
        <v>9.6999999999999993</v>
      </c>
      <c r="AB32" s="9">
        <v>9.4</v>
      </c>
      <c r="AC32" s="9">
        <v>7.1</v>
      </c>
      <c r="AD32" s="9">
        <v>8</v>
      </c>
      <c r="AE32" s="9">
        <v>7.8</v>
      </c>
      <c r="AF32" s="9">
        <v>6.2</v>
      </c>
      <c r="AG32" s="9">
        <v>6.3</v>
      </c>
      <c r="AH32" s="9">
        <v>4.7</v>
      </c>
      <c r="AI32" s="9">
        <v>4.0999999999999996</v>
      </c>
      <c r="AJ32" s="9">
        <v>4.3</v>
      </c>
      <c r="AK32" s="9">
        <v>4.5</v>
      </c>
      <c r="AL32" s="9">
        <v>4.5</v>
      </c>
      <c r="AM32" s="9">
        <v>6.1</v>
      </c>
      <c r="AN32" s="9">
        <v>5.3</v>
      </c>
      <c r="AO32" s="9">
        <v>6</v>
      </c>
      <c r="AP32" s="9">
        <v>5.7</v>
      </c>
      <c r="AQ32" s="9">
        <v>6.4</v>
      </c>
      <c r="AR32" s="9">
        <v>6.4</v>
      </c>
      <c r="AS32" s="9">
        <v>6.7</v>
      </c>
      <c r="AT32" s="9">
        <v>5.4</v>
      </c>
      <c r="AU32">
        <v>-6.1</v>
      </c>
      <c r="AX32" s="63">
        <f t="shared" si="102"/>
        <v>24</v>
      </c>
      <c r="AY32">
        <v>15.5</v>
      </c>
      <c r="AZ32">
        <v>7.3</v>
      </c>
      <c r="BA32">
        <v>8.1999999999999993</v>
      </c>
      <c r="BB32">
        <v>14.1</v>
      </c>
      <c r="BC32">
        <v>7.4</v>
      </c>
      <c r="BD32">
        <v>6.7</v>
      </c>
      <c r="BE32" s="9">
        <f t="shared" si="1"/>
        <v>7.4499999999999993</v>
      </c>
      <c r="BF32" s="4">
        <f t="shared" si="2"/>
        <v>4</v>
      </c>
      <c r="BG32" t="s">
        <v>105</v>
      </c>
      <c r="BH32" t="s">
        <v>105</v>
      </c>
      <c r="BI32">
        <v>16.600000000000001</v>
      </c>
      <c r="BJ32">
        <v>10.7</v>
      </c>
      <c r="BK32" s="9">
        <v>5.9</v>
      </c>
      <c r="BL32" s="9">
        <v>19.3</v>
      </c>
      <c r="BM32" s="31">
        <v>12.5</v>
      </c>
      <c r="BN32" s="32">
        <v>6.8</v>
      </c>
      <c r="BO32" s="9">
        <f t="shared" si="3"/>
        <v>6.35</v>
      </c>
      <c r="BP32" s="4">
        <f t="shared" si="25"/>
        <v>4</v>
      </c>
      <c r="BQ32" s="32" t="s">
        <v>105</v>
      </c>
      <c r="BR32" s="9" t="s">
        <v>105</v>
      </c>
      <c r="BS32" s="9">
        <f t="shared" si="4"/>
        <v>6.35</v>
      </c>
      <c r="BT32">
        <v>9.1999999999999993</v>
      </c>
      <c r="BU32" s="9">
        <v>5</v>
      </c>
      <c r="BV32" s="9">
        <v>4.2</v>
      </c>
      <c r="BW32" s="9">
        <v>9.3000000000000007</v>
      </c>
      <c r="BX32" s="9">
        <v>4.0999999999999996</v>
      </c>
      <c r="BY32" s="9">
        <v>5.2</v>
      </c>
      <c r="BZ32" s="9">
        <f t="shared" si="5"/>
        <v>4.7</v>
      </c>
      <c r="CA32" s="4">
        <f t="shared" si="6"/>
        <v>2</v>
      </c>
      <c r="CB32" s="9" t="s">
        <v>105</v>
      </c>
      <c r="CC32" s="9" t="s">
        <v>105</v>
      </c>
      <c r="CD32">
        <v>2.2999999999999998</v>
      </c>
      <c r="CE32">
        <v>1.4</v>
      </c>
      <c r="CF32">
        <v>0.9</v>
      </c>
      <c r="CG32">
        <v>1.7</v>
      </c>
      <c r="CH32">
        <v>1</v>
      </c>
      <c r="CI32">
        <v>0.7</v>
      </c>
      <c r="CJ32" s="9">
        <f t="shared" si="7"/>
        <v>0.8</v>
      </c>
      <c r="CK32" s="4">
        <f t="shared" si="8"/>
        <v>1</v>
      </c>
      <c r="CL32" t="s">
        <v>107</v>
      </c>
      <c r="CM32" t="s">
        <v>105</v>
      </c>
      <c r="CN32">
        <v>8.3000000000000007</v>
      </c>
      <c r="CO32">
        <v>4.3</v>
      </c>
      <c r="CP32">
        <v>4</v>
      </c>
      <c r="CQ32">
        <v>8.6</v>
      </c>
      <c r="CR32">
        <v>5.2</v>
      </c>
      <c r="CS32">
        <v>3.4</v>
      </c>
      <c r="CT32" s="9">
        <f t="shared" si="9"/>
        <v>3.7</v>
      </c>
      <c r="CU32" s="4">
        <f t="shared" si="10"/>
        <v>2</v>
      </c>
      <c r="CV32" t="s">
        <v>105</v>
      </c>
      <c r="CW32" t="s">
        <v>105</v>
      </c>
      <c r="CX32" s="9">
        <v>13.1</v>
      </c>
      <c r="CY32" s="9">
        <v>5.0999999999999996</v>
      </c>
      <c r="CZ32" s="9">
        <v>8</v>
      </c>
      <c r="DA32" s="9">
        <v>19.8</v>
      </c>
      <c r="DB32" s="9">
        <v>4.8</v>
      </c>
      <c r="DC32" s="9">
        <f t="shared" si="11"/>
        <v>4.9499999999999993</v>
      </c>
      <c r="DD32" s="9">
        <v>15</v>
      </c>
      <c r="DE32" s="4">
        <f t="shared" si="12"/>
        <v>4</v>
      </c>
      <c r="DF32" s="9" t="s">
        <v>105</v>
      </c>
      <c r="DG32" s="9" t="s">
        <v>105</v>
      </c>
      <c r="DQ32" s="9">
        <v>3.8</v>
      </c>
      <c r="DR32" s="9">
        <v>2.7</v>
      </c>
      <c r="DS32" s="9">
        <v>1.1000000000000001</v>
      </c>
      <c r="DT32" s="9">
        <v>1.3</v>
      </c>
      <c r="DU32" s="9">
        <v>0.8</v>
      </c>
      <c r="DV32" s="9">
        <v>0.5</v>
      </c>
      <c r="DW32" s="4">
        <f t="shared" si="13"/>
        <v>0</v>
      </c>
      <c r="DX32" t="s">
        <v>105</v>
      </c>
      <c r="DY32" t="s">
        <v>105</v>
      </c>
      <c r="ER32">
        <v>8.6</v>
      </c>
      <c r="ES32">
        <v>4.5999999999999996</v>
      </c>
      <c r="ET32">
        <v>4</v>
      </c>
      <c r="EU32">
        <v>12.2</v>
      </c>
      <c r="EV32">
        <v>7.4</v>
      </c>
      <c r="EW32">
        <v>4.8</v>
      </c>
      <c r="EX32" s="9">
        <f t="shared" si="14"/>
        <v>4.4000000000000004</v>
      </c>
      <c r="EY32" s="4">
        <f t="shared" si="15"/>
        <v>4</v>
      </c>
      <c r="EZ32" t="s">
        <v>105</v>
      </c>
      <c r="FA32" t="s">
        <v>105</v>
      </c>
      <c r="FB32">
        <v>6</v>
      </c>
      <c r="FC32">
        <v>2.5</v>
      </c>
      <c r="FD32">
        <v>3.5</v>
      </c>
      <c r="FE32">
        <v>6.5</v>
      </c>
      <c r="FF32">
        <v>3.9</v>
      </c>
      <c r="FG32">
        <v>2.6</v>
      </c>
      <c r="FH32" s="9">
        <f t="shared" si="16"/>
        <v>3.05</v>
      </c>
      <c r="FI32" s="4">
        <f t="shared" si="17"/>
        <v>2</v>
      </c>
      <c r="FJ32" t="s">
        <v>105</v>
      </c>
      <c r="FK32" t="s">
        <v>105</v>
      </c>
      <c r="FL32">
        <v>5.2</v>
      </c>
      <c r="FM32">
        <v>2.1</v>
      </c>
      <c r="FN32">
        <v>3.1</v>
      </c>
      <c r="FO32">
        <v>3.9</v>
      </c>
      <c r="FP32">
        <v>1.8</v>
      </c>
      <c r="FQ32">
        <v>2.1</v>
      </c>
      <c r="FR32" s="9">
        <f t="shared" si="18"/>
        <v>2.6</v>
      </c>
      <c r="FS32" s="4">
        <f t="shared" si="23"/>
        <v>0</v>
      </c>
      <c r="FT32" t="s">
        <v>105</v>
      </c>
      <c r="FU32" t="s">
        <v>105</v>
      </c>
      <c r="FV32">
        <v>12.3</v>
      </c>
      <c r="FW32">
        <v>7.3</v>
      </c>
      <c r="FX32">
        <v>5</v>
      </c>
      <c r="FY32">
        <v>11.3</v>
      </c>
      <c r="FZ32">
        <v>7.3</v>
      </c>
      <c r="GA32">
        <v>4</v>
      </c>
      <c r="GB32" s="9">
        <f t="shared" si="19"/>
        <v>4.5</v>
      </c>
      <c r="GC32" s="4">
        <f t="shared" si="20"/>
        <v>4</v>
      </c>
      <c r="GD32" t="s">
        <v>105</v>
      </c>
      <c r="GE32" t="s">
        <v>105</v>
      </c>
      <c r="GF32">
        <v>6.1</v>
      </c>
      <c r="GG32">
        <v>2.5</v>
      </c>
      <c r="GH32">
        <v>3.6</v>
      </c>
      <c r="GI32">
        <v>6.4</v>
      </c>
      <c r="GJ32">
        <v>3.4</v>
      </c>
      <c r="GK32">
        <v>3</v>
      </c>
      <c r="GL32" s="9">
        <f t="shared" si="21"/>
        <v>3.3</v>
      </c>
      <c r="GM32" s="4">
        <f t="shared" si="22"/>
        <v>2</v>
      </c>
      <c r="GN32" t="s">
        <v>105</v>
      </c>
      <c r="GO32" t="s">
        <v>105</v>
      </c>
    </row>
    <row r="33" spans="1:197" ht="16.2" thickBot="1" x14ac:dyDescent="0.35">
      <c r="A33" s="31">
        <v>2343</v>
      </c>
      <c r="B33" s="25">
        <v>43411</v>
      </c>
      <c r="C33" s="71" t="b">
        <v>0</v>
      </c>
      <c r="D33" t="s">
        <v>88</v>
      </c>
      <c r="E33">
        <v>2</v>
      </c>
      <c r="F33" t="s">
        <v>61</v>
      </c>
      <c r="G33">
        <v>1.82</v>
      </c>
      <c r="I33" t="s">
        <v>221</v>
      </c>
      <c r="J33">
        <f>AVERAGE(J32,J31)</f>
        <v>10.55</v>
      </c>
      <c r="K33">
        <f t="shared" ref="K33" si="181">AVERAGE(K32,K31)</f>
        <v>1</v>
      </c>
      <c r="L33">
        <f t="shared" ref="L33" si="182">AVERAGE(L32,L31)</f>
        <v>8.8000000000000007</v>
      </c>
      <c r="M33">
        <f t="shared" ref="M33" si="183">AVERAGE(M32,M31)</f>
        <v>14.600000000000001</v>
      </c>
      <c r="N33">
        <f t="shared" ref="N33" si="184">AVERAGE(N32,N31)</f>
        <v>16.450000000000003</v>
      </c>
      <c r="O33">
        <f t="shared" ref="O33" si="185">AVERAGE(O32,O31)</f>
        <v>15.45</v>
      </c>
      <c r="P33">
        <f t="shared" ref="P33" si="186">AVERAGE(P32,P31)</f>
        <v>13.75</v>
      </c>
      <c r="Q33">
        <f t="shared" ref="Q33" si="187">AVERAGE(Q32,Q31)</f>
        <v>13.55</v>
      </c>
      <c r="R33">
        <f t="shared" ref="R33" si="188">AVERAGE(R32,R31)</f>
        <v>15.7</v>
      </c>
      <c r="S33">
        <f t="shared" ref="S33" si="189">AVERAGE(S32,S31)</f>
        <v>14.4</v>
      </c>
      <c r="T33">
        <f t="shared" ref="T33" si="190">AVERAGE(T32,T31)</f>
        <v>15.799999999999999</v>
      </c>
      <c r="U33">
        <f t="shared" ref="U33" si="191">AVERAGE(U32,U31)</f>
        <v>14.549999999999999</v>
      </c>
      <c r="V33">
        <f t="shared" ref="V33" si="192">AVERAGE(V32,V31)</f>
        <v>12.850000000000001</v>
      </c>
      <c r="W33">
        <f t="shared" ref="W33" si="193">AVERAGE(W32,W31)</f>
        <v>13.75</v>
      </c>
      <c r="X33">
        <f t="shared" ref="X33" si="194">AVERAGE(X32,X31)</f>
        <v>14.149999999999999</v>
      </c>
      <c r="Y33">
        <f t="shared" ref="Y33" si="195">AVERAGE(Y32,Y31)</f>
        <v>14.5</v>
      </c>
      <c r="Z33">
        <f t="shared" ref="Z33" si="196">AVERAGE(Z32,Z31)</f>
        <v>13.65</v>
      </c>
      <c r="AA33">
        <f t="shared" ref="AA33" si="197">AVERAGE(AA32,AA31)</f>
        <v>14.1</v>
      </c>
      <c r="AB33">
        <f t="shared" ref="AB33" si="198">AVERAGE(AB32,AB31)</f>
        <v>13.5</v>
      </c>
      <c r="AC33">
        <f t="shared" ref="AC33" si="199">AVERAGE(AC32,AC31)</f>
        <v>11.75</v>
      </c>
      <c r="AD33">
        <f t="shared" ref="AD33" si="200">AVERAGE(AD32,AD31)</f>
        <v>12.4</v>
      </c>
      <c r="AE33">
        <f t="shared" ref="AE33" si="201">AVERAGE(AE32,AE31)</f>
        <v>13.15</v>
      </c>
      <c r="AF33">
        <f t="shared" ref="AF33" si="202">AVERAGE(AF32,AF31)</f>
        <v>9.85</v>
      </c>
      <c r="AG33">
        <f t="shared" ref="AG33" si="203">AVERAGE(AG32,AG31)</f>
        <v>8.85</v>
      </c>
      <c r="AH33">
        <f t="shared" ref="AH33" si="204">AVERAGE(AH32,AH31)</f>
        <v>8.3000000000000007</v>
      </c>
      <c r="AI33">
        <f t="shared" ref="AI33" si="205">AVERAGE(AI32,AI31)</f>
        <v>6.7</v>
      </c>
      <c r="AJ33">
        <f t="shared" ref="AJ33" si="206">AVERAGE(AJ32,AJ31)</f>
        <v>7.15</v>
      </c>
      <c r="AK33">
        <f t="shared" ref="AK33" si="207">AVERAGE(AK32,AK31)</f>
        <v>6.55</v>
      </c>
      <c r="AL33">
        <f t="shared" ref="AL33" si="208">AVERAGE(AL32,AL31)</f>
        <v>7.6</v>
      </c>
      <c r="AM33">
        <f t="shared" ref="AM33" si="209">AVERAGE(AM32,AM31)</f>
        <v>8.8999999999999986</v>
      </c>
      <c r="AN33">
        <f t="shared" ref="AN33" si="210">AVERAGE(AN32,AN31)</f>
        <v>8.9</v>
      </c>
      <c r="AO33">
        <f t="shared" ref="AO33" si="211">AVERAGE(AO32,AO31)</f>
        <v>10.5</v>
      </c>
      <c r="AP33">
        <f t="shared" ref="AP33" si="212">AVERAGE(AP32,AP31)</f>
        <v>9.0500000000000007</v>
      </c>
      <c r="AQ33">
        <f t="shared" ref="AQ33" si="213">AVERAGE(AQ32,AQ31)</f>
        <v>12.350000000000001</v>
      </c>
      <c r="AR33">
        <f t="shared" ref="AR33" si="214">AVERAGE(AR32,AR31)</f>
        <v>9.8500000000000014</v>
      </c>
      <c r="AS33">
        <f t="shared" ref="AS33" si="215">AVERAGE(AS32,AS31)</f>
        <v>10.85</v>
      </c>
      <c r="AT33">
        <f t="shared" ref="AT33" si="216">AVERAGE(AT32,AT31)</f>
        <v>8.1999999999999993</v>
      </c>
      <c r="AU33">
        <f t="shared" ref="AU33" si="217">AVERAGE(AU32,AU31)</f>
        <v>2.95</v>
      </c>
      <c r="AX33" s="63"/>
      <c r="BE33" s="9"/>
      <c r="BF33" s="4"/>
      <c r="BK33" s="9"/>
      <c r="BL33" s="9"/>
      <c r="BM33" s="31"/>
      <c r="BN33" s="32"/>
      <c r="BO33" s="9"/>
      <c r="BP33" s="4"/>
      <c r="BQ33" s="32"/>
      <c r="BR33" s="9"/>
      <c r="BS33" s="9"/>
      <c r="BU33" s="9"/>
      <c r="BV33" s="9"/>
      <c r="BW33" s="9"/>
      <c r="BX33" s="9"/>
      <c r="BY33" s="9"/>
      <c r="BZ33" s="9"/>
      <c r="CA33" s="4"/>
      <c r="CB33" s="9"/>
      <c r="CC33" s="9"/>
      <c r="CJ33" s="9"/>
      <c r="CK33" s="4"/>
      <c r="CT33" s="9"/>
      <c r="CU33" s="4"/>
      <c r="CX33" s="9"/>
      <c r="CY33" s="9"/>
      <c r="CZ33" s="9"/>
      <c r="DA33" s="9"/>
      <c r="DB33" s="9"/>
      <c r="DC33" s="9"/>
      <c r="DD33" s="9"/>
      <c r="DE33" s="4"/>
      <c r="DF33" s="9"/>
      <c r="DG33" s="9"/>
      <c r="DQ33" s="9"/>
      <c r="DR33" s="9"/>
      <c r="DS33" s="9"/>
      <c r="DT33" s="9"/>
      <c r="DU33" s="9"/>
      <c r="DV33" s="9"/>
      <c r="DW33" s="4"/>
      <c r="EX33" s="9"/>
      <c r="EY33" s="4"/>
      <c r="FH33" s="9"/>
      <c r="FI33" s="4"/>
      <c r="FR33" s="9"/>
      <c r="FS33" s="4"/>
      <c r="GB33" s="9"/>
      <c r="GC33" s="4"/>
      <c r="GL33" s="9"/>
      <c r="GM33" s="4"/>
    </row>
    <row r="34" spans="1:197" ht="16.2" thickBot="1" x14ac:dyDescent="0.35">
      <c r="A34" s="31">
        <v>2343</v>
      </c>
      <c r="B34" s="25">
        <v>43411</v>
      </c>
      <c r="C34" s="71" t="b">
        <v>0</v>
      </c>
      <c r="D34" t="s">
        <v>88</v>
      </c>
      <c r="E34">
        <v>2</v>
      </c>
      <c r="F34" t="s">
        <v>61</v>
      </c>
      <c r="G34">
        <v>1.82</v>
      </c>
      <c r="I34" t="s">
        <v>101</v>
      </c>
      <c r="J34" s="9">
        <v>7.5</v>
      </c>
      <c r="K34" s="9">
        <v>0.4</v>
      </c>
      <c r="L34" s="9">
        <v>5.4</v>
      </c>
      <c r="M34" s="9">
        <v>8.4</v>
      </c>
      <c r="N34" s="9">
        <v>9.3000000000000007</v>
      </c>
      <c r="O34" s="9">
        <v>8.6999999999999993</v>
      </c>
      <c r="P34" s="9">
        <v>5.9</v>
      </c>
      <c r="Q34" s="9">
        <v>6.9</v>
      </c>
      <c r="R34" s="9">
        <v>8.4</v>
      </c>
      <c r="S34" s="9">
        <v>7.8</v>
      </c>
      <c r="T34" s="9">
        <v>12.2</v>
      </c>
      <c r="U34" s="9">
        <v>9.6999999999999993</v>
      </c>
      <c r="V34" s="9">
        <v>7.5</v>
      </c>
      <c r="W34" s="9">
        <v>6.7</v>
      </c>
      <c r="X34" s="9">
        <v>8.5</v>
      </c>
      <c r="Y34" s="9">
        <v>9</v>
      </c>
      <c r="Z34" s="9">
        <v>6.9</v>
      </c>
      <c r="AA34" s="9">
        <v>8.8000000000000007</v>
      </c>
      <c r="AB34" s="9">
        <v>8.1999999999999993</v>
      </c>
      <c r="AC34" s="9">
        <v>9.3000000000000007</v>
      </c>
      <c r="AD34" s="9">
        <v>8.8000000000000007</v>
      </c>
      <c r="AE34" s="9">
        <v>10.7</v>
      </c>
      <c r="AF34" s="9">
        <v>7.3</v>
      </c>
      <c r="AG34" s="9">
        <v>5.0999999999999996</v>
      </c>
      <c r="AH34" s="9">
        <v>7.2</v>
      </c>
      <c r="AI34" s="9">
        <v>5.2</v>
      </c>
      <c r="AJ34" s="9">
        <v>5.7</v>
      </c>
      <c r="AK34" s="9">
        <v>4.0999999999999996</v>
      </c>
      <c r="AL34" s="9">
        <v>6.2</v>
      </c>
      <c r="AM34" s="9">
        <v>5.6</v>
      </c>
      <c r="AN34" s="9">
        <v>7.2</v>
      </c>
      <c r="AO34" s="9">
        <v>9</v>
      </c>
      <c r="AP34" s="9">
        <v>6.7</v>
      </c>
      <c r="AQ34" s="9">
        <v>11.9</v>
      </c>
      <c r="AR34" s="9">
        <v>6.9</v>
      </c>
      <c r="AS34" s="9">
        <v>8.3000000000000007</v>
      </c>
      <c r="AT34" s="9">
        <v>5.6</v>
      </c>
      <c r="AU34" s="9">
        <v>-3.3</v>
      </c>
      <c r="AX34" s="63">
        <f>AX32+1</f>
        <v>25</v>
      </c>
      <c r="AY34">
        <v>13.9</v>
      </c>
      <c r="AZ34">
        <v>5.7</v>
      </c>
      <c r="BA34">
        <v>8.1999999999999993</v>
      </c>
      <c r="BB34">
        <v>10.199999999999999</v>
      </c>
      <c r="BC34">
        <v>4.5999999999999996</v>
      </c>
      <c r="BD34">
        <v>5.6</v>
      </c>
      <c r="BE34" s="9">
        <f t="shared" si="1"/>
        <v>6.8999999999999995</v>
      </c>
      <c r="BF34" s="4">
        <f t="shared" si="2"/>
        <v>4</v>
      </c>
      <c r="BG34" t="s">
        <v>105</v>
      </c>
      <c r="BH34" t="s">
        <v>105</v>
      </c>
      <c r="BI34">
        <v>20.8</v>
      </c>
      <c r="BJ34">
        <v>10.8</v>
      </c>
      <c r="BK34" s="9">
        <v>10</v>
      </c>
      <c r="BL34" s="9">
        <v>21</v>
      </c>
      <c r="BM34" s="31">
        <v>12.4</v>
      </c>
      <c r="BN34" s="32">
        <v>8.6</v>
      </c>
      <c r="BO34" s="9">
        <f t="shared" si="3"/>
        <v>9.3000000000000007</v>
      </c>
      <c r="BP34" s="4">
        <f t="shared" si="25"/>
        <v>4</v>
      </c>
      <c r="BQ34" s="32" t="s">
        <v>105</v>
      </c>
      <c r="BR34" s="9" t="s">
        <v>105</v>
      </c>
      <c r="BS34" s="9">
        <f t="shared" si="4"/>
        <v>9.3000000000000007</v>
      </c>
      <c r="BT34">
        <v>11.1</v>
      </c>
      <c r="BU34" s="9">
        <v>5.5</v>
      </c>
      <c r="BV34" s="9">
        <v>5.6</v>
      </c>
      <c r="BW34" s="9">
        <v>10</v>
      </c>
      <c r="BX34" s="9">
        <v>4.3</v>
      </c>
      <c r="BY34" s="9">
        <v>5.7</v>
      </c>
      <c r="BZ34" s="9">
        <f t="shared" si="5"/>
        <v>5.65</v>
      </c>
      <c r="CA34" s="4">
        <f t="shared" si="6"/>
        <v>4</v>
      </c>
      <c r="CB34" s="9" t="s">
        <v>105</v>
      </c>
      <c r="CC34" s="9" t="s">
        <v>105</v>
      </c>
      <c r="CD34">
        <v>6.7</v>
      </c>
      <c r="CE34">
        <v>3.5</v>
      </c>
      <c r="CF34">
        <v>3.2</v>
      </c>
      <c r="CG34">
        <v>3.3</v>
      </c>
      <c r="CH34">
        <v>1.9</v>
      </c>
      <c r="CI34">
        <v>1.4</v>
      </c>
      <c r="CJ34" s="9">
        <f t="shared" si="7"/>
        <v>2.2999999999999998</v>
      </c>
      <c r="CK34" s="4" t="str">
        <f t="shared" si="8"/>
        <v/>
      </c>
      <c r="CL34" t="s">
        <v>105</v>
      </c>
      <c r="CM34" t="s">
        <v>105</v>
      </c>
      <c r="CN34">
        <v>10.6</v>
      </c>
      <c r="CO34">
        <v>4.4000000000000004</v>
      </c>
      <c r="CP34">
        <v>6.2</v>
      </c>
      <c r="CQ34">
        <v>9.3000000000000007</v>
      </c>
      <c r="CR34">
        <v>5.5</v>
      </c>
      <c r="CS34">
        <v>3.8</v>
      </c>
      <c r="CT34" s="9">
        <f t="shared" si="9"/>
        <v>5</v>
      </c>
      <c r="CU34" s="4">
        <f t="shared" si="10"/>
        <v>2</v>
      </c>
      <c r="CV34" t="s">
        <v>105</v>
      </c>
      <c r="CW34" t="s">
        <v>105</v>
      </c>
      <c r="CX34" s="9">
        <v>9.8000000000000007</v>
      </c>
      <c r="CY34" s="9">
        <v>4.7</v>
      </c>
      <c r="CZ34" s="9">
        <v>5.0999999999999996</v>
      </c>
      <c r="DA34" s="9">
        <v>9.6999999999999993</v>
      </c>
      <c r="DB34" s="9">
        <v>4.2</v>
      </c>
      <c r="DC34" s="9">
        <f t="shared" si="11"/>
        <v>4.45</v>
      </c>
      <c r="DD34" s="9">
        <v>5.5</v>
      </c>
      <c r="DE34" s="4">
        <f t="shared" si="12"/>
        <v>2</v>
      </c>
      <c r="DF34" s="9" t="s">
        <v>105</v>
      </c>
      <c r="DG34" s="9" t="s">
        <v>105</v>
      </c>
      <c r="DQ34" s="9">
        <v>3.2</v>
      </c>
      <c r="DR34" s="9">
        <v>2.2000000000000002</v>
      </c>
      <c r="DS34" s="9">
        <v>1</v>
      </c>
      <c r="DT34" s="9">
        <v>1.6</v>
      </c>
      <c r="DU34" s="9">
        <v>1</v>
      </c>
      <c r="DV34" s="9">
        <v>0.6</v>
      </c>
      <c r="DW34" s="4">
        <f t="shared" si="13"/>
        <v>0</v>
      </c>
      <c r="DX34" t="s">
        <v>105</v>
      </c>
      <c r="DY34" t="s">
        <v>105</v>
      </c>
      <c r="ER34">
        <v>9.5</v>
      </c>
      <c r="ES34">
        <v>4.7</v>
      </c>
      <c r="ET34">
        <v>4.8</v>
      </c>
      <c r="EU34">
        <v>11.3</v>
      </c>
      <c r="EV34">
        <v>6.8</v>
      </c>
      <c r="EW34">
        <v>4.5</v>
      </c>
      <c r="EX34" s="9">
        <f t="shared" si="14"/>
        <v>4.6500000000000004</v>
      </c>
      <c r="EY34" s="4">
        <f t="shared" si="15"/>
        <v>4</v>
      </c>
      <c r="EZ34" t="s">
        <v>105</v>
      </c>
      <c r="FA34" t="s">
        <v>105</v>
      </c>
      <c r="FB34">
        <v>6.3</v>
      </c>
      <c r="FC34">
        <v>2.7</v>
      </c>
      <c r="FD34">
        <v>3.6</v>
      </c>
      <c r="FE34">
        <v>5.7</v>
      </c>
      <c r="FF34">
        <v>4.0999999999999996</v>
      </c>
      <c r="FG34">
        <v>1.6</v>
      </c>
      <c r="FH34" s="9">
        <f t="shared" si="16"/>
        <v>2.6</v>
      </c>
      <c r="FI34" s="4">
        <f t="shared" si="17"/>
        <v>2</v>
      </c>
      <c r="FJ34" t="s">
        <v>105</v>
      </c>
      <c r="FK34" t="s">
        <v>105</v>
      </c>
      <c r="FL34">
        <v>5.9</v>
      </c>
      <c r="FM34">
        <v>2.7</v>
      </c>
      <c r="FN34">
        <v>3.2</v>
      </c>
      <c r="FO34">
        <v>5.0999999999999996</v>
      </c>
      <c r="FP34">
        <v>2.1</v>
      </c>
      <c r="FQ34">
        <v>3</v>
      </c>
      <c r="FR34" s="9">
        <f t="shared" si="18"/>
        <v>3.1</v>
      </c>
      <c r="FS34" s="4">
        <f t="shared" si="23"/>
        <v>2</v>
      </c>
      <c r="FT34" t="s">
        <v>105</v>
      </c>
      <c r="FU34" t="s">
        <v>105</v>
      </c>
      <c r="FV34">
        <v>11.1</v>
      </c>
      <c r="FW34">
        <v>6.9</v>
      </c>
      <c r="FX34">
        <v>4.2</v>
      </c>
      <c r="FY34">
        <v>11.5</v>
      </c>
      <c r="FZ34">
        <v>6.9</v>
      </c>
      <c r="GA34">
        <v>4.5999999999999996</v>
      </c>
      <c r="GB34" s="9">
        <f t="shared" si="19"/>
        <v>4.4000000000000004</v>
      </c>
      <c r="GC34" s="4">
        <f t="shared" si="20"/>
        <v>4</v>
      </c>
      <c r="GD34" t="s">
        <v>105</v>
      </c>
      <c r="GE34" t="s">
        <v>105</v>
      </c>
      <c r="GF34">
        <v>4.5999999999999996</v>
      </c>
      <c r="GG34">
        <v>2.5</v>
      </c>
      <c r="GH34">
        <v>2.1</v>
      </c>
      <c r="GI34">
        <v>5.4</v>
      </c>
      <c r="GJ34">
        <v>2.8</v>
      </c>
      <c r="GK34">
        <v>2.6</v>
      </c>
      <c r="GL34" s="9">
        <f t="shared" si="21"/>
        <v>2.35</v>
      </c>
      <c r="GM34" s="4" t="str">
        <f t="shared" si="22"/>
        <v/>
      </c>
      <c r="GN34" t="s">
        <v>105</v>
      </c>
      <c r="GO34" t="s">
        <v>105</v>
      </c>
    </row>
    <row r="35" spans="1:197" ht="16.2" thickBot="1" x14ac:dyDescent="0.35">
      <c r="A35" s="31">
        <v>2343</v>
      </c>
      <c r="B35" s="25">
        <v>43411</v>
      </c>
      <c r="C35" s="71" t="b">
        <v>0</v>
      </c>
      <c r="D35" t="s">
        <v>88</v>
      </c>
      <c r="E35">
        <v>2</v>
      </c>
      <c r="F35" t="s">
        <v>61</v>
      </c>
      <c r="G35">
        <v>1.82</v>
      </c>
      <c r="I35" t="s">
        <v>102</v>
      </c>
      <c r="J35" s="9">
        <f>AVERAGE(J29,J33)</f>
        <v>10.4</v>
      </c>
      <c r="K35" s="9">
        <f t="shared" ref="K35:AU35" si="218">AVERAGE(K29,K33)</f>
        <v>0.97499999999999998</v>
      </c>
      <c r="L35" s="9">
        <f t="shared" si="218"/>
        <v>9.0500000000000007</v>
      </c>
      <c r="M35" s="9">
        <f t="shared" si="218"/>
        <v>13.825000000000001</v>
      </c>
      <c r="N35" s="9">
        <f t="shared" si="218"/>
        <v>15.925000000000001</v>
      </c>
      <c r="O35" s="9">
        <f t="shared" si="218"/>
        <v>15.75</v>
      </c>
      <c r="P35" s="9">
        <f t="shared" si="218"/>
        <v>14.55</v>
      </c>
      <c r="Q35" s="9">
        <f t="shared" si="218"/>
        <v>14.200000000000001</v>
      </c>
      <c r="R35" s="9">
        <f t="shared" si="218"/>
        <v>16.125</v>
      </c>
      <c r="S35" s="9">
        <f t="shared" si="218"/>
        <v>14.675000000000001</v>
      </c>
      <c r="T35" s="9">
        <f t="shared" si="218"/>
        <v>16.549999999999997</v>
      </c>
      <c r="U35" s="9">
        <f t="shared" si="218"/>
        <v>15.1</v>
      </c>
      <c r="V35" s="9">
        <f t="shared" si="218"/>
        <v>13.975000000000001</v>
      </c>
      <c r="W35" s="9">
        <f t="shared" si="218"/>
        <v>14.574999999999999</v>
      </c>
      <c r="X35" s="9">
        <f t="shared" si="218"/>
        <v>14.25</v>
      </c>
      <c r="Y35" s="9">
        <f t="shared" si="218"/>
        <v>14.625</v>
      </c>
      <c r="Z35" s="9">
        <f t="shared" si="218"/>
        <v>14.074999999999999</v>
      </c>
      <c r="AA35" s="9">
        <f t="shared" si="218"/>
        <v>9.9824999999999999</v>
      </c>
      <c r="AB35" s="9">
        <f t="shared" si="218"/>
        <v>12.875</v>
      </c>
      <c r="AC35" s="9">
        <f t="shared" si="218"/>
        <v>11.9</v>
      </c>
      <c r="AD35" s="9">
        <f t="shared" si="218"/>
        <v>11.625</v>
      </c>
      <c r="AE35" s="9">
        <f t="shared" si="218"/>
        <v>12.5</v>
      </c>
      <c r="AF35" s="9">
        <f t="shared" si="218"/>
        <v>10.024999999999999</v>
      </c>
      <c r="AG35" s="9">
        <f t="shared" si="218"/>
        <v>9.0500000000000007</v>
      </c>
      <c r="AH35" s="9">
        <f t="shared" si="218"/>
        <v>8.875</v>
      </c>
      <c r="AI35" s="9">
        <f t="shared" si="218"/>
        <v>6.9</v>
      </c>
      <c r="AJ35" s="9">
        <f t="shared" si="218"/>
        <v>7.7250000000000005</v>
      </c>
      <c r="AK35" s="9">
        <f t="shared" si="218"/>
        <v>7.3249999999999993</v>
      </c>
      <c r="AL35" s="9">
        <f t="shared" si="218"/>
        <v>8.1499999999999986</v>
      </c>
      <c r="AM35" s="9">
        <f t="shared" si="218"/>
        <v>8.8249999999999993</v>
      </c>
      <c r="AN35" s="9">
        <f t="shared" si="218"/>
        <v>8.375</v>
      </c>
      <c r="AO35" s="9">
        <f t="shared" si="218"/>
        <v>8.5</v>
      </c>
      <c r="AP35" s="9">
        <f t="shared" si="218"/>
        <v>8.1000000000000014</v>
      </c>
      <c r="AQ35" s="9">
        <f t="shared" si="218"/>
        <v>10.4</v>
      </c>
      <c r="AR35" s="9">
        <f t="shared" si="218"/>
        <v>9.25</v>
      </c>
      <c r="AS35" s="9">
        <f t="shared" si="218"/>
        <v>11.399999999999999</v>
      </c>
      <c r="AT35" s="9">
        <f t="shared" si="218"/>
        <v>8.2750000000000004</v>
      </c>
      <c r="AU35" s="9">
        <f t="shared" si="218"/>
        <v>4.1750000000000007</v>
      </c>
      <c r="AX35" s="63">
        <f t="shared" si="102"/>
        <v>26</v>
      </c>
      <c r="AY35">
        <v>15.3</v>
      </c>
      <c r="AZ35">
        <v>6.3</v>
      </c>
      <c r="BA35">
        <v>9</v>
      </c>
      <c r="BB35">
        <v>11</v>
      </c>
      <c r="BC35">
        <v>5.4</v>
      </c>
      <c r="BD35">
        <v>5.6</v>
      </c>
      <c r="BE35" s="9">
        <f t="shared" si="1"/>
        <v>7.3</v>
      </c>
      <c r="BF35" s="4">
        <f t="shared" si="2"/>
        <v>4</v>
      </c>
      <c r="BG35" t="s">
        <v>105</v>
      </c>
      <c r="BH35" t="s">
        <v>105</v>
      </c>
      <c r="BI35">
        <v>17.7</v>
      </c>
      <c r="BJ35">
        <v>10.1</v>
      </c>
      <c r="BK35" s="9">
        <v>7.6</v>
      </c>
      <c r="BL35" s="9">
        <v>23.7</v>
      </c>
      <c r="BM35" s="31">
        <v>14</v>
      </c>
      <c r="BN35" s="32">
        <v>9.6999999999999993</v>
      </c>
      <c r="BO35" s="9">
        <f t="shared" si="3"/>
        <v>8.6499999999999986</v>
      </c>
      <c r="BP35" s="4">
        <f t="shared" si="25"/>
        <v>4</v>
      </c>
      <c r="BQ35" s="32" t="s">
        <v>105</v>
      </c>
      <c r="BR35" s="9" t="s">
        <v>105</v>
      </c>
      <c r="BS35" s="9">
        <f t="shared" si="4"/>
        <v>8.6499999999999986</v>
      </c>
      <c r="BT35">
        <v>11</v>
      </c>
      <c r="BU35" s="9">
        <v>5.2</v>
      </c>
      <c r="BV35" s="9">
        <v>5.8</v>
      </c>
      <c r="BW35" s="9">
        <v>8.6</v>
      </c>
      <c r="BX35" s="9">
        <v>4.5</v>
      </c>
      <c r="BY35" s="9">
        <v>4.0999999999999996</v>
      </c>
      <c r="BZ35" s="9">
        <f t="shared" si="5"/>
        <v>4.9499999999999993</v>
      </c>
      <c r="CA35" s="4">
        <f t="shared" si="6"/>
        <v>2</v>
      </c>
      <c r="CB35" s="9" t="s">
        <v>105</v>
      </c>
      <c r="CC35" s="9" t="s">
        <v>105</v>
      </c>
      <c r="CJ35" s="9" t="e">
        <f t="shared" si="7"/>
        <v>#DIV/0!</v>
      </c>
      <c r="CK35" s="4" t="str">
        <f t="shared" si="8"/>
        <v/>
      </c>
      <c r="CN35">
        <v>8.6999999999999993</v>
      </c>
      <c r="CO35">
        <v>4.5999999999999996</v>
      </c>
      <c r="CP35">
        <v>4.0999999999999996</v>
      </c>
      <c r="CQ35">
        <v>8</v>
      </c>
      <c r="CR35">
        <v>5.5</v>
      </c>
      <c r="CS35">
        <v>2.5</v>
      </c>
      <c r="CT35" s="9">
        <f t="shared" si="9"/>
        <v>3.3</v>
      </c>
      <c r="CU35" s="4" t="str">
        <f t="shared" si="10"/>
        <v/>
      </c>
      <c r="CV35" t="s">
        <v>105</v>
      </c>
      <c r="CW35" t="s">
        <v>105</v>
      </c>
      <c r="CX35" s="9">
        <v>16.600000000000001</v>
      </c>
      <c r="CY35" s="9">
        <v>5.0999999999999996</v>
      </c>
      <c r="CZ35" s="9">
        <v>11.5</v>
      </c>
      <c r="DA35" s="9">
        <v>16.2</v>
      </c>
      <c r="DB35" s="9">
        <v>4.0999999999999996</v>
      </c>
      <c r="DC35" s="9">
        <f t="shared" si="11"/>
        <v>4.5999999999999996</v>
      </c>
      <c r="DD35" s="9">
        <v>12.1</v>
      </c>
      <c r="DE35" s="4">
        <f t="shared" si="12"/>
        <v>4</v>
      </c>
      <c r="DF35" s="9" t="s">
        <v>105</v>
      </c>
      <c r="DG35" s="9" t="s">
        <v>105</v>
      </c>
      <c r="DQ35" s="9">
        <v>4.0999999999999996</v>
      </c>
      <c r="DR35" s="9">
        <v>2.7</v>
      </c>
      <c r="DS35" s="9">
        <v>1.4</v>
      </c>
      <c r="DT35" s="9">
        <v>1.9</v>
      </c>
      <c r="DU35" s="9">
        <v>1</v>
      </c>
      <c r="DV35" s="9">
        <v>0.9</v>
      </c>
      <c r="DW35" s="4">
        <f t="shared" si="13"/>
        <v>0</v>
      </c>
      <c r="DX35" t="s">
        <v>105</v>
      </c>
      <c r="DY35" t="s">
        <v>105</v>
      </c>
      <c r="ER35">
        <v>8.1999999999999993</v>
      </c>
      <c r="ES35">
        <v>4.3</v>
      </c>
      <c r="ET35">
        <v>3.9</v>
      </c>
      <c r="EU35">
        <v>11.2</v>
      </c>
      <c r="EV35">
        <v>7</v>
      </c>
      <c r="EW35">
        <v>4.2</v>
      </c>
      <c r="EX35" s="9">
        <f t="shared" si="14"/>
        <v>4.05</v>
      </c>
      <c r="EY35" s="4" t="str">
        <f t="shared" si="15"/>
        <v/>
      </c>
      <c r="EZ35" t="s">
        <v>105</v>
      </c>
      <c r="FA35" t="s">
        <v>105</v>
      </c>
      <c r="FB35">
        <v>4.8</v>
      </c>
      <c r="FC35">
        <v>2.7</v>
      </c>
      <c r="FD35">
        <v>2.1</v>
      </c>
      <c r="FE35">
        <v>5.5</v>
      </c>
      <c r="FF35">
        <v>3.6</v>
      </c>
      <c r="FG35">
        <v>1.9</v>
      </c>
      <c r="FH35" s="9">
        <f t="shared" si="16"/>
        <v>2</v>
      </c>
      <c r="FI35" s="4">
        <f t="shared" si="17"/>
        <v>2</v>
      </c>
      <c r="FJ35" t="s">
        <v>105</v>
      </c>
      <c r="FK35" t="s">
        <v>105</v>
      </c>
      <c r="FL35">
        <v>7.2</v>
      </c>
      <c r="FM35">
        <v>2.7</v>
      </c>
      <c r="FN35">
        <v>4.5</v>
      </c>
      <c r="FO35">
        <v>4.8</v>
      </c>
      <c r="FP35">
        <v>2.2000000000000002</v>
      </c>
      <c r="FQ35">
        <v>2.6</v>
      </c>
      <c r="FR35" s="9">
        <f t="shared" si="18"/>
        <v>3.55</v>
      </c>
      <c r="FS35" s="4">
        <f t="shared" si="23"/>
        <v>2</v>
      </c>
      <c r="FT35" t="s">
        <v>105</v>
      </c>
      <c r="FU35" t="s">
        <v>105</v>
      </c>
      <c r="FV35">
        <v>109</v>
      </c>
      <c r="FW35">
        <v>6.7</v>
      </c>
      <c r="FX35">
        <v>4.2</v>
      </c>
      <c r="FY35">
        <v>11</v>
      </c>
      <c r="FZ35">
        <v>6.1</v>
      </c>
      <c r="GA35">
        <v>4.9000000000000004</v>
      </c>
      <c r="GB35" s="9">
        <f t="shared" si="19"/>
        <v>4.5500000000000007</v>
      </c>
      <c r="GC35" s="4">
        <f t="shared" si="20"/>
        <v>4</v>
      </c>
      <c r="GD35" t="s">
        <v>105</v>
      </c>
      <c r="GE35" t="s">
        <v>105</v>
      </c>
      <c r="GF35">
        <v>4.5999999999999996</v>
      </c>
      <c r="GG35">
        <v>2.1</v>
      </c>
      <c r="GH35">
        <v>2.5</v>
      </c>
      <c r="GI35">
        <v>5.5</v>
      </c>
      <c r="GJ35">
        <v>2.6</v>
      </c>
      <c r="GK35">
        <v>2.9</v>
      </c>
      <c r="GL35" s="9">
        <f t="shared" si="21"/>
        <v>2.7</v>
      </c>
      <c r="GM35" s="4">
        <f t="shared" si="22"/>
        <v>2</v>
      </c>
      <c r="GN35" t="s">
        <v>105</v>
      </c>
      <c r="GO35" t="s">
        <v>105</v>
      </c>
    </row>
    <row r="36" spans="1:197" ht="16.2" thickBot="1" x14ac:dyDescent="0.35">
      <c r="A36" s="31">
        <v>2343</v>
      </c>
      <c r="B36" s="25">
        <v>43411</v>
      </c>
      <c r="C36" s="71" t="b">
        <v>0</v>
      </c>
      <c r="D36" t="s">
        <v>88</v>
      </c>
      <c r="E36">
        <v>2</v>
      </c>
      <c r="F36" t="s">
        <v>61</v>
      </c>
      <c r="G36">
        <v>1.82</v>
      </c>
      <c r="I36" t="s">
        <v>103</v>
      </c>
      <c r="J36" s="4">
        <f t="shared" ref="J36:AK36" si="219">IF(AND((J32+J28)/2&gt;5,(J31+J27)/2&gt;10,J37="N",J38="N"),4,IF(AND((J32+J28)/2&lt;5,(J31+J27)/2&gt;10,J37="N",J38="N"),4,IF(AND((J32+J28)/2&lt;5,(J31+J27)/2&lt;5,J37="Y"),1,IF(AND(J38="Y",J37="N"),3,IF(AND(J38="Y",J37="Y"),1,IF(AND((J32+J28)/2&lt;5,(J31+J27)/2&gt;5,(J31+J27)/2&lt;10,J37="N",J38="N"),2,IF(AND((J32+J28)/2&lt;5,(J31+J27)/2&lt;5,J37="N",J38="N"),0,"")))))))</f>
        <v>4</v>
      </c>
      <c r="K36" s="4">
        <f t="shared" si="219"/>
        <v>0</v>
      </c>
      <c r="L36" s="4">
        <f t="shared" si="219"/>
        <v>4</v>
      </c>
      <c r="M36" s="4">
        <f t="shared" si="219"/>
        <v>4</v>
      </c>
      <c r="N36" s="4">
        <f t="shared" si="219"/>
        <v>4</v>
      </c>
      <c r="O36" s="4">
        <f t="shared" si="219"/>
        <v>4</v>
      </c>
      <c r="P36" s="4">
        <f t="shared" si="219"/>
        <v>4</v>
      </c>
      <c r="Q36" s="4">
        <f t="shared" si="219"/>
        <v>4</v>
      </c>
      <c r="R36" s="4">
        <f t="shared" si="219"/>
        <v>4</v>
      </c>
      <c r="S36" s="4">
        <f t="shared" si="219"/>
        <v>4</v>
      </c>
      <c r="T36" s="4">
        <f t="shared" si="219"/>
        <v>4</v>
      </c>
      <c r="U36" s="4">
        <f t="shared" si="219"/>
        <v>4</v>
      </c>
      <c r="V36" s="4">
        <f t="shared" si="219"/>
        <v>4</v>
      </c>
      <c r="W36" s="4">
        <f t="shared" si="219"/>
        <v>4</v>
      </c>
      <c r="X36" s="4">
        <f t="shared" si="219"/>
        <v>4</v>
      </c>
      <c r="Y36" s="4">
        <f t="shared" si="219"/>
        <v>4</v>
      </c>
      <c r="Z36" s="4">
        <f t="shared" si="219"/>
        <v>4</v>
      </c>
      <c r="AA36" s="4">
        <f t="shared" si="219"/>
        <v>4</v>
      </c>
      <c r="AB36" s="4">
        <f t="shared" si="219"/>
        <v>4</v>
      </c>
      <c r="AC36" s="4">
        <f t="shared" si="219"/>
        <v>4</v>
      </c>
      <c r="AD36" s="4">
        <f t="shared" si="219"/>
        <v>4</v>
      </c>
      <c r="AE36" s="4">
        <f t="shared" si="219"/>
        <v>4</v>
      </c>
      <c r="AF36" s="4">
        <f t="shared" si="219"/>
        <v>4</v>
      </c>
      <c r="AG36" s="4">
        <f t="shared" si="219"/>
        <v>4</v>
      </c>
      <c r="AH36" s="4">
        <f t="shared" si="219"/>
        <v>4</v>
      </c>
      <c r="AI36" s="4">
        <f t="shared" si="219"/>
        <v>2</v>
      </c>
      <c r="AJ36" s="4">
        <f t="shared" si="219"/>
        <v>4</v>
      </c>
      <c r="AK36" s="4">
        <f t="shared" si="219"/>
        <v>2</v>
      </c>
      <c r="AL36" s="4">
        <v>4</v>
      </c>
      <c r="AM36" s="4">
        <f t="shared" ref="AM36:AT36" si="220">IF(AND((AM32+AM28)/2&gt;5,(AM31+AM27)/2&gt;10,AM37="N",AM38="N"),4,IF(AND((AM32+AM28)/2&lt;5,(AM31+AM27)/2&gt;10,AM37="N",AM38="N"),4,IF(AND((AM32+AM28)/2&lt;5,(AM31+AM27)/2&lt;5,AM37="Y"),1,IF(AND(AM38="Y",AM37="N"),3,IF(AND(AM38="Y",AM37="Y"),1,IF(AND((AM32+AM28)/2&lt;5,(AM31+AM27)/2&gt;5,(AM31+AM27)/2&lt;10,AM37="N",AM38="N"),2,IF(AND((AM32+AM28)/2&lt;5,(AM31+AM27)/2&lt;5,AM37="N",AM38="N"),0,"")))))))</f>
        <v>4</v>
      </c>
      <c r="AN36" s="4">
        <f t="shared" si="220"/>
        <v>4</v>
      </c>
      <c r="AO36" s="4">
        <f t="shared" si="220"/>
        <v>4</v>
      </c>
      <c r="AP36" s="4">
        <f t="shared" si="220"/>
        <v>4</v>
      </c>
      <c r="AQ36" s="4">
        <f t="shared" si="220"/>
        <v>4</v>
      </c>
      <c r="AR36" s="4">
        <f t="shared" si="220"/>
        <v>4</v>
      </c>
      <c r="AS36" s="4">
        <f t="shared" si="220"/>
        <v>4</v>
      </c>
      <c r="AT36" s="4">
        <f t="shared" si="220"/>
        <v>4</v>
      </c>
      <c r="AU36" t="s">
        <v>105</v>
      </c>
      <c r="AX36" s="63">
        <f t="shared" si="102"/>
        <v>27</v>
      </c>
      <c r="AY36">
        <v>15.2</v>
      </c>
      <c r="AZ36">
        <v>7</v>
      </c>
      <c r="BA36">
        <v>8.1999999999999993</v>
      </c>
      <c r="BB36">
        <v>11.9</v>
      </c>
      <c r="BC36">
        <v>5.0999999999999996</v>
      </c>
      <c r="BD36">
        <v>6.8</v>
      </c>
      <c r="BE36" s="9">
        <f t="shared" si="1"/>
        <v>7.5</v>
      </c>
      <c r="BF36" s="4">
        <f t="shared" si="2"/>
        <v>4</v>
      </c>
      <c r="BG36" t="s">
        <v>105</v>
      </c>
      <c r="BH36" t="s">
        <v>105</v>
      </c>
      <c r="BI36">
        <v>17.5</v>
      </c>
      <c r="BJ36">
        <v>8.6999999999999993</v>
      </c>
      <c r="BK36" s="9">
        <v>8.8000000000000007</v>
      </c>
      <c r="BL36" s="9">
        <v>21.6</v>
      </c>
      <c r="BM36" s="31">
        <v>12.9</v>
      </c>
      <c r="BN36" s="32">
        <v>8.6999999999999993</v>
      </c>
      <c r="BO36" s="9">
        <f t="shared" si="3"/>
        <v>8.75</v>
      </c>
      <c r="BP36" s="4">
        <f t="shared" si="25"/>
        <v>4</v>
      </c>
      <c r="BQ36" s="32" t="s">
        <v>105</v>
      </c>
      <c r="BR36" s="9" t="s">
        <v>105</v>
      </c>
      <c r="BS36" s="9">
        <f t="shared" si="4"/>
        <v>8.75</v>
      </c>
      <c r="BT36">
        <v>11.9</v>
      </c>
      <c r="BU36" s="9">
        <v>5.5</v>
      </c>
      <c r="BV36" s="9">
        <v>6.4</v>
      </c>
      <c r="BW36" s="9">
        <v>10.7</v>
      </c>
      <c r="BX36" s="9">
        <v>4.5</v>
      </c>
      <c r="BY36" s="9">
        <v>6.2</v>
      </c>
      <c r="BZ36" s="9">
        <f t="shared" si="5"/>
        <v>6.3000000000000007</v>
      </c>
      <c r="CA36" s="4">
        <v>4</v>
      </c>
      <c r="CB36" s="9" t="s">
        <v>105</v>
      </c>
      <c r="CC36" s="9" t="s">
        <v>105</v>
      </c>
      <c r="CJ36" s="9" t="e">
        <f t="shared" si="7"/>
        <v>#DIV/0!</v>
      </c>
      <c r="CK36" s="4" t="str">
        <f t="shared" si="8"/>
        <v/>
      </c>
      <c r="CN36">
        <v>10.199999999999999</v>
      </c>
      <c r="CO36">
        <v>4.5</v>
      </c>
      <c r="CP36">
        <v>5.7</v>
      </c>
      <c r="CQ36">
        <v>9.8000000000000007</v>
      </c>
      <c r="CR36">
        <v>5.2</v>
      </c>
      <c r="CS36">
        <v>4.5999999999999996</v>
      </c>
      <c r="CT36" s="9">
        <f t="shared" si="9"/>
        <v>5.15</v>
      </c>
      <c r="CU36" s="4" t="str">
        <f t="shared" si="10"/>
        <v/>
      </c>
      <c r="CV36" t="s">
        <v>105</v>
      </c>
      <c r="CW36" t="s">
        <v>105</v>
      </c>
      <c r="CX36" s="9">
        <v>12.2</v>
      </c>
      <c r="CY36" s="9">
        <v>5.2</v>
      </c>
      <c r="CZ36" s="9">
        <v>7</v>
      </c>
      <c r="DA36" s="9">
        <v>14.3</v>
      </c>
      <c r="DB36" s="9">
        <v>4</v>
      </c>
      <c r="DC36" s="9">
        <f t="shared" si="11"/>
        <v>4.5999999999999996</v>
      </c>
      <c r="DD36" s="9">
        <v>10.3</v>
      </c>
      <c r="DE36" s="4">
        <f t="shared" si="12"/>
        <v>4</v>
      </c>
      <c r="DF36" s="9" t="s">
        <v>105</v>
      </c>
      <c r="DG36" s="9" t="s">
        <v>105</v>
      </c>
      <c r="DQ36" s="9">
        <v>4.5999999999999996</v>
      </c>
      <c r="DR36" s="9">
        <v>3</v>
      </c>
      <c r="DS36" s="9">
        <v>1.6</v>
      </c>
      <c r="DT36" s="9">
        <v>2.2000000000000002</v>
      </c>
      <c r="DU36" s="9">
        <v>1.3</v>
      </c>
      <c r="DV36" s="9">
        <v>0.9</v>
      </c>
      <c r="DW36" s="4">
        <f t="shared" si="13"/>
        <v>0</v>
      </c>
      <c r="DX36" t="s">
        <v>105</v>
      </c>
      <c r="DY36" t="s">
        <v>105</v>
      </c>
      <c r="ER36">
        <v>7.8</v>
      </c>
      <c r="ES36">
        <v>5.2</v>
      </c>
      <c r="ET36">
        <v>2.6</v>
      </c>
      <c r="EU36">
        <v>12.2</v>
      </c>
      <c r="EV36">
        <v>6.9</v>
      </c>
      <c r="EW36">
        <v>5.3</v>
      </c>
      <c r="EX36" s="9">
        <f t="shared" si="14"/>
        <v>3.95</v>
      </c>
      <c r="EY36" s="4" t="str">
        <f t="shared" si="15"/>
        <v/>
      </c>
      <c r="EZ36" t="s">
        <v>105</v>
      </c>
      <c r="FA36" t="s">
        <v>105</v>
      </c>
      <c r="FB36">
        <v>5.0999999999999996</v>
      </c>
      <c r="FC36">
        <v>2.6</v>
      </c>
      <c r="FD36">
        <v>2.5</v>
      </c>
      <c r="FE36">
        <v>4.7</v>
      </c>
      <c r="FF36">
        <v>2.9</v>
      </c>
      <c r="FG36">
        <v>1.8</v>
      </c>
      <c r="FH36" s="9">
        <f t="shared" si="16"/>
        <v>2.15</v>
      </c>
      <c r="FI36" s="4">
        <f t="shared" si="17"/>
        <v>0</v>
      </c>
      <c r="FJ36" t="s">
        <v>105</v>
      </c>
      <c r="FK36" t="s">
        <v>105</v>
      </c>
      <c r="FL36">
        <v>4.4000000000000004</v>
      </c>
      <c r="FM36">
        <v>2.4</v>
      </c>
      <c r="FN36">
        <v>2</v>
      </c>
      <c r="FO36">
        <v>6.3</v>
      </c>
      <c r="FP36">
        <v>2.9</v>
      </c>
      <c r="FQ36">
        <v>3.4</v>
      </c>
      <c r="FR36" s="9">
        <f t="shared" si="18"/>
        <v>2.7</v>
      </c>
      <c r="FS36" s="4">
        <f t="shared" si="23"/>
        <v>2</v>
      </c>
      <c r="FT36" t="s">
        <v>105</v>
      </c>
      <c r="FU36" t="s">
        <v>105</v>
      </c>
      <c r="FV36">
        <v>10.9</v>
      </c>
      <c r="FW36">
        <v>6.8</v>
      </c>
      <c r="FX36">
        <v>4.0999999999999996</v>
      </c>
      <c r="FY36">
        <v>11.5</v>
      </c>
      <c r="FZ36">
        <v>6.9</v>
      </c>
      <c r="GA36">
        <v>4.5999999999999996</v>
      </c>
      <c r="GB36" s="9">
        <f t="shared" si="19"/>
        <v>4.3499999999999996</v>
      </c>
      <c r="GC36" s="4">
        <f t="shared" si="20"/>
        <v>4</v>
      </c>
      <c r="GD36" t="s">
        <v>105</v>
      </c>
      <c r="GE36" t="s">
        <v>105</v>
      </c>
      <c r="GF36">
        <v>5.5</v>
      </c>
      <c r="GG36">
        <v>2.2000000000000002</v>
      </c>
      <c r="GH36">
        <v>3.3</v>
      </c>
      <c r="GI36">
        <v>6.2</v>
      </c>
      <c r="GJ36">
        <v>2.9</v>
      </c>
      <c r="GK36">
        <v>3.3</v>
      </c>
      <c r="GL36" s="9">
        <f t="shared" si="21"/>
        <v>3.3</v>
      </c>
      <c r="GM36" s="4">
        <f t="shared" si="22"/>
        <v>2</v>
      </c>
      <c r="GN36" t="s">
        <v>105</v>
      </c>
      <c r="GO36" t="s">
        <v>105</v>
      </c>
    </row>
    <row r="37" spans="1:197" ht="16.2" thickBot="1" x14ac:dyDescent="0.35">
      <c r="A37" s="31">
        <v>2343</v>
      </c>
      <c r="B37" s="25">
        <v>43411</v>
      </c>
      <c r="C37" s="71" t="b">
        <v>0</v>
      </c>
      <c r="D37" t="s">
        <v>88</v>
      </c>
      <c r="E37">
        <v>2</v>
      </c>
      <c r="F37" t="s">
        <v>61</v>
      </c>
      <c r="G37">
        <v>1.82</v>
      </c>
      <c r="I37" t="s">
        <v>104</v>
      </c>
      <c r="J37" s="4" t="s">
        <v>105</v>
      </c>
      <c r="K37" s="4" t="s">
        <v>105</v>
      </c>
      <c r="L37" s="4" t="s">
        <v>105</v>
      </c>
      <c r="M37" s="4" t="s">
        <v>105</v>
      </c>
      <c r="N37" s="4" t="s">
        <v>105</v>
      </c>
      <c r="O37" s="9" t="s">
        <v>105</v>
      </c>
      <c r="P37" s="9" t="s">
        <v>105</v>
      </c>
      <c r="Q37" s="9" t="s">
        <v>105</v>
      </c>
      <c r="R37" s="9" t="s">
        <v>105</v>
      </c>
      <c r="S37" s="9" t="s">
        <v>105</v>
      </c>
      <c r="T37" s="9" t="s">
        <v>105</v>
      </c>
      <c r="U37" s="9" t="s">
        <v>105</v>
      </c>
      <c r="V37" s="9" t="s">
        <v>105</v>
      </c>
      <c r="W37" s="9" t="s">
        <v>105</v>
      </c>
      <c r="X37" s="9" t="s">
        <v>105</v>
      </c>
      <c r="Y37" s="9" t="s">
        <v>105</v>
      </c>
      <c r="Z37" s="9" t="s">
        <v>105</v>
      </c>
      <c r="AA37" s="9" t="s">
        <v>105</v>
      </c>
      <c r="AB37" s="9" t="s">
        <v>105</v>
      </c>
      <c r="AC37" s="9" t="s">
        <v>105</v>
      </c>
      <c r="AD37" s="9" t="s">
        <v>105</v>
      </c>
      <c r="AE37" s="9" t="s">
        <v>105</v>
      </c>
      <c r="AF37" s="9" t="s">
        <v>105</v>
      </c>
      <c r="AG37" s="9" t="s">
        <v>105</v>
      </c>
      <c r="AH37" s="9" t="s">
        <v>105</v>
      </c>
      <c r="AI37" s="9" t="s">
        <v>105</v>
      </c>
      <c r="AJ37" s="9" t="s">
        <v>105</v>
      </c>
      <c r="AK37" s="9" t="s">
        <v>105</v>
      </c>
      <c r="AL37" s="9" t="s">
        <v>105</v>
      </c>
      <c r="AM37" s="9" t="s">
        <v>105</v>
      </c>
      <c r="AN37" s="9" t="s">
        <v>105</v>
      </c>
      <c r="AO37" s="9" t="s">
        <v>105</v>
      </c>
      <c r="AP37" s="9" t="s">
        <v>105</v>
      </c>
      <c r="AQ37" s="9" t="s">
        <v>105</v>
      </c>
      <c r="AR37" s="9" t="s">
        <v>105</v>
      </c>
      <c r="AS37" s="9" t="s">
        <v>105</v>
      </c>
      <c r="AT37" s="9" t="s">
        <v>105</v>
      </c>
      <c r="AU37" t="s">
        <v>105</v>
      </c>
      <c r="AV37">
        <f t="shared" ref="AV37:AV73" si="221">COUNTIF(J37:AT37, "Y")</f>
        <v>0</v>
      </c>
      <c r="AX37" s="63">
        <f t="shared" si="102"/>
        <v>28</v>
      </c>
      <c r="AY37">
        <v>13</v>
      </c>
      <c r="AZ37">
        <v>7.5</v>
      </c>
      <c r="BA37">
        <v>5.5</v>
      </c>
      <c r="BB37">
        <v>13.7</v>
      </c>
      <c r="BC37">
        <v>6.5</v>
      </c>
      <c r="BD37">
        <v>7.2</v>
      </c>
      <c r="BE37" s="9">
        <f t="shared" si="1"/>
        <v>6.35</v>
      </c>
      <c r="BF37" s="4">
        <f t="shared" si="2"/>
        <v>4</v>
      </c>
      <c r="BG37" t="s">
        <v>105</v>
      </c>
      <c r="BH37" t="s">
        <v>105</v>
      </c>
      <c r="BI37">
        <v>19.399999999999999</v>
      </c>
      <c r="BJ37">
        <v>10.9</v>
      </c>
      <c r="BK37" s="9">
        <v>8.5</v>
      </c>
      <c r="BL37" s="9">
        <v>25.1</v>
      </c>
      <c r="BM37" s="31">
        <v>12.6</v>
      </c>
      <c r="BN37" s="32">
        <v>12.5</v>
      </c>
      <c r="BO37" s="9">
        <f t="shared" si="3"/>
        <v>10.5</v>
      </c>
      <c r="BP37" s="4">
        <f t="shared" si="25"/>
        <v>4</v>
      </c>
      <c r="BQ37" s="32" t="s">
        <v>105</v>
      </c>
      <c r="BR37" s="9" t="s">
        <v>105</v>
      </c>
      <c r="BS37" s="9">
        <f t="shared" si="4"/>
        <v>10.5</v>
      </c>
      <c r="BT37">
        <v>12</v>
      </c>
      <c r="BU37" s="9">
        <v>5.5</v>
      </c>
      <c r="BV37" s="9">
        <v>6.5</v>
      </c>
      <c r="BW37" s="9">
        <v>11.7</v>
      </c>
      <c r="BX37" s="9">
        <v>6.1</v>
      </c>
      <c r="BY37" s="9">
        <v>5.6</v>
      </c>
      <c r="BZ37" s="9">
        <f t="shared" si="5"/>
        <v>6.05</v>
      </c>
      <c r="CA37" s="4">
        <f t="shared" ref="CA37:CA46" si="222">IF(AND((BX37+BU37)/2&gt;5,(BW37+BT37)/2&gt;10,CB37="N",CC37="N"),4,IF(AND((BX37+BU37)/2&lt;5,(BW37+BT37)/2&gt;10,CB37="N",CC37="N"),4,IF(AND((BX37+BU37)/2&lt;5,(BW37+BT37)/2&lt;5,CB37="Y"),1,IF(AND(CC37="Y",CB37="N"),3,IF(AND(CC37="Y",CB37="Y"),1,IF(AND((BX37+BU37)/2&lt;5,(BW37+BT37)/2&gt;5,(BW37+BT37)/2&lt;10,CB37="N",CC37="N"),2,IF(AND((BX37+BU37)/2&lt;5,(BW37+BT37)/2&lt;5,CB37="N",CC37="N"),0,"")))))))</f>
        <v>4</v>
      </c>
      <c r="CB37" s="9" t="s">
        <v>105</v>
      </c>
      <c r="CC37" s="9" t="s">
        <v>105</v>
      </c>
      <c r="CJ37" s="9" t="e">
        <f t="shared" si="7"/>
        <v>#DIV/0!</v>
      </c>
      <c r="CK37" s="4" t="str">
        <f t="shared" si="8"/>
        <v/>
      </c>
      <c r="CN37">
        <v>10.199999999999999</v>
      </c>
      <c r="CO37">
        <v>5</v>
      </c>
      <c r="CP37">
        <v>5.4</v>
      </c>
      <c r="CQ37">
        <v>9.1999999999999993</v>
      </c>
      <c r="CR37">
        <v>5.7</v>
      </c>
      <c r="CS37">
        <v>3.5</v>
      </c>
      <c r="CT37" s="9">
        <f t="shared" si="9"/>
        <v>4.45</v>
      </c>
      <c r="CU37" s="4" t="str">
        <f t="shared" si="10"/>
        <v/>
      </c>
      <c r="CV37" t="s">
        <v>105</v>
      </c>
      <c r="CW37" t="s">
        <v>105</v>
      </c>
      <c r="CX37" s="9">
        <v>17</v>
      </c>
      <c r="CY37" s="9">
        <v>4.5</v>
      </c>
      <c r="CZ37" s="9">
        <v>12.5</v>
      </c>
      <c r="DA37" s="9">
        <v>18.7</v>
      </c>
      <c r="DB37" s="9">
        <v>4.8</v>
      </c>
      <c r="DC37" s="9">
        <f t="shared" si="11"/>
        <v>4.6500000000000004</v>
      </c>
      <c r="DD37" s="9">
        <v>13.9</v>
      </c>
      <c r="DE37" s="4">
        <f t="shared" si="12"/>
        <v>4</v>
      </c>
      <c r="DF37" s="9" t="s">
        <v>105</v>
      </c>
      <c r="DG37" s="9" t="s">
        <v>105</v>
      </c>
      <c r="DQ37" s="9">
        <v>5.4</v>
      </c>
      <c r="DR37" s="9">
        <v>4</v>
      </c>
      <c r="DS37" s="9">
        <v>1.4</v>
      </c>
      <c r="DT37" s="9">
        <v>3.2</v>
      </c>
      <c r="DU37" s="9">
        <v>1.9</v>
      </c>
      <c r="DV37" s="9">
        <v>1.3</v>
      </c>
      <c r="DW37" s="4">
        <f t="shared" si="13"/>
        <v>0</v>
      </c>
      <c r="DX37" t="s">
        <v>105</v>
      </c>
      <c r="DY37" t="s">
        <v>105</v>
      </c>
      <c r="ER37">
        <v>9.8000000000000007</v>
      </c>
      <c r="ES37">
        <v>5.3</v>
      </c>
      <c r="ET37">
        <v>4.5</v>
      </c>
      <c r="EU37">
        <v>16.2</v>
      </c>
      <c r="EV37">
        <v>7</v>
      </c>
      <c r="EW37">
        <v>9.1999999999999993</v>
      </c>
      <c r="EX37" s="9">
        <f t="shared" si="14"/>
        <v>6.85</v>
      </c>
      <c r="EY37" s="4">
        <f t="shared" si="15"/>
        <v>4</v>
      </c>
      <c r="EZ37" t="s">
        <v>105</v>
      </c>
      <c r="FA37" t="s">
        <v>105</v>
      </c>
      <c r="FB37">
        <v>5.2</v>
      </c>
      <c r="FC37">
        <v>2.7</v>
      </c>
      <c r="FD37">
        <v>2.5</v>
      </c>
      <c r="FE37">
        <v>5.2</v>
      </c>
      <c r="FF37">
        <v>3.9</v>
      </c>
      <c r="FG37">
        <v>1.3</v>
      </c>
      <c r="FH37" s="9">
        <f t="shared" si="16"/>
        <v>1.9</v>
      </c>
      <c r="FI37" s="4">
        <f t="shared" si="17"/>
        <v>2</v>
      </c>
      <c r="FJ37" t="s">
        <v>105</v>
      </c>
      <c r="FK37" t="s">
        <v>105</v>
      </c>
      <c r="FL37">
        <v>7.5</v>
      </c>
      <c r="FM37">
        <v>2.7</v>
      </c>
      <c r="FN37">
        <v>4.8</v>
      </c>
      <c r="FO37">
        <v>6.6</v>
      </c>
      <c r="FP37">
        <v>2.6</v>
      </c>
      <c r="FQ37">
        <v>4</v>
      </c>
      <c r="FR37" s="9">
        <f t="shared" si="18"/>
        <v>4.4000000000000004</v>
      </c>
      <c r="FS37" s="4">
        <f t="shared" si="23"/>
        <v>2</v>
      </c>
      <c r="FT37" t="s">
        <v>105</v>
      </c>
      <c r="FU37" t="s">
        <v>105</v>
      </c>
      <c r="FV37">
        <v>12.4</v>
      </c>
      <c r="FW37">
        <v>7.5</v>
      </c>
      <c r="FX37">
        <v>4.9000000000000004</v>
      </c>
      <c r="FY37">
        <v>11.3</v>
      </c>
      <c r="FZ37">
        <v>6.8</v>
      </c>
      <c r="GA37">
        <v>4.5</v>
      </c>
      <c r="GB37" s="9">
        <f t="shared" si="19"/>
        <v>4.7</v>
      </c>
      <c r="GC37" s="4">
        <f t="shared" si="20"/>
        <v>4</v>
      </c>
      <c r="GD37" t="s">
        <v>105</v>
      </c>
      <c r="GE37" t="s">
        <v>105</v>
      </c>
      <c r="GF37">
        <v>5.3</v>
      </c>
      <c r="GG37">
        <v>2.2999999999999998</v>
      </c>
      <c r="GH37">
        <v>3</v>
      </c>
      <c r="GI37">
        <v>5.4</v>
      </c>
      <c r="GJ37">
        <v>3.2</v>
      </c>
      <c r="GK37">
        <v>2.2000000000000002</v>
      </c>
      <c r="GL37" s="9">
        <f t="shared" si="21"/>
        <v>2.6</v>
      </c>
      <c r="GM37" s="4">
        <f t="shared" si="22"/>
        <v>2</v>
      </c>
      <c r="GN37" t="s">
        <v>105</v>
      </c>
      <c r="GO37" t="s">
        <v>105</v>
      </c>
    </row>
    <row r="38" spans="1:197" ht="16.2" thickBot="1" x14ac:dyDescent="0.35">
      <c r="A38" s="31">
        <v>2343</v>
      </c>
      <c r="B38" s="25">
        <v>43411</v>
      </c>
      <c r="C38" s="71" t="b">
        <v>0</v>
      </c>
      <c r="D38" t="s">
        <v>88</v>
      </c>
      <c r="E38">
        <v>2</v>
      </c>
      <c r="F38" t="s">
        <v>61</v>
      </c>
      <c r="G38">
        <v>1.82</v>
      </c>
      <c r="I38" t="s">
        <v>106</v>
      </c>
      <c r="J38" s="4" t="s">
        <v>105</v>
      </c>
      <c r="K38" s="4" t="s">
        <v>105</v>
      </c>
      <c r="L38" s="4" t="s">
        <v>105</v>
      </c>
      <c r="M38" s="4" t="s">
        <v>105</v>
      </c>
      <c r="N38" s="4" t="s">
        <v>105</v>
      </c>
      <c r="O38" s="9" t="s">
        <v>105</v>
      </c>
      <c r="P38" s="9" t="s">
        <v>105</v>
      </c>
      <c r="Q38" s="9" t="s">
        <v>105</v>
      </c>
      <c r="R38" s="9" t="s">
        <v>105</v>
      </c>
      <c r="S38" s="9" t="s">
        <v>105</v>
      </c>
      <c r="T38" s="9" t="s">
        <v>105</v>
      </c>
      <c r="U38" s="9" t="s">
        <v>105</v>
      </c>
      <c r="V38" s="9" t="s">
        <v>105</v>
      </c>
      <c r="W38" s="9" t="s">
        <v>105</v>
      </c>
      <c r="X38" s="9" t="s">
        <v>105</v>
      </c>
      <c r="Y38" s="9" t="s">
        <v>105</v>
      </c>
      <c r="Z38" s="9" t="s">
        <v>105</v>
      </c>
      <c r="AA38" s="9" t="s">
        <v>105</v>
      </c>
      <c r="AB38" s="9" t="s">
        <v>105</v>
      </c>
      <c r="AC38" s="9" t="s">
        <v>105</v>
      </c>
      <c r="AD38" s="9" t="s">
        <v>105</v>
      </c>
      <c r="AE38" s="9" t="s">
        <v>105</v>
      </c>
      <c r="AF38" s="9" t="s">
        <v>105</v>
      </c>
      <c r="AG38" s="9" t="s">
        <v>105</v>
      </c>
      <c r="AH38" s="9" t="s">
        <v>105</v>
      </c>
      <c r="AI38" s="9" t="s">
        <v>105</v>
      </c>
      <c r="AJ38" s="9" t="s">
        <v>105</v>
      </c>
      <c r="AK38" s="9" t="s">
        <v>105</v>
      </c>
      <c r="AL38" s="9" t="s">
        <v>105</v>
      </c>
      <c r="AM38" s="9" t="s">
        <v>105</v>
      </c>
      <c r="AN38" s="9" t="s">
        <v>105</v>
      </c>
      <c r="AO38" s="9" t="s">
        <v>105</v>
      </c>
      <c r="AP38" s="9" t="s">
        <v>105</v>
      </c>
      <c r="AQ38" s="9" t="s">
        <v>105</v>
      </c>
      <c r="AR38" s="9" t="s">
        <v>105</v>
      </c>
      <c r="AS38" s="9" t="s">
        <v>105</v>
      </c>
      <c r="AT38" s="9" t="s">
        <v>105</v>
      </c>
      <c r="AU38" t="e">
        <v>#VALUE!</v>
      </c>
      <c r="AX38" s="63">
        <f t="shared" si="102"/>
        <v>29</v>
      </c>
      <c r="AY38">
        <v>15.5</v>
      </c>
      <c r="AZ38">
        <v>8</v>
      </c>
      <c r="BA38">
        <v>7.5</v>
      </c>
      <c r="BB38">
        <v>13.9</v>
      </c>
      <c r="BC38">
        <v>6.1</v>
      </c>
      <c r="BD38">
        <v>7.8</v>
      </c>
      <c r="BE38" s="9">
        <f t="shared" si="1"/>
        <v>7.65</v>
      </c>
      <c r="BF38" s="4">
        <f t="shared" si="2"/>
        <v>4</v>
      </c>
      <c r="BG38" t="s">
        <v>105</v>
      </c>
      <c r="BH38" t="s">
        <v>105</v>
      </c>
      <c r="BI38">
        <v>18.8</v>
      </c>
      <c r="BJ38">
        <v>10.9</v>
      </c>
      <c r="BK38" s="9">
        <v>7.9</v>
      </c>
      <c r="BL38" s="9">
        <v>22.4</v>
      </c>
      <c r="BM38" s="31">
        <v>13.2</v>
      </c>
      <c r="BN38" s="32">
        <v>9.1999999999999993</v>
      </c>
      <c r="BO38" s="9">
        <f t="shared" si="3"/>
        <v>8.5500000000000007</v>
      </c>
      <c r="BP38" s="4">
        <f t="shared" si="25"/>
        <v>4</v>
      </c>
      <c r="BQ38" s="32" t="s">
        <v>105</v>
      </c>
      <c r="BR38" s="9" t="s">
        <v>105</v>
      </c>
      <c r="BS38" s="9">
        <f t="shared" si="4"/>
        <v>8.5500000000000007</v>
      </c>
      <c r="BT38">
        <v>10.6</v>
      </c>
      <c r="BU38" s="9">
        <v>5.0999999999999996</v>
      </c>
      <c r="BV38" s="9">
        <v>5.5</v>
      </c>
      <c r="BW38" s="9">
        <v>12.5</v>
      </c>
      <c r="BX38" s="9">
        <v>5.3</v>
      </c>
      <c r="BY38" s="9">
        <v>7.2</v>
      </c>
      <c r="BZ38" s="9">
        <f t="shared" si="5"/>
        <v>6.35</v>
      </c>
      <c r="CA38" s="4">
        <f t="shared" si="222"/>
        <v>4</v>
      </c>
      <c r="CB38" s="9" t="s">
        <v>105</v>
      </c>
      <c r="CC38" s="9" t="s">
        <v>105</v>
      </c>
      <c r="CJ38" s="9" t="e">
        <f t="shared" si="7"/>
        <v>#DIV/0!</v>
      </c>
      <c r="CK38" s="4" t="str">
        <f t="shared" si="8"/>
        <v/>
      </c>
      <c r="CN38">
        <v>11.1</v>
      </c>
      <c r="CO38">
        <v>5.3</v>
      </c>
      <c r="CP38">
        <v>5.8</v>
      </c>
      <c r="CQ38">
        <v>9.6</v>
      </c>
      <c r="CR38">
        <v>5.4</v>
      </c>
      <c r="CS38">
        <v>4.2</v>
      </c>
      <c r="CT38" s="9">
        <f t="shared" si="9"/>
        <v>5</v>
      </c>
      <c r="CU38" s="4">
        <f t="shared" si="10"/>
        <v>4</v>
      </c>
      <c r="CV38" t="s">
        <v>105</v>
      </c>
      <c r="CW38" t="s">
        <v>105</v>
      </c>
      <c r="CX38" s="9">
        <v>14.6</v>
      </c>
      <c r="CY38" s="9">
        <v>5</v>
      </c>
      <c r="CZ38" s="9">
        <v>9.6</v>
      </c>
      <c r="DA38" s="9">
        <v>16.100000000000001</v>
      </c>
      <c r="DB38" s="9">
        <v>4.5999999999999996</v>
      </c>
      <c r="DC38" s="9">
        <f t="shared" si="11"/>
        <v>4.8</v>
      </c>
      <c r="DD38" s="9">
        <v>11.5</v>
      </c>
      <c r="DE38" s="4">
        <f t="shared" si="12"/>
        <v>4</v>
      </c>
      <c r="DF38" s="9" t="s">
        <v>105</v>
      </c>
      <c r="DG38" s="9" t="s">
        <v>105</v>
      </c>
      <c r="DQ38" s="9">
        <v>6.1</v>
      </c>
      <c r="DR38" s="9">
        <v>4.3</v>
      </c>
      <c r="DS38" s="9">
        <v>1.8</v>
      </c>
      <c r="DT38" s="9">
        <v>4</v>
      </c>
      <c r="DU38" s="9">
        <v>1.9</v>
      </c>
      <c r="DV38" s="9">
        <v>2.1</v>
      </c>
      <c r="DW38" s="4" t="str">
        <f t="shared" si="13"/>
        <v/>
      </c>
      <c r="DX38" t="s">
        <v>105</v>
      </c>
      <c r="DY38" t="s">
        <v>105</v>
      </c>
      <c r="ER38">
        <v>9</v>
      </c>
      <c r="ES38">
        <v>5.2</v>
      </c>
      <c r="ET38">
        <v>3.8</v>
      </c>
      <c r="EU38">
        <v>15.4</v>
      </c>
      <c r="EV38">
        <v>7.8</v>
      </c>
      <c r="EW38">
        <v>7.6</v>
      </c>
      <c r="EX38" s="9">
        <f t="shared" si="14"/>
        <v>5.6999999999999993</v>
      </c>
      <c r="EY38" s="4">
        <f t="shared" si="15"/>
        <v>4</v>
      </c>
      <c r="EZ38" t="s">
        <v>105</v>
      </c>
      <c r="FA38" t="s">
        <v>105</v>
      </c>
      <c r="FB38">
        <v>5</v>
      </c>
      <c r="FC38">
        <v>2.5</v>
      </c>
      <c r="FD38">
        <v>2.5</v>
      </c>
      <c r="FE38">
        <v>5.0999999999999996</v>
      </c>
      <c r="FF38">
        <v>3.3</v>
      </c>
      <c r="FG38">
        <v>1.8</v>
      </c>
      <c r="FH38" s="9">
        <f t="shared" si="16"/>
        <v>2.15</v>
      </c>
      <c r="FI38" s="4">
        <f t="shared" si="17"/>
        <v>2</v>
      </c>
      <c r="FJ38" t="s">
        <v>105</v>
      </c>
      <c r="FK38" t="s">
        <v>105</v>
      </c>
      <c r="FL38">
        <v>6.5</v>
      </c>
      <c r="FM38">
        <v>2.6</v>
      </c>
      <c r="FN38">
        <v>3.9</v>
      </c>
      <c r="FO38">
        <v>6</v>
      </c>
      <c r="FP38">
        <v>2.1</v>
      </c>
      <c r="FQ38">
        <v>3.9</v>
      </c>
      <c r="FR38" s="9">
        <f t="shared" si="18"/>
        <v>3.9</v>
      </c>
      <c r="FS38" s="4">
        <f t="shared" si="23"/>
        <v>2</v>
      </c>
      <c r="FT38" t="s">
        <v>105</v>
      </c>
      <c r="FU38" t="s">
        <v>105</v>
      </c>
      <c r="FV38">
        <v>12.4</v>
      </c>
      <c r="FW38">
        <v>7.4</v>
      </c>
      <c r="FX38">
        <v>5</v>
      </c>
      <c r="FY38">
        <v>12</v>
      </c>
      <c r="FZ38">
        <v>7.6</v>
      </c>
      <c r="GA38">
        <v>4.4000000000000004</v>
      </c>
      <c r="GB38" s="9">
        <f t="shared" si="19"/>
        <v>4.7</v>
      </c>
      <c r="GC38" s="4">
        <f t="shared" si="20"/>
        <v>4</v>
      </c>
      <c r="GD38" t="s">
        <v>105</v>
      </c>
      <c r="GE38" t="s">
        <v>105</v>
      </c>
      <c r="GF38">
        <v>4.7</v>
      </c>
      <c r="GG38">
        <v>2.5</v>
      </c>
      <c r="GH38">
        <v>2.2000000000000002</v>
      </c>
      <c r="GI38">
        <v>6.8</v>
      </c>
      <c r="GJ38">
        <v>3.4</v>
      </c>
      <c r="GK38">
        <v>3.4</v>
      </c>
      <c r="GL38" s="9">
        <f t="shared" si="21"/>
        <v>2.8</v>
      </c>
      <c r="GM38" s="4">
        <f t="shared" si="22"/>
        <v>2</v>
      </c>
      <c r="GN38" t="s">
        <v>105</v>
      </c>
      <c r="GO38" t="s">
        <v>105</v>
      </c>
    </row>
    <row r="39" spans="1:197" ht="16.2" thickBot="1" x14ac:dyDescent="0.35">
      <c r="A39" s="31">
        <v>2344</v>
      </c>
      <c r="B39" s="25">
        <v>43411</v>
      </c>
      <c r="C39" s="71" t="b">
        <v>0</v>
      </c>
      <c r="D39" t="s">
        <v>88</v>
      </c>
      <c r="E39">
        <v>1</v>
      </c>
      <c r="F39" t="s">
        <v>61</v>
      </c>
      <c r="G39">
        <v>1.96</v>
      </c>
      <c r="I39" t="s">
        <v>96</v>
      </c>
      <c r="J39">
        <v>12.3</v>
      </c>
      <c r="K39">
        <v>1.2</v>
      </c>
      <c r="L39">
        <v>1.2</v>
      </c>
      <c r="M39">
        <v>3.1</v>
      </c>
      <c r="N39">
        <v>1.9</v>
      </c>
      <c r="O39">
        <v>1.9</v>
      </c>
      <c r="P39">
        <v>2.2999999999999998</v>
      </c>
      <c r="Q39">
        <v>2.1</v>
      </c>
      <c r="R39">
        <v>2.8</v>
      </c>
      <c r="S39">
        <v>2.4</v>
      </c>
      <c r="T39">
        <v>2</v>
      </c>
      <c r="U39">
        <v>2.2999999999999998</v>
      </c>
      <c r="V39">
        <v>2.4</v>
      </c>
      <c r="W39">
        <v>2.5</v>
      </c>
      <c r="X39">
        <v>2.5</v>
      </c>
      <c r="Y39">
        <v>2.6</v>
      </c>
      <c r="Z39">
        <v>3.7</v>
      </c>
      <c r="AA39">
        <v>3</v>
      </c>
      <c r="AB39">
        <v>2.8</v>
      </c>
      <c r="AC39">
        <v>2.9</v>
      </c>
      <c r="AD39">
        <v>2.5</v>
      </c>
      <c r="AE39">
        <v>4.7</v>
      </c>
      <c r="AF39">
        <v>2.2000000000000002</v>
      </c>
      <c r="AG39">
        <v>2.8</v>
      </c>
      <c r="AH39">
        <v>2.2000000000000002</v>
      </c>
      <c r="AI39">
        <v>2.2999999999999998</v>
      </c>
      <c r="AJ39">
        <v>6.7</v>
      </c>
      <c r="AK39">
        <v>2.2000000000000002</v>
      </c>
      <c r="AL39">
        <v>2.1</v>
      </c>
      <c r="AM39">
        <v>3.4</v>
      </c>
      <c r="AN39">
        <v>7.4</v>
      </c>
      <c r="AO39">
        <v>3.4</v>
      </c>
      <c r="AP39">
        <v>2</v>
      </c>
      <c r="AQ39">
        <v>4</v>
      </c>
      <c r="AR39">
        <v>2.2999999999999998</v>
      </c>
      <c r="AS39">
        <v>2.6</v>
      </c>
      <c r="AT39">
        <v>3.6</v>
      </c>
      <c r="AU39">
        <v>3.6</v>
      </c>
      <c r="AX39" s="63">
        <f t="shared" si="102"/>
        <v>30</v>
      </c>
      <c r="AY39">
        <v>15.5</v>
      </c>
      <c r="AZ39">
        <v>8.1</v>
      </c>
      <c r="BA39">
        <v>7.4</v>
      </c>
      <c r="BB39">
        <v>14.8</v>
      </c>
      <c r="BC39">
        <v>7</v>
      </c>
      <c r="BD39">
        <v>7.8</v>
      </c>
      <c r="BE39" s="9">
        <f t="shared" si="1"/>
        <v>7.6</v>
      </c>
      <c r="BF39" s="4">
        <f t="shared" si="2"/>
        <v>4</v>
      </c>
      <c r="BG39" t="s">
        <v>105</v>
      </c>
      <c r="BH39" t="s">
        <v>105</v>
      </c>
      <c r="BI39">
        <v>21.4</v>
      </c>
      <c r="BJ39">
        <v>11.5</v>
      </c>
      <c r="BK39" s="9">
        <v>9.9</v>
      </c>
      <c r="BL39" s="9">
        <v>27.3</v>
      </c>
      <c r="BM39" s="31">
        <v>14.1</v>
      </c>
      <c r="BN39" s="32">
        <v>13.2</v>
      </c>
      <c r="BO39" s="9">
        <f t="shared" si="3"/>
        <v>11.55</v>
      </c>
      <c r="BP39" s="4">
        <f t="shared" si="25"/>
        <v>4</v>
      </c>
      <c r="BQ39" s="32" t="s">
        <v>105</v>
      </c>
      <c r="BR39" s="9" t="s">
        <v>105</v>
      </c>
      <c r="BS39" s="9">
        <f t="shared" si="4"/>
        <v>11.55</v>
      </c>
      <c r="BT39">
        <v>8.8000000000000007</v>
      </c>
      <c r="BU39" s="9">
        <v>4.2</v>
      </c>
      <c r="BV39" s="9">
        <v>4.5999999999999996</v>
      </c>
      <c r="BW39" s="9">
        <v>15</v>
      </c>
      <c r="BX39" s="9">
        <v>6</v>
      </c>
      <c r="BY39" s="9">
        <v>9</v>
      </c>
      <c r="BZ39" s="9">
        <f t="shared" si="5"/>
        <v>6.8</v>
      </c>
      <c r="CA39" s="4">
        <f t="shared" si="222"/>
        <v>4</v>
      </c>
      <c r="CB39" s="9" t="s">
        <v>105</v>
      </c>
      <c r="CC39" s="9" t="s">
        <v>105</v>
      </c>
      <c r="CJ39" s="9" t="e">
        <f t="shared" si="7"/>
        <v>#DIV/0!</v>
      </c>
      <c r="CK39" s="4" t="str">
        <f t="shared" si="8"/>
        <v/>
      </c>
      <c r="CN39">
        <v>12.2</v>
      </c>
      <c r="CO39">
        <v>6</v>
      </c>
      <c r="CP39">
        <v>6.2</v>
      </c>
      <c r="CQ39">
        <v>9.5</v>
      </c>
      <c r="CR39">
        <v>5.8</v>
      </c>
      <c r="CS39">
        <v>3.7</v>
      </c>
      <c r="CT39" s="9">
        <f t="shared" si="9"/>
        <v>4.95</v>
      </c>
      <c r="CU39" s="4">
        <f t="shared" si="10"/>
        <v>4</v>
      </c>
      <c r="CV39" t="s">
        <v>105</v>
      </c>
      <c r="CW39" t="s">
        <v>105</v>
      </c>
      <c r="CX39" s="9">
        <v>13</v>
      </c>
      <c r="CY39" s="9">
        <v>4.5999999999999996</v>
      </c>
      <c r="CZ39" s="9">
        <v>8.4</v>
      </c>
      <c r="DA39" s="9">
        <v>13.2</v>
      </c>
      <c r="DB39" s="9">
        <v>4.2</v>
      </c>
      <c r="DC39" s="9">
        <f t="shared" si="11"/>
        <v>4.4000000000000004</v>
      </c>
      <c r="DD39" s="9">
        <v>9</v>
      </c>
      <c r="DE39" s="4">
        <f t="shared" si="12"/>
        <v>4</v>
      </c>
      <c r="DF39" s="9" t="s">
        <v>105</v>
      </c>
      <c r="DG39" s="9" t="s">
        <v>105</v>
      </c>
      <c r="DQ39" s="9">
        <v>5.9</v>
      </c>
      <c r="DR39" s="9">
        <v>4.8</v>
      </c>
      <c r="DS39" s="9">
        <v>1.1000000000000001</v>
      </c>
      <c r="DT39" s="9">
        <v>3.6</v>
      </c>
      <c r="DU39" s="9">
        <v>2.5</v>
      </c>
      <c r="DV39" s="9">
        <v>1.1000000000000001</v>
      </c>
      <c r="DW39" s="4">
        <f t="shared" si="13"/>
        <v>0</v>
      </c>
      <c r="DX39" t="s">
        <v>105</v>
      </c>
      <c r="DY39" t="s">
        <v>105</v>
      </c>
      <c r="ER39">
        <v>8.5</v>
      </c>
      <c r="ES39">
        <v>5.4</v>
      </c>
      <c r="ET39">
        <v>3.1</v>
      </c>
      <c r="EU39">
        <v>14.5</v>
      </c>
      <c r="EV39">
        <v>7.5</v>
      </c>
      <c r="EW39">
        <v>7</v>
      </c>
      <c r="EX39" s="9">
        <f t="shared" si="14"/>
        <v>5.05</v>
      </c>
      <c r="EY39" s="4">
        <f t="shared" si="15"/>
        <v>4</v>
      </c>
      <c r="EZ39" t="s">
        <v>105</v>
      </c>
      <c r="FA39" t="s">
        <v>105</v>
      </c>
      <c r="FB39">
        <v>5.6</v>
      </c>
      <c r="FC39">
        <v>2.9</v>
      </c>
      <c r="FD39">
        <v>2.7</v>
      </c>
      <c r="FE39">
        <v>5.3</v>
      </c>
      <c r="FF39">
        <v>3.4</v>
      </c>
      <c r="FG39">
        <v>1.9</v>
      </c>
      <c r="FH39" s="9">
        <f t="shared" si="16"/>
        <v>2.2999999999999998</v>
      </c>
      <c r="FI39" s="4">
        <f t="shared" si="17"/>
        <v>2</v>
      </c>
      <c r="FJ39" t="s">
        <v>105</v>
      </c>
      <c r="FK39" t="s">
        <v>105</v>
      </c>
      <c r="FL39">
        <v>2.6</v>
      </c>
      <c r="FM39">
        <v>1.5</v>
      </c>
      <c r="FN39">
        <v>1.1000000000000001</v>
      </c>
      <c r="FO39">
        <v>3.5</v>
      </c>
      <c r="FP39">
        <v>1.6</v>
      </c>
      <c r="FQ39">
        <v>1.9</v>
      </c>
      <c r="FR39" s="9">
        <f t="shared" si="18"/>
        <v>1.5</v>
      </c>
      <c r="FS39" s="4">
        <f t="shared" si="23"/>
        <v>0</v>
      </c>
      <c r="FT39" t="s">
        <v>105</v>
      </c>
      <c r="FU39" t="s">
        <v>105</v>
      </c>
      <c r="FV39">
        <v>14.6</v>
      </c>
      <c r="FW39">
        <v>7.8</v>
      </c>
      <c r="FX39">
        <v>6.8</v>
      </c>
      <c r="FY39">
        <v>13.1</v>
      </c>
      <c r="FZ39">
        <v>6.5</v>
      </c>
      <c r="GA39">
        <v>6.6</v>
      </c>
      <c r="GB39" s="9">
        <f t="shared" si="19"/>
        <v>6.6999999999999993</v>
      </c>
      <c r="GC39" s="4">
        <f t="shared" si="20"/>
        <v>4</v>
      </c>
      <c r="GD39" t="s">
        <v>105</v>
      </c>
      <c r="GE39" t="s">
        <v>105</v>
      </c>
      <c r="GF39">
        <v>5.3</v>
      </c>
      <c r="GG39">
        <v>2.7</v>
      </c>
      <c r="GH39">
        <v>2.6</v>
      </c>
      <c r="GI39">
        <v>6.1</v>
      </c>
      <c r="GJ39">
        <v>3.3</v>
      </c>
      <c r="GK39">
        <v>2.8</v>
      </c>
      <c r="GL39" s="9">
        <f t="shared" si="21"/>
        <v>2.7</v>
      </c>
      <c r="GM39" s="4">
        <f t="shared" si="22"/>
        <v>2</v>
      </c>
      <c r="GN39" t="s">
        <v>105</v>
      </c>
      <c r="GO39" t="s">
        <v>105</v>
      </c>
    </row>
    <row r="40" spans="1:197" ht="16.2" thickBot="1" x14ac:dyDescent="0.35">
      <c r="A40" s="31">
        <v>2344</v>
      </c>
      <c r="B40" s="25">
        <v>43411</v>
      </c>
      <c r="C40" s="71" t="b">
        <v>0</v>
      </c>
      <c r="D40" t="s">
        <v>88</v>
      </c>
      <c r="E40">
        <v>1</v>
      </c>
      <c r="F40" t="s">
        <v>61</v>
      </c>
      <c r="G40">
        <v>1.96</v>
      </c>
      <c r="I40" t="s">
        <v>97</v>
      </c>
      <c r="J40">
        <v>3.6</v>
      </c>
      <c r="K40">
        <v>1</v>
      </c>
      <c r="L40">
        <v>0.8</v>
      </c>
      <c r="M40">
        <v>2</v>
      </c>
      <c r="N40">
        <v>1.2</v>
      </c>
      <c r="O40">
        <v>1.2</v>
      </c>
      <c r="P40">
        <v>1.7</v>
      </c>
      <c r="Q40">
        <v>1.4</v>
      </c>
      <c r="R40">
        <v>1.6</v>
      </c>
      <c r="S40">
        <v>1.7</v>
      </c>
      <c r="T40">
        <v>1.3</v>
      </c>
      <c r="U40">
        <v>1.6</v>
      </c>
      <c r="V40">
        <v>1.7</v>
      </c>
      <c r="W40">
        <v>1.8</v>
      </c>
      <c r="X40">
        <v>1.8</v>
      </c>
      <c r="Y40">
        <v>1.9</v>
      </c>
      <c r="Z40">
        <v>2.2000000000000002</v>
      </c>
      <c r="AA40">
        <v>1.9</v>
      </c>
      <c r="AB40">
        <v>1.5</v>
      </c>
      <c r="AC40">
        <v>1.8</v>
      </c>
      <c r="AD40">
        <v>1.8</v>
      </c>
      <c r="AE40">
        <v>2.5</v>
      </c>
      <c r="AF40">
        <v>1.6</v>
      </c>
      <c r="AG40">
        <v>1.6</v>
      </c>
      <c r="AH40">
        <v>1.5</v>
      </c>
      <c r="AI40">
        <v>1.4</v>
      </c>
      <c r="AJ40">
        <v>3.5</v>
      </c>
      <c r="AK40">
        <v>1.5</v>
      </c>
      <c r="AL40">
        <v>1.5</v>
      </c>
      <c r="AM40">
        <v>1.7</v>
      </c>
      <c r="AN40">
        <v>4.4000000000000004</v>
      </c>
      <c r="AO40">
        <v>2</v>
      </c>
      <c r="AP40">
        <v>1.1000000000000001</v>
      </c>
      <c r="AQ40">
        <v>2.5</v>
      </c>
      <c r="AR40">
        <v>1.6</v>
      </c>
      <c r="AS40">
        <v>1.8</v>
      </c>
      <c r="AT40">
        <v>2.1</v>
      </c>
      <c r="AU40" t="e">
        <v>#VALUE!</v>
      </c>
      <c r="AX40" s="63">
        <f t="shared" si="102"/>
        <v>31</v>
      </c>
      <c r="AY40">
        <v>16.399999999999999</v>
      </c>
      <c r="AZ40">
        <v>7.4</v>
      </c>
      <c r="BA40">
        <v>9</v>
      </c>
      <c r="BB40">
        <v>12.2</v>
      </c>
      <c r="BC40">
        <v>6.2</v>
      </c>
      <c r="BD40">
        <v>6</v>
      </c>
      <c r="BE40" s="9">
        <f t="shared" si="1"/>
        <v>7.5</v>
      </c>
      <c r="BF40" s="4">
        <f t="shared" si="2"/>
        <v>4</v>
      </c>
      <c r="BG40" t="s">
        <v>105</v>
      </c>
      <c r="BH40" t="s">
        <v>105</v>
      </c>
      <c r="BI40">
        <v>23.7</v>
      </c>
      <c r="BJ40">
        <v>13.1</v>
      </c>
      <c r="BK40" s="9">
        <v>10.6</v>
      </c>
      <c r="BL40" s="9">
        <v>26.9</v>
      </c>
      <c r="BM40" s="31">
        <v>14.7</v>
      </c>
      <c r="BN40" s="32">
        <v>12.2</v>
      </c>
      <c r="BO40" s="9">
        <f t="shared" si="3"/>
        <v>11.399999999999999</v>
      </c>
      <c r="BP40" s="4">
        <f t="shared" si="25"/>
        <v>4</v>
      </c>
      <c r="BQ40" s="32" t="s">
        <v>105</v>
      </c>
      <c r="BR40" s="9" t="s">
        <v>105</v>
      </c>
      <c r="BS40" s="9">
        <f t="shared" si="4"/>
        <v>11.399999999999999</v>
      </c>
      <c r="BT40">
        <v>9.6</v>
      </c>
      <c r="BU40" s="9">
        <v>4.7</v>
      </c>
      <c r="BV40" s="9">
        <v>4.9000000000000004</v>
      </c>
      <c r="BW40" s="9">
        <v>12.4</v>
      </c>
      <c r="BX40" s="9">
        <v>5.7</v>
      </c>
      <c r="BY40" s="9">
        <v>6.7</v>
      </c>
      <c r="BZ40" s="9">
        <f t="shared" si="5"/>
        <v>5.8000000000000007</v>
      </c>
      <c r="CA40" s="4">
        <f t="shared" si="222"/>
        <v>4</v>
      </c>
      <c r="CB40" s="9" t="s">
        <v>105</v>
      </c>
      <c r="CC40" s="9" t="s">
        <v>105</v>
      </c>
      <c r="CJ40" s="9" t="e">
        <f t="shared" si="7"/>
        <v>#DIV/0!</v>
      </c>
      <c r="CK40" s="4" t="str">
        <f t="shared" si="8"/>
        <v/>
      </c>
      <c r="CN40">
        <v>15.6</v>
      </c>
      <c r="CO40">
        <v>7.5</v>
      </c>
      <c r="CP40">
        <v>8.1</v>
      </c>
      <c r="CQ40">
        <v>10.6</v>
      </c>
      <c r="CR40">
        <v>6.1</v>
      </c>
      <c r="CS40">
        <v>4.5</v>
      </c>
      <c r="CT40" s="9">
        <f t="shared" si="9"/>
        <v>6.3</v>
      </c>
      <c r="CU40" s="4">
        <f t="shared" si="10"/>
        <v>4</v>
      </c>
      <c r="CV40" t="s">
        <v>105</v>
      </c>
      <c r="CW40" t="s">
        <v>105</v>
      </c>
      <c r="CX40" s="9">
        <v>15.2</v>
      </c>
      <c r="CY40" s="9">
        <v>4.9000000000000004</v>
      </c>
      <c r="CZ40" s="9">
        <v>10.3</v>
      </c>
      <c r="DA40" s="9">
        <v>15.9</v>
      </c>
      <c r="DB40" s="9">
        <v>5.0999999999999996</v>
      </c>
      <c r="DC40" s="9">
        <f t="shared" si="11"/>
        <v>5</v>
      </c>
      <c r="DD40" s="9">
        <v>10.8</v>
      </c>
      <c r="DE40" s="4" t="str">
        <f t="shared" si="12"/>
        <v/>
      </c>
      <c r="DF40" s="9" t="s">
        <v>105</v>
      </c>
      <c r="DG40" s="9" t="s">
        <v>105</v>
      </c>
      <c r="DQ40" s="9">
        <v>2.1</v>
      </c>
      <c r="DR40" s="9">
        <v>1.2</v>
      </c>
      <c r="DS40" s="9">
        <v>0.9</v>
      </c>
      <c r="DT40" s="9">
        <v>1.6</v>
      </c>
      <c r="DU40" s="9">
        <v>0.8</v>
      </c>
      <c r="DV40" s="9">
        <v>0.8</v>
      </c>
      <c r="DW40" s="4">
        <f t="shared" si="13"/>
        <v>0</v>
      </c>
      <c r="DX40" t="s">
        <v>105</v>
      </c>
      <c r="DY40" t="s">
        <v>105</v>
      </c>
      <c r="DZ40" s="2"/>
      <c r="EA40" s="2"/>
      <c r="EB40" s="2"/>
      <c r="EC40" s="2"/>
      <c r="ED40" s="2"/>
      <c r="EE40" s="2"/>
      <c r="EF40" s="2"/>
      <c r="EG40" s="2"/>
      <c r="EH40" s="2"/>
      <c r="EI40" s="2"/>
      <c r="EJ40" s="2"/>
      <c r="EK40" s="2"/>
      <c r="EL40" s="2"/>
      <c r="EM40" s="2"/>
      <c r="EN40" s="2"/>
      <c r="EO40" s="2"/>
      <c r="EP40" s="2"/>
      <c r="EQ40" s="2"/>
      <c r="ER40">
        <v>12.5</v>
      </c>
      <c r="ES40">
        <v>5.4</v>
      </c>
      <c r="ET40">
        <v>7.1</v>
      </c>
      <c r="EU40">
        <v>17.399999999999999</v>
      </c>
      <c r="EV40">
        <v>8.6</v>
      </c>
      <c r="EW40">
        <v>8.8000000000000007</v>
      </c>
      <c r="EX40" s="9">
        <f t="shared" si="14"/>
        <v>7.95</v>
      </c>
      <c r="EY40" s="4">
        <f t="shared" si="15"/>
        <v>4</v>
      </c>
      <c r="EZ40" t="s">
        <v>105</v>
      </c>
      <c r="FA40" t="s">
        <v>105</v>
      </c>
      <c r="FB40">
        <v>5.6</v>
      </c>
      <c r="FC40">
        <v>2.5</v>
      </c>
      <c r="FD40">
        <v>3.1</v>
      </c>
      <c r="FE40">
        <v>3.4</v>
      </c>
      <c r="FF40">
        <v>2</v>
      </c>
      <c r="FG40">
        <v>1.4</v>
      </c>
      <c r="FH40" s="9">
        <f t="shared" si="16"/>
        <v>2.25</v>
      </c>
      <c r="FI40" s="4">
        <f t="shared" si="17"/>
        <v>0</v>
      </c>
      <c r="FJ40" t="s">
        <v>105</v>
      </c>
      <c r="FK40" t="s">
        <v>105</v>
      </c>
      <c r="FL40">
        <v>3.4</v>
      </c>
      <c r="FM40">
        <v>1.5</v>
      </c>
      <c r="FN40">
        <v>1.9</v>
      </c>
      <c r="FO40">
        <v>4.4000000000000004</v>
      </c>
      <c r="FP40">
        <v>1.5</v>
      </c>
      <c r="FQ40">
        <v>2.9</v>
      </c>
      <c r="FR40" s="9">
        <f t="shared" si="18"/>
        <v>2.4</v>
      </c>
      <c r="FS40" s="4">
        <f t="shared" si="23"/>
        <v>0</v>
      </c>
      <c r="FT40" t="s">
        <v>105</v>
      </c>
      <c r="FU40" t="s">
        <v>105</v>
      </c>
      <c r="FV40">
        <v>11.8</v>
      </c>
      <c r="FW40">
        <v>7.3</v>
      </c>
      <c r="FX40">
        <v>4.5</v>
      </c>
      <c r="FY40">
        <v>13.4</v>
      </c>
      <c r="FZ40">
        <v>6.8</v>
      </c>
      <c r="GA40">
        <v>6.6</v>
      </c>
      <c r="GB40" s="9">
        <f t="shared" si="19"/>
        <v>5.55</v>
      </c>
      <c r="GC40" s="4">
        <f t="shared" si="20"/>
        <v>4</v>
      </c>
      <c r="GD40" t="s">
        <v>105</v>
      </c>
      <c r="GE40" t="s">
        <v>105</v>
      </c>
      <c r="GF40">
        <v>6.3</v>
      </c>
      <c r="GG40">
        <v>2.7</v>
      </c>
      <c r="GH40">
        <v>3.6</v>
      </c>
      <c r="GI40">
        <v>8</v>
      </c>
      <c r="GJ40">
        <v>3.5</v>
      </c>
      <c r="GK40">
        <v>4.5</v>
      </c>
      <c r="GL40" s="9">
        <f t="shared" si="21"/>
        <v>4.05</v>
      </c>
      <c r="GM40" s="4">
        <f t="shared" si="22"/>
        <v>2</v>
      </c>
      <c r="GN40" t="s">
        <v>105</v>
      </c>
      <c r="GO40" t="s">
        <v>105</v>
      </c>
    </row>
    <row r="41" spans="1:197" ht="16.2" thickBot="1" x14ac:dyDescent="0.35">
      <c r="A41" s="31">
        <v>2344</v>
      </c>
      <c r="B41" s="25">
        <v>43411</v>
      </c>
      <c r="C41" s="71" t="b">
        <v>0</v>
      </c>
      <c r="D41" t="s">
        <v>88</v>
      </c>
      <c r="E41">
        <v>1</v>
      </c>
      <c r="F41" t="s">
        <v>61</v>
      </c>
      <c r="G41">
        <v>1.96</v>
      </c>
      <c r="I41" t="s">
        <v>220</v>
      </c>
      <c r="J41">
        <f>AVERAGE(J40,J39)</f>
        <v>7.95</v>
      </c>
      <c r="K41">
        <f t="shared" ref="K41" si="223">AVERAGE(K40,K39)</f>
        <v>1.1000000000000001</v>
      </c>
      <c r="L41">
        <f t="shared" ref="L41" si="224">AVERAGE(L40,L39)</f>
        <v>1</v>
      </c>
      <c r="M41">
        <f t="shared" ref="M41" si="225">AVERAGE(M40,M39)</f>
        <v>2.5499999999999998</v>
      </c>
      <c r="N41">
        <f t="shared" ref="N41" si="226">AVERAGE(N40,N39)</f>
        <v>1.5499999999999998</v>
      </c>
      <c r="O41">
        <f t="shared" ref="O41" si="227">AVERAGE(O40,O39)</f>
        <v>1.5499999999999998</v>
      </c>
      <c r="P41">
        <f t="shared" ref="P41" si="228">AVERAGE(P40,P39)</f>
        <v>2</v>
      </c>
      <c r="Q41">
        <f t="shared" ref="Q41" si="229">AVERAGE(Q40,Q39)</f>
        <v>1.75</v>
      </c>
      <c r="R41">
        <f t="shared" ref="R41" si="230">AVERAGE(R40,R39)</f>
        <v>2.2000000000000002</v>
      </c>
      <c r="S41">
        <f t="shared" ref="S41" si="231">AVERAGE(S40,S39)</f>
        <v>2.0499999999999998</v>
      </c>
      <c r="T41">
        <f t="shared" ref="T41" si="232">AVERAGE(T40,T39)</f>
        <v>1.65</v>
      </c>
      <c r="U41">
        <f t="shared" ref="U41" si="233">AVERAGE(U40,U39)</f>
        <v>1.95</v>
      </c>
      <c r="V41">
        <f t="shared" ref="V41" si="234">AVERAGE(V40,V39)</f>
        <v>2.0499999999999998</v>
      </c>
      <c r="W41">
        <f t="shared" ref="W41" si="235">AVERAGE(W40,W39)</f>
        <v>2.15</v>
      </c>
      <c r="X41">
        <f t="shared" ref="X41" si="236">AVERAGE(X40,X39)</f>
        <v>2.15</v>
      </c>
      <c r="Y41">
        <f t="shared" ref="Y41" si="237">AVERAGE(Y40,Y39)</f>
        <v>2.25</v>
      </c>
      <c r="Z41">
        <f t="shared" ref="Z41" si="238">AVERAGE(Z40,Z39)</f>
        <v>2.95</v>
      </c>
      <c r="AA41">
        <f t="shared" ref="AA41" si="239">AVERAGE(AA40,AA39)</f>
        <v>2.4500000000000002</v>
      </c>
      <c r="AB41">
        <f t="shared" ref="AB41" si="240">AVERAGE(AB40,AB39)</f>
        <v>2.15</v>
      </c>
      <c r="AC41">
        <f t="shared" ref="AC41" si="241">AVERAGE(AC40,AC39)</f>
        <v>2.35</v>
      </c>
      <c r="AD41">
        <f t="shared" ref="AD41" si="242">AVERAGE(AD40,AD39)</f>
        <v>2.15</v>
      </c>
      <c r="AE41">
        <f t="shared" ref="AE41" si="243">AVERAGE(AE40,AE39)</f>
        <v>3.6</v>
      </c>
      <c r="AF41">
        <f t="shared" ref="AF41" si="244">AVERAGE(AF40,AF39)</f>
        <v>1.9000000000000001</v>
      </c>
      <c r="AG41">
        <f t="shared" ref="AG41" si="245">AVERAGE(AG40,AG39)</f>
        <v>2.2000000000000002</v>
      </c>
      <c r="AH41">
        <f t="shared" ref="AH41" si="246">AVERAGE(AH40,AH39)</f>
        <v>1.85</v>
      </c>
      <c r="AI41">
        <f t="shared" ref="AI41" si="247">AVERAGE(AI40,AI39)</f>
        <v>1.8499999999999999</v>
      </c>
      <c r="AJ41">
        <f t="shared" ref="AJ41" si="248">AVERAGE(AJ40,AJ39)</f>
        <v>5.0999999999999996</v>
      </c>
      <c r="AK41">
        <f t="shared" ref="AK41" si="249">AVERAGE(AK40,AK39)</f>
        <v>1.85</v>
      </c>
      <c r="AL41">
        <f t="shared" ref="AL41" si="250">AVERAGE(AL40,AL39)</f>
        <v>1.8</v>
      </c>
      <c r="AM41">
        <f t="shared" ref="AM41" si="251">AVERAGE(AM40,AM39)</f>
        <v>2.5499999999999998</v>
      </c>
      <c r="AN41">
        <f t="shared" ref="AN41" si="252">AVERAGE(AN40,AN39)</f>
        <v>5.9</v>
      </c>
      <c r="AO41">
        <f t="shared" ref="AO41" si="253">AVERAGE(AO40,AO39)</f>
        <v>2.7</v>
      </c>
      <c r="AP41">
        <f t="shared" ref="AP41" si="254">AVERAGE(AP40,AP39)</f>
        <v>1.55</v>
      </c>
      <c r="AQ41">
        <f t="shared" ref="AQ41" si="255">AVERAGE(AQ40,AQ39)</f>
        <v>3.25</v>
      </c>
      <c r="AR41">
        <f t="shared" ref="AR41" si="256">AVERAGE(AR40,AR39)</f>
        <v>1.95</v>
      </c>
      <c r="AS41">
        <f t="shared" ref="AS41" si="257">AVERAGE(AS40,AS39)</f>
        <v>2.2000000000000002</v>
      </c>
      <c r="AT41">
        <f t="shared" ref="AT41" si="258">AVERAGE(AT40,AT39)</f>
        <v>2.85</v>
      </c>
      <c r="AU41" t="e">
        <f t="shared" ref="AU41" si="259">AVERAGE(AU40,AU39)</f>
        <v>#VALUE!</v>
      </c>
      <c r="AX41" s="63"/>
      <c r="BE41" s="9"/>
      <c r="BF41" s="4"/>
      <c r="BK41" s="9"/>
      <c r="BL41" s="9"/>
      <c r="BM41" s="31"/>
      <c r="BN41" s="32"/>
      <c r="BO41" s="9"/>
      <c r="BP41" s="4"/>
      <c r="BQ41" s="32"/>
      <c r="BR41" s="9"/>
      <c r="BS41" s="9"/>
      <c r="BU41" s="9"/>
      <c r="BV41" s="9"/>
      <c r="BW41" s="9"/>
      <c r="BX41" s="9"/>
      <c r="BY41" s="9"/>
      <c r="BZ41" s="9"/>
      <c r="CA41" s="4"/>
      <c r="CB41" s="9"/>
      <c r="CC41" s="9"/>
      <c r="CJ41" s="9"/>
      <c r="CK41" s="4"/>
      <c r="CT41" s="9"/>
      <c r="CU41" s="4"/>
      <c r="CX41" s="9"/>
      <c r="CY41" s="9"/>
      <c r="CZ41" s="9"/>
      <c r="DA41" s="9"/>
      <c r="DB41" s="9"/>
      <c r="DC41" s="9"/>
      <c r="DD41" s="9"/>
      <c r="DE41" s="4"/>
      <c r="DF41" s="9"/>
      <c r="DG41" s="9"/>
      <c r="DQ41" s="9"/>
      <c r="DR41" s="9"/>
      <c r="DS41" s="9"/>
      <c r="DT41" s="9"/>
      <c r="DU41" s="9"/>
      <c r="DV41" s="9"/>
      <c r="DW41" s="4"/>
      <c r="DZ41" s="4"/>
      <c r="EA41" s="4"/>
      <c r="EB41" s="4"/>
      <c r="EC41" s="4"/>
      <c r="ED41" s="4"/>
      <c r="EE41" s="4"/>
      <c r="EF41" s="4"/>
      <c r="EG41" s="4"/>
      <c r="EH41" s="4"/>
      <c r="EI41" s="4"/>
      <c r="EJ41" s="4"/>
      <c r="EK41" s="4"/>
      <c r="EL41" s="4"/>
      <c r="EM41" s="4"/>
      <c r="EN41" s="4"/>
      <c r="EO41" s="4"/>
      <c r="EP41" s="4"/>
      <c r="EQ41" s="4"/>
      <c r="EX41" s="9"/>
      <c r="EY41" s="4"/>
      <c r="FH41" s="9"/>
      <c r="FI41" s="4"/>
      <c r="FR41" s="9"/>
      <c r="FS41" s="4"/>
      <c r="GB41" s="9"/>
      <c r="GC41" s="4"/>
      <c r="GL41" s="9"/>
      <c r="GM41" s="4"/>
    </row>
    <row r="42" spans="1:197" ht="16.2" thickBot="1" x14ac:dyDescent="0.35">
      <c r="A42" s="31">
        <v>2344</v>
      </c>
      <c r="B42" s="25">
        <v>43411</v>
      </c>
      <c r="C42" s="71" t="b">
        <v>0</v>
      </c>
      <c r="D42" t="s">
        <v>88</v>
      </c>
      <c r="E42">
        <v>1</v>
      </c>
      <c r="F42" t="s">
        <v>61</v>
      </c>
      <c r="G42">
        <v>1.96</v>
      </c>
      <c r="I42" t="s">
        <v>98</v>
      </c>
      <c r="J42">
        <v>8.6999999999999993</v>
      </c>
      <c r="K42">
        <v>0.2</v>
      </c>
      <c r="L42">
        <v>0.4</v>
      </c>
      <c r="M42">
        <v>1.1000000000000001</v>
      </c>
      <c r="N42">
        <v>0.7</v>
      </c>
      <c r="O42">
        <v>0.7</v>
      </c>
      <c r="P42">
        <v>0.6</v>
      </c>
      <c r="Q42">
        <v>0.7</v>
      </c>
      <c r="R42">
        <v>1.2</v>
      </c>
      <c r="S42">
        <v>0.7</v>
      </c>
      <c r="T42">
        <v>0.7</v>
      </c>
      <c r="U42">
        <v>0.7</v>
      </c>
      <c r="V42">
        <v>0.7</v>
      </c>
      <c r="W42">
        <v>0.7</v>
      </c>
      <c r="X42">
        <v>0.7</v>
      </c>
      <c r="Y42">
        <v>0.7</v>
      </c>
      <c r="Z42">
        <v>1.5</v>
      </c>
      <c r="AA42">
        <v>1.1000000000000001</v>
      </c>
      <c r="AB42">
        <v>1.3</v>
      </c>
      <c r="AC42">
        <v>1.1000000000000001</v>
      </c>
      <c r="AD42">
        <v>0.7</v>
      </c>
      <c r="AE42">
        <v>2.2000000000000002</v>
      </c>
      <c r="AF42">
        <v>0.6</v>
      </c>
      <c r="AG42">
        <v>1.2</v>
      </c>
      <c r="AH42">
        <v>0.7</v>
      </c>
      <c r="AI42">
        <v>0.9</v>
      </c>
      <c r="AJ42">
        <v>3.2</v>
      </c>
      <c r="AK42">
        <v>0.7</v>
      </c>
      <c r="AL42">
        <v>0.6</v>
      </c>
      <c r="AM42">
        <v>1.7</v>
      </c>
      <c r="AN42">
        <v>3</v>
      </c>
      <c r="AO42">
        <v>1.4</v>
      </c>
      <c r="AP42">
        <v>0.9</v>
      </c>
      <c r="AQ42">
        <v>1.5</v>
      </c>
      <c r="AR42">
        <v>0.7</v>
      </c>
      <c r="AS42">
        <v>0.8</v>
      </c>
      <c r="AT42">
        <v>1.5</v>
      </c>
      <c r="AU42">
        <v>2.5</v>
      </c>
      <c r="AX42" s="63">
        <f>AX40+1</f>
        <v>32</v>
      </c>
      <c r="AY42">
        <v>15.4</v>
      </c>
      <c r="AZ42">
        <v>8.5</v>
      </c>
      <c r="BA42">
        <v>6.9</v>
      </c>
      <c r="BB42">
        <v>14</v>
      </c>
      <c r="BC42">
        <v>5.7</v>
      </c>
      <c r="BD42">
        <v>8.3000000000000007</v>
      </c>
      <c r="BE42" s="9">
        <f t="shared" si="1"/>
        <v>7.6000000000000005</v>
      </c>
      <c r="BF42" s="4">
        <f t="shared" si="2"/>
        <v>4</v>
      </c>
      <c r="BG42" t="s">
        <v>105</v>
      </c>
      <c r="BH42" t="s">
        <v>105</v>
      </c>
      <c r="BI42">
        <v>18.2</v>
      </c>
      <c r="BJ42">
        <v>11.5</v>
      </c>
      <c r="BK42" s="9">
        <v>6.7</v>
      </c>
      <c r="BL42" s="9">
        <v>19</v>
      </c>
      <c r="BM42" s="31">
        <v>13.3</v>
      </c>
      <c r="BN42" s="32">
        <v>5.7</v>
      </c>
      <c r="BO42" s="9">
        <f t="shared" si="3"/>
        <v>6.2</v>
      </c>
      <c r="BP42" s="4">
        <f t="shared" si="25"/>
        <v>4</v>
      </c>
      <c r="BQ42" s="32" t="s">
        <v>105</v>
      </c>
      <c r="BR42" s="9" t="s">
        <v>105</v>
      </c>
      <c r="BS42" s="9">
        <f t="shared" si="4"/>
        <v>6.2</v>
      </c>
      <c r="BT42">
        <v>12.3</v>
      </c>
      <c r="BU42" s="9">
        <v>4.5999999999999996</v>
      </c>
      <c r="BV42" s="9">
        <v>7.7</v>
      </c>
      <c r="BW42" s="9">
        <v>18.3</v>
      </c>
      <c r="BX42" s="9">
        <v>6.4</v>
      </c>
      <c r="BY42" s="9">
        <v>11.9</v>
      </c>
      <c r="BZ42" s="9">
        <f t="shared" si="5"/>
        <v>9.8000000000000007</v>
      </c>
      <c r="CA42" s="4">
        <f t="shared" si="222"/>
        <v>4</v>
      </c>
      <c r="CB42" s="9" t="s">
        <v>105</v>
      </c>
      <c r="CC42" s="9" t="s">
        <v>105</v>
      </c>
      <c r="CJ42" s="9" t="e">
        <f t="shared" si="7"/>
        <v>#DIV/0!</v>
      </c>
      <c r="CK42" s="4" t="str">
        <f t="shared" si="8"/>
        <v/>
      </c>
      <c r="CN42">
        <v>16.5</v>
      </c>
      <c r="CO42">
        <v>6.9</v>
      </c>
      <c r="CP42">
        <v>9.6</v>
      </c>
      <c r="CQ42">
        <v>13.6</v>
      </c>
      <c r="CR42">
        <v>6.6</v>
      </c>
      <c r="CS42">
        <v>7</v>
      </c>
      <c r="CT42" s="9">
        <f t="shared" si="9"/>
        <v>8.3000000000000007</v>
      </c>
      <c r="CU42" s="4">
        <f t="shared" si="10"/>
        <v>4</v>
      </c>
      <c r="CV42" t="s">
        <v>105</v>
      </c>
      <c r="CW42" t="s">
        <v>105</v>
      </c>
      <c r="CX42" s="9">
        <v>10.5</v>
      </c>
      <c r="CY42" s="9">
        <v>3.2</v>
      </c>
      <c r="CZ42" s="9">
        <v>7.3</v>
      </c>
      <c r="DA42" s="9">
        <v>14.1</v>
      </c>
      <c r="DB42" s="9">
        <v>3.6</v>
      </c>
      <c r="DC42" s="9">
        <f t="shared" si="11"/>
        <v>3.4000000000000004</v>
      </c>
      <c r="DD42" s="9">
        <v>10.5</v>
      </c>
      <c r="DE42" s="4">
        <f t="shared" si="12"/>
        <v>4</v>
      </c>
      <c r="DF42" s="9" t="s">
        <v>105</v>
      </c>
      <c r="DG42" s="9" t="s">
        <v>105</v>
      </c>
      <c r="DQ42" s="9">
        <v>6.6</v>
      </c>
      <c r="DR42" s="4">
        <v>5.9</v>
      </c>
      <c r="DS42" s="9">
        <v>0.7</v>
      </c>
      <c r="DT42" s="9">
        <v>2.2999999999999998</v>
      </c>
      <c r="DU42" s="9">
        <v>1.7</v>
      </c>
      <c r="DV42" s="9">
        <v>0.6</v>
      </c>
      <c r="DW42" s="4">
        <f t="shared" si="13"/>
        <v>0</v>
      </c>
      <c r="DX42" t="s">
        <v>105</v>
      </c>
      <c r="DY42" t="s">
        <v>105</v>
      </c>
      <c r="ER42">
        <v>11.6</v>
      </c>
      <c r="ES42">
        <v>5.3</v>
      </c>
      <c r="ET42">
        <v>6.3</v>
      </c>
      <c r="EU42">
        <v>14.9</v>
      </c>
      <c r="EV42">
        <v>8.8000000000000007</v>
      </c>
      <c r="EW42">
        <v>6.1</v>
      </c>
      <c r="EX42" s="9">
        <f t="shared" si="14"/>
        <v>6.1999999999999993</v>
      </c>
      <c r="EY42" s="4">
        <f t="shared" si="15"/>
        <v>4</v>
      </c>
      <c r="EZ42" t="s">
        <v>105</v>
      </c>
      <c r="FA42" t="s">
        <v>105</v>
      </c>
      <c r="FB42">
        <v>6.4</v>
      </c>
      <c r="FC42">
        <v>3</v>
      </c>
      <c r="FD42">
        <v>3.4</v>
      </c>
      <c r="FE42">
        <v>5.2</v>
      </c>
      <c r="FF42">
        <v>2.5</v>
      </c>
      <c r="FG42">
        <v>2.7</v>
      </c>
      <c r="FH42" s="9">
        <f t="shared" si="16"/>
        <v>3.05</v>
      </c>
      <c r="FI42" s="4">
        <f t="shared" si="17"/>
        <v>2</v>
      </c>
      <c r="FJ42" t="s">
        <v>105</v>
      </c>
      <c r="FK42" t="s">
        <v>105</v>
      </c>
      <c r="FL42">
        <v>2.8</v>
      </c>
      <c r="FM42">
        <v>1.3</v>
      </c>
      <c r="FN42">
        <v>1.5</v>
      </c>
      <c r="FO42">
        <v>3.6</v>
      </c>
      <c r="FP42">
        <v>1.4</v>
      </c>
      <c r="FQ42">
        <v>2.2000000000000002</v>
      </c>
      <c r="FR42" s="9">
        <f t="shared" si="18"/>
        <v>1.85</v>
      </c>
      <c r="FS42" s="4">
        <f t="shared" si="23"/>
        <v>1</v>
      </c>
      <c r="FT42" t="s">
        <v>107</v>
      </c>
      <c r="FU42" t="s">
        <v>105</v>
      </c>
      <c r="FV42">
        <v>12.8</v>
      </c>
      <c r="FW42">
        <v>6.9</v>
      </c>
      <c r="FX42">
        <v>5.9</v>
      </c>
      <c r="FY42">
        <v>118</v>
      </c>
      <c r="FZ42">
        <v>7.5</v>
      </c>
      <c r="GA42">
        <v>4.3</v>
      </c>
      <c r="GB42" s="9">
        <f t="shared" si="19"/>
        <v>5.0999999999999996</v>
      </c>
      <c r="GC42" s="4">
        <f t="shared" si="20"/>
        <v>4</v>
      </c>
      <c r="GD42" t="s">
        <v>105</v>
      </c>
      <c r="GE42" t="s">
        <v>105</v>
      </c>
      <c r="GF42">
        <v>6</v>
      </c>
      <c r="GG42">
        <v>2.7</v>
      </c>
      <c r="GH42">
        <v>3.3</v>
      </c>
      <c r="GI42">
        <v>8.6</v>
      </c>
      <c r="GJ42">
        <v>3.5</v>
      </c>
      <c r="GK42">
        <v>5.0999999999999996</v>
      </c>
      <c r="GL42" s="9">
        <f t="shared" si="21"/>
        <v>4.1999999999999993</v>
      </c>
      <c r="GM42" s="4">
        <f t="shared" si="22"/>
        <v>2</v>
      </c>
      <c r="GN42" t="s">
        <v>105</v>
      </c>
      <c r="GO42" t="s">
        <v>105</v>
      </c>
    </row>
    <row r="43" spans="1:197" ht="16.2" thickBot="1" x14ac:dyDescent="0.35">
      <c r="A43" s="31">
        <v>2344</v>
      </c>
      <c r="B43" s="25">
        <v>43411</v>
      </c>
      <c r="C43" s="71" t="b">
        <v>0</v>
      </c>
      <c r="D43" t="s">
        <v>88</v>
      </c>
      <c r="E43">
        <v>1</v>
      </c>
      <c r="F43" t="s">
        <v>61</v>
      </c>
      <c r="G43">
        <v>1.96</v>
      </c>
      <c r="I43" t="s">
        <v>99</v>
      </c>
      <c r="J43">
        <v>11.5</v>
      </c>
      <c r="K43">
        <v>2.1</v>
      </c>
      <c r="L43">
        <v>3.1</v>
      </c>
      <c r="M43">
        <v>3.4</v>
      </c>
      <c r="N43">
        <v>1.8</v>
      </c>
      <c r="O43">
        <v>1.9</v>
      </c>
      <c r="P43">
        <v>1.8</v>
      </c>
      <c r="Q43">
        <v>2</v>
      </c>
      <c r="R43">
        <v>2.2000000000000002</v>
      </c>
      <c r="S43">
        <v>1.4</v>
      </c>
      <c r="T43">
        <v>2.1</v>
      </c>
      <c r="U43">
        <v>1.7</v>
      </c>
      <c r="V43">
        <v>1.7</v>
      </c>
      <c r="W43">
        <v>3.2</v>
      </c>
      <c r="X43">
        <v>3.5</v>
      </c>
      <c r="Y43">
        <v>3.7</v>
      </c>
      <c r="Z43">
        <v>2.4</v>
      </c>
      <c r="AA43">
        <v>2.4</v>
      </c>
      <c r="AB43">
        <v>2.9</v>
      </c>
      <c r="AC43">
        <v>2.7</v>
      </c>
      <c r="AD43">
        <v>2.1</v>
      </c>
      <c r="AE43">
        <v>6.6</v>
      </c>
      <c r="AF43">
        <v>2.7</v>
      </c>
      <c r="AG43">
        <v>3</v>
      </c>
      <c r="AH43">
        <v>1.7</v>
      </c>
      <c r="AI43">
        <v>1.7</v>
      </c>
      <c r="AJ43">
        <v>3.3</v>
      </c>
      <c r="AK43">
        <v>1.7</v>
      </c>
      <c r="AL43">
        <v>1.7</v>
      </c>
      <c r="AM43">
        <v>3.1</v>
      </c>
      <c r="AN43">
        <v>3.5</v>
      </c>
      <c r="AO43">
        <v>4.9000000000000004</v>
      </c>
      <c r="AP43" s="4">
        <v>1.9</v>
      </c>
      <c r="AQ43" s="9">
        <v>1.4</v>
      </c>
      <c r="AR43">
        <v>1.7</v>
      </c>
      <c r="AS43">
        <v>1.8</v>
      </c>
      <c r="AT43">
        <v>1.9</v>
      </c>
      <c r="AU43">
        <v>1.9</v>
      </c>
      <c r="AX43" s="63">
        <f t="shared" si="102"/>
        <v>33</v>
      </c>
      <c r="AY43">
        <v>12.4</v>
      </c>
      <c r="AZ43">
        <v>7.2</v>
      </c>
      <c r="BA43">
        <v>5.2</v>
      </c>
      <c r="BB43">
        <v>11.2</v>
      </c>
      <c r="BC43">
        <v>5.8</v>
      </c>
      <c r="BD43">
        <v>5.4</v>
      </c>
      <c r="BE43" s="9">
        <f t="shared" si="1"/>
        <v>5.3000000000000007</v>
      </c>
      <c r="BF43" s="4">
        <f t="shared" si="2"/>
        <v>4</v>
      </c>
      <c r="BG43" t="s">
        <v>105</v>
      </c>
      <c r="BH43" t="s">
        <v>105</v>
      </c>
      <c r="BI43">
        <v>18.7</v>
      </c>
      <c r="BJ43">
        <v>9.1999999999999993</v>
      </c>
      <c r="BK43" s="9">
        <v>9.5</v>
      </c>
      <c r="BL43" s="9">
        <v>23</v>
      </c>
      <c r="BM43" s="31">
        <v>11.9</v>
      </c>
      <c r="BN43" s="32">
        <v>11.1</v>
      </c>
      <c r="BO43" s="9">
        <f t="shared" si="3"/>
        <v>10.3</v>
      </c>
      <c r="BP43" s="4">
        <f t="shared" si="25"/>
        <v>4</v>
      </c>
      <c r="BQ43" s="32" t="s">
        <v>105</v>
      </c>
      <c r="BR43" s="9" t="s">
        <v>105</v>
      </c>
      <c r="BS43" s="9">
        <f t="shared" si="4"/>
        <v>10.3</v>
      </c>
      <c r="BT43">
        <v>10.8</v>
      </c>
      <c r="BU43" s="9">
        <v>6.5</v>
      </c>
      <c r="BV43" s="9">
        <v>4.3</v>
      </c>
      <c r="BW43" s="9">
        <v>13.3</v>
      </c>
      <c r="BX43" s="9">
        <v>6.4</v>
      </c>
      <c r="BY43" s="9">
        <v>6.9</v>
      </c>
      <c r="BZ43" s="9">
        <f t="shared" si="5"/>
        <v>5.6</v>
      </c>
      <c r="CA43" s="4">
        <f t="shared" si="222"/>
        <v>4</v>
      </c>
      <c r="CB43" s="9" t="s">
        <v>105</v>
      </c>
      <c r="CC43" s="9" t="s">
        <v>105</v>
      </c>
      <c r="CJ43" s="9" t="e">
        <f t="shared" si="7"/>
        <v>#DIV/0!</v>
      </c>
      <c r="CK43" s="4" t="str">
        <f t="shared" si="8"/>
        <v/>
      </c>
      <c r="CN43">
        <v>14</v>
      </c>
      <c r="CO43">
        <v>6.1</v>
      </c>
      <c r="CP43">
        <v>7.9</v>
      </c>
      <c r="CQ43">
        <v>10.199999999999999</v>
      </c>
      <c r="CR43">
        <v>5</v>
      </c>
      <c r="CS43">
        <v>5.2</v>
      </c>
      <c r="CT43" s="9">
        <f t="shared" si="9"/>
        <v>6.5500000000000007</v>
      </c>
      <c r="CU43" s="4">
        <f t="shared" si="10"/>
        <v>4</v>
      </c>
      <c r="CV43" t="s">
        <v>105</v>
      </c>
      <c r="CW43" t="s">
        <v>105</v>
      </c>
      <c r="CX43" s="9">
        <v>11.4</v>
      </c>
      <c r="CY43" s="9">
        <v>4</v>
      </c>
      <c r="CZ43" s="9">
        <v>7.4</v>
      </c>
      <c r="DA43" s="9">
        <v>14.9</v>
      </c>
      <c r="DB43" s="9">
        <v>4.9000000000000004</v>
      </c>
      <c r="DC43" s="9">
        <f t="shared" si="11"/>
        <v>4.45</v>
      </c>
      <c r="DD43" s="9">
        <v>10</v>
      </c>
      <c r="DE43" s="4">
        <f t="shared" si="12"/>
        <v>4</v>
      </c>
      <c r="DF43" s="9" t="s">
        <v>105</v>
      </c>
      <c r="DG43" s="9" t="s">
        <v>105</v>
      </c>
      <c r="DQ43" s="9">
        <v>4.7</v>
      </c>
      <c r="DR43" s="9">
        <v>3.6</v>
      </c>
      <c r="DS43" s="9">
        <v>1.1000000000000001</v>
      </c>
      <c r="DT43" s="9">
        <v>2.4</v>
      </c>
      <c r="DU43" s="9">
        <v>1.9</v>
      </c>
      <c r="DV43" s="9">
        <v>0.5</v>
      </c>
      <c r="DW43" s="4">
        <f t="shared" si="13"/>
        <v>0</v>
      </c>
      <c r="DX43" t="s">
        <v>105</v>
      </c>
      <c r="DY43" t="s">
        <v>105</v>
      </c>
      <c r="ER43">
        <v>5.2</v>
      </c>
      <c r="ES43">
        <v>3.4</v>
      </c>
      <c r="ET43">
        <v>1.8</v>
      </c>
      <c r="EU43">
        <v>6.5</v>
      </c>
      <c r="EV43">
        <v>3.7</v>
      </c>
      <c r="EW43">
        <v>2.8</v>
      </c>
      <c r="EX43" s="9">
        <f t="shared" si="14"/>
        <v>2.2999999999999998</v>
      </c>
      <c r="EY43" s="4">
        <f t="shared" si="15"/>
        <v>2</v>
      </c>
      <c r="EZ43" t="s">
        <v>105</v>
      </c>
      <c r="FA43" t="s">
        <v>105</v>
      </c>
      <c r="FB43">
        <v>5.9</v>
      </c>
      <c r="FC43">
        <v>3.1</v>
      </c>
      <c r="FD43">
        <v>2.8</v>
      </c>
      <c r="FE43">
        <v>5</v>
      </c>
      <c r="FF43">
        <v>3.7</v>
      </c>
      <c r="FG43">
        <v>1.3</v>
      </c>
      <c r="FH43" s="9">
        <f t="shared" si="16"/>
        <v>2.0499999999999998</v>
      </c>
      <c r="FI43" s="4">
        <f t="shared" si="17"/>
        <v>2</v>
      </c>
      <c r="FJ43" t="s">
        <v>105</v>
      </c>
      <c r="FK43" t="s">
        <v>105</v>
      </c>
      <c r="FL43">
        <v>3</v>
      </c>
      <c r="FM43">
        <v>1.5</v>
      </c>
      <c r="FN43">
        <v>1.5</v>
      </c>
      <c r="FO43">
        <v>3.7</v>
      </c>
      <c r="FP43">
        <v>1.7</v>
      </c>
      <c r="FQ43">
        <v>2</v>
      </c>
      <c r="FR43" s="9">
        <f t="shared" si="18"/>
        <v>1.75</v>
      </c>
      <c r="FS43" s="4">
        <f t="shared" si="23"/>
        <v>0</v>
      </c>
      <c r="FT43" t="s">
        <v>105</v>
      </c>
      <c r="FU43" t="s">
        <v>105</v>
      </c>
      <c r="FV43">
        <v>10.9</v>
      </c>
      <c r="FW43">
        <v>6.4</v>
      </c>
      <c r="FX43">
        <v>4.5</v>
      </c>
      <c r="FY43">
        <v>11.4</v>
      </c>
      <c r="FZ43">
        <v>6.6</v>
      </c>
      <c r="GA43">
        <v>4.8</v>
      </c>
      <c r="GB43" s="9">
        <f t="shared" si="19"/>
        <v>4.6500000000000004</v>
      </c>
      <c r="GC43" s="4">
        <f t="shared" si="20"/>
        <v>4</v>
      </c>
      <c r="GD43" t="s">
        <v>105</v>
      </c>
      <c r="GE43" t="s">
        <v>105</v>
      </c>
      <c r="GF43">
        <v>7.5</v>
      </c>
      <c r="GG43">
        <v>2.8</v>
      </c>
      <c r="GH43">
        <v>4.7</v>
      </c>
      <c r="GI43">
        <v>7.8</v>
      </c>
      <c r="GJ43">
        <v>3.4</v>
      </c>
      <c r="GK43">
        <v>4.4000000000000004</v>
      </c>
      <c r="GL43" s="9">
        <f t="shared" si="21"/>
        <v>4.5500000000000007</v>
      </c>
      <c r="GM43" s="4">
        <f t="shared" si="22"/>
        <v>2</v>
      </c>
      <c r="GN43" t="s">
        <v>105</v>
      </c>
      <c r="GO43" t="s">
        <v>105</v>
      </c>
    </row>
    <row r="44" spans="1:197" ht="16.2" thickBot="1" x14ac:dyDescent="0.35">
      <c r="A44" s="31">
        <v>2344</v>
      </c>
      <c r="B44" s="25">
        <v>43411</v>
      </c>
      <c r="C44" s="71" t="b">
        <v>0</v>
      </c>
      <c r="D44" t="s">
        <v>88</v>
      </c>
      <c r="E44">
        <v>1</v>
      </c>
      <c r="F44" t="s">
        <v>61</v>
      </c>
      <c r="G44">
        <v>1.96</v>
      </c>
      <c r="I44" t="s">
        <v>100</v>
      </c>
      <c r="J44">
        <v>5.0999999999999996</v>
      </c>
      <c r="K44">
        <v>1.4</v>
      </c>
      <c r="L44">
        <v>2.1</v>
      </c>
      <c r="M44">
        <v>2.2999999999999998</v>
      </c>
      <c r="N44">
        <v>1</v>
      </c>
      <c r="O44">
        <v>1.1000000000000001</v>
      </c>
      <c r="P44">
        <v>1.2</v>
      </c>
      <c r="Q44">
        <v>1.1000000000000001</v>
      </c>
      <c r="R44">
        <v>1.4</v>
      </c>
      <c r="S44">
        <v>1</v>
      </c>
      <c r="T44">
        <v>1.4</v>
      </c>
      <c r="U44">
        <v>1.2</v>
      </c>
      <c r="V44">
        <v>1.1000000000000001</v>
      </c>
      <c r="W44">
        <v>2.2999999999999998</v>
      </c>
      <c r="X44">
        <v>2.2999999999999998</v>
      </c>
      <c r="Y44">
        <v>2.7</v>
      </c>
      <c r="Z44">
        <v>1.4</v>
      </c>
      <c r="AA44">
        <v>1.5</v>
      </c>
      <c r="AB44">
        <v>1.6</v>
      </c>
      <c r="AC44">
        <v>1.7</v>
      </c>
      <c r="AD44">
        <v>1.6</v>
      </c>
      <c r="AE44">
        <v>2.7</v>
      </c>
      <c r="AF44">
        <v>1.9</v>
      </c>
      <c r="AG44">
        <v>1.8</v>
      </c>
      <c r="AH44">
        <v>1.2</v>
      </c>
      <c r="AI44">
        <v>1</v>
      </c>
      <c r="AJ44">
        <v>1.9</v>
      </c>
      <c r="AK44">
        <v>1.1000000000000001</v>
      </c>
      <c r="AL44">
        <v>1.2</v>
      </c>
      <c r="AM44">
        <v>1.3</v>
      </c>
      <c r="AN44">
        <v>2.1</v>
      </c>
      <c r="AO44">
        <v>2</v>
      </c>
      <c r="AP44" s="9">
        <v>1.1000000000000001</v>
      </c>
      <c r="AQ44" s="9">
        <v>0.9</v>
      </c>
      <c r="AR44">
        <v>1.3</v>
      </c>
      <c r="AS44">
        <v>1.3</v>
      </c>
      <c r="AT44">
        <v>1.3</v>
      </c>
      <c r="AU44">
        <v>0.60000000000000009</v>
      </c>
      <c r="AX44" s="63">
        <f t="shared" si="102"/>
        <v>34</v>
      </c>
      <c r="AY44">
        <v>12.6</v>
      </c>
      <c r="AZ44">
        <v>7.5</v>
      </c>
      <c r="BA44">
        <v>5.0999999999999996</v>
      </c>
      <c r="BB44">
        <v>11.4</v>
      </c>
      <c r="BC44">
        <v>6.5</v>
      </c>
      <c r="BD44">
        <v>4.9000000000000004</v>
      </c>
      <c r="BE44" s="9">
        <f t="shared" si="1"/>
        <v>5</v>
      </c>
      <c r="BF44" s="4">
        <f t="shared" si="2"/>
        <v>4</v>
      </c>
      <c r="BG44" t="s">
        <v>105</v>
      </c>
      <c r="BH44" t="s">
        <v>105</v>
      </c>
      <c r="BI44">
        <v>17.600000000000001</v>
      </c>
      <c r="BJ44">
        <v>10.8</v>
      </c>
      <c r="BK44" s="9">
        <v>6.8</v>
      </c>
      <c r="BL44" s="9">
        <v>21</v>
      </c>
      <c r="BM44" s="31">
        <v>12</v>
      </c>
      <c r="BN44" s="32">
        <v>9</v>
      </c>
      <c r="BO44" s="9">
        <f t="shared" si="3"/>
        <v>7.9</v>
      </c>
      <c r="BP44" s="4">
        <f t="shared" si="25"/>
        <v>4</v>
      </c>
      <c r="BQ44" s="32" t="s">
        <v>105</v>
      </c>
      <c r="BR44" s="9" t="s">
        <v>105</v>
      </c>
      <c r="BS44" s="9">
        <f t="shared" si="4"/>
        <v>7.9</v>
      </c>
      <c r="BT44">
        <v>16.7</v>
      </c>
      <c r="BU44" s="9">
        <v>7.2</v>
      </c>
      <c r="BV44" s="9">
        <v>9.5</v>
      </c>
      <c r="BW44" s="9">
        <v>15</v>
      </c>
      <c r="BX44" s="9">
        <v>6.7</v>
      </c>
      <c r="BY44" s="9">
        <v>8.3000000000000007</v>
      </c>
      <c r="BZ44" s="9">
        <f t="shared" si="5"/>
        <v>8.9</v>
      </c>
      <c r="CA44" s="4">
        <f t="shared" si="222"/>
        <v>4</v>
      </c>
      <c r="CB44" s="9" t="s">
        <v>105</v>
      </c>
      <c r="CC44" s="9" t="s">
        <v>105</v>
      </c>
      <c r="CJ44" s="9" t="e">
        <f t="shared" si="7"/>
        <v>#DIV/0!</v>
      </c>
      <c r="CK44" s="4" t="str">
        <f t="shared" si="8"/>
        <v/>
      </c>
      <c r="CN44">
        <v>13.1</v>
      </c>
      <c r="CO44">
        <v>6.5</v>
      </c>
      <c r="CP44">
        <v>6.6</v>
      </c>
      <c r="CQ44">
        <v>9.5</v>
      </c>
      <c r="CR44">
        <v>5.2</v>
      </c>
      <c r="CS44">
        <v>4.3</v>
      </c>
      <c r="CT44" s="9">
        <f t="shared" si="9"/>
        <v>5.4499999999999993</v>
      </c>
      <c r="CU44" s="4">
        <f t="shared" si="10"/>
        <v>4</v>
      </c>
      <c r="CV44" t="s">
        <v>105</v>
      </c>
      <c r="CW44" t="s">
        <v>105</v>
      </c>
      <c r="CX44" s="9">
        <v>12.3</v>
      </c>
      <c r="CY44" s="9">
        <v>3.7</v>
      </c>
      <c r="CZ44" s="9">
        <v>8.6</v>
      </c>
      <c r="DA44" s="9">
        <v>15.2</v>
      </c>
      <c r="DB44" s="9">
        <v>5.4</v>
      </c>
      <c r="DC44" s="9">
        <f t="shared" si="11"/>
        <v>4.5500000000000007</v>
      </c>
      <c r="DD44" s="9">
        <v>9.8000000000000007</v>
      </c>
      <c r="DE44" s="4">
        <f t="shared" si="12"/>
        <v>4</v>
      </c>
      <c r="DF44" s="9" t="s">
        <v>105</v>
      </c>
      <c r="DG44" s="9" t="s">
        <v>105</v>
      </c>
      <c r="DQ44" s="9">
        <v>5</v>
      </c>
      <c r="DR44" s="9">
        <v>3.9</v>
      </c>
      <c r="DS44" s="9">
        <v>1.1000000000000001</v>
      </c>
      <c r="DT44" s="9">
        <v>2.7</v>
      </c>
      <c r="DU44" s="9">
        <v>2.2000000000000002</v>
      </c>
      <c r="DV44" s="9">
        <v>0.5</v>
      </c>
      <c r="DW44" s="4">
        <f t="shared" si="13"/>
        <v>0</v>
      </c>
      <c r="DX44" t="s">
        <v>105</v>
      </c>
      <c r="DY44" t="s">
        <v>105</v>
      </c>
      <c r="ER44">
        <v>8.1999999999999993</v>
      </c>
      <c r="ES44">
        <v>4.5999999999999996</v>
      </c>
      <c r="ET44">
        <v>3.6</v>
      </c>
      <c r="EU44">
        <v>10.9</v>
      </c>
      <c r="EV44">
        <v>5.6</v>
      </c>
      <c r="EW44">
        <v>5.3</v>
      </c>
      <c r="EX44" s="9">
        <f t="shared" si="14"/>
        <v>4.45</v>
      </c>
      <c r="EY44" s="4">
        <v>2</v>
      </c>
      <c r="EZ44" t="s">
        <v>105</v>
      </c>
      <c r="FA44" t="s">
        <v>105</v>
      </c>
      <c r="FB44">
        <v>5</v>
      </c>
      <c r="FC44">
        <v>2.5</v>
      </c>
      <c r="FD44">
        <v>2.5</v>
      </c>
      <c r="FE44">
        <v>4.7</v>
      </c>
      <c r="FF44">
        <v>3.3</v>
      </c>
      <c r="FG44">
        <v>1.4</v>
      </c>
      <c r="FH44" s="9">
        <f t="shared" si="16"/>
        <v>1.95</v>
      </c>
      <c r="FI44" s="4">
        <f t="shared" si="17"/>
        <v>0</v>
      </c>
      <c r="FJ44" t="s">
        <v>105</v>
      </c>
      <c r="FK44" t="s">
        <v>105</v>
      </c>
      <c r="FL44">
        <v>4</v>
      </c>
      <c r="FM44">
        <v>2.1</v>
      </c>
      <c r="FN44">
        <v>1.9</v>
      </c>
      <c r="FO44">
        <v>3.9</v>
      </c>
      <c r="FP44">
        <v>2.1</v>
      </c>
      <c r="FQ44">
        <v>1.8</v>
      </c>
      <c r="FR44" s="9">
        <f t="shared" si="18"/>
        <v>1.85</v>
      </c>
      <c r="FS44" s="4">
        <f t="shared" si="23"/>
        <v>0</v>
      </c>
      <c r="FT44" t="s">
        <v>105</v>
      </c>
      <c r="FU44" t="s">
        <v>105</v>
      </c>
      <c r="FV44">
        <v>11.2</v>
      </c>
      <c r="FW44">
        <v>6.6</v>
      </c>
      <c r="FX44">
        <v>4.5999999999999996</v>
      </c>
      <c r="FY44">
        <v>10</v>
      </c>
      <c r="FZ44">
        <v>6.2</v>
      </c>
      <c r="GA44">
        <v>3.8</v>
      </c>
      <c r="GB44" s="9">
        <f t="shared" si="19"/>
        <v>4.1999999999999993</v>
      </c>
      <c r="GC44" s="4">
        <f t="shared" si="20"/>
        <v>4</v>
      </c>
      <c r="GD44" t="s">
        <v>105</v>
      </c>
      <c r="GE44" t="s">
        <v>105</v>
      </c>
      <c r="GF44">
        <v>7</v>
      </c>
      <c r="GG44">
        <v>3.4</v>
      </c>
      <c r="GH44">
        <v>3.6</v>
      </c>
      <c r="GI44">
        <v>7.3</v>
      </c>
      <c r="GJ44">
        <v>4.3</v>
      </c>
      <c r="GK44">
        <v>3</v>
      </c>
      <c r="GL44" s="9">
        <f t="shared" si="21"/>
        <v>3.3</v>
      </c>
      <c r="GM44" s="4">
        <f t="shared" si="22"/>
        <v>2</v>
      </c>
      <c r="GN44" t="s">
        <v>105</v>
      </c>
      <c r="GO44" t="s">
        <v>105</v>
      </c>
    </row>
    <row r="45" spans="1:197" ht="16.2" thickBot="1" x14ac:dyDescent="0.35">
      <c r="A45" s="31">
        <v>2344</v>
      </c>
      <c r="B45" s="25">
        <v>43411</v>
      </c>
      <c r="C45" s="71" t="b">
        <v>0</v>
      </c>
      <c r="D45" t="s">
        <v>88</v>
      </c>
      <c r="E45">
        <v>1</v>
      </c>
      <c r="F45" t="s">
        <v>61</v>
      </c>
      <c r="G45">
        <v>1.96</v>
      </c>
      <c r="I45" t="s">
        <v>221</v>
      </c>
      <c r="J45">
        <f>AVERAGE(J44,J43)</f>
        <v>8.3000000000000007</v>
      </c>
      <c r="K45">
        <f t="shared" ref="K45" si="260">AVERAGE(K44,K43)</f>
        <v>1.75</v>
      </c>
      <c r="L45">
        <f t="shared" ref="L45" si="261">AVERAGE(L44,L43)</f>
        <v>2.6</v>
      </c>
      <c r="M45">
        <f t="shared" ref="M45" si="262">AVERAGE(M44,M43)</f>
        <v>2.8499999999999996</v>
      </c>
      <c r="N45">
        <f t="shared" ref="N45" si="263">AVERAGE(N44,N43)</f>
        <v>1.4</v>
      </c>
      <c r="O45">
        <f t="shared" ref="O45" si="264">AVERAGE(O44,O43)</f>
        <v>1.5</v>
      </c>
      <c r="P45">
        <f t="shared" ref="P45" si="265">AVERAGE(P44,P43)</f>
        <v>1.5</v>
      </c>
      <c r="Q45">
        <f t="shared" ref="Q45" si="266">AVERAGE(Q44,Q43)</f>
        <v>1.55</v>
      </c>
      <c r="R45">
        <f t="shared" ref="R45" si="267">AVERAGE(R44,R43)</f>
        <v>1.8</v>
      </c>
      <c r="S45">
        <f t="shared" ref="S45" si="268">AVERAGE(S44,S43)</f>
        <v>1.2</v>
      </c>
      <c r="T45">
        <f t="shared" ref="T45" si="269">AVERAGE(T44,T43)</f>
        <v>1.75</v>
      </c>
      <c r="U45">
        <f t="shared" ref="U45" si="270">AVERAGE(U44,U43)</f>
        <v>1.45</v>
      </c>
      <c r="V45">
        <f t="shared" ref="V45" si="271">AVERAGE(V44,V43)</f>
        <v>1.4</v>
      </c>
      <c r="W45">
        <f t="shared" ref="W45" si="272">AVERAGE(W44,W43)</f>
        <v>2.75</v>
      </c>
      <c r="X45">
        <f t="shared" ref="X45" si="273">AVERAGE(X44,X43)</f>
        <v>2.9</v>
      </c>
      <c r="Y45">
        <f t="shared" ref="Y45" si="274">AVERAGE(Y44,Y43)</f>
        <v>3.2</v>
      </c>
      <c r="Z45">
        <f t="shared" ref="Z45" si="275">AVERAGE(Z44,Z43)</f>
        <v>1.9</v>
      </c>
      <c r="AA45">
        <f t="shared" ref="AA45" si="276">AVERAGE(AA44,AA43)</f>
        <v>1.95</v>
      </c>
      <c r="AB45">
        <f t="shared" ref="AB45" si="277">AVERAGE(AB44,AB43)</f>
        <v>2.25</v>
      </c>
      <c r="AC45">
        <f t="shared" ref="AC45" si="278">AVERAGE(AC44,AC43)</f>
        <v>2.2000000000000002</v>
      </c>
      <c r="AD45">
        <f t="shared" ref="AD45" si="279">AVERAGE(AD44,AD43)</f>
        <v>1.85</v>
      </c>
      <c r="AE45">
        <f t="shared" ref="AE45" si="280">AVERAGE(AE44,AE43)</f>
        <v>4.6500000000000004</v>
      </c>
      <c r="AF45">
        <f t="shared" ref="AF45" si="281">AVERAGE(AF44,AF43)</f>
        <v>2.2999999999999998</v>
      </c>
      <c r="AG45">
        <f t="shared" ref="AG45" si="282">AVERAGE(AG44,AG43)</f>
        <v>2.4</v>
      </c>
      <c r="AH45">
        <f t="shared" ref="AH45" si="283">AVERAGE(AH44,AH43)</f>
        <v>1.45</v>
      </c>
      <c r="AI45">
        <f t="shared" ref="AI45" si="284">AVERAGE(AI44,AI43)</f>
        <v>1.35</v>
      </c>
      <c r="AJ45">
        <f t="shared" ref="AJ45" si="285">AVERAGE(AJ44,AJ43)</f>
        <v>2.5999999999999996</v>
      </c>
      <c r="AK45">
        <f t="shared" ref="AK45" si="286">AVERAGE(AK44,AK43)</f>
        <v>1.4</v>
      </c>
      <c r="AL45">
        <f t="shared" ref="AL45" si="287">AVERAGE(AL44,AL43)</f>
        <v>1.45</v>
      </c>
      <c r="AM45">
        <f t="shared" ref="AM45" si="288">AVERAGE(AM44,AM43)</f>
        <v>2.2000000000000002</v>
      </c>
      <c r="AN45">
        <f t="shared" ref="AN45" si="289">AVERAGE(AN44,AN43)</f>
        <v>2.8</v>
      </c>
      <c r="AO45">
        <f t="shared" ref="AO45" si="290">AVERAGE(AO44,AO43)</f>
        <v>3.45</v>
      </c>
      <c r="AP45">
        <f t="shared" ref="AP45" si="291">AVERAGE(AP44,AP43)</f>
        <v>1.5</v>
      </c>
      <c r="AQ45">
        <f t="shared" ref="AQ45" si="292">AVERAGE(AQ44,AQ43)</f>
        <v>1.1499999999999999</v>
      </c>
      <c r="AR45">
        <f t="shared" ref="AR45" si="293">AVERAGE(AR44,AR43)</f>
        <v>1.5</v>
      </c>
      <c r="AS45">
        <f t="shared" ref="AS45" si="294">AVERAGE(AS44,AS43)</f>
        <v>1.55</v>
      </c>
      <c r="AT45">
        <f t="shared" ref="AT45" si="295">AVERAGE(AT44,AT43)</f>
        <v>1.6</v>
      </c>
      <c r="AU45">
        <f t="shared" ref="AU45" si="296">AVERAGE(AU44,AU43)</f>
        <v>1.25</v>
      </c>
      <c r="AX45" s="63"/>
      <c r="BE45" s="9"/>
      <c r="BF45" s="4"/>
      <c r="BK45" s="9"/>
      <c r="BL45" s="9"/>
      <c r="BM45" s="31"/>
      <c r="BN45" s="32"/>
      <c r="BO45" s="9"/>
      <c r="BP45" s="4"/>
      <c r="BQ45" s="32"/>
      <c r="BR45" s="9"/>
      <c r="BS45" s="9"/>
      <c r="BU45" s="9"/>
      <c r="BV45" s="9"/>
      <c r="BW45" s="9"/>
      <c r="BX45" s="9"/>
      <c r="BY45" s="9"/>
      <c r="BZ45" s="9"/>
      <c r="CA45" s="4"/>
      <c r="CB45" s="9"/>
      <c r="CC45" s="9"/>
      <c r="CJ45" s="9"/>
      <c r="CK45" s="4"/>
      <c r="CT45" s="9"/>
      <c r="CU45" s="4"/>
      <c r="CX45" s="9"/>
      <c r="CY45" s="9"/>
      <c r="CZ45" s="9"/>
      <c r="DA45" s="9"/>
      <c r="DB45" s="9"/>
      <c r="DC45" s="9"/>
      <c r="DD45" s="9"/>
      <c r="DE45" s="4"/>
      <c r="DF45" s="9"/>
      <c r="DG45" s="9"/>
      <c r="DQ45" s="9"/>
      <c r="DR45" s="9"/>
      <c r="DS45" s="9"/>
      <c r="DT45" s="9"/>
      <c r="DU45" s="9"/>
      <c r="DV45" s="9"/>
      <c r="DW45" s="4"/>
      <c r="EX45" s="9"/>
      <c r="EY45" s="4"/>
      <c r="FH45" s="9"/>
      <c r="FI45" s="4"/>
      <c r="FR45" s="9"/>
      <c r="FS45" s="4"/>
      <c r="GB45" s="9"/>
      <c r="GC45" s="4"/>
      <c r="GL45" s="9"/>
      <c r="GM45" s="4"/>
    </row>
    <row r="46" spans="1:197" ht="16.2" thickBot="1" x14ac:dyDescent="0.35">
      <c r="A46" s="31">
        <v>2344</v>
      </c>
      <c r="B46" s="25">
        <v>43411</v>
      </c>
      <c r="C46" s="71" t="b">
        <v>0</v>
      </c>
      <c r="D46" t="s">
        <v>88</v>
      </c>
      <c r="E46">
        <v>1</v>
      </c>
      <c r="F46" t="s">
        <v>61</v>
      </c>
      <c r="G46">
        <v>1.96</v>
      </c>
      <c r="I46" t="s">
        <v>101</v>
      </c>
      <c r="J46">
        <v>6.4</v>
      </c>
      <c r="K46">
        <v>0.7</v>
      </c>
      <c r="L46">
        <v>1</v>
      </c>
      <c r="M46">
        <v>1.1000000000000001</v>
      </c>
      <c r="N46">
        <v>0.8</v>
      </c>
      <c r="O46">
        <v>0.8</v>
      </c>
      <c r="P46">
        <v>0.6</v>
      </c>
      <c r="Q46">
        <v>0.9</v>
      </c>
      <c r="R46">
        <v>0.8</v>
      </c>
      <c r="S46">
        <v>0.4</v>
      </c>
      <c r="T46">
        <v>0.7</v>
      </c>
      <c r="U46">
        <v>0.5</v>
      </c>
      <c r="V46">
        <v>0.6</v>
      </c>
      <c r="W46">
        <v>0.9</v>
      </c>
      <c r="X46">
        <v>1.2</v>
      </c>
      <c r="Y46">
        <v>1</v>
      </c>
      <c r="Z46">
        <v>1</v>
      </c>
      <c r="AA46">
        <v>0.9</v>
      </c>
      <c r="AB46">
        <v>1.3</v>
      </c>
      <c r="AC46">
        <v>1</v>
      </c>
      <c r="AD46">
        <v>0.5</v>
      </c>
      <c r="AE46">
        <v>3.9</v>
      </c>
      <c r="AF46">
        <v>0.8</v>
      </c>
      <c r="AG46">
        <v>1.2</v>
      </c>
      <c r="AH46">
        <v>0.5</v>
      </c>
      <c r="AI46">
        <v>0.7</v>
      </c>
      <c r="AJ46">
        <v>1.4</v>
      </c>
      <c r="AK46">
        <v>0.6</v>
      </c>
      <c r="AL46">
        <v>0.5</v>
      </c>
      <c r="AM46">
        <v>1.8</v>
      </c>
      <c r="AN46">
        <v>1.4</v>
      </c>
      <c r="AO46">
        <v>2.9</v>
      </c>
      <c r="AP46" s="9">
        <v>0.8</v>
      </c>
      <c r="AQ46" s="9">
        <v>0.5</v>
      </c>
      <c r="AR46">
        <v>0.4</v>
      </c>
      <c r="AS46">
        <v>0.5</v>
      </c>
      <c r="AT46">
        <v>0.6</v>
      </c>
      <c r="AU46" s="9" t="e">
        <v>#VALUE!</v>
      </c>
      <c r="AX46" s="63">
        <f>AX44+1</f>
        <v>35</v>
      </c>
      <c r="AY46">
        <v>14.1</v>
      </c>
      <c r="AZ46">
        <v>6.4</v>
      </c>
      <c r="BA46">
        <v>7.7</v>
      </c>
      <c r="BB46">
        <v>11.8</v>
      </c>
      <c r="BC46">
        <v>4.9000000000000004</v>
      </c>
      <c r="BD46">
        <v>6.9</v>
      </c>
      <c r="BE46" s="9">
        <f t="shared" si="1"/>
        <v>7.3000000000000007</v>
      </c>
      <c r="BF46" s="4">
        <f t="shared" si="2"/>
        <v>4</v>
      </c>
      <c r="BG46" t="s">
        <v>105</v>
      </c>
      <c r="BH46" t="s">
        <v>105</v>
      </c>
      <c r="BI46">
        <v>19</v>
      </c>
      <c r="BJ46">
        <v>10.8</v>
      </c>
      <c r="BK46" s="9">
        <v>8.1999999999999993</v>
      </c>
      <c r="BL46" s="9">
        <v>23.4</v>
      </c>
      <c r="BM46" s="31">
        <v>12</v>
      </c>
      <c r="BN46" s="32">
        <v>11.4</v>
      </c>
      <c r="BO46" s="9">
        <f t="shared" si="3"/>
        <v>9.8000000000000007</v>
      </c>
      <c r="BP46" s="4">
        <f t="shared" si="25"/>
        <v>4</v>
      </c>
      <c r="BQ46" s="32" t="s">
        <v>105</v>
      </c>
      <c r="BR46" s="9" t="s">
        <v>105</v>
      </c>
      <c r="BS46" s="9">
        <f t="shared" si="4"/>
        <v>9.8000000000000007</v>
      </c>
      <c r="BT46">
        <v>11.3</v>
      </c>
      <c r="BU46" s="9">
        <v>5.4</v>
      </c>
      <c r="BV46" s="9">
        <v>5.9</v>
      </c>
      <c r="BW46" s="9">
        <v>11</v>
      </c>
      <c r="BX46" s="9">
        <v>5.4</v>
      </c>
      <c r="BY46" s="9">
        <v>5.6</v>
      </c>
      <c r="BZ46" s="9">
        <f t="shared" si="5"/>
        <v>5.75</v>
      </c>
      <c r="CA46" s="4">
        <f t="shared" si="222"/>
        <v>4</v>
      </c>
      <c r="CB46" s="9" t="s">
        <v>105</v>
      </c>
      <c r="CC46" s="9" t="s">
        <v>105</v>
      </c>
      <c r="CD46">
        <v>3.6</v>
      </c>
      <c r="CE46">
        <v>2.1</v>
      </c>
      <c r="CF46">
        <v>1.5</v>
      </c>
      <c r="CG46">
        <v>1.9</v>
      </c>
      <c r="CH46">
        <v>1.3</v>
      </c>
      <c r="CI46">
        <v>0.6</v>
      </c>
      <c r="CJ46" s="9">
        <f t="shared" si="7"/>
        <v>1.05</v>
      </c>
      <c r="CK46" s="4">
        <f t="shared" si="8"/>
        <v>0</v>
      </c>
      <c r="CL46" t="s">
        <v>105</v>
      </c>
      <c r="CM46" t="s">
        <v>105</v>
      </c>
      <c r="CN46">
        <v>13</v>
      </c>
      <c r="CO46">
        <v>5.7</v>
      </c>
      <c r="CP46">
        <v>7.3</v>
      </c>
      <c r="CQ46">
        <v>9.9</v>
      </c>
      <c r="CR46">
        <v>5.6</v>
      </c>
      <c r="CS46">
        <v>4.3</v>
      </c>
      <c r="CT46" s="9">
        <f t="shared" si="9"/>
        <v>5.8</v>
      </c>
      <c r="CU46" s="4">
        <f t="shared" si="10"/>
        <v>4</v>
      </c>
      <c r="CV46" t="s">
        <v>105</v>
      </c>
      <c r="CW46" t="s">
        <v>105</v>
      </c>
      <c r="CX46" s="9">
        <v>14.3</v>
      </c>
      <c r="CY46" s="9">
        <v>5.6</v>
      </c>
      <c r="CZ46" s="9">
        <v>8.6999999999999993</v>
      </c>
      <c r="DA46" s="9">
        <v>17.7</v>
      </c>
      <c r="DB46" s="9">
        <v>6.8</v>
      </c>
      <c r="DC46" s="9">
        <f t="shared" si="11"/>
        <v>6.1999999999999993</v>
      </c>
      <c r="DD46" s="9">
        <v>10.9</v>
      </c>
      <c r="DE46" s="4">
        <f t="shared" si="12"/>
        <v>4</v>
      </c>
      <c r="DF46" s="9" t="s">
        <v>105</v>
      </c>
      <c r="DG46" s="9" t="s">
        <v>105</v>
      </c>
      <c r="DQ46" s="9">
        <v>5.7</v>
      </c>
      <c r="DR46" s="9">
        <v>4.3</v>
      </c>
      <c r="DS46" s="9">
        <v>1.4</v>
      </c>
      <c r="DT46" s="9">
        <v>3.2</v>
      </c>
      <c r="DU46" s="9">
        <v>2.7</v>
      </c>
      <c r="DV46" s="9">
        <v>0.5</v>
      </c>
      <c r="DW46" s="4">
        <f t="shared" si="13"/>
        <v>0</v>
      </c>
      <c r="DX46" t="s">
        <v>105</v>
      </c>
      <c r="DY46" t="s">
        <v>105</v>
      </c>
      <c r="ER46">
        <v>7.7</v>
      </c>
      <c r="ES46">
        <v>5.3</v>
      </c>
      <c r="ET46">
        <v>2.4</v>
      </c>
      <c r="EU46">
        <v>8</v>
      </c>
      <c r="EV46">
        <v>4.9000000000000004</v>
      </c>
      <c r="EW46">
        <v>3.1</v>
      </c>
      <c r="EX46" s="9">
        <f t="shared" si="14"/>
        <v>2.75</v>
      </c>
      <c r="EY46" s="4">
        <v>2</v>
      </c>
      <c r="EZ46" t="s">
        <v>105</v>
      </c>
      <c r="FA46" t="s">
        <v>105</v>
      </c>
      <c r="FB46">
        <v>2.7</v>
      </c>
      <c r="FC46">
        <v>1.4</v>
      </c>
      <c r="FD46">
        <v>1.3</v>
      </c>
      <c r="FE46">
        <v>3.8</v>
      </c>
      <c r="FF46">
        <v>2.5</v>
      </c>
      <c r="FG46">
        <v>1.3</v>
      </c>
      <c r="FH46" s="9">
        <f t="shared" si="16"/>
        <v>1.3</v>
      </c>
      <c r="FI46" s="4">
        <f t="shared" si="17"/>
        <v>0</v>
      </c>
      <c r="FJ46" t="s">
        <v>105</v>
      </c>
      <c r="FK46" t="s">
        <v>105</v>
      </c>
      <c r="FL46">
        <v>3.3</v>
      </c>
      <c r="FM46">
        <v>2.1</v>
      </c>
      <c r="FN46">
        <v>1.2</v>
      </c>
      <c r="FO46">
        <v>3.5</v>
      </c>
      <c r="FP46">
        <v>2.2000000000000002</v>
      </c>
      <c r="FQ46">
        <v>1.3</v>
      </c>
      <c r="FR46" s="9">
        <f t="shared" si="18"/>
        <v>1.25</v>
      </c>
      <c r="FS46" s="4">
        <f t="shared" si="23"/>
        <v>0</v>
      </c>
      <c r="FT46" t="s">
        <v>105</v>
      </c>
      <c r="FU46" t="s">
        <v>105</v>
      </c>
      <c r="FV46">
        <v>12.2</v>
      </c>
      <c r="FW46">
        <v>6.3</v>
      </c>
      <c r="FX46">
        <v>5.9</v>
      </c>
      <c r="FY46">
        <v>10.5</v>
      </c>
      <c r="FZ46">
        <v>5.8</v>
      </c>
      <c r="GA46">
        <v>4.7</v>
      </c>
      <c r="GB46" s="9">
        <f t="shared" si="19"/>
        <v>5.3000000000000007</v>
      </c>
      <c r="GC46" s="4">
        <f t="shared" si="20"/>
        <v>4</v>
      </c>
      <c r="GD46" t="s">
        <v>105</v>
      </c>
      <c r="GE46" t="s">
        <v>105</v>
      </c>
      <c r="GF46">
        <v>9.8000000000000007</v>
      </c>
      <c r="GG46">
        <v>3.4</v>
      </c>
      <c r="GH46">
        <v>6.4</v>
      </c>
      <c r="GI46">
        <v>10.8</v>
      </c>
      <c r="GJ46">
        <v>4.0999999999999996</v>
      </c>
      <c r="GK46">
        <v>6.7</v>
      </c>
      <c r="GL46" s="9">
        <f t="shared" si="21"/>
        <v>6.5500000000000007</v>
      </c>
      <c r="GM46" s="4">
        <f t="shared" si="22"/>
        <v>4</v>
      </c>
      <c r="GN46" t="s">
        <v>105</v>
      </c>
      <c r="GO46" t="s">
        <v>105</v>
      </c>
    </row>
    <row r="47" spans="1:197" x14ac:dyDescent="0.3">
      <c r="A47" s="31">
        <v>2344</v>
      </c>
      <c r="B47" s="25">
        <v>43411</v>
      </c>
      <c r="C47" s="71" t="b">
        <v>0</v>
      </c>
      <c r="D47" t="s">
        <v>88</v>
      </c>
      <c r="E47">
        <v>1</v>
      </c>
      <c r="F47" t="s">
        <v>61</v>
      </c>
      <c r="G47">
        <v>1.96</v>
      </c>
      <c r="I47" t="s">
        <v>108</v>
      </c>
      <c r="J47" s="9">
        <f>AVERAGE(J41,J45)</f>
        <v>8.125</v>
      </c>
      <c r="K47" s="9">
        <f t="shared" ref="K47:AU47" si="297">AVERAGE(K41,K45)</f>
        <v>1.425</v>
      </c>
      <c r="L47" s="9">
        <f t="shared" si="297"/>
        <v>1.8</v>
      </c>
      <c r="M47" s="9">
        <f t="shared" si="297"/>
        <v>2.6999999999999997</v>
      </c>
      <c r="N47" s="9">
        <f t="shared" si="297"/>
        <v>1.4749999999999999</v>
      </c>
      <c r="O47" s="9">
        <f t="shared" si="297"/>
        <v>1.5249999999999999</v>
      </c>
      <c r="P47" s="9">
        <f t="shared" si="297"/>
        <v>1.75</v>
      </c>
      <c r="Q47" s="9">
        <f t="shared" si="297"/>
        <v>1.65</v>
      </c>
      <c r="R47" s="9">
        <f t="shared" si="297"/>
        <v>2</v>
      </c>
      <c r="S47" s="9">
        <f t="shared" si="297"/>
        <v>1.625</v>
      </c>
      <c r="T47" s="9">
        <f t="shared" si="297"/>
        <v>1.7</v>
      </c>
      <c r="U47" s="9">
        <f t="shared" si="297"/>
        <v>1.7</v>
      </c>
      <c r="V47" s="9">
        <f t="shared" si="297"/>
        <v>1.7249999999999999</v>
      </c>
      <c r="W47" s="9">
        <f t="shared" si="297"/>
        <v>2.4500000000000002</v>
      </c>
      <c r="X47" s="9">
        <f t="shared" si="297"/>
        <v>2.5249999999999999</v>
      </c>
      <c r="Y47" s="9">
        <f t="shared" si="297"/>
        <v>2.7250000000000001</v>
      </c>
      <c r="Z47" s="9">
        <f t="shared" si="297"/>
        <v>2.4249999999999998</v>
      </c>
      <c r="AA47" s="9">
        <f t="shared" si="297"/>
        <v>2.2000000000000002</v>
      </c>
      <c r="AB47" s="9">
        <f t="shared" si="297"/>
        <v>2.2000000000000002</v>
      </c>
      <c r="AC47" s="9">
        <f t="shared" si="297"/>
        <v>2.2750000000000004</v>
      </c>
      <c r="AD47" s="9">
        <f t="shared" si="297"/>
        <v>2</v>
      </c>
      <c r="AE47" s="9">
        <f t="shared" si="297"/>
        <v>4.125</v>
      </c>
      <c r="AF47" s="9">
        <f t="shared" si="297"/>
        <v>2.1</v>
      </c>
      <c r="AG47" s="9">
        <f t="shared" si="297"/>
        <v>2.2999999999999998</v>
      </c>
      <c r="AH47" s="9">
        <f t="shared" si="297"/>
        <v>1.65</v>
      </c>
      <c r="AI47" s="9">
        <f t="shared" si="297"/>
        <v>1.6</v>
      </c>
      <c r="AJ47" s="9">
        <f t="shared" si="297"/>
        <v>3.8499999999999996</v>
      </c>
      <c r="AK47" s="9">
        <f t="shared" si="297"/>
        <v>1.625</v>
      </c>
      <c r="AL47" s="9">
        <f t="shared" si="297"/>
        <v>1.625</v>
      </c>
      <c r="AM47" s="9">
        <f t="shared" si="297"/>
        <v>2.375</v>
      </c>
      <c r="AN47" s="9">
        <f t="shared" si="297"/>
        <v>4.3499999999999996</v>
      </c>
      <c r="AO47" s="9">
        <f t="shared" si="297"/>
        <v>3.0750000000000002</v>
      </c>
      <c r="AP47" s="9">
        <f t="shared" si="297"/>
        <v>1.5249999999999999</v>
      </c>
      <c r="AQ47" s="9">
        <f t="shared" si="297"/>
        <v>2.2000000000000002</v>
      </c>
      <c r="AR47" s="9">
        <f t="shared" si="297"/>
        <v>1.7250000000000001</v>
      </c>
      <c r="AS47" s="9">
        <f t="shared" si="297"/>
        <v>1.875</v>
      </c>
      <c r="AT47" s="9">
        <f t="shared" si="297"/>
        <v>2.2250000000000001</v>
      </c>
      <c r="AU47" s="9" t="e">
        <f t="shared" si="297"/>
        <v>#VALUE!</v>
      </c>
    </row>
    <row r="48" spans="1:197" x14ac:dyDescent="0.3">
      <c r="A48" s="31">
        <v>2344</v>
      </c>
      <c r="B48" s="25">
        <v>43411</v>
      </c>
      <c r="C48" s="71" t="b">
        <v>0</v>
      </c>
      <c r="D48" t="s">
        <v>88</v>
      </c>
      <c r="E48">
        <v>1</v>
      </c>
      <c r="F48" t="s">
        <v>61</v>
      </c>
      <c r="G48">
        <v>1.96</v>
      </c>
      <c r="I48" t="s">
        <v>103</v>
      </c>
      <c r="J48" s="4">
        <f t="shared" ref="J48:AT48" si="298">IF(AND((J44+J40)/2&gt;5,(J43+J39)/2&gt;10,J49="N",J50="N"),4,IF(AND((J44+J40)/2&lt;5,(J43+J39)/2&gt;10,J49="N",J50="N"),4,IF(AND((J44+J40)/2&lt;5,(J43+J39)/2&lt;5,J49="Y"),1,IF(AND(J50="Y",J49="N"),3,IF(AND(J50="Y",J49="Y"),1,IF(AND((J44+J40)/2&lt;5,(J43+J39)/2&gt;5,(J43+J39)/2&lt;10,J49="N",J50="N"),2,IF(AND((J44+J40)/2&lt;5,(J43+J39)/2&lt;5,J49="N",J50="N"),0,"")))))))</f>
        <v>4</v>
      </c>
      <c r="K48" s="4">
        <f t="shared" si="298"/>
        <v>0</v>
      </c>
      <c r="L48" s="4">
        <f t="shared" si="298"/>
        <v>0</v>
      </c>
      <c r="M48" s="4">
        <f t="shared" si="298"/>
        <v>0</v>
      </c>
      <c r="N48" s="4">
        <f t="shared" si="298"/>
        <v>0</v>
      </c>
      <c r="O48" s="4">
        <f t="shared" si="298"/>
        <v>0</v>
      </c>
      <c r="P48" s="4">
        <f>IF(AND((P44+P40)/2&gt;5,(P43+P39)/2&gt;10,P49="N",P50="N"),4,IF(AND((P44+P40)/2&lt;5,(P43+P39)/2&gt;10,P49="N",P50="N"),4,IF(AND((P44+P40)/2&lt;5,(P43+P39)/2&lt;5,P49="Y"),1,IF(AND(P50="Y",P49="N"),3,IF(AND(P50="Y",P49="Y"),1,IF(AND((P44+P40)/2&lt;5,(P43+P39)/2&gt;5,(P43+P39)/2&lt;10,P49="N",P50="N"),2,IF(AND((P44+P40)/2&lt;5,(P43+P39)/2&lt;5,P49="N",P50="N"),0,"")))))))</f>
        <v>1</v>
      </c>
      <c r="Q48" s="4">
        <f t="shared" si="298"/>
        <v>0</v>
      </c>
      <c r="R48" s="4">
        <f t="shared" si="298"/>
        <v>1</v>
      </c>
      <c r="S48" s="4">
        <f t="shared" si="298"/>
        <v>0</v>
      </c>
      <c r="T48" s="4">
        <f t="shared" si="298"/>
        <v>0</v>
      </c>
      <c r="U48" s="4">
        <f t="shared" si="298"/>
        <v>0</v>
      </c>
      <c r="V48" s="4">
        <f t="shared" si="298"/>
        <v>0</v>
      </c>
      <c r="W48" s="4">
        <f t="shared" si="298"/>
        <v>0</v>
      </c>
      <c r="X48" s="4">
        <f t="shared" si="298"/>
        <v>0</v>
      </c>
      <c r="Y48" s="4">
        <f t="shared" si="298"/>
        <v>0</v>
      </c>
      <c r="Z48" s="4">
        <f t="shared" si="298"/>
        <v>0</v>
      </c>
      <c r="AA48" s="4">
        <f t="shared" si="298"/>
        <v>0</v>
      </c>
      <c r="AB48" s="4">
        <f t="shared" si="298"/>
        <v>0</v>
      </c>
      <c r="AC48" s="4">
        <f t="shared" si="298"/>
        <v>1</v>
      </c>
      <c r="AD48" s="4">
        <f t="shared" si="298"/>
        <v>1</v>
      </c>
      <c r="AE48" s="4">
        <f t="shared" si="298"/>
        <v>3</v>
      </c>
      <c r="AF48" s="4">
        <f t="shared" si="298"/>
        <v>1</v>
      </c>
      <c r="AG48" s="4">
        <f t="shared" si="298"/>
        <v>1</v>
      </c>
      <c r="AH48" s="4">
        <f t="shared" si="298"/>
        <v>0</v>
      </c>
      <c r="AI48" s="4">
        <f t="shared" si="298"/>
        <v>1</v>
      </c>
      <c r="AJ48" s="4" t="str">
        <f t="shared" si="298"/>
        <v/>
      </c>
      <c r="AK48" s="4">
        <f>IF(AND((AK44+AK40)/2&gt;5,(AK43+AK39)/2&gt;10,AK49="N",AK50="N"),4,IF(AND((AK44+AK40)/2&lt;5,(AK43+AK39)/2&gt;10,AK49="N",AK50="N"),4,IF(AND((AK44+AK40)/2&lt;5,(AK43+AK39)/2&lt;5,AK49="Y"),1,IF(AND(AK50="Y",AK49="N"),3,IF(AND(AK50="Y",AK49="Y"),1,IF(AND((AK44+AK40)/2&lt;5,(AK43+AK39)/2&gt;5,(AK43+AK39)/2&lt;10,AK49="N",AK50="N"),2,IF(AND((AK44+AK40)/2&lt;5,(AK43+AK39)/2&lt;5,AK49="N",AK50="N"),0,"")))))))</f>
        <v>0</v>
      </c>
      <c r="AL48" s="4">
        <f t="shared" si="298"/>
        <v>0</v>
      </c>
      <c r="AM48" s="4">
        <f t="shared" si="298"/>
        <v>0</v>
      </c>
      <c r="AN48" s="4">
        <f t="shared" si="298"/>
        <v>2</v>
      </c>
      <c r="AO48" s="4">
        <f t="shared" si="298"/>
        <v>0</v>
      </c>
      <c r="AP48" s="4">
        <f t="shared" si="298"/>
        <v>1</v>
      </c>
      <c r="AQ48" s="4">
        <f t="shared" si="298"/>
        <v>0</v>
      </c>
      <c r="AR48" s="4">
        <f t="shared" si="298"/>
        <v>0</v>
      </c>
      <c r="AS48" s="4">
        <f t="shared" si="298"/>
        <v>1</v>
      </c>
      <c r="AT48" s="4">
        <f t="shared" si="298"/>
        <v>0</v>
      </c>
      <c r="AU48" t="s">
        <v>105</v>
      </c>
    </row>
    <row r="49" spans="1:53" x14ac:dyDescent="0.3">
      <c r="A49" s="31">
        <v>2344</v>
      </c>
      <c r="B49" s="25">
        <v>43411</v>
      </c>
      <c r="C49" s="71" t="b">
        <v>0</v>
      </c>
      <c r="D49" t="s">
        <v>88</v>
      </c>
      <c r="E49">
        <v>1</v>
      </c>
      <c r="F49" t="s">
        <v>61</v>
      </c>
      <c r="G49">
        <v>1.96</v>
      </c>
      <c r="I49" t="s">
        <v>104</v>
      </c>
      <c r="J49" t="s">
        <v>105</v>
      </c>
      <c r="K49" t="s">
        <v>105</v>
      </c>
      <c r="L49" t="s">
        <v>105</v>
      </c>
      <c r="M49" t="s">
        <v>105</v>
      </c>
      <c r="N49" t="s">
        <v>105</v>
      </c>
      <c r="O49" t="s">
        <v>105</v>
      </c>
      <c r="P49" t="s">
        <v>107</v>
      </c>
      <c r="Q49" t="s">
        <v>105</v>
      </c>
      <c r="R49" t="s">
        <v>107</v>
      </c>
      <c r="S49" t="s">
        <v>105</v>
      </c>
      <c r="T49" t="s">
        <v>105</v>
      </c>
      <c r="U49" t="s">
        <v>105</v>
      </c>
      <c r="V49" t="s">
        <v>105</v>
      </c>
      <c r="W49" t="s">
        <v>105</v>
      </c>
      <c r="X49" t="s">
        <v>105</v>
      </c>
      <c r="Y49" t="s">
        <v>105</v>
      </c>
      <c r="Z49" t="s">
        <v>105</v>
      </c>
      <c r="AA49" t="s">
        <v>105</v>
      </c>
      <c r="AB49" t="s">
        <v>105</v>
      </c>
      <c r="AC49" t="s">
        <v>107</v>
      </c>
      <c r="AD49" t="s">
        <v>107</v>
      </c>
      <c r="AE49" t="s">
        <v>105</v>
      </c>
      <c r="AF49" t="s">
        <v>107</v>
      </c>
      <c r="AG49" t="s">
        <v>107</v>
      </c>
      <c r="AH49" t="s">
        <v>105</v>
      </c>
      <c r="AI49" t="s">
        <v>107</v>
      </c>
      <c r="AJ49" t="s">
        <v>105</v>
      </c>
      <c r="AK49" t="s">
        <v>105</v>
      </c>
      <c r="AL49" t="s">
        <v>105</v>
      </c>
      <c r="AM49" t="s">
        <v>105</v>
      </c>
      <c r="AN49" t="s">
        <v>105</v>
      </c>
      <c r="AO49" t="s">
        <v>105</v>
      </c>
      <c r="AP49" t="s">
        <v>107</v>
      </c>
      <c r="AQ49" s="4" t="s">
        <v>105</v>
      </c>
      <c r="AR49" t="s">
        <v>105</v>
      </c>
      <c r="AS49" t="s">
        <v>107</v>
      </c>
      <c r="AT49" t="s">
        <v>105</v>
      </c>
      <c r="AU49" t="s">
        <v>105</v>
      </c>
      <c r="AV49">
        <f t="shared" si="221"/>
        <v>9</v>
      </c>
    </row>
    <row r="50" spans="1:53" x14ac:dyDescent="0.3">
      <c r="A50" s="31">
        <v>2344</v>
      </c>
      <c r="B50" s="25">
        <v>43411</v>
      </c>
      <c r="C50" s="71" t="b">
        <v>0</v>
      </c>
      <c r="D50" t="s">
        <v>88</v>
      </c>
      <c r="E50">
        <v>1</v>
      </c>
      <c r="F50" t="s">
        <v>61</v>
      </c>
      <c r="G50">
        <v>1.96</v>
      </c>
      <c r="I50" t="s">
        <v>106</v>
      </c>
      <c r="J50" t="s">
        <v>105</v>
      </c>
      <c r="K50" t="s">
        <v>105</v>
      </c>
      <c r="L50" t="s">
        <v>105</v>
      </c>
      <c r="M50" t="s">
        <v>105</v>
      </c>
      <c r="N50" t="s">
        <v>105</v>
      </c>
      <c r="O50" t="s">
        <v>105</v>
      </c>
      <c r="P50" t="s">
        <v>105</v>
      </c>
      <c r="Q50" t="s">
        <v>105</v>
      </c>
      <c r="R50" t="s">
        <v>105</v>
      </c>
      <c r="S50" t="s">
        <v>105</v>
      </c>
      <c r="T50" t="s">
        <v>105</v>
      </c>
      <c r="U50" t="s">
        <v>105</v>
      </c>
      <c r="V50" t="s">
        <v>105</v>
      </c>
      <c r="W50" t="s">
        <v>105</v>
      </c>
      <c r="X50" t="s">
        <v>105</v>
      </c>
      <c r="Y50" t="s">
        <v>105</v>
      </c>
      <c r="Z50" t="s">
        <v>105</v>
      </c>
      <c r="AA50" t="s">
        <v>105</v>
      </c>
      <c r="AB50" t="s">
        <v>105</v>
      </c>
      <c r="AC50" t="s">
        <v>105</v>
      </c>
      <c r="AD50" t="s">
        <v>105</v>
      </c>
      <c r="AE50" t="s">
        <v>107</v>
      </c>
      <c r="AF50" t="s">
        <v>107</v>
      </c>
      <c r="AG50" t="s">
        <v>107</v>
      </c>
      <c r="AH50" t="s">
        <v>105</v>
      </c>
      <c r="AI50" t="s">
        <v>105</v>
      </c>
      <c r="AJ50" t="s">
        <v>105</v>
      </c>
      <c r="AK50" t="s">
        <v>105</v>
      </c>
      <c r="AL50" t="s">
        <v>105</v>
      </c>
      <c r="AM50" t="s">
        <v>105</v>
      </c>
      <c r="AN50" t="s">
        <v>105</v>
      </c>
      <c r="AO50" t="s">
        <v>105</v>
      </c>
      <c r="AP50" t="s">
        <v>107</v>
      </c>
      <c r="AQ50" t="s">
        <v>105</v>
      </c>
      <c r="AR50" t="s">
        <v>105</v>
      </c>
      <c r="AS50" t="s">
        <v>105</v>
      </c>
      <c r="AT50" t="s">
        <v>105</v>
      </c>
      <c r="AU50" t="e">
        <v>#VALUE!</v>
      </c>
    </row>
    <row r="51" spans="1:53" x14ac:dyDescent="0.3">
      <c r="A51" s="67">
        <v>2350</v>
      </c>
      <c r="B51" s="26">
        <v>43424</v>
      </c>
      <c r="C51" s="71" t="b">
        <v>0</v>
      </c>
      <c r="D51" t="s">
        <v>88</v>
      </c>
      <c r="E51">
        <v>1</v>
      </c>
      <c r="F51" t="s">
        <v>65</v>
      </c>
      <c r="G51">
        <v>1.46</v>
      </c>
      <c r="I51" t="s">
        <v>96</v>
      </c>
      <c r="J51">
        <v>12.3</v>
      </c>
      <c r="K51">
        <v>2</v>
      </c>
      <c r="L51">
        <v>3</v>
      </c>
      <c r="M51">
        <v>3.5</v>
      </c>
      <c r="N51">
        <v>4.5</v>
      </c>
      <c r="O51">
        <v>4.8</v>
      </c>
      <c r="P51">
        <v>4.0999999999999996</v>
      </c>
      <c r="Q51">
        <v>4.7</v>
      </c>
      <c r="R51">
        <v>4.4000000000000004</v>
      </c>
      <c r="S51">
        <v>5</v>
      </c>
      <c r="T51">
        <v>6.6</v>
      </c>
      <c r="U51">
        <v>6.2</v>
      </c>
      <c r="V51">
        <v>6.2</v>
      </c>
      <c r="W51">
        <v>6</v>
      </c>
      <c r="X51">
        <v>5.6</v>
      </c>
      <c r="Y51">
        <v>6.2</v>
      </c>
      <c r="Z51">
        <v>8.1</v>
      </c>
      <c r="AA51">
        <v>5.8</v>
      </c>
      <c r="AB51">
        <v>7.1</v>
      </c>
      <c r="AC51">
        <v>7.6</v>
      </c>
      <c r="AD51">
        <v>6.9</v>
      </c>
      <c r="AE51">
        <v>7.2</v>
      </c>
      <c r="AF51">
        <v>7.2</v>
      </c>
      <c r="AG51">
        <v>6.9</v>
      </c>
      <c r="AH51">
        <v>9</v>
      </c>
      <c r="AI51">
        <v>8.3000000000000007</v>
      </c>
      <c r="AJ51">
        <v>10.6</v>
      </c>
      <c r="AK51">
        <v>8.6999999999999993</v>
      </c>
      <c r="AL51">
        <v>10.199999999999999</v>
      </c>
      <c r="AM51">
        <v>10.199999999999999</v>
      </c>
      <c r="AN51">
        <v>11.1</v>
      </c>
      <c r="AO51">
        <v>12.2</v>
      </c>
      <c r="AP51">
        <v>15.6</v>
      </c>
      <c r="AQ51">
        <v>16.5</v>
      </c>
      <c r="AR51">
        <v>14</v>
      </c>
      <c r="AS51">
        <v>13.1</v>
      </c>
      <c r="AT51">
        <v>13</v>
      </c>
      <c r="AU51">
        <v>14</v>
      </c>
    </row>
    <row r="52" spans="1:53" x14ac:dyDescent="0.3">
      <c r="A52" s="67">
        <v>2350</v>
      </c>
      <c r="B52" s="27">
        <v>43424</v>
      </c>
      <c r="C52" s="71" t="b">
        <v>0</v>
      </c>
      <c r="D52" t="s">
        <v>88</v>
      </c>
      <c r="E52">
        <v>1</v>
      </c>
      <c r="F52" t="s">
        <v>65</v>
      </c>
      <c r="G52">
        <v>1.46</v>
      </c>
      <c r="I52" t="s">
        <v>97</v>
      </c>
      <c r="J52">
        <v>6.2</v>
      </c>
      <c r="K52">
        <v>1.2</v>
      </c>
      <c r="L52">
        <v>1.4</v>
      </c>
      <c r="M52">
        <v>1.9</v>
      </c>
      <c r="N52">
        <v>2</v>
      </c>
      <c r="O52">
        <v>2</v>
      </c>
      <c r="P52">
        <v>2.6</v>
      </c>
      <c r="Q52">
        <v>2.1</v>
      </c>
      <c r="R52">
        <v>2.2000000000000002</v>
      </c>
      <c r="S52">
        <v>2.5</v>
      </c>
      <c r="T52">
        <v>2.4</v>
      </c>
      <c r="U52">
        <v>2.4</v>
      </c>
      <c r="V52">
        <v>2.2999999999999998</v>
      </c>
      <c r="W52">
        <v>2.1</v>
      </c>
      <c r="X52">
        <v>2.8</v>
      </c>
      <c r="Y52">
        <v>3.4</v>
      </c>
      <c r="Z52">
        <v>3.6</v>
      </c>
      <c r="AA52">
        <v>3.6</v>
      </c>
      <c r="AB52">
        <v>3.5</v>
      </c>
      <c r="AC52">
        <v>4</v>
      </c>
      <c r="AD52">
        <v>3.3</v>
      </c>
      <c r="AE52">
        <v>3.5</v>
      </c>
      <c r="AF52">
        <v>4.2</v>
      </c>
      <c r="AG52">
        <v>3.3</v>
      </c>
      <c r="AH52">
        <v>5</v>
      </c>
      <c r="AI52">
        <v>4.3</v>
      </c>
      <c r="AJ52">
        <v>4.4000000000000004</v>
      </c>
      <c r="AK52">
        <v>4.5999999999999996</v>
      </c>
      <c r="AL52">
        <v>4.5</v>
      </c>
      <c r="AM52">
        <v>5</v>
      </c>
      <c r="AN52">
        <v>5.3</v>
      </c>
      <c r="AO52">
        <v>6</v>
      </c>
      <c r="AP52">
        <v>7.5</v>
      </c>
      <c r="AQ52">
        <v>6.9</v>
      </c>
      <c r="AR52">
        <v>6.1</v>
      </c>
      <c r="AS52">
        <v>6.5</v>
      </c>
      <c r="AT52">
        <v>5.7</v>
      </c>
      <c r="AU52" t="e">
        <v>#VALUE!</v>
      </c>
    </row>
    <row r="53" spans="1:53" x14ac:dyDescent="0.3">
      <c r="A53" s="67">
        <v>2350</v>
      </c>
      <c r="B53" s="26">
        <v>43424</v>
      </c>
      <c r="C53" s="71" t="b">
        <v>0</v>
      </c>
      <c r="D53" t="s">
        <v>88</v>
      </c>
      <c r="E53">
        <v>1</v>
      </c>
      <c r="F53" t="s">
        <v>65</v>
      </c>
      <c r="G53">
        <v>1.46</v>
      </c>
      <c r="I53" t="s">
        <v>220</v>
      </c>
      <c r="J53">
        <f>AVERAGE(J52,J51)</f>
        <v>9.25</v>
      </c>
      <c r="K53">
        <f t="shared" ref="K53" si="299">AVERAGE(K52,K51)</f>
        <v>1.6</v>
      </c>
      <c r="L53">
        <f t="shared" ref="L53" si="300">AVERAGE(L52,L51)</f>
        <v>2.2000000000000002</v>
      </c>
      <c r="M53">
        <f t="shared" ref="M53" si="301">AVERAGE(M52,M51)</f>
        <v>2.7</v>
      </c>
      <c r="N53">
        <f t="shared" ref="N53" si="302">AVERAGE(N52,N51)</f>
        <v>3.25</v>
      </c>
      <c r="O53">
        <f t="shared" ref="O53" si="303">AVERAGE(O52,O51)</f>
        <v>3.4</v>
      </c>
      <c r="P53">
        <f t="shared" ref="P53" si="304">AVERAGE(P52,P51)</f>
        <v>3.3499999999999996</v>
      </c>
      <c r="Q53">
        <f t="shared" ref="Q53" si="305">AVERAGE(Q52,Q51)</f>
        <v>3.4000000000000004</v>
      </c>
      <c r="R53">
        <f t="shared" ref="R53" si="306">AVERAGE(R52,R51)</f>
        <v>3.3000000000000003</v>
      </c>
      <c r="S53">
        <f t="shared" ref="S53" si="307">AVERAGE(S52,S51)</f>
        <v>3.75</v>
      </c>
      <c r="T53">
        <f t="shared" ref="T53" si="308">AVERAGE(T52,T51)</f>
        <v>4.5</v>
      </c>
      <c r="U53">
        <f t="shared" ref="U53" si="309">AVERAGE(U52,U51)</f>
        <v>4.3</v>
      </c>
      <c r="V53">
        <f t="shared" ref="V53" si="310">AVERAGE(V52,V51)</f>
        <v>4.25</v>
      </c>
      <c r="W53">
        <f t="shared" ref="W53" si="311">AVERAGE(W52,W51)</f>
        <v>4.05</v>
      </c>
      <c r="X53">
        <f t="shared" ref="X53" si="312">AVERAGE(X52,X51)</f>
        <v>4.1999999999999993</v>
      </c>
      <c r="Y53">
        <f t="shared" ref="Y53" si="313">AVERAGE(Y52,Y51)</f>
        <v>4.8</v>
      </c>
      <c r="Z53">
        <f t="shared" ref="Z53" si="314">AVERAGE(Z52,Z51)</f>
        <v>5.85</v>
      </c>
      <c r="AA53">
        <f t="shared" ref="AA53" si="315">AVERAGE(AA52,AA51)</f>
        <v>4.7</v>
      </c>
      <c r="AB53">
        <f t="shared" ref="AB53" si="316">AVERAGE(AB52,AB51)</f>
        <v>5.3</v>
      </c>
      <c r="AC53">
        <f t="shared" ref="AC53" si="317">AVERAGE(AC52,AC51)</f>
        <v>5.8</v>
      </c>
      <c r="AD53">
        <f t="shared" ref="AD53" si="318">AVERAGE(AD52,AD51)</f>
        <v>5.0999999999999996</v>
      </c>
      <c r="AE53">
        <f t="shared" ref="AE53" si="319">AVERAGE(AE52,AE51)</f>
        <v>5.35</v>
      </c>
      <c r="AF53">
        <f t="shared" ref="AF53" si="320">AVERAGE(AF52,AF51)</f>
        <v>5.7</v>
      </c>
      <c r="AG53">
        <f t="shared" ref="AG53" si="321">AVERAGE(AG52,AG51)</f>
        <v>5.0999999999999996</v>
      </c>
      <c r="AH53">
        <f t="shared" ref="AH53" si="322">AVERAGE(AH52,AH51)</f>
        <v>7</v>
      </c>
      <c r="AI53">
        <f t="shared" ref="AI53" si="323">AVERAGE(AI52,AI51)</f>
        <v>6.3000000000000007</v>
      </c>
      <c r="AJ53">
        <f t="shared" ref="AJ53" si="324">AVERAGE(AJ52,AJ51)</f>
        <v>7.5</v>
      </c>
      <c r="AK53">
        <f t="shared" ref="AK53" si="325">AVERAGE(AK52,AK51)</f>
        <v>6.6499999999999995</v>
      </c>
      <c r="AL53">
        <f t="shared" ref="AL53" si="326">AVERAGE(AL52,AL51)</f>
        <v>7.35</v>
      </c>
      <c r="AM53">
        <f t="shared" ref="AM53" si="327">AVERAGE(AM52,AM51)</f>
        <v>7.6</v>
      </c>
      <c r="AN53">
        <f t="shared" ref="AN53" si="328">AVERAGE(AN52,AN51)</f>
        <v>8.1999999999999993</v>
      </c>
      <c r="AO53">
        <f t="shared" ref="AO53" si="329">AVERAGE(AO52,AO51)</f>
        <v>9.1</v>
      </c>
      <c r="AP53">
        <f t="shared" ref="AP53" si="330">AVERAGE(AP52,AP51)</f>
        <v>11.55</v>
      </c>
      <c r="AQ53">
        <f t="shared" ref="AQ53" si="331">AVERAGE(AQ52,AQ51)</f>
        <v>11.7</v>
      </c>
      <c r="AR53">
        <f t="shared" ref="AR53" si="332">AVERAGE(AR52,AR51)</f>
        <v>10.050000000000001</v>
      </c>
      <c r="AS53">
        <f t="shared" ref="AS53" si="333">AVERAGE(AS52,AS51)</f>
        <v>9.8000000000000007</v>
      </c>
      <c r="AT53">
        <f t="shared" ref="AT53" si="334">AVERAGE(AT52,AT51)</f>
        <v>9.35</v>
      </c>
      <c r="AU53" t="e">
        <f t="shared" ref="AU53" si="335">AVERAGE(AU52,AU51)</f>
        <v>#VALUE!</v>
      </c>
    </row>
    <row r="54" spans="1:53" x14ac:dyDescent="0.3">
      <c r="A54" s="67">
        <v>2350</v>
      </c>
      <c r="B54" s="27">
        <v>43424</v>
      </c>
      <c r="C54" s="71" t="b">
        <v>0</v>
      </c>
      <c r="D54" t="s">
        <v>88</v>
      </c>
      <c r="E54">
        <v>1</v>
      </c>
      <c r="F54" t="s">
        <v>65</v>
      </c>
      <c r="G54">
        <v>1.46</v>
      </c>
      <c r="I54" t="s">
        <v>98</v>
      </c>
      <c r="J54">
        <v>6.1</v>
      </c>
      <c r="K54">
        <v>0.8</v>
      </c>
      <c r="L54">
        <v>1.6</v>
      </c>
      <c r="M54">
        <v>1.6</v>
      </c>
      <c r="N54">
        <v>2.5</v>
      </c>
      <c r="O54">
        <v>2.8</v>
      </c>
      <c r="P54">
        <v>1.5</v>
      </c>
      <c r="Q54">
        <v>2.6</v>
      </c>
      <c r="R54">
        <v>2.2000000000000002</v>
      </c>
      <c r="S54">
        <v>2.5</v>
      </c>
      <c r="T54">
        <v>4.2</v>
      </c>
      <c r="U54">
        <v>3.8</v>
      </c>
      <c r="V54">
        <v>3.9</v>
      </c>
      <c r="W54">
        <v>3.9</v>
      </c>
      <c r="X54">
        <v>2.8</v>
      </c>
      <c r="Y54">
        <v>2.8</v>
      </c>
      <c r="Z54">
        <v>4.5</v>
      </c>
      <c r="AA54">
        <v>2.2000000000000002</v>
      </c>
      <c r="AB54">
        <v>3.6</v>
      </c>
      <c r="AC54">
        <v>3.6</v>
      </c>
      <c r="AD54">
        <v>3.6</v>
      </c>
      <c r="AE54">
        <v>3.7</v>
      </c>
      <c r="AF54">
        <v>3</v>
      </c>
      <c r="AG54">
        <v>3.6</v>
      </c>
      <c r="AH54">
        <v>4</v>
      </c>
      <c r="AI54">
        <v>4</v>
      </c>
      <c r="AJ54">
        <v>6.2</v>
      </c>
      <c r="AK54">
        <v>4.0999999999999996</v>
      </c>
      <c r="AL54">
        <v>5.7</v>
      </c>
      <c r="AM54">
        <v>5.4</v>
      </c>
      <c r="AN54">
        <v>5.8</v>
      </c>
      <c r="AO54">
        <v>6.2</v>
      </c>
      <c r="AP54">
        <v>8.1</v>
      </c>
      <c r="AQ54">
        <v>9.6</v>
      </c>
      <c r="AR54">
        <v>7.9</v>
      </c>
      <c r="AS54">
        <v>6.6</v>
      </c>
      <c r="AT54">
        <v>7.3</v>
      </c>
      <c r="AU54">
        <v>8.3000000000000007</v>
      </c>
    </row>
    <row r="55" spans="1:53" x14ac:dyDescent="0.3">
      <c r="A55" s="67">
        <v>2350</v>
      </c>
      <c r="B55" s="26">
        <v>43424</v>
      </c>
      <c r="C55" s="71" t="b">
        <v>0</v>
      </c>
      <c r="D55" t="s">
        <v>88</v>
      </c>
      <c r="E55">
        <v>1</v>
      </c>
      <c r="F55" t="s">
        <v>65</v>
      </c>
      <c r="G55">
        <v>1.46</v>
      </c>
      <c r="I55" t="s">
        <v>99</v>
      </c>
      <c r="J55">
        <v>16.3</v>
      </c>
      <c r="K55">
        <v>1.9</v>
      </c>
      <c r="L55">
        <v>4.3</v>
      </c>
      <c r="M55">
        <v>5.2</v>
      </c>
      <c r="N55">
        <v>7.5</v>
      </c>
      <c r="O55">
        <v>7.2</v>
      </c>
      <c r="P55">
        <v>7.6</v>
      </c>
      <c r="Q55">
        <v>8.6999999999999993</v>
      </c>
      <c r="R55">
        <v>7.9</v>
      </c>
      <c r="S55">
        <v>9</v>
      </c>
      <c r="T55">
        <v>9.5</v>
      </c>
      <c r="U55">
        <v>8.8000000000000007</v>
      </c>
      <c r="V55">
        <v>8.6999999999999993</v>
      </c>
      <c r="W55">
        <v>9.6</v>
      </c>
      <c r="X55">
        <v>9.1999999999999993</v>
      </c>
      <c r="Y55">
        <v>8.6</v>
      </c>
      <c r="Z55">
        <v>10.4</v>
      </c>
      <c r="AA55">
        <v>7.9</v>
      </c>
      <c r="AB55">
        <v>9.5</v>
      </c>
      <c r="AC55">
        <v>8.5</v>
      </c>
      <c r="AD55">
        <v>8.6</v>
      </c>
      <c r="AE55">
        <v>9.6</v>
      </c>
      <c r="AF55">
        <v>8.6</v>
      </c>
      <c r="AG55">
        <v>9.3000000000000007</v>
      </c>
      <c r="AH55">
        <v>10.9</v>
      </c>
      <c r="AI55">
        <v>8.6</v>
      </c>
      <c r="AJ55">
        <v>9.3000000000000007</v>
      </c>
      <c r="AK55">
        <v>8</v>
      </c>
      <c r="AL55">
        <v>9.8000000000000007</v>
      </c>
      <c r="AM55">
        <v>9.1999999999999993</v>
      </c>
      <c r="AN55">
        <v>9.6</v>
      </c>
      <c r="AO55">
        <v>9.5</v>
      </c>
      <c r="AP55" s="4">
        <v>10.6</v>
      </c>
      <c r="AQ55">
        <v>13.6</v>
      </c>
      <c r="AR55">
        <v>10.199999999999999</v>
      </c>
      <c r="AS55">
        <v>9.5</v>
      </c>
      <c r="AT55">
        <v>9.9</v>
      </c>
      <c r="AU55">
        <v>10.9</v>
      </c>
    </row>
    <row r="56" spans="1:53" x14ac:dyDescent="0.3">
      <c r="A56" s="67">
        <v>2350</v>
      </c>
      <c r="B56" s="26">
        <v>43424</v>
      </c>
      <c r="C56" s="71" t="b">
        <v>0</v>
      </c>
      <c r="D56" t="s">
        <v>88</v>
      </c>
      <c r="E56">
        <v>1</v>
      </c>
      <c r="F56" t="s">
        <v>65</v>
      </c>
      <c r="G56">
        <v>1.46</v>
      </c>
      <c r="I56" t="s">
        <v>100</v>
      </c>
      <c r="J56">
        <v>7.4</v>
      </c>
      <c r="K56">
        <v>1</v>
      </c>
      <c r="L56">
        <v>2.5</v>
      </c>
      <c r="M56">
        <v>2.2000000000000002</v>
      </c>
      <c r="N56">
        <v>3.8</v>
      </c>
      <c r="O56">
        <v>4</v>
      </c>
      <c r="P56">
        <v>4</v>
      </c>
      <c r="Q56">
        <v>4.5</v>
      </c>
      <c r="R56">
        <v>4.0999999999999996</v>
      </c>
      <c r="S56">
        <v>4.3</v>
      </c>
      <c r="T56">
        <v>4.0999999999999996</v>
      </c>
      <c r="U56">
        <v>4.5</v>
      </c>
      <c r="V56">
        <v>4</v>
      </c>
      <c r="W56">
        <v>4.4000000000000004</v>
      </c>
      <c r="X56">
        <v>5</v>
      </c>
      <c r="Y56">
        <v>5.5</v>
      </c>
      <c r="Z56">
        <v>5.8</v>
      </c>
      <c r="AA56">
        <v>5.3</v>
      </c>
      <c r="AB56">
        <v>5.2</v>
      </c>
      <c r="AC56">
        <v>5.5</v>
      </c>
      <c r="AD56">
        <v>5.9</v>
      </c>
      <c r="AE56">
        <v>6.1</v>
      </c>
      <c r="AF56">
        <v>5.7</v>
      </c>
      <c r="AG56">
        <v>4.9000000000000004</v>
      </c>
      <c r="AH56">
        <v>6.7</v>
      </c>
      <c r="AI56">
        <v>5.2</v>
      </c>
      <c r="AJ56">
        <v>5.5</v>
      </c>
      <c r="AK56">
        <v>5.5</v>
      </c>
      <c r="AL56">
        <v>5.2</v>
      </c>
      <c r="AM56">
        <v>5.7</v>
      </c>
      <c r="AN56">
        <v>5.4</v>
      </c>
      <c r="AO56">
        <v>5.8</v>
      </c>
      <c r="AP56">
        <v>6.1</v>
      </c>
      <c r="AQ56">
        <v>6.6</v>
      </c>
      <c r="AR56">
        <v>5</v>
      </c>
      <c r="AS56">
        <v>5.2</v>
      </c>
      <c r="AT56">
        <v>5.6</v>
      </c>
      <c r="AU56">
        <v>-2.5999999999999996</v>
      </c>
    </row>
    <row r="57" spans="1:53" x14ac:dyDescent="0.3">
      <c r="A57" s="67">
        <v>2350</v>
      </c>
      <c r="B57" s="26">
        <v>43424</v>
      </c>
      <c r="C57" s="71" t="b">
        <v>0</v>
      </c>
      <c r="D57" t="s">
        <v>88</v>
      </c>
      <c r="E57">
        <v>1</v>
      </c>
      <c r="F57" t="s">
        <v>65</v>
      </c>
      <c r="G57">
        <v>1.46</v>
      </c>
      <c r="I57" t="s">
        <v>221</v>
      </c>
      <c r="J57">
        <f>AVERAGE(J56,J55)</f>
        <v>11.850000000000001</v>
      </c>
      <c r="K57">
        <f t="shared" ref="K57" si="336">AVERAGE(K56,K55)</f>
        <v>1.45</v>
      </c>
      <c r="L57">
        <f t="shared" ref="L57" si="337">AVERAGE(L56,L55)</f>
        <v>3.4</v>
      </c>
      <c r="M57">
        <f t="shared" ref="M57" si="338">AVERAGE(M56,M55)</f>
        <v>3.7</v>
      </c>
      <c r="N57">
        <f t="shared" ref="N57" si="339">AVERAGE(N56,N55)</f>
        <v>5.65</v>
      </c>
      <c r="O57">
        <f t="shared" ref="O57" si="340">AVERAGE(O56,O55)</f>
        <v>5.6</v>
      </c>
      <c r="P57">
        <f t="shared" ref="P57" si="341">AVERAGE(P56,P55)</f>
        <v>5.8</v>
      </c>
      <c r="Q57">
        <f t="shared" ref="Q57" si="342">AVERAGE(Q56,Q55)</f>
        <v>6.6</v>
      </c>
      <c r="R57">
        <f t="shared" ref="R57" si="343">AVERAGE(R56,R55)</f>
        <v>6</v>
      </c>
      <c r="S57">
        <f t="shared" ref="S57" si="344">AVERAGE(S56,S55)</f>
        <v>6.65</v>
      </c>
      <c r="T57">
        <f t="shared" ref="T57" si="345">AVERAGE(T56,T55)</f>
        <v>6.8</v>
      </c>
      <c r="U57">
        <f t="shared" ref="U57" si="346">AVERAGE(U56,U55)</f>
        <v>6.65</v>
      </c>
      <c r="V57">
        <f t="shared" ref="V57" si="347">AVERAGE(V56,V55)</f>
        <v>6.35</v>
      </c>
      <c r="W57">
        <f t="shared" ref="W57" si="348">AVERAGE(W56,W55)</f>
        <v>7</v>
      </c>
      <c r="X57">
        <f t="shared" ref="X57" si="349">AVERAGE(X56,X55)</f>
        <v>7.1</v>
      </c>
      <c r="Y57">
        <f t="shared" ref="Y57" si="350">AVERAGE(Y56,Y55)</f>
        <v>7.05</v>
      </c>
      <c r="Z57">
        <f t="shared" ref="Z57" si="351">AVERAGE(Z56,Z55)</f>
        <v>8.1</v>
      </c>
      <c r="AA57">
        <f t="shared" ref="AA57" si="352">AVERAGE(AA56,AA55)</f>
        <v>6.6</v>
      </c>
      <c r="AB57">
        <f t="shared" ref="AB57" si="353">AVERAGE(AB56,AB55)</f>
        <v>7.35</v>
      </c>
      <c r="AC57">
        <f t="shared" ref="AC57" si="354">AVERAGE(AC56,AC55)</f>
        <v>7</v>
      </c>
      <c r="AD57">
        <f t="shared" ref="AD57" si="355">AVERAGE(AD56,AD55)</f>
        <v>7.25</v>
      </c>
      <c r="AE57">
        <f t="shared" ref="AE57" si="356">AVERAGE(AE56,AE55)</f>
        <v>7.85</v>
      </c>
      <c r="AF57">
        <f t="shared" ref="AF57" si="357">AVERAGE(AF56,AF55)</f>
        <v>7.15</v>
      </c>
      <c r="AG57">
        <f t="shared" ref="AG57" si="358">AVERAGE(AG56,AG55)</f>
        <v>7.1000000000000005</v>
      </c>
      <c r="AH57">
        <f t="shared" ref="AH57" si="359">AVERAGE(AH56,AH55)</f>
        <v>8.8000000000000007</v>
      </c>
      <c r="AI57">
        <f t="shared" ref="AI57" si="360">AVERAGE(AI56,AI55)</f>
        <v>6.9</v>
      </c>
      <c r="AJ57">
        <f t="shared" ref="AJ57" si="361">AVERAGE(AJ56,AJ55)</f>
        <v>7.4</v>
      </c>
      <c r="AK57">
        <f t="shared" ref="AK57" si="362">AVERAGE(AK56,AK55)</f>
        <v>6.75</v>
      </c>
      <c r="AL57">
        <f t="shared" ref="AL57" si="363">AVERAGE(AL56,AL55)</f>
        <v>7.5</v>
      </c>
      <c r="AM57">
        <f t="shared" ref="AM57" si="364">AVERAGE(AM56,AM55)</f>
        <v>7.4499999999999993</v>
      </c>
      <c r="AN57">
        <f t="shared" ref="AN57" si="365">AVERAGE(AN56,AN55)</f>
        <v>7.5</v>
      </c>
      <c r="AO57">
        <f t="shared" ref="AO57" si="366">AVERAGE(AO56,AO55)</f>
        <v>7.65</v>
      </c>
      <c r="AP57">
        <f t="shared" ref="AP57" si="367">AVERAGE(AP56,AP55)</f>
        <v>8.35</v>
      </c>
      <c r="AQ57">
        <f t="shared" ref="AQ57" si="368">AVERAGE(AQ56,AQ55)</f>
        <v>10.1</v>
      </c>
      <c r="AR57">
        <f t="shared" ref="AR57" si="369">AVERAGE(AR56,AR55)</f>
        <v>7.6</v>
      </c>
      <c r="AS57">
        <f t="shared" ref="AS57" si="370">AVERAGE(AS56,AS55)</f>
        <v>7.35</v>
      </c>
      <c r="AT57">
        <f t="shared" ref="AT57" si="371">AVERAGE(AT56,AT55)</f>
        <v>7.75</v>
      </c>
      <c r="AU57">
        <f t="shared" ref="AU57" si="372">AVERAGE(AU56,AU55)</f>
        <v>4.1500000000000004</v>
      </c>
    </row>
    <row r="58" spans="1:53" x14ac:dyDescent="0.3">
      <c r="A58" s="67">
        <v>2350</v>
      </c>
      <c r="B58" s="26">
        <v>43424</v>
      </c>
      <c r="C58" s="71" t="b">
        <v>0</v>
      </c>
      <c r="D58" t="s">
        <v>88</v>
      </c>
      <c r="E58">
        <v>1</v>
      </c>
      <c r="F58" t="s">
        <v>65</v>
      </c>
      <c r="G58">
        <v>1.46</v>
      </c>
      <c r="I58" t="s">
        <v>101</v>
      </c>
      <c r="J58">
        <v>8.9</v>
      </c>
      <c r="K58">
        <v>0.9</v>
      </c>
      <c r="L58">
        <v>1.8</v>
      </c>
      <c r="M58">
        <v>3</v>
      </c>
      <c r="N58">
        <v>3.7</v>
      </c>
      <c r="O58">
        <v>3.2</v>
      </c>
      <c r="P58">
        <v>3.6</v>
      </c>
      <c r="Q58">
        <v>4.2</v>
      </c>
      <c r="R58">
        <v>3.8</v>
      </c>
      <c r="S58">
        <v>4.7</v>
      </c>
      <c r="T58">
        <v>5.4</v>
      </c>
      <c r="U58">
        <v>4.3</v>
      </c>
      <c r="V58">
        <v>4.7</v>
      </c>
      <c r="W58">
        <v>5.2</v>
      </c>
      <c r="X58">
        <v>4.2</v>
      </c>
      <c r="Y58">
        <v>3.1</v>
      </c>
      <c r="Z58">
        <v>4.5999999999999996</v>
      </c>
      <c r="AA58">
        <v>2.6</v>
      </c>
      <c r="AB58">
        <v>4.3</v>
      </c>
      <c r="AC58">
        <v>3</v>
      </c>
      <c r="AD58">
        <v>2.7</v>
      </c>
      <c r="AE58">
        <v>3.5</v>
      </c>
      <c r="AF58">
        <v>2.9</v>
      </c>
      <c r="AG58">
        <v>4.4000000000000004</v>
      </c>
      <c r="AH58">
        <v>4.2</v>
      </c>
      <c r="AI58">
        <v>3.4</v>
      </c>
      <c r="AJ58">
        <v>3.8</v>
      </c>
      <c r="AK58">
        <v>2.5</v>
      </c>
      <c r="AL58">
        <v>4.5999999999999996</v>
      </c>
      <c r="AM58">
        <v>3.5</v>
      </c>
      <c r="AN58">
        <v>4.2</v>
      </c>
      <c r="AO58">
        <v>3.7</v>
      </c>
      <c r="AP58">
        <v>4.5</v>
      </c>
      <c r="AQ58">
        <v>7</v>
      </c>
      <c r="AR58">
        <v>5.2</v>
      </c>
      <c r="AS58">
        <v>4.3</v>
      </c>
      <c r="AT58">
        <v>4.3</v>
      </c>
      <c r="AU58" s="9" t="e">
        <v>#VALUE!</v>
      </c>
    </row>
    <row r="59" spans="1:53" x14ac:dyDescent="0.3">
      <c r="A59" s="67">
        <v>2350</v>
      </c>
      <c r="B59" s="26">
        <v>43424</v>
      </c>
      <c r="C59" s="71" t="b">
        <v>0</v>
      </c>
      <c r="D59" t="s">
        <v>88</v>
      </c>
      <c r="E59">
        <v>1</v>
      </c>
      <c r="F59" t="s">
        <v>65</v>
      </c>
      <c r="G59">
        <v>1.46</v>
      </c>
      <c r="I59" t="s">
        <v>108</v>
      </c>
      <c r="J59" s="9">
        <f>AVERAGE(J53,J57)</f>
        <v>10.55</v>
      </c>
      <c r="K59" s="9">
        <f t="shared" ref="K59:AU59" si="373">AVERAGE(K53,K57)</f>
        <v>1.5249999999999999</v>
      </c>
      <c r="L59" s="9">
        <f t="shared" si="373"/>
        <v>2.8</v>
      </c>
      <c r="M59" s="9">
        <f t="shared" si="373"/>
        <v>3.2</v>
      </c>
      <c r="N59" s="9">
        <f t="shared" si="373"/>
        <v>4.45</v>
      </c>
      <c r="O59" s="9">
        <f t="shared" si="373"/>
        <v>4.5</v>
      </c>
      <c r="P59" s="9">
        <f t="shared" si="373"/>
        <v>4.5749999999999993</v>
      </c>
      <c r="Q59" s="9">
        <f t="shared" si="373"/>
        <v>5</v>
      </c>
      <c r="R59" s="9">
        <f t="shared" si="373"/>
        <v>4.6500000000000004</v>
      </c>
      <c r="S59" s="9">
        <f t="shared" si="373"/>
        <v>5.2</v>
      </c>
      <c r="T59" s="9">
        <f t="shared" si="373"/>
        <v>5.65</v>
      </c>
      <c r="U59" s="9">
        <f t="shared" si="373"/>
        <v>5.4749999999999996</v>
      </c>
      <c r="V59" s="9">
        <f t="shared" si="373"/>
        <v>5.3</v>
      </c>
      <c r="W59" s="9">
        <f t="shared" si="373"/>
        <v>5.5250000000000004</v>
      </c>
      <c r="X59" s="9">
        <f t="shared" si="373"/>
        <v>5.6499999999999995</v>
      </c>
      <c r="Y59" s="9">
        <f t="shared" si="373"/>
        <v>5.9249999999999998</v>
      </c>
      <c r="Z59" s="9">
        <f t="shared" si="373"/>
        <v>6.9749999999999996</v>
      </c>
      <c r="AA59" s="9">
        <f t="shared" si="373"/>
        <v>5.65</v>
      </c>
      <c r="AB59" s="9">
        <f t="shared" si="373"/>
        <v>6.3249999999999993</v>
      </c>
      <c r="AC59" s="9">
        <f t="shared" si="373"/>
        <v>6.4</v>
      </c>
      <c r="AD59" s="9">
        <f t="shared" si="373"/>
        <v>6.1749999999999998</v>
      </c>
      <c r="AE59" s="9">
        <f t="shared" si="373"/>
        <v>6.6</v>
      </c>
      <c r="AF59" s="9">
        <f t="shared" si="373"/>
        <v>6.4250000000000007</v>
      </c>
      <c r="AG59" s="9">
        <f t="shared" si="373"/>
        <v>6.1</v>
      </c>
      <c r="AH59" s="9">
        <f t="shared" si="373"/>
        <v>7.9</v>
      </c>
      <c r="AI59" s="9">
        <f t="shared" si="373"/>
        <v>6.6000000000000005</v>
      </c>
      <c r="AJ59" s="9">
        <f t="shared" si="373"/>
        <v>7.45</v>
      </c>
      <c r="AK59" s="9">
        <f t="shared" si="373"/>
        <v>6.6999999999999993</v>
      </c>
      <c r="AL59" s="9">
        <f t="shared" si="373"/>
        <v>7.4249999999999998</v>
      </c>
      <c r="AM59" s="9">
        <f t="shared" si="373"/>
        <v>7.5249999999999995</v>
      </c>
      <c r="AN59" s="9">
        <f t="shared" si="373"/>
        <v>7.85</v>
      </c>
      <c r="AO59" s="9">
        <f t="shared" si="373"/>
        <v>8.375</v>
      </c>
      <c r="AP59" s="9">
        <f t="shared" si="373"/>
        <v>9.9499999999999993</v>
      </c>
      <c r="AQ59" s="9">
        <f t="shared" si="373"/>
        <v>10.899999999999999</v>
      </c>
      <c r="AR59" s="9">
        <f t="shared" si="373"/>
        <v>8.8249999999999993</v>
      </c>
      <c r="AS59" s="9">
        <f t="shared" si="373"/>
        <v>8.5749999999999993</v>
      </c>
      <c r="AT59" s="9">
        <f t="shared" si="373"/>
        <v>8.5500000000000007</v>
      </c>
      <c r="AU59" s="9" t="e">
        <f t="shared" si="373"/>
        <v>#VALUE!</v>
      </c>
    </row>
    <row r="60" spans="1:53" x14ac:dyDescent="0.3">
      <c r="A60" s="67">
        <v>2350</v>
      </c>
      <c r="B60" s="27">
        <v>43424</v>
      </c>
      <c r="C60" s="71" t="b">
        <v>0</v>
      </c>
      <c r="D60" t="s">
        <v>88</v>
      </c>
      <c r="E60">
        <v>1</v>
      </c>
      <c r="F60" t="s">
        <v>65</v>
      </c>
      <c r="G60">
        <v>1.46</v>
      </c>
      <c r="I60" t="s">
        <v>103</v>
      </c>
      <c r="J60" s="4">
        <f t="shared" ref="J60:AT60" si="374">IF(AND((J56+J52)/2&gt;5,(J55+J51)/2&gt;10,J61="N",J62="N"),4,IF(AND((J56+J52)/2&lt;5,(J55+J51)/2&gt;10,J61="N",J62="N"),4,IF(AND((J56+J52)/2&lt;5,(J55+J51)/2&lt;5,J61="Y"),1,IF(AND(J62="Y",J61="N"),3,IF(AND(J62="Y",J61="Y"),1,IF(AND((J56+J52)/2&lt;5,(J55+J51)/2&gt;5,(J55+J51)/2&lt;10,J61="N",J62="N"),2,IF(AND((J56+J52)/2&lt;5,(J55+J51)/2&lt;5,J61="N",J62="N"),0,"")))))))</f>
        <v>4</v>
      </c>
      <c r="K60" s="4">
        <f t="shared" si="374"/>
        <v>0</v>
      </c>
      <c r="L60" s="4">
        <f t="shared" si="374"/>
        <v>0</v>
      </c>
      <c r="M60" s="4">
        <f t="shared" si="374"/>
        <v>0</v>
      </c>
      <c r="N60" s="4">
        <f t="shared" si="374"/>
        <v>2</v>
      </c>
      <c r="O60" s="4">
        <f t="shared" si="374"/>
        <v>2</v>
      </c>
      <c r="P60" s="4">
        <f t="shared" si="374"/>
        <v>2</v>
      </c>
      <c r="Q60" s="4">
        <f t="shared" si="374"/>
        <v>2</v>
      </c>
      <c r="R60" s="4">
        <f t="shared" si="374"/>
        <v>2</v>
      </c>
      <c r="S60" s="4">
        <f t="shared" si="374"/>
        <v>2</v>
      </c>
      <c r="T60" s="4">
        <f t="shared" si="374"/>
        <v>2</v>
      </c>
      <c r="U60" s="4">
        <f t="shared" si="374"/>
        <v>2</v>
      </c>
      <c r="V60" s="4">
        <f t="shared" si="374"/>
        <v>2</v>
      </c>
      <c r="W60" s="4">
        <f t="shared" si="374"/>
        <v>2</v>
      </c>
      <c r="X60" s="4">
        <f t="shared" si="374"/>
        <v>2</v>
      </c>
      <c r="Y60" s="4">
        <f t="shared" si="374"/>
        <v>2</v>
      </c>
      <c r="Z60" s="4">
        <f t="shared" si="374"/>
        <v>2</v>
      </c>
      <c r="AA60" s="4">
        <f t="shared" si="374"/>
        <v>2</v>
      </c>
      <c r="AB60" s="4">
        <f t="shared" si="374"/>
        <v>2</v>
      </c>
      <c r="AC60" s="4">
        <f t="shared" si="374"/>
        <v>2</v>
      </c>
      <c r="AD60" s="4">
        <f t="shared" si="374"/>
        <v>2</v>
      </c>
      <c r="AE60" s="4">
        <f t="shared" si="374"/>
        <v>2</v>
      </c>
      <c r="AF60" s="4">
        <f t="shared" si="374"/>
        <v>2</v>
      </c>
      <c r="AG60" s="4">
        <f t="shared" si="374"/>
        <v>2</v>
      </c>
      <c r="AH60" s="4" t="str">
        <f t="shared" si="374"/>
        <v/>
      </c>
      <c r="AI60" s="4">
        <f t="shared" si="374"/>
        <v>2</v>
      </c>
      <c r="AJ60" s="4">
        <f t="shared" si="374"/>
        <v>2</v>
      </c>
      <c r="AK60" s="4" t="str">
        <f t="shared" si="374"/>
        <v/>
      </c>
      <c r="AL60" s="4" t="str">
        <f t="shared" si="374"/>
        <v/>
      </c>
      <c r="AM60" s="4" t="str">
        <f t="shared" si="374"/>
        <v/>
      </c>
      <c r="AN60" s="4">
        <f t="shared" si="374"/>
        <v>4</v>
      </c>
      <c r="AO60" s="4">
        <f t="shared" si="374"/>
        <v>4</v>
      </c>
      <c r="AP60" s="4">
        <f t="shared" si="374"/>
        <v>4</v>
      </c>
      <c r="AQ60" s="4">
        <f t="shared" si="374"/>
        <v>4</v>
      </c>
      <c r="AR60" s="4">
        <f t="shared" si="374"/>
        <v>4</v>
      </c>
      <c r="AS60" s="4">
        <f t="shared" si="374"/>
        <v>4</v>
      </c>
      <c r="AT60" s="4">
        <f t="shared" si="374"/>
        <v>4</v>
      </c>
      <c r="AU60" t="s">
        <v>105</v>
      </c>
    </row>
    <row r="61" spans="1:53" x14ac:dyDescent="0.3">
      <c r="A61" s="67">
        <v>2350</v>
      </c>
      <c r="B61" s="26">
        <v>43424</v>
      </c>
      <c r="C61" s="71" t="b">
        <v>0</v>
      </c>
      <c r="D61" t="s">
        <v>88</v>
      </c>
      <c r="E61">
        <v>1</v>
      </c>
      <c r="F61" t="s">
        <v>65</v>
      </c>
      <c r="G61">
        <v>1.46</v>
      </c>
      <c r="I61" t="s">
        <v>104</v>
      </c>
      <c r="J61" t="s">
        <v>105</v>
      </c>
      <c r="K61" t="s">
        <v>105</v>
      </c>
      <c r="L61" t="s">
        <v>105</v>
      </c>
      <c r="M61" t="s">
        <v>105</v>
      </c>
      <c r="N61" t="s">
        <v>105</v>
      </c>
      <c r="O61" t="s">
        <v>105</v>
      </c>
      <c r="P61" t="s">
        <v>105</v>
      </c>
      <c r="Q61" t="s">
        <v>105</v>
      </c>
      <c r="R61" t="s">
        <v>105</v>
      </c>
      <c r="S61" t="s">
        <v>105</v>
      </c>
      <c r="T61" t="s">
        <v>105</v>
      </c>
      <c r="U61" t="s">
        <v>105</v>
      </c>
      <c r="V61" t="s">
        <v>105</v>
      </c>
      <c r="W61" t="s">
        <v>105</v>
      </c>
      <c r="X61" t="s">
        <v>105</v>
      </c>
      <c r="Y61" t="s">
        <v>105</v>
      </c>
      <c r="Z61" t="s">
        <v>105</v>
      </c>
      <c r="AA61" t="s">
        <v>105</v>
      </c>
      <c r="AB61" t="s">
        <v>105</v>
      </c>
      <c r="AC61" t="s">
        <v>105</v>
      </c>
      <c r="AD61" t="s">
        <v>105</v>
      </c>
      <c r="AE61" t="s">
        <v>105</v>
      </c>
      <c r="AF61" t="s">
        <v>105</v>
      </c>
      <c r="AG61" t="s">
        <v>105</v>
      </c>
      <c r="AH61" t="s">
        <v>105</v>
      </c>
      <c r="AI61" t="s">
        <v>105</v>
      </c>
      <c r="AJ61" t="s">
        <v>105</v>
      </c>
      <c r="AK61" t="s">
        <v>105</v>
      </c>
      <c r="AL61" t="s">
        <v>105</v>
      </c>
      <c r="AM61" t="s">
        <v>105</v>
      </c>
      <c r="AN61" t="s">
        <v>105</v>
      </c>
      <c r="AO61" t="s">
        <v>105</v>
      </c>
      <c r="AP61" t="s">
        <v>105</v>
      </c>
      <c r="AQ61" s="4" t="s">
        <v>105</v>
      </c>
      <c r="AR61" t="s">
        <v>105</v>
      </c>
      <c r="AS61" t="s">
        <v>105</v>
      </c>
      <c r="AT61" t="s">
        <v>105</v>
      </c>
      <c r="AU61" t="s">
        <v>105</v>
      </c>
      <c r="AV61">
        <f t="shared" si="221"/>
        <v>0</v>
      </c>
    </row>
    <row r="62" spans="1:53" x14ac:dyDescent="0.3">
      <c r="A62" s="67">
        <v>2350</v>
      </c>
      <c r="B62" s="27">
        <v>43424</v>
      </c>
      <c r="C62" s="71" t="b">
        <v>0</v>
      </c>
      <c r="D62" t="s">
        <v>88</v>
      </c>
      <c r="E62">
        <v>1</v>
      </c>
      <c r="F62" t="s">
        <v>65</v>
      </c>
      <c r="G62">
        <v>1.46</v>
      </c>
      <c r="I62" t="s">
        <v>106</v>
      </c>
      <c r="J62" t="s">
        <v>105</v>
      </c>
      <c r="K62" t="s">
        <v>105</v>
      </c>
      <c r="L62" t="s">
        <v>105</v>
      </c>
      <c r="M62" t="s">
        <v>105</v>
      </c>
      <c r="N62" t="s">
        <v>105</v>
      </c>
      <c r="O62" t="s">
        <v>105</v>
      </c>
      <c r="P62" t="s">
        <v>105</v>
      </c>
      <c r="Q62" t="s">
        <v>105</v>
      </c>
      <c r="R62" t="s">
        <v>105</v>
      </c>
      <c r="S62" t="s">
        <v>105</v>
      </c>
      <c r="T62" t="s">
        <v>105</v>
      </c>
      <c r="U62" t="s">
        <v>105</v>
      </c>
      <c r="V62" t="s">
        <v>105</v>
      </c>
      <c r="W62" t="s">
        <v>105</v>
      </c>
      <c r="X62" t="s">
        <v>105</v>
      </c>
      <c r="Y62" t="s">
        <v>105</v>
      </c>
      <c r="Z62" t="s">
        <v>105</v>
      </c>
      <c r="AA62" t="s">
        <v>105</v>
      </c>
      <c r="AB62" t="s">
        <v>105</v>
      </c>
      <c r="AC62" t="s">
        <v>105</v>
      </c>
      <c r="AD62" t="s">
        <v>105</v>
      </c>
      <c r="AE62" t="s">
        <v>105</v>
      </c>
      <c r="AF62" t="s">
        <v>105</v>
      </c>
      <c r="AG62" t="s">
        <v>105</v>
      </c>
      <c r="AH62" t="s">
        <v>105</v>
      </c>
      <c r="AI62" t="s">
        <v>105</v>
      </c>
      <c r="AJ62" t="s">
        <v>105</v>
      </c>
      <c r="AK62" t="s">
        <v>105</v>
      </c>
      <c r="AL62" t="s">
        <v>105</v>
      </c>
      <c r="AM62" t="s">
        <v>105</v>
      </c>
      <c r="AN62" t="s">
        <v>105</v>
      </c>
      <c r="AO62" t="s">
        <v>105</v>
      </c>
      <c r="AP62" t="s">
        <v>105</v>
      </c>
      <c r="AQ62" t="s">
        <v>105</v>
      </c>
      <c r="AR62" t="s">
        <v>105</v>
      </c>
      <c r="AS62" t="s">
        <v>105</v>
      </c>
      <c r="AT62" t="s">
        <v>105</v>
      </c>
      <c r="AU62" t="e">
        <v>#VALUE!</v>
      </c>
      <c r="AZ62" t="s">
        <v>216</v>
      </c>
    </row>
    <row r="63" spans="1:53" x14ac:dyDescent="0.3">
      <c r="A63" s="31">
        <v>2351</v>
      </c>
      <c r="B63" s="26">
        <v>43424</v>
      </c>
      <c r="C63" s="71" t="b">
        <v>0</v>
      </c>
      <c r="D63" t="s">
        <v>88</v>
      </c>
      <c r="E63">
        <v>2</v>
      </c>
      <c r="F63" t="s">
        <v>65</v>
      </c>
      <c r="G63">
        <v>1.52</v>
      </c>
      <c r="I63" t="s">
        <v>96</v>
      </c>
      <c r="J63" s="9">
        <v>12.6</v>
      </c>
      <c r="K63" s="9">
        <v>0.8</v>
      </c>
      <c r="L63" s="9">
        <v>5.0999999999999996</v>
      </c>
      <c r="M63" s="9">
        <v>8.5</v>
      </c>
      <c r="N63" s="9">
        <v>10.3</v>
      </c>
      <c r="O63" s="9">
        <v>9.8000000000000007</v>
      </c>
      <c r="P63" s="9">
        <v>13.1</v>
      </c>
      <c r="Q63" s="9">
        <v>11.8</v>
      </c>
      <c r="R63" s="9">
        <v>10.199999999999999</v>
      </c>
      <c r="S63" s="9">
        <v>13.3</v>
      </c>
      <c r="T63" s="9">
        <v>12.4</v>
      </c>
      <c r="U63" s="9">
        <v>11.8</v>
      </c>
      <c r="V63" s="9">
        <v>12.1</v>
      </c>
      <c r="W63" s="9">
        <v>13.5</v>
      </c>
      <c r="X63" s="9">
        <v>12.2</v>
      </c>
      <c r="Y63" s="9">
        <v>13.3</v>
      </c>
      <c r="Z63" s="9">
        <v>11.1</v>
      </c>
      <c r="AA63" s="9">
        <v>11.2</v>
      </c>
      <c r="AB63" s="9">
        <v>12.6</v>
      </c>
      <c r="AC63" s="9">
        <v>11.5</v>
      </c>
      <c r="AD63" s="9">
        <v>15.6</v>
      </c>
      <c r="AE63" s="9">
        <v>9.8000000000000007</v>
      </c>
      <c r="AF63" s="9">
        <v>16.399999999999999</v>
      </c>
      <c r="AG63" s="9">
        <v>9.3000000000000007</v>
      </c>
      <c r="AH63" s="9">
        <v>11.4</v>
      </c>
      <c r="AI63" s="9">
        <v>13.1</v>
      </c>
      <c r="AJ63" s="9">
        <v>9.8000000000000007</v>
      </c>
      <c r="AK63" s="9">
        <v>16.600000000000001</v>
      </c>
      <c r="AL63" s="9">
        <v>12.2</v>
      </c>
      <c r="AM63" s="9">
        <v>17</v>
      </c>
      <c r="AN63" s="9">
        <v>14.6</v>
      </c>
      <c r="AO63" s="9">
        <v>13</v>
      </c>
      <c r="AP63" s="9">
        <v>15.2</v>
      </c>
      <c r="AQ63" s="9">
        <v>10.5</v>
      </c>
      <c r="AR63" s="9">
        <v>11.4</v>
      </c>
      <c r="AS63" s="9">
        <v>12.3</v>
      </c>
      <c r="AT63" s="9">
        <v>14.3</v>
      </c>
      <c r="AU63">
        <v>14.3</v>
      </c>
      <c r="AZ63" t="s">
        <v>92</v>
      </c>
      <c r="BA63">
        <v>1</v>
      </c>
    </row>
    <row r="64" spans="1:53" x14ac:dyDescent="0.3">
      <c r="A64" s="31">
        <v>2351</v>
      </c>
      <c r="B64" s="27">
        <v>43424</v>
      </c>
      <c r="C64" s="71" t="b">
        <v>0</v>
      </c>
      <c r="D64" t="s">
        <v>88</v>
      </c>
      <c r="E64">
        <v>2</v>
      </c>
      <c r="F64" t="s">
        <v>65</v>
      </c>
      <c r="G64">
        <v>1.52</v>
      </c>
      <c r="I64" t="s">
        <v>97</v>
      </c>
      <c r="J64" s="9">
        <v>4.3</v>
      </c>
      <c r="K64" s="9">
        <v>0.5</v>
      </c>
      <c r="L64" s="9">
        <v>2.2000000000000002</v>
      </c>
      <c r="M64" s="9">
        <v>3.8</v>
      </c>
      <c r="N64" s="9">
        <v>5.3</v>
      </c>
      <c r="O64" s="9">
        <v>4.3</v>
      </c>
      <c r="P64" s="9">
        <v>5</v>
      </c>
      <c r="Q64" s="9">
        <v>4.7</v>
      </c>
      <c r="R64" s="9">
        <v>4</v>
      </c>
      <c r="S64" s="9">
        <v>4.5999999999999996</v>
      </c>
      <c r="T64" s="9">
        <v>4.0999999999999996</v>
      </c>
      <c r="U64" s="9">
        <v>4.5</v>
      </c>
      <c r="V64" s="9">
        <v>4.4000000000000004</v>
      </c>
      <c r="W64" s="9">
        <v>4.5999999999999996</v>
      </c>
      <c r="X64" s="9">
        <v>4.5999999999999996</v>
      </c>
      <c r="Y64" s="9">
        <v>4.0999999999999996</v>
      </c>
      <c r="Z64" s="9">
        <v>4.0999999999999996</v>
      </c>
      <c r="AA64" s="9">
        <v>4.4000000000000004</v>
      </c>
      <c r="AB64" s="9">
        <v>5.2</v>
      </c>
      <c r="AC64" s="9">
        <v>5.2</v>
      </c>
      <c r="AD64" s="9">
        <v>5</v>
      </c>
      <c r="AE64" s="9">
        <v>3.6</v>
      </c>
      <c r="AF64" s="9">
        <v>5.4</v>
      </c>
      <c r="AG64" s="9">
        <v>3.8</v>
      </c>
      <c r="AH64" s="9">
        <v>4.9000000000000004</v>
      </c>
      <c r="AI64" s="9">
        <v>5.0999999999999996</v>
      </c>
      <c r="AJ64" s="9">
        <v>4.7</v>
      </c>
      <c r="AK64" s="9">
        <v>5.0999999999999996</v>
      </c>
      <c r="AL64" s="9">
        <v>5.2</v>
      </c>
      <c r="AM64" s="9">
        <v>4.5</v>
      </c>
      <c r="AN64" s="9">
        <v>5</v>
      </c>
      <c r="AO64" s="9">
        <v>4.5999999999999996</v>
      </c>
      <c r="AP64" s="9">
        <v>4.9000000000000004</v>
      </c>
      <c r="AQ64" s="9">
        <v>3.2</v>
      </c>
      <c r="AR64" s="9">
        <v>4</v>
      </c>
      <c r="AS64" s="9">
        <v>3.7</v>
      </c>
      <c r="AT64" s="9">
        <v>5.6</v>
      </c>
      <c r="AU64" t="e">
        <v>#VALUE!</v>
      </c>
      <c r="AZ64" t="s">
        <v>81</v>
      </c>
      <c r="BA64">
        <v>2</v>
      </c>
    </row>
    <row r="65" spans="1:48" x14ac:dyDescent="0.3">
      <c r="A65" s="31">
        <v>2351</v>
      </c>
      <c r="B65" s="26">
        <v>43424</v>
      </c>
      <c r="C65" s="71" t="b">
        <v>0</v>
      </c>
      <c r="D65" t="s">
        <v>88</v>
      </c>
      <c r="E65">
        <v>2</v>
      </c>
      <c r="F65" t="s">
        <v>65</v>
      </c>
      <c r="G65">
        <v>1.52</v>
      </c>
      <c r="I65" t="s">
        <v>220</v>
      </c>
      <c r="J65">
        <f>AVERAGE(J64,J63)</f>
        <v>8.4499999999999993</v>
      </c>
      <c r="K65">
        <f t="shared" ref="K65" si="375">AVERAGE(K64,K63)</f>
        <v>0.65</v>
      </c>
      <c r="L65">
        <f t="shared" ref="L65" si="376">AVERAGE(L64,L63)</f>
        <v>3.65</v>
      </c>
      <c r="M65">
        <f t="shared" ref="M65" si="377">AVERAGE(M64,M63)</f>
        <v>6.15</v>
      </c>
      <c r="N65">
        <f t="shared" ref="N65" si="378">AVERAGE(N64,N63)</f>
        <v>7.8000000000000007</v>
      </c>
      <c r="O65">
        <f t="shared" ref="O65" si="379">AVERAGE(O64,O63)</f>
        <v>7.0500000000000007</v>
      </c>
      <c r="P65">
        <f t="shared" ref="P65" si="380">AVERAGE(P64,P63)</f>
        <v>9.0500000000000007</v>
      </c>
      <c r="Q65">
        <f t="shared" ref="Q65" si="381">AVERAGE(Q64,Q63)</f>
        <v>8.25</v>
      </c>
      <c r="R65">
        <f t="shared" ref="R65" si="382">AVERAGE(R64,R63)</f>
        <v>7.1</v>
      </c>
      <c r="S65">
        <f t="shared" ref="S65" si="383">AVERAGE(S64,S63)</f>
        <v>8.9499999999999993</v>
      </c>
      <c r="T65">
        <f t="shared" ref="T65" si="384">AVERAGE(T64,T63)</f>
        <v>8.25</v>
      </c>
      <c r="U65">
        <f t="shared" ref="U65" si="385">AVERAGE(U64,U63)</f>
        <v>8.15</v>
      </c>
      <c r="V65">
        <f t="shared" ref="V65" si="386">AVERAGE(V64,V63)</f>
        <v>8.25</v>
      </c>
      <c r="W65">
        <f t="shared" ref="W65" si="387">AVERAGE(W64,W63)</f>
        <v>9.0500000000000007</v>
      </c>
      <c r="X65">
        <f t="shared" ref="X65" si="388">AVERAGE(X64,X63)</f>
        <v>8.3999999999999986</v>
      </c>
      <c r="Y65">
        <f t="shared" ref="Y65" si="389">AVERAGE(Y64,Y63)</f>
        <v>8.6999999999999993</v>
      </c>
      <c r="Z65">
        <f t="shared" ref="Z65" si="390">AVERAGE(Z64,Z63)</f>
        <v>7.6</v>
      </c>
      <c r="AA65">
        <f t="shared" ref="AA65" si="391">AVERAGE(AA64,AA63)</f>
        <v>7.8</v>
      </c>
      <c r="AB65">
        <f t="shared" ref="AB65" si="392">AVERAGE(AB64,AB63)</f>
        <v>8.9</v>
      </c>
      <c r="AC65">
        <f t="shared" ref="AC65" si="393">AVERAGE(AC64,AC63)</f>
        <v>8.35</v>
      </c>
      <c r="AD65">
        <f t="shared" ref="AD65" si="394">AVERAGE(AD64,AD63)</f>
        <v>10.3</v>
      </c>
      <c r="AE65">
        <f t="shared" ref="AE65" si="395">AVERAGE(AE64,AE63)</f>
        <v>6.7</v>
      </c>
      <c r="AF65">
        <f t="shared" ref="AF65" si="396">AVERAGE(AF64,AF63)</f>
        <v>10.899999999999999</v>
      </c>
      <c r="AG65">
        <f t="shared" ref="AG65" si="397">AVERAGE(AG64,AG63)</f>
        <v>6.5500000000000007</v>
      </c>
      <c r="AH65">
        <f t="shared" ref="AH65" si="398">AVERAGE(AH64,AH63)</f>
        <v>8.15</v>
      </c>
      <c r="AI65">
        <f t="shared" ref="AI65" si="399">AVERAGE(AI64,AI63)</f>
        <v>9.1</v>
      </c>
      <c r="AJ65">
        <f t="shared" ref="AJ65" si="400">AVERAGE(AJ64,AJ63)</f>
        <v>7.25</v>
      </c>
      <c r="AK65">
        <f t="shared" ref="AK65" si="401">AVERAGE(AK64,AK63)</f>
        <v>10.850000000000001</v>
      </c>
      <c r="AL65">
        <f t="shared" ref="AL65" si="402">AVERAGE(AL64,AL63)</f>
        <v>8.6999999999999993</v>
      </c>
      <c r="AM65">
        <f t="shared" ref="AM65" si="403">AVERAGE(AM64,AM63)</f>
        <v>10.75</v>
      </c>
      <c r="AN65">
        <f t="shared" ref="AN65" si="404">AVERAGE(AN64,AN63)</f>
        <v>9.8000000000000007</v>
      </c>
      <c r="AO65">
        <f t="shared" ref="AO65" si="405">AVERAGE(AO64,AO63)</f>
        <v>8.8000000000000007</v>
      </c>
      <c r="AP65">
        <f t="shared" ref="AP65" si="406">AVERAGE(AP64,AP63)</f>
        <v>10.050000000000001</v>
      </c>
      <c r="AQ65">
        <f t="shared" ref="AQ65" si="407">AVERAGE(AQ64,AQ63)</f>
        <v>6.85</v>
      </c>
      <c r="AR65">
        <f t="shared" ref="AR65" si="408">AVERAGE(AR64,AR63)</f>
        <v>7.7</v>
      </c>
      <c r="AS65">
        <f t="shared" ref="AS65" si="409">AVERAGE(AS64,AS63)</f>
        <v>8</v>
      </c>
      <c r="AT65">
        <f t="shared" ref="AT65" si="410">AVERAGE(AT64,AT63)</f>
        <v>9.9499999999999993</v>
      </c>
      <c r="AU65" t="e">
        <f t="shared" ref="AU65" si="411">AVERAGE(AU64,AU63)</f>
        <v>#VALUE!</v>
      </c>
    </row>
    <row r="66" spans="1:48" x14ac:dyDescent="0.3">
      <c r="A66" s="31">
        <v>2351</v>
      </c>
      <c r="B66" s="27">
        <v>43424</v>
      </c>
      <c r="C66" s="71" t="b">
        <v>0</v>
      </c>
      <c r="D66" t="s">
        <v>88</v>
      </c>
      <c r="E66">
        <v>2</v>
      </c>
      <c r="F66" t="s">
        <v>65</v>
      </c>
      <c r="G66">
        <v>1.52</v>
      </c>
      <c r="I66" t="s">
        <v>98</v>
      </c>
      <c r="J66" s="9">
        <v>8.3000000000000007</v>
      </c>
      <c r="K66" s="9">
        <v>0.3</v>
      </c>
      <c r="L66" s="9">
        <v>2.9</v>
      </c>
      <c r="M66" s="9">
        <v>4.7</v>
      </c>
      <c r="N66" s="9">
        <v>5</v>
      </c>
      <c r="O66" s="9">
        <v>5.5</v>
      </c>
      <c r="P66" s="9">
        <v>8.1</v>
      </c>
      <c r="Q66" s="9">
        <v>7.1</v>
      </c>
      <c r="R66" s="9">
        <v>6.2</v>
      </c>
      <c r="S66" s="9">
        <v>8.6999999999999993</v>
      </c>
      <c r="T66" s="9">
        <v>8.3000000000000007</v>
      </c>
      <c r="U66" s="9">
        <v>7.3</v>
      </c>
      <c r="V66" s="9">
        <v>7.7</v>
      </c>
      <c r="W66" s="9">
        <v>8.9</v>
      </c>
      <c r="X66" s="9">
        <v>7.6</v>
      </c>
      <c r="Y66" s="9">
        <v>9.1999999999999993</v>
      </c>
      <c r="Z66" s="9">
        <v>7</v>
      </c>
      <c r="AA66" s="9">
        <v>68</v>
      </c>
      <c r="AB66" s="9">
        <v>7.4</v>
      </c>
      <c r="AC66" s="9">
        <v>6.3</v>
      </c>
      <c r="AD66" s="9">
        <v>10.6</v>
      </c>
      <c r="AE66" s="9">
        <v>6.2</v>
      </c>
      <c r="AF66" s="9">
        <v>11</v>
      </c>
      <c r="AG66" s="9">
        <v>5.5</v>
      </c>
      <c r="AH66" s="9">
        <v>6.5</v>
      </c>
      <c r="AI66" s="9">
        <v>8</v>
      </c>
      <c r="AJ66" s="9">
        <v>5.0999999999999996</v>
      </c>
      <c r="AK66" s="9">
        <v>11.5</v>
      </c>
      <c r="AL66" s="9">
        <v>7</v>
      </c>
      <c r="AM66" s="9">
        <v>12.5</v>
      </c>
      <c r="AN66" s="9">
        <v>9.6</v>
      </c>
      <c r="AO66" s="9">
        <v>8.4</v>
      </c>
      <c r="AP66" s="9">
        <v>10.3</v>
      </c>
      <c r="AQ66" s="9">
        <v>7.3</v>
      </c>
      <c r="AR66" s="9">
        <v>7.4</v>
      </c>
      <c r="AS66" s="9">
        <v>8.6</v>
      </c>
      <c r="AT66" s="9">
        <v>8.6999999999999993</v>
      </c>
      <c r="AU66">
        <v>8.6999999999999993</v>
      </c>
    </row>
    <row r="67" spans="1:48" x14ac:dyDescent="0.3">
      <c r="A67" s="31">
        <v>2351</v>
      </c>
      <c r="B67" s="26">
        <v>43424</v>
      </c>
      <c r="C67" s="71" t="b">
        <v>0</v>
      </c>
      <c r="D67" t="s">
        <v>88</v>
      </c>
      <c r="E67">
        <v>2</v>
      </c>
      <c r="F67" t="s">
        <v>65</v>
      </c>
      <c r="G67">
        <v>1.52</v>
      </c>
      <c r="I67" t="s">
        <v>99</v>
      </c>
      <c r="J67" s="9">
        <v>11.7</v>
      </c>
      <c r="K67" s="9">
        <v>1.7</v>
      </c>
      <c r="L67" s="9">
        <v>4.5</v>
      </c>
      <c r="M67" s="9">
        <v>7.2</v>
      </c>
      <c r="N67" s="9">
        <v>9.8000000000000007</v>
      </c>
      <c r="O67" s="9">
        <v>12.6</v>
      </c>
      <c r="P67" s="9">
        <v>12.7</v>
      </c>
      <c r="Q67" s="9">
        <v>11.7</v>
      </c>
      <c r="R67" s="9">
        <v>11.2</v>
      </c>
      <c r="S67" s="9">
        <v>10.5</v>
      </c>
      <c r="T67" s="9">
        <v>14.8</v>
      </c>
      <c r="U67" s="9">
        <v>14.4</v>
      </c>
      <c r="V67" s="9">
        <v>12.7</v>
      </c>
      <c r="W67" s="9">
        <v>11.6</v>
      </c>
      <c r="X67" s="9">
        <v>11.5</v>
      </c>
      <c r="Y67" s="9">
        <v>9.5</v>
      </c>
      <c r="Z67" s="9">
        <v>13.7</v>
      </c>
      <c r="AA67" s="9">
        <v>10.1</v>
      </c>
      <c r="AB67" s="9">
        <v>12.3</v>
      </c>
      <c r="AC67" s="9">
        <v>13.2</v>
      </c>
      <c r="AD67" s="9">
        <v>14.8</v>
      </c>
      <c r="AE67" s="9">
        <v>7.4</v>
      </c>
      <c r="AF67" s="9">
        <v>14.9</v>
      </c>
      <c r="AG67" s="9">
        <v>12.2</v>
      </c>
      <c r="AH67" s="9">
        <v>10.6</v>
      </c>
      <c r="AI67" s="9">
        <v>19.8</v>
      </c>
      <c r="AJ67" s="9">
        <v>9.6999999999999993</v>
      </c>
      <c r="AK67" s="9">
        <v>16.2</v>
      </c>
      <c r="AL67" s="9">
        <v>14.3</v>
      </c>
      <c r="AM67" s="9">
        <v>18.7</v>
      </c>
      <c r="AN67" s="9">
        <v>16.100000000000001</v>
      </c>
      <c r="AO67" s="9">
        <v>13.2</v>
      </c>
      <c r="AP67" s="9">
        <v>15.9</v>
      </c>
      <c r="AQ67" s="9">
        <v>14.1</v>
      </c>
      <c r="AR67" s="9">
        <v>14.9</v>
      </c>
      <c r="AS67" s="9">
        <v>15.2</v>
      </c>
      <c r="AT67" s="9">
        <v>17.7</v>
      </c>
      <c r="AU67">
        <v>18.7</v>
      </c>
    </row>
    <row r="68" spans="1:48" x14ac:dyDescent="0.3">
      <c r="A68" s="31">
        <v>2351</v>
      </c>
      <c r="B68" s="26">
        <v>43424</v>
      </c>
      <c r="C68" s="71" t="b">
        <v>0</v>
      </c>
      <c r="D68" t="s">
        <v>88</v>
      </c>
      <c r="E68">
        <v>2</v>
      </c>
      <c r="F68" t="s">
        <v>65</v>
      </c>
      <c r="G68">
        <v>1.52</v>
      </c>
      <c r="I68" t="s">
        <v>100</v>
      </c>
      <c r="J68" s="9">
        <v>4.5</v>
      </c>
      <c r="K68" s="9">
        <v>1</v>
      </c>
      <c r="L68" s="9">
        <v>2.4</v>
      </c>
      <c r="M68" s="9">
        <v>3.7</v>
      </c>
      <c r="N68" s="9">
        <v>5.3</v>
      </c>
      <c r="O68" s="9">
        <v>5.3</v>
      </c>
      <c r="P68" s="9">
        <v>5.0999999999999996</v>
      </c>
      <c r="Q68" s="9">
        <v>4.5999999999999996</v>
      </c>
      <c r="R68" s="9">
        <v>4.5999999999999996</v>
      </c>
      <c r="S68" s="9">
        <v>5.4</v>
      </c>
      <c r="T68" s="9">
        <v>5.4</v>
      </c>
      <c r="U68" s="9">
        <v>4.5999999999999996</v>
      </c>
      <c r="V68" s="9">
        <v>4.9000000000000004</v>
      </c>
      <c r="W68" s="9">
        <v>5.3</v>
      </c>
      <c r="X68" s="9">
        <v>5.0999999999999996</v>
      </c>
      <c r="Y68" s="9">
        <v>4.7</v>
      </c>
      <c r="Z68" s="9">
        <v>5</v>
      </c>
      <c r="AA68" s="9">
        <v>3.7</v>
      </c>
      <c r="AB68" s="9">
        <v>3.9</v>
      </c>
      <c r="AC68" s="9">
        <v>3.8</v>
      </c>
      <c r="AD68" s="9">
        <v>4.4000000000000004</v>
      </c>
      <c r="AE68" s="9">
        <v>3.6</v>
      </c>
      <c r="AF68" s="9">
        <v>3.9</v>
      </c>
      <c r="AG68" s="9">
        <v>3.5</v>
      </c>
      <c r="AH68" s="9">
        <v>4.4000000000000004</v>
      </c>
      <c r="AI68" s="9">
        <v>4.8</v>
      </c>
      <c r="AJ68" s="9">
        <v>4.2</v>
      </c>
      <c r="AK68" s="9">
        <v>4.0999999999999996</v>
      </c>
      <c r="AL68" s="9">
        <v>4</v>
      </c>
      <c r="AM68" s="9">
        <v>4.8</v>
      </c>
      <c r="AN68" s="9">
        <v>4.5999999999999996</v>
      </c>
      <c r="AO68" s="9">
        <v>4.2</v>
      </c>
      <c r="AP68" s="9">
        <v>5.0999999999999996</v>
      </c>
      <c r="AQ68" s="9">
        <v>3.6</v>
      </c>
      <c r="AR68" s="9">
        <v>4.9000000000000004</v>
      </c>
      <c r="AS68" s="9">
        <v>5.4</v>
      </c>
      <c r="AT68" s="9">
        <v>6.8</v>
      </c>
      <c r="AU68">
        <v>-10</v>
      </c>
    </row>
    <row r="69" spans="1:48" x14ac:dyDescent="0.3">
      <c r="A69" s="31">
        <v>2351</v>
      </c>
      <c r="B69" s="27">
        <v>43424</v>
      </c>
      <c r="C69" s="71" t="b">
        <v>0</v>
      </c>
      <c r="D69" t="s">
        <v>88</v>
      </c>
      <c r="E69">
        <v>2</v>
      </c>
      <c r="F69" t="s">
        <v>65</v>
      </c>
      <c r="G69">
        <v>1.52</v>
      </c>
      <c r="I69" t="s">
        <v>221</v>
      </c>
      <c r="J69" s="9">
        <f>AVERAGE(J67,J68)</f>
        <v>8.1</v>
      </c>
      <c r="K69" s="9">
        <f t="shared" ref="K69:AU69" si="412">AVERAGE(K67,K68)</f>
        <v>1.35</v>
      </c>
      <c r="L69" s="9">
        <f t="shared" si="412"/>
        <v>3.45</v>
      </c>
      <c r="M69" s="9">
        <f t="shared" si="412"/>
        <v>5.45</v>
      </c>
      <c r="N69" s="9">
        <f t="shared" si="412"/>
        <v>7.5500000000000007</v>
      </c>
      <c r="O69" s="9">
        <f t="shared" si="412"/>
        <v>8.9499999999999993</v>
      </c>
      <c r="P69" s="9">
        <f t="shared" si="412"/>
        <v>8.8999999999999986</v>
      </c>
      <c r="Q69" s="9">
        <f t="shared" si="412"/>
        <v>8.1499999999999986</v>
      </c>
      <c r="R69" s="9">
        <f t="shared" si="412"/>
        <v>7.8999999999999995</v>
      </c>
      <c r="S69" s="9">
        <f t="shared" si="412"/>
        <v>7.95</v>
      </c>
      <c r="T69" s="9">
        <f t="shared" si="412"/>
        <v>10.100000000000001</v>
      </c>
      <c r="U69" s="9">
        <f t="shared" si="412"/>
        <v>9.5</v>
      </c>
      <c r="V69" s="9">
        <f t="shared" si="412"/>
        <v>8.8000000000000007</v>
      </c>
      <c r="W69" s="9">
        <f t="shared" si="412"/>
        <v>8.4499999999999993</v>
      </c>
      <c r="X69" s="9">
        <f t="shared" si="412"/>
        <v>8.3000000000000007</v>
      </c>
      <c r="Y69" s="9">
        <f t="shared" si="412"/>
        <v>7.1</v>
      </c>
      <c r="Z69" s="9">
        <f t="shared" si="412"/>
        <v>9.35</v>
      </c>
      <c r="AA69" s="9">
        <f t="shared" si="412"/>
        <v>6.9</v>
      </c>
      <c r="AB69" s="9">
        <f t="shared" si="412"/>
        <v>8.1</v>
      </c>
      <c r="AC69" s="9">
        <f t="shared" si="412"/>
        <v>8.5</v>
      </c>
      <c r="AD69" s="9">
        <f t="shared" si="412"/>
        <v>9.6000000000000014</v>
      </c>
      <c r="AE69" s="9">
        <f t="shared" si="412"/>
        <v>5.5</v>
      </c>
      <c r="AF69" s="9">
        <f t="shared" si="412"/>
        <v>9.4</v>
      </c>
      <c r="AG69" s="9">
        <f t="shared" si="412"/>
        <v>7.85</v>
      </c>
      <c r="AH69" s="9">
        <f t="shared" si="412"/>
        <v>7.5</v>
      </c>
      <c r="AI69" s="9">
        <f t="shared" si="412"/>
        <v>12.3</v>
      </c>
      <c r="AJ69" s="9">
        <f t="shared" si="412"/>
        <v>6.9499999999999993</v>
      </c>
      <c r="AK69" s="9">
        <f t="shared" si="412"/>
        <v>10.149999999999999</v>
      </c>
      <c r="AL69" s="9">
        <f t="shared" si="412"/>
        <v>9.15</v>
      </c>
      <c r="AM69" s="9">
        <f t="shared" si="412"/>
        <v>11.75</v>
      </c>
      <c r="AN69" s="9">
        <f t="shared" si="412"/>
        <v>10.350000000000001</v>
      </c>
      <c r="AO69" s="9">
        <f t="shared" si="412"/>
        <v>8.6999999999999993</v>
      </c>
      <c r="AP69" s="9">
        <f t="shared" si="412"/>
        <v>10.5</v>
      </c>
      <c r="AQ69" s="9">
        <f t="shared" si="412"/>
        <v>8.85</v>
      </c>
      <c r="AR69" s="9">
        <f t="shared" si="412"/>
        <v>9.9</v>
      </c>
      <c r="AS69" s="9">
        <f t="shared" si="412"/>
        <v>10.3</v>
      </c>
      <c r="AT69" s="9">
        <f t="shared" si="412"/>
        <v>12.25</v>
      </c>
      <c r="AU69" s="9">
        <f t="shared" si="412"/>
        <v>4.3499999999999996</v>
      </c>
    </row>
    <row r="70" spans="1:48" x14ac:dyDescent="0.3">
      <c r="A70" s="31">
        <v>2351</v>
      </c>
      <c r="B70" s="26">
        <v>43424</v>
      </c>
      <c r="C70" s="71" t="b">
        <v>0</v>
      </c>
      <c r="D70" t="s">
        <v>88</v>
      </c>
      <c r="E70">
        <v>2</v>
      </c>
      <c r="F70" t="s">
        <v>65</v>
      </c>
      <c r="G70">
        <v>1.52</v>
      </c>
      <c r="I70" t="s">
        <v>102</v>
      </c>
      <c r="J70" s="9">
        <f>AVERAGE(J69,J65)</f>
        <v>8.2749999999999986</v>
      </c>
      <c r="K70" s="9">
        <f t="shared" ref="K70:AU70" si="413">AVERAGE(K69,K65)</f>
        <v>1</v>
      </c>
      <c r="L70" s="9">
        <f t="shared" si="413"/>
        <v>3.55</v>
      </c>
      <c r="M70" s="9">
        <f t="shared" si="413"/>
        <v>5.8000000000000007</v>
      </c>
      <c r="N70" s="9">
        <f t="shared" si="413"/>
        <v>7.6750000000000007</v>
      </c>
      <c r="O70" s="9">
        <f t="shared" si="413"/>
        <v>8</v>
      </c>
      <c r="P70" s="9">
        <f t="shared" si="413"/>
        <v>8.9749999999999996</v>
      </c>
      <c r="Q70" s="9">
        <f t="shared" si="413"/>
        <v>8.1999999999999993</v>
      </c>
      <c r="R70" s="9">
        <f t="shared" si="413"/>
        <v>7.5</v>
      </c>
      <c r="S70" s="9">
        <f t="shared" si="413"/>
        <v>8.4499999999999993</v>
      </c>
      <c r="T70" s="9">
        <f t="shared" si="413"/>
        <v>9.1750000000000007</v>
      </c>
      <c r="U70" s="9">
        <f t="shared" si="413"/>
        <v>8.8249999999999993</v>
      </c>
      <c r="V70" s="9">
        <f t="shared" si="413"/>
        <v>8.5250000000000004</v>
      </c>
      <c r="W70" s="9">
        <f t="shared" si="413"/>
        <v>8.75</v>
      </c>
      <c r="X70" s="9">
        <f t="shared" si="413"/>
        <v>8.35</v>
      </c>
      <c r="Y70" s="9">
        <f t="shared" si="413"/>
        <v>7.8999999999999995</v>
      </c>
      <c r="Z70" s="9">
        <f t="shared" si="413"/>
        <v>8.4749999999999996</v>
      </c>
      <c r="AA70" s="9">
        <f t="shared" si="413"/>
        <v>7.35</v>
      </c>
      <c r="AB70" s="9">
        <f t="shared" si="413"/>
        <v>8.5</v>
      </c>
      <c r="AC70" s="9">
        <f t="shared" si="413"/>
        <v>8.4250000000000007</v>
      </c>
      <c r="AD70" s="9">
        <f t="shared" si="413"/>
        <v>9.9500000000000011</v>
      </c>
      <c r="AE70" s="9">
        <f t="shared" si="413"/>
        <v>6.1</v>
      </c>
      <c r="AF70" s="9">
        <f t="shared" si="413"/>
        <v>10.149999999999999</v>
      </c>
      <c r="AG70" s="9">
        <f t="shared" si="413"/>
        <v>7.2</v>
      </c>
      <c r="AH70" s="9">
        <f t="shared" si="413"/>
        <v>7.8250000000000002</v>
      </c>
      <c r="AI70" s="9">
        <f t="shared" si="413"/>
        <v>10.7</v>
      </c>
      <c r="AJ70" s="9">
        <f t="shared" si="413"/>
        <v>7.1</v>
      </c>
      <c r="AK70" s="9">
        <f t="shared" si="413"/>
        <v>10.5</v>
      </c>
      <c r="AL70" s="9">
        <f t="shared" si="413"/>
        <v>8.9250000000000007</v>
      </c>
      <c r="AM70" s="9">
        <f t="shared" si="413"/>
        <v>11.25</v>
      </c>
      <c r="AN70" s="9">
        <f t="shared" si="413"/>
        <v>10.075000000000001</v>
      </c>
      <c r="AO70" s="9">
        <f t="shared" si="413"/>
        <v>8.75</v>
      </c>
      <c r="AP70" s="9">
        <f t="shared" si="413"/>
        <v>10.275</v>
      </c>
      <c r="AQ70" s="9">
        <f t="shared" si="413"/>
        <v>7.85</v>
      </c>
      <c r="AR70" s="9">
        <f t="shared" si="413"/>
        <v>8.8000000000000007</v>
      </c>
      <c r="AS70" s="9">
        <f t="shared" si="413"/>
        <v>9.15</v>
      </c>
      <c r="AT70" s="9">
        <f t="shared" si="413"/>
        <v>11.1</v>
      </c>
      <c r="AU70" s="9" t="e">
        <f t="shared" si="413"/>
        <v>#VALUE!</v>
      </c>
    </row>
    <row r="71" spans="1:48" x14ac:dyDescent="0.3">
      <c r="A71" s="31">
        <v>2351</v>
      </c>
      <c r="B71" s="27">
        <v>43424</v>
      </c>
      <c r="C71" s="71" t="b">
        <v>0</v>
      </c>
      <c r="D71" t="s">
        <v>88</v>
      </c>
      <c r="E71">
        <v>2</v>
      </c>
      <c r="F71" t="s">
        <v>65</v>
      </c>
      <c r="G71">
        <v>1.52</v>
      </c>
      <c r="I71" t="s">
        <v>101</v>
      </c>
      <c r="J71" s="9">
        <v>7.2</v>
      </c>
      <c r="K71" s="9">
        <v>0.7</v>
      </c>
      <c r="L71" s="9">
        <v>2.1</v>
      </c>
      <c r="M71" s="9">
        <v>3.5</v>
      </c>
      <c r="N71" s="9">
        <v>4.5</v>
      </c>
      <c r="O71" s="9">
        <v>7.3</v>
      </c>
      <c r="P71" s="9">
        <v>7.6</v>
      </c>
      <c r="Q71" s="9">
        <v>7.1</v>
      </c>
      <c r="R71" s="9">
        <v>6.6</v>
      </c>
      <c r="S71" s="9">
        <v>5.0999999999999996</v>
      </c>
      <c r="T71" s="9">
        <v>9.4</v>
      </c>
      <c r="U71" s="9">
        <v>9.8000000000000007</v>
      </c>
      <c r="V71" s="9">
        <v>7.8</v>
      </c>
      <c r="W71" s="9">
        <v>6.3</v>
      </c>
      <c r="X71" s="9">
        <v>6.4</v>
      </c>
      <c r="Y71" s="9">
        <v>4.8</v>
      </c>
      <c r="Z71" s="9">
        <v>8.6999999999999993</v>
      </c>
      <c r="AA71" s="9">
        <v>6.4</v>
      </c>
      <c r="AB71" s="9">
        <v>8.4</v>
      </c>
      <c r="AC71" s="9">
        <v>9.4</v>
      </c>
      <c r="AD71" s="9">
        <v>10.4</v>
      </c>
      <c r="AE71" s="9">
        <v>3.8</v>
      </c>
      <c r="AF71" s="9">
        <v>11</v>
      </c>
      <c r="AG71" s="9">
        <v>8.6999999999999993</v>
      </c>
      <c r="AH71" s="9">
        <v>6.2</v>
      </c>
      <c r="AI71" s="9">
        <v>15</v>
      </c>
      <c r="AJ71" s="9">
        <v>5.5</v>
      </c>
      <c r="AK71" s="9">
        <v>12.1</v>
      </c>
      <c r="AL71" s="9">
        <v>10.3</v>
      </c>
      <c r="AM71" s="9">
        <v>13.9</v>
      </c>
      <c r="AN71" s="9">
        <v>11.5</v>
      </c>
      <c r="AO71" s="9">
        <v>9</v>
      </c>
      <c r="AP71" s="9">
        <v>10.8</v>
      </c>
      <c r="AQ71" s="9">
        <v>10.5</v>
      </c>
      <c r="AR71" s="9">
        <v>10</v>
      </c>
      <c r="AS71" s="9">
        <v>9.8000000000000007</v>
      </c>
      <c r="AT71" s="9">
        <v>10.9</v>
      </c>
      <c r="AU71" s="4" t="e">
        <v>#VALUE!</v>
      </c>
    </row>
    <row r="72" spans="1:48" x14ac:dyDescent="0.3">
      <c r="A72" s="31">
        <v>2351</v>
      </c>
      <c r="B72" s="27">
        <v>43424</v>
      </c>
      <c r="C72" s="71" t="b">
        <v>0</v>
      </c>
      <c r="D72" t="s">
        <v>88</v>
      </c>
      <c r="E72">
        <v>2</v>
      </c>
      <c r="F72" t="s">
        <v>65</v>
      </c>
      <c r="G72">
        <v>1.52</v>
      </c>
      <c r="I72" t="s">
        <v>103</v>
      </c>
      <c r="J72" s="4">
        <f t="shared" ref="J72:AT72" si="414">IF(AND((J68+J64)/2&gt;5,(J67+J63)/2&gt;10,J73="N",J74="N"),4,IF(AND((J68+J64)/2&lt;5,(J67+J63)/2&gt;10,J73="N",J74="N"),4,IF(AND((J68+J64)/2&lt;5,(J67+J63)/2&lt;5,J73="Y"),1,IF(AND(J74="Y",J73="N"),3,IF(AND(J74="Y",J73="Y"),1,IF(AND((J68+J64)/2&lt;5,(J67+J63)/2&gt;5,(J67+J63)/2&lt;10,J73="N",J74="N"),2,IF(AND((J68+J64)/2&lt;5,(J67+J63)/2&lt;5,J73="N",J74="N"),0,"")))))))</f>
        <v>4</v>
      </c>
      <c r="K72" s="4">
        <f t="shared" si="414"/>
        <v>0</v>
      </c>
      <c r="L72" s="4">
        <f t="shared" si="414"/>
        <v>0</v>
      </c>
      <c r="M72" s="4">
        <f t="shared" si="414"/>
        <v>2</v>
      </c>
      <c r="N72" s="4">
        <f t="shared" si="414"/>
        <v>4</v>
      </c>
      <c r="O72" s="4">
        <f t="shared" si="414"/>
        <v>4</v>
      </c>
      <c r="P72" s="4">
        <f t="shared" si="414"/>
        <v>4</v>
      </c>
      <c r="Q72" s="4">
        <f t="shared" si="414"/>
        <v>4</v>
      </c>
      <c r="R72" s="4">
        <f t="shared" si="414"/>
        <v>4</v>
      </c>
      <c r="S72" s="4" t="str">
        <f t="shared" si="414"/>
        <v/>
      </c>
      <c r="T72" s="4">
        <f t="shared" si="414"/>
        <v>4</v>
      </c>
      <c r="U72" s="4">
        <f t="shared" si="414"/>
        <v>4</v>
      </c>
      <c r="V72" s="4">
        <f t="shared" si="414"/>
        <v>4</v>
      </c>
      <c r="W72" s="4">
        <f t="shared" si="414"/>
        <v>4</v>
      </c>
      <c r="X72" s="4">
        <f t="shared" si="414"/>
        <v>4</v>
      </c>
      <c r="Y72" s="4">
        <f t="shared" si="414"/>
        <v>4</v>
      </c>
      <c r="Z72" s="4">
        <f t="shared" si="414"/>
        <v>4</v>
      </c>
      <c r="AA72" s="4">
        <f t="shared" si="414"/>
        <v>4</v>
      </c>
      <c r="AB72" s="4">
        <f t="shared" si="414"/>
        <v>4</v>
      </c>
      <c r="AC72" s="4">
        <f t="shared" si="414"/>
        <v>4</v>
      </c>
      <c r="AD72" s="4">
        <f t="shared" si="414"/>
        <v>4</v>
      </c>
      <c r="AE72" s="4">
        <f t="shared" si="414"/>
        <v>2</v>
      </c>
      <c r="AF72" s="4">
        <f t="shared" si="414"/>
        <v>4</v>
      </c>
      <c r="AG72" s="4">
        <f t="shared" si="414"/>
        <v>4</v>
      </c>
      <c r="AH72" s="4">
        <f t="shared" si="414"/>
        <v>4</v>
      </c>
      <c r="AI72" s="4">
        <f t="shared" si="414"/>
        <v>4</v>
      </c>
      <c r="AJ72" s="4">
        <f t="shared" si="414"/>
        <v>2</v>
      </c>
      <c r="AK72" s="4">
        <f t="shared" si="414"/>
        <v>4</v>
      </c>
      <c r="AL72" s="4">
        <f t="shared" si="414"/>
        <v>4</v>
      </c>
      <c r="AM72" s="4">
        <f t="shared" si="414"/>
        <v>4</v>
      </c>
      <c r="AN72" s="4">
        <f t="shared" si="414"/>
        <v>4</v>
      </c>
      <c r="AO72" s="4">
        <f t="shared" si="414"/>
        <v>4</v>
      </c>
      <c r="AP72" s="4" t="str">
        <f t="shared" si="414"/>
        <v/>
      </c>
      <c r="AQ72" s="4">
        <f t="shared" si="414"/>
        <v>4</v>
      </c>
      <c r="AR72" s="4">
        <f t="shared" si="414"/>
        <v>4</v>
      </c>
      <c r="AS72" s="4">
        <f t="shared" si="414"/>
        <v>4</v>
      </c>
      <c r="AT72" s="4">
        <f t="shared" si="414"/>
        <v>4</v>
      </c>
      <c r="AU72" t="s">
        <v>105</v>
      </c>
    </row>
    <row r="73" spans="1:48" x14ac:dyDescent="0.3">
      <c r="A73" s="31">
        <v>2351</v>
      </c>
      <c r="B73" s="26">
        <v>43424</v>
      </c>
      <c r="C73" s="71" t="b">
        <v>0</v>
      </c>
      <c r="D73" t="s">
        <v>88</v>
      </c>
      <c r="E73">
        <v>2</v>
      </c>
      <c r="F73" t="s">
        <v>65</v>
      </c>
      <c r="G73">
        <v>1.52</v>
      </c>
      <c r="I73" t="s">
        <v>104</v>
      </c>
      <c r="J73" s="4" t="s">
        <v>105</v>
      </c>
      <c r="K73" s="4" t="s">
        <v>105</v>
      </c>
      <c r="L73" s="9" t="s">
        <v>105</v>
      </c>
      <c r="M73" s="9" t="s">
        <v>105</v>
      </c>
      <c r="N73" s="9" t="s">
        <v>105</v>
      </c>
      <c r="O73" s="9" t="s">
        <v>105</v>
      </c>
      <c r="P73" s="9" t="s">
        <v>105</v>
      </c>
      <c r="Q73" s="9" t="s">
        <v>105</v>
      </c>
      <c r="R73" s="9" t="s">
        <v>105</v>
      </c>
      <c r="S73" s="9" t="s">
        <v>105</v>
      </c>
      <c r="T73" s="9" t="s">
        <v>105</v>
      </c>
      <c r="U73" s="9" t="s">
        <v>105</v>
      </c>
      <c r="V73" s="9" t="s">
        <v>105</v>
      </c>
      <c r="W73" s="9" t="s">
        <v>105</v>
      </c>
      <c r="X73" s="9" t="s">
        <v>105</v>
      </c>
      <c r="Y73" s="9" t="s">
        <v>105</v>
      </c>
      <c r="Z73" s="9" t="s">
        <v>105</v>
      </c>
      <c r="AA73" s="9" t="s">
        <v>105</v>
      </c>
      <c r="AB73" s="9" t="s">
        <v>105</v>
      </c>
      <c r="AC73" s="9" t="s">
        <v>105</v>
      </c>
      <c r="AD73" s="9" t="s">
        <v>105</v>
      </c>
      <c r="AE73" s="9" t="s">
        <v>105</v>
      </c>
      <c r="AF73" s="9" t="s">
        <v>105</v>
      </c>
      <c r="AG73" s="9" t="s">
        <v>105</v>
      </c>
      <c r="AH73" s="9" t="s">
        <v>105</v>
      </c>
      <c r="AI73" s="9" t="s">
        <v>105</v>
      </c>
      <c r="AJ73" s="9" t="s">
        <v>105</v>
      </c>
      <c r="AK73" s="9" t="s">
        <v>105</v>
      </c>
      <c r="AL73" s="9" t="s">
        <v>105</v>
      </c>
      <c r="AM73" s="9" t="s">
        <v>105</v>
      </c>
      <c r="AN73" s="9" t="s">
        <v>105</v>
      </c>
      <c r="AO73" s="9" t="s">
        <v>105</v>
      </c>
      <c r="AP73" s="9" t="s">
        <v>105</v>
      </c>
      <c r="AQ73" s="9" t="s">
        <v>105</v>
      </c>
      <c r="AR73" s="9" t="s">
        <v>105</v>
      </c>
      <c r="AS73" s="9" t="s">
        <v>105</v>
      </c>
      <c r="AT73" s="9" t="s">
        <v>105</v>
      </c>
      <c r="AU73" t="s">
        <v>105</v>
      </c>
      <c r="AV73">
        <f t="shared" si="221"/>
        <v>0</v>
      </c>
    </row>
    <row r="74" spans="1:48" x14ac:dyDescent="0.3">
      <c r="A74" s="31">
        <v>2351</v>
      </c>
      <c r="B74" s="27">
        <v>43424</v>
      </c>
      <c r="C74" s="71" t="b">
        <v>0</v>
      </c>
      <c r="D74" t="s">
        <v>88</v>
      </c>
      <c r="E74">
        <v>2</v>
      </c>
      <c r="F74" t="s">
        <v>65</v>
      </c>
      <c r="G74">
        <v>1.52</v>
      </c>
      <c r="I74" t="s">
        <v>106</v>
      </c>
      <c r="J74" s="4" t="s">
        <v>105</v>
      </c>
      <c r="K74" s="4" t="s">
        <v>105</v>
      </c>
      <c r="L74" s="9" t="s">
        <v>105</v>
      </c>
      <c r="M74" s="9" t="s">
        <v>105</v>
      </c>
      <c r="N74" s="9" t="s">
        <v>105</v>
      </c>
      <c r="O74" s="9" t="s">
        <v>105</v>
      </c>
      <c r="P74" s="9" t="s">
        <v>105</v>
      </c>
      <c r="Q74" s="9" t="s">
        <v>105</v>
      </c>
      <c r="R74" s="9" t="s">
        <v>105</v>
      </c>
      <c r="S74" s="9" t="s">
        <v>105</v>
      </c>
      <c r="T74" s="9" t="s">
        <v>105</v>
      </c>
      <c r="U74" s="9" t="s">
        <v>105</v>
      </c>
      <c r="V74" s="9" t="s">
        <v>105</v>
      </c>
      <c r="W74" s="9" t="s">
        <v>105</v>
      </c>
      <c r="X74" s="9" t="s">
        <v>105</v>
      </c>
      <c r="Y74" s="9" t="s">
        <v>105</v>
      </c>
      <c r="Z74" s="9" t="s">
        <v>105</v>
      </c>
      <c r="AA74" s="9" t="s">
        <v>105</v>
      </c>
      <c r="AB74" s="9" t="s">
        <v>105</v>
      </c>
      <c r="AC74" s="9" t="s">
        <v>105</v>
      </c>
      <c r="AD74" s="9" t="s">
        <v>105</v>
      </c>
      <c r="AE74" s="9" t="s">
        <v>105</v>
      </c>
      <c r="AF74" s="9" t="s">
        <v>105</v>
      </c>
      <c r="AG74" s="9" t="s">
        <v>105</v>
      </c>
      <c r="AH74" s="9" t="s">
        <v>105</v>
      </c>
      <c r="AI74" s="9" t="s">
        <v>105</v>
      </c>
      <c r="AJ74" s="9" t="s">
        <v>105</v>
      </c>
      <c r="AK74" s="9" t="s">
        <v>105</v>
      </c>
      <c r="AL74" s="9" t="s">
        <v>105</v>
      </c>
      <c r="AM74" s="9" t="s">
        <v>105</v>
      </c>
      <c r="AN74" s="9" t="s">
        <v>105</v>
      </c>
      <c r="AO74" s="9" t="s">
        <v>105</v>
      </c>
      <c r="AP74" s="9" t="s">
        <v>105</v>
      </c>
      <c r="AQ74" s="9" t="s">
        <v>105</v>
      </c>
      <c r="AR74" s="9" t="s">
        <v>105</v>
      </c>
      <c r="AS74" s="9" t="s">
        <v>105</v>
      </c>
      <c r="AT74" s="9" t="s">
        <v>105</v>
      </c>
      <c r="AU74" t="e">
        <v>#VALUE!</v>
      </c>
    </row>
    <row r="75" spans="1:48" x14ac:dyDescent="0.3">
      <c r="A75" s="66">
        <v>2367</v>
      </c>
      <c r="B75" s="28">
        <v>43507</v>
      </c>
      <c r="C75" s="71" t="b">
        <v>0</v>
      </c>
      <c r="D75" t="s">
        <v>89</v>
      </c>
      <c r="E75">
        <v>2</v>
      </c>
      <c r="F75" t="s">
        <v>66</v>
      </c>
      <c r="G75">
        <v>1.32</v>
      </c>
      <c r="I75" t="s">
        <v>96</v>
      </c>
      <c r="AP75"/>
    </row>
    <row r="76" spans="1:48" x14ac:dyDescent="0.3">
      <c r="A76" s="66">
        <v>2367</v>
      </c>
      <c r="B76" s="29">
        <v>43507</v>
      </c>
      <c r="C76" s="71" t="b">
        <v>0</v>
      </c>
      <c r="D76" t="s">
        <v>89</v>
      </c>
      <c r="E76">
        <v>2</v>
      </c>
      <c r="F76" t="s">
        <v>66</v>
      </c>
      <c r="G76">
        <v>1.32</v>
      </c>
      <c r="I76" t="s">
        <v>97</v>
      </c>
      <c r="AP76"/>
    </row>
    <row r="77" spans="1:48" x14ac:dyDescent="0.3">
      <c r="A77" s="66">
        <v>2367</v>
      </c>
      <c r="B77" s="28">
        <v>43507</v>
      </c>
      <c r="C77" s="71" t="b">
        <v>0</v>
      </c>
      <c r="D77" t="s">
        <v>89</v>
      </c>
      <c r="E77">
        <v>2</v>
      </c>
      <c r="F77" t="s">
        <v>66</v>
      </c>
      <c r="G77">
        <v>1.32</v>
      </c>
      <c r="I77" t="s">
        <v>98</v>
      </c>
      <c r="AP77"/>
    </row>
    <row r="78" spans="1:48" x14ac:dyDescent="0.3">
      <c r="A78" s="66">
        <v>2367</v>
      </c>
      <c r="B78" s="29">
        <v>43507</v>
      </c>
      <c r="C78" s="71" t="b">
        <v>0</v>
      </c>
      <c r="D78" t="s">
        <v>89</v>
      </c>
      <c r="E78">
        <v>2</v>
      </c>
      <c r="F78" t="s">
        <v>66</v>
      </c>
      <c r="G78">
        <v>1.32</v>
      </c>
      <c r="I78" t="s">
        <v>99</v>
      </c>
      <c r="AP78" s="4"/>
    </row>
    <row r="79" spans="1:48" x14ac:dyDescent="0.3">
      <c r="A79" s="66">
        <v>2367</v>
      </c>
      <c r="B79" s="28">
        <v>43507</v>
      </c>
      <c r="C79" s="71" t="b">
        <v>0</v>
      </c>
      <c r="D79" t="s">
        <v>89</v>
      </c>
      <c r="E79">
        <v>2</v>
      </c>
      <c r="F79" t="s">
        <v>66</v>
      </c>
      <c r="G79">
        <v>1.32</v>
      </c>
      <c r="I79" t="s">
        <v>100</v>
      </c>
      <c r="AP79"/>
    </row>
    <row r="80" spans="1:48" x14ac:dyDescent="0.3">
      <c r="A80" s="66">
        <v>2367</v>
      </c>
      <c r="B80" s="29">
        <v>43507</v>
      </c>
      <c r="C80" s="71" t="b">
        <v>0</v>
      </c>
      <c r="D80" t="s">
        <v>89</v>
      </c>
      <c r="E80">
        <v>2</v>
      </c>
      <c r="F80" t="s">
        <v>66</v>
      </c>
      <c r="G80">
        <v>1.32</v>
      </c>
      <c r="I80" t="s">
        <v>101</v>
      </c>
      <c r="AP80"/>
      <c r="AU80" s="9"/>
    </row>
    <row r="81" spans="1:47" x14ac:dyDescent="0.3">
      <c r="A81" s="66">
        <v>2367</v>
      </c>
      <c r="B81" s="28">
        <v>43507</v>
      </c>
      <c r="C81" s="71" t="b">
        <v>0</v>
      </c>
      <c r="D81" t="s">
        <v>89</v>
      </c>
      <c r="E81">
        <v>2</v>
      </c>
      <c r="F81" t="s">
        <v>66</v>
      </c>
      <c r="G81">
        <v>1.32</v>
      </c>
      <c r="I81" t="s">
        <v>103</v>
      </c>
      <c r="AP81"/>
      <c r="AU81" s="4"/>
    </row>
    <row r="82" spans="1:47" x14ac:dyDescent="0.3">
      <c r="A82" s="66">
        <v>2367</v>
      </c>
      <c r="B82" s="29">
        <v>43507</v>
      </c>
      <c r="C82" s="71" t="b">
        <v>0</v>
      </c>
      <c r="D82" t="s">
        <v>89</v>
      </c>
      <c r="E82">
        <v>2</v>
      </c>
      <c r="F82" t="s">
        <v>66</v>
      </c>
      <c r="G82">
        <v>1.32</v>
      </c>
      <c r="I82" t="s">
        <v>104</v>
      </c>
      <c r="AP82"/>
      <c r="AQ82" s="4"/>
    </row>
    <row r="83" spans="1:47" x14ac:dyDescent="0.3">
      <c r="A83" s="66">
        <v>2367</v>
      </c>
      <c r="B83" s="28">
        <v>43507</v>
      </c>
      <c r="C83" s="71" t="b">
        <v>0</v>
      </c>
      <c r="D83" t="s">
        <v>89</v>
      </c>
      <c r="E83">
        <v>2</v>
      </c>
      <c r="F83" t="s">
        <v>66</v>
      </c>
      <c r="G83">
        <v>1.32</v>
      </c>
      <c r="I83" t="s">
        <v>106</v>
      </c>
      <c r="AP83"/>
    </row>
    <row r="84" spans="1:47" x14ac:dyDescent="0.3">
      <c r="A84" s="31">
        <v>2368</v>
      </c>
      <c r="B84" s="29">
        <v>43507</v>
      </c>
      <c r="C84" s="71" t="b">
        <v>1</v>
      </c>
      <c r="D84" t="s">
        <v>88</v>
      </c>
      <c r="E84">
        <v>1</v>
      </c>
      <c r="F84" t="s">
        <v>66</v>
      </c>
      <c r="G84">
        <v>1.36</v>
      </c>
      <c r="I84" t="s">
        <v>96</v>
      </c>
      <c r="J84" s="9">
        <v>9.6</v>
      </c>
      <c r="K84" s="9">
        <v>1.7</v>
      </c>
      <c r="L84" s="9">
        <v>1.4</v>
      </c>
      <c r="M84" s="9">
        <v>1.6</v>
      </c>
      <c r="N84" s="9">
        <v>1.6</v>
      </c>
      <c r="O84" s="9">
        <v>1.6</v>
      </c>
      <c r="P84" s="9">
        <v>1.6</v>
      </c>
      <c r="Q84" s="9">
        <v>1.7</v>
      </c>
      <c r="R84" s="9">
        <v>1.7</v>
      </c>
      <c r="S84" s="9">
        <v>1.8</v>
      </c>
      <c r="T84" s="9">
        <v>2.1</v>
      </c>
      <c r="U84" s="9">
        <v>2.5</v>
      </c>
      <c r="V84" s="9">
        <v>2.6</v>
      </c>
      <c r="W84" s="9">
        <v>2.4</v>
      </c>
      <c r="X84" s="9">
        <v>3</v>
      </c>
      <c r="Y84" s="9">
        <v>3.1</v>
      </c>
      <c r="Z84" s="9">
        <v>3.5</v>
      </c>
      <c r="AA84" s="9">
        <v>3.4</v>
      </c>
      <c r="AB84" s="9">
        <v>3.4</v>
      </c>
      <c r="AC84" s="9">
        <v>3.1</v>
      </c>
      <c r="AD84" s="9">
        <v>3</v>
      </c>
      <c r="AE84" s="9">
        <v>4</v>
      </c>
      <c r="AF84" s="9">
        <v>5.3</v>
      </c>
      <c r="AG84" s="9">
        <v>5.3</v>
      </c>
      <c r="AH84" s="9">
        <v>3.6</v>
      </c>
      <c r="AI84" s="9">
        <v>3.8</v>
      </c>
      <c r="AJ84" s="9">
        <v>3.2</v>
      </c>
      <c r="AK84" s="9">
        <v>4.0999999999999996</v>
      </c>
      <c r="AL84" s="9">
        <v>4.5999999999999996</v>
      </c>
      <c r="AM84" s="9">
        <v>5.4</v>
      </c>
      <c r="AN84" s="9">
        <v>6.1</v>
      </c>
      <c r="AO84" s="9">
        <v>5.9</v>
      </c>
      <c r="AP84" s="9">
        <v>2.1</v>
      </c>
      <c r="AQ84" s="9">
        <v>6.6</v>
      </c>
      <c r="AR84" s="9">
        <v>4.7</v>
      </c>
      <c r="AS84" s="9">
        <v>5</v>
      </c>
      <c r="AT84" s="9">
        <v>5.7</v>
      </c>
      <c r="AU84">
        <v>6.7</v>
      </c>
    </row>
    <row r="85" spans="1:47" x14ac:dyDescent="0.3">
      <c r="A85" s="31">
        <v>2368</v>
      </c>
      <c r="B85" s="28">
        <v>43507</v>
      </c>
      <c r="C85" s="71" t="b">
        <v>1</v>
      </c>
      <c r="D85" t="s">
        <v>88</v>
      </c>
      <c r="E85">
        <v>1</v>
      </c>
      <c r="F85" t="s">
        <v>66</v>
      </c>
      <c r="G85">
        <v>1.36</v>
      </c>
      <c r="I85" t="s">
        <v>97</v>
      </c>
      <c r="J85" s="9">
        <v>4</v>
      </c>
      <c r="K85" s="9">
        <v>1.2</v>
      </c>
      <c r="L85" s="9">
        <v>1</v>
      </c>
      <c r="M85" s="9">
        <v>1.1000000000000001</v>
      </c>
      <c r="N85" s="9">
        <v>1</v>
      </c>
      <c r="O85" s="9">
        <v>0.9</v>
      </c>
      <c r="P85" s="9">
        <v>0.9</v>
      </c>
      <c r="Q85" s="9">
        <v>1</v>
      </c>
      <c r="R85" s="4">
        <v>0.9</v>
      </c>
      <c r="S85" s="9">
        <v>1.1000000000000001</v>
      </c>
      <c r="T85" s="9">
        <v>1.4</v>
      </c>
      <c r="U85" s="9">
        <v>1.8</v>
      </c>
      <c r="V85" s="9">
        <v>1.3</v>
      </c>
      <c r="W85" s="9">
        <v>1.4</v>
      </c>
      <c r="X85" s="9">
        <v>1.7</v>
      </c>
      <c r="Y85" s="9">
        <v>1.8</v>
      </c>
      <c r="Z85" s="9">
        <v>1.6</v>
      </c>
      <c r="AA85" s="9">
        <v>2</v>
      </c>
      <c r="AB85" s="9">
        <v>1.9</v>
      </c>
      <c r="AC85" s="9">
        <v>1.5</v>
      </c>
      <c r="AD85" s="9">
        <v>1.7</v>
      </c>
      <c r="AE85" s="9">
        <v>2.2999999999999998</v>
      </c>
      <c r="AF85" s="9">
        <v>2.1</v>
      </c>
      <c r="AG85" s="9">
        <v>2.5</v>
      </c>
      <c r="AH85" s="9">
        <v>2.5</v>
      </c>
      <c r="AI85" s="9">
        <v>2.7</v>
      </c>
      <c r="AJ85" s="9">
        <v>2.2000000000000002</v>
      </c>
      <c r="AK85" s="9">
        <v>2.7</v>
      </c>
      <c r="AL85" s="9">
        <v>3</v>
      </c>
      <c r="AM85" s="9">
        <v>4</v>
      </c>
      <c r="AN85" s="9">
        <v>4.3</v>
      </c>
      <c r="AO85" s="9">
        <v>4.8</v>
      </c>
      <c r="AP85" s="9">
        <v>1.2</v>
      </c>
      <c r="AQ85" s="4">
        <v>5.9</v>
      </c>
      <c r="AR85" s="9">
        <v>3.6</v>
      </c>
      <c r="AS85" s="9">
        <v>3.9</v>
      </c>
      <c r="AT85" s="9">
        <v>4.3</v>
      </c>
      <c r="AU85">
        <v>4.3</v>
      </c>
    </row>
    <row r="86" spans="1:47" x14ac:dyDescent="0.3">
      <c r="A86" s="31">
        <v>2368</v>
      </c>
      <c r="B86" s="29">
        <v>43507</v>
      </c>
      <c r="C86" s="71" t="b">
        <v>1</v>
      </c>
      <c r="D86" t="s">
        <v>88</v>
      </c>
      <c r="E86">
        <v>1</v>
      </c>
      <c r="F86" t="s">
        <v>66</v>
      </c>
      <c r="G86">
        <v>1.36</v>
      </c>
      <c r="I86" t="s">
        <v>220</v>
      </c>
      <c r="J86">
        <f>AVERAGE(J85,J84)</f>
        <v>6.8</v>
      </c>
      <c r="K86">
        <f t="shared" ref="K86" si="415">AVERAGE(K85,K84)</f>
        <v>1.45</v>
      </c>
      <c r="L86">
        <f t="shared" ref="L86" si="416">AVERAGE(L85,L84)</f>
        <v>1.2</v>
      </c>
      <c r="M86">
        <f t="shared" ref="M86" si="417">AVERAGE(M85,M84)</f>
        <v>1.35</v>
      </c>
      <c r="N86">
        <f t="shared" ref="N86" si="418">AVERAGE(N85,N84)</f>
        <v>1.3</v>
      </c>
      <c r="O86">
        <f t="shared" ref="O86" si="419">AVERAGE(O85,O84)</f>
        <v>1.25</v>
      </c>
      <c r="P86">
        <f t="shared" ref="P86" si="420">AVERAGE(P85,P84)</f>
        <v>1.25</v>
      </c>
      <c r="Q86">
        <f t="shared" ref="Q86" si="421">AVERAGE(Q85,Q84)</f>
        <v>1.35</v>
      </c>
      <c r="R86">
        <f t="shared" ref="R86" si="422">AVERAGE(R85,R84)</f>
        <v>1.3</v>
      </c>
      <c r="S86">
        <f t="shared" ref="S86" si="423">AVERAGE(S85,S84)</f>
        <v>1.4500000000000002</v>
      </c>
      <c r="T86">
        <f t="shared" ref="T86" si="424">AVERAGE(T85,T84)</f>
        <v>1.75</v>
      </c>
      <c r="U86">
        <f t="shared" ref="U86" si="425">AVERAGE(U85,U84)</f>
        <v>2.15</v>
      </c>
      <c r="V86">
        <f t="shared" ref="V86" si="426">AVERAGE(V85,V84)</f>
        <v>1.9500000000000002</v>
      </c>
      <c r="W86">
        <f t="shared" ref="W86" si="427">AVERAGE(W85,W84)</f>
        <v>1.9</v>
      </c>
      <c r="X86">
        <f t="shared" ref="X86" si="428">AVERAGE(X85,X84)</f>
        <v>2.35</v>
      </c>
      <c r="Y86">
        <f t="shared" ref="Y86" si="429">AVERAGE(Y85,Y84)</f>
        <v>2.4500000000000002</v>
      </c>
      <c r="Z86">
        <f t="shared" ref="Z86" si="430">AVERAGE(Z85,Z84)</f>
        <v>2.5499999999999998</v>
      </c>
      <c r="AA86">
        <f t="shared" ref="AA86" si="431">AVERAGE(AA85,AA84)</f>
        <v>2.7</v>
      </c>
      <c r="AB86">
        <f t="shared" ref="AB86" si="432">AVERAGE(AB85,AB84)</f>
        <v>2.65</v>
      </c>
      <c r="AC86">
        <f t="shared" ref="AC86" si="433">AVERAGE(AC85,AC84)</f>
        <v>2.2999999999999998</v>
      </c>
      <c r="AD86">
        <f t="shared" ref="AD86" si="434">AVERAGE(AD85,AD84)</f>
        <v>2.35</v>
      </c>
      <c r="AE86">
        <f t="shared" ref="AE86" si="435">AVERAGE(AE85,AE84)</f>
        <v>3.15</v>
      </c>
      <c r="AF86">
        <f t="shared" ref="AF86" si="436">AVERAGE(AF85,AF84)</f>
        <v>3.7</v>
      </c>
      <c r="AG86">
        <f t="shared" ref="AG86" si="437">AVERAGE(AG85,AG84)</f>
        <v>3.9</v>
      </c>
      <c r="AH86">
        <f t="shared" ref="AH86" si="438">AVERAGE(AH85,AH84)</f>
        <v>3.05</v>
      </c>
      <c r="AI86">
        <f t="shared" ref="AI86" si="439">AVERAGE(AI85,AI84)</f>
        <v>3.25</v>
      </c>
      <c r="AJ86">
        <f t="shared" ref="AJ86" si="440">AVERAGE(AJ85,AJ84)</f>
        <v>2.7</v>
      </c>
      <c r="AK86">
        <f t="shared" ref="AK86" si="441">AVERAGE(AK85,AK84)</f>
        <v>3.4</v>
      </c>
      <c r="AL86">
        <f t="shared" ref="AL86" si="442">AVERAGE(AL85,AL84)</f>
        <v>3.8</v>
      </c>
      <c r="AM86">
        <f t="shared" ref="AM86" si="443">AVERAGE(AM85,AM84)</f>
        <v>4.7</v>
      </c>
      <c r="AN86">
        <f t="shared" ref="AN86" si="444">AVERAGE(AN85,AN84)</f>
        <v>5.1999999999999993</v>
      </c>
      <c r="AO86">
        <f t="shared" ref="AO86" si="445">AVERAGE(AO85,AO84)</f>
        <v>5.35</v>
      </c>
      <c r="AP86">
        <f t="shared" ref="AP86" si="446">AVERAGE(AP85,AP84)</f>
        <v>1.65</v>
      </c>
      <c r="AQ86">
        <f t="shared" ref="AQ86" si="447">AVERAGE(AQ85,AQ84)</f>
        <v>6.25</v>
      </c>
      <c r="AR86">
        <f t="shared" ref="AR86" si="448">AVERAGE(AR85,AR84)</f>
        <v>4.1500000000000004</v>
      </c>
      <c r="AS86">
        <f t="shared" ref="AS86" si="449">AVERAGE(AS85,AS84)</f>
        <v>4.45</v>
      </c>
      <c r="AT86">
        <f t="shared" ref="AT86" si="450">AVERAGE(AT85,AT84)</f>
        <v>5</v>
      </c>
      <c r="AU86">
        <f t="shared" ref="AU86" si="451">AVERAGE(AU85,AU84)</f>
        <v>5.5</v>
      </c>
    </row>
    <row r="87" spans="1:47" x14ac:dyDescent="0.3">
      <c r="A87" s="31">
        <v>2368</v>
      </c>
      <c r="B87" s="29">
        <v>43507</v>
      </c>
      <c r="C87" s="71" t="b">
        <v>1</v>
      </c>
      <c r="D87" t="s">
        <v>88</v>
      </c>
      <c r="E87">
        <v>1</v>
      </c>
      <c r="F87" t="s">
        <v>66</v>
      </c>
      <c r="G87">
        <v>1.36</v>
      </c>
      <c r="I87" t="s">
        <v>98</v>
      </c>
      <c r="J87" s="9">
        <v>5.6</v>
      </c>
      <c r="K87" s="9">
        <v>0.5</v>
      </c>
      <c r="L87" s="9">
        <v>0.4</v>
      </c>
      <c r="M87" s="9">
        <v>0.5</v>
      </c>
      <c r="N87" s="9">
        <v>0.6</v>
      </c>
      <c r="O87" s="9">
        <v>0.7</v>
      </c>
      <c r="P87" s="9">
        <v>0.7</v>
      </c>
      <c r="Q87" s="9">
        <v>0.7</v>
      </c>
      <c r="R87" s="9">
        <v>0.8</v>
      </c>
      <c r="S87" s="9">
        <v>0.7</v>
      </c>
      <c r="T87" s="9">
        <v>0.7</v>
      </c>
      <c r="U87" s="9">
        <v>0.7</v>
      </c>
      <c r="V87" s="9">
        <v>1.3</v>
      </c>
      <c r="W87" s="9">
        <v>1</v>
      </c>
      <c r="X87" s="9">
        <v>1.3</v>
      </c>
      <c r="Y87" s="9">
        <v>1.3</v>
      </c>
      <c r="Z87" s="9">
        <v>1.9</v>
      </c>
      <c r="AA87" s="9">
        <v>1.4</v>
      </c>
      <c r="AB87" s="9">
        <v>1.5</v>
      </c>
      <c r="AC87" s="9">
        <v>1.6</v>
      </c>
      <c r="AD87" s="9">
        <v>1.3</v>
      </c>
      <c r="AE87" s="9">
        <v>1.7</v>
      </c>
      <c r="AF87" s="9">
        <v>3.2</v>
      </c>
      <c r="AG87" s="9">
        <v>2.8</v>
      </c>
      <c r="AH87" s="9">
        <v>1.1000000000000001</v>
      </c>
      <c r="AI87" s="9">
        <v>1.1000000000000001</v>
      </c>
      <c r="AJ87" s="9">
        <v>1</v>
      </c>
      <c r="AK87" s="9">
        <v>1.4</v>
      </c>
      <c r="AL87" s="9">
        <v>1.6</v>
      </c>
      <c r="AM87" s="9">
        <v>1.4</v>
      </c>
      <c r="AN87" s="9">
        <v>1.8</v>
      </c>
      <c r="AO87" s="9">
        <v>1.1000000000000001</v>
      </c>
      <c r="AP87" s="9">
        <v>0.9</v>
      </c>
      <c r="AQ87" s="9">
        <v>0.7</v>
      </c>
      <c r="AR87" s="9">
        <v>1.1000000000000001</v>
      </c>
      <c r="AS87" s="9">
        <v>1.1000000000000001</v>
      </c>
      <c r="AT87" s="9">
        <v>1.4</v>
      </c>
      <c r="AU87">
        <v>2.4000000000000004</v>
      </c>
    </row>
    <row r="88" spans="1:47" x14ac:dyDescent="0.3">
      <c r="A88" s="31">
        <v>2368</v>
      </c>
      <c r="B88" s="28">
        <v>43507</v>
      </c>
      <c r="C88" s="71" t="b">
        <v>1</v>
      </c>
      <c r="D88" t="s">
        <v>88</v>
      </c>
      <c r="E88">
        <v>1</v>
      </c>
      <c r="F88" t="s">
        <v>66</v>
      </c>
      <c r="G88">
        <v>1.36</v>
      </c>
      <c r="I88" t="s">
        <v>99</v>
      </c>
      <c r="J88" s="9">
        <v>8.4</v>
      </c>
      <c r="K88" s="9">
        <v>1.4</v>
      </c>
      <c r="L88" s="9">
        <v>1.3</v>
      </c>
      <c r="M88" s="9">
        <v>2.5</v>
      </c>
      <c r="N88" s="9">
        <v>2</v>
      </c>
      <c r="O88" s="9">
        <v>1.9</v>
      </c>
      <c r="P88" s="9">
        <v>1.9</v>
      </c>
      <c r="Q88" s="9">
        <v>2.2000000000000002</v>
      </c>
      <c r="R88" s="9">
        <v>2.2000000000000002</v>
      </c>
      <c r="S88" s="9">
        <v>2.2000000000000002</v>
      </c>
      <c r="T88" s="9">
        <v>1.3</v>
      </c>
      <c r="U88" s="9">
        <v>1.3</v>
      </c>
      <c r="V88" s="9">
        <v>1.8</v>
      </c>
      <c r="W88" s="9">
        <v>1.6</v>
      </c>
      <c r="X88" s="9">
        <v>1.9</v>
      </c>
      <c r="Y88" s="9">
        <v>2.1</v>
      </c>
      <c r="Z88" s="9">
        <v>2.5</v>
      </c>
      <c r="AA88" s="9">
        <v>3.5</v>
      </c>
      <c r="AB88" s="9">
        <v>3.3</v>
      </c>
      <c r="AC88" s="9">
        <v>3.3</v>
      </c>
      <c r="AD88" s="9">
        <v>3.1</v>
      </c>
      <c r="AE88" s="9">
        <v>3.6</v>
      </c>
      <c r="AF88" s="9">
        <v>4.2</v>
      </c>
      <c r="AG88" s="9">
        <v>4</v>
      </c>
      <c r="AH88" s="9">
        <v>1.6</v>
      </c>
      <c r="AI88" s="9">
        <v>1.3</v>
      </c>
      <c r="AJ88" s="9">
        <v>1.6</v>
      </c>
      <c r="AK88" s="9">
        <v>1.9</v>
      </c>
      <c r="AL88" s="9">
        <v>2.2000000000000002</v>
      </c>
      <c r="AM88" s="9">
        <v>3.2</v>
      </c>
      <c r="AN88" s="9">
        <v>4</v>
      </c>
      <c r="AO88" s="9">
        <v>3.6</v>
      </c>
      <c r="AP88" s="9">
        <v>1.6</v>
      </c>
      <c r="AQ88" s="9">
        <v>2.2999999999999998</v>
      </c>
      <c r="AR88" s="9">
        <v>2.4</v>
      </c>
      <c r="AS88" s="9">
        <v>2.7</v>
      </c>
      <c r="AT88" s="9">
        <v>3.2</v>
      </c>
      <c r="AU88">
        <v>3.2</v>
      </c>
    </row>
    <row r="89" spans="1:47" x14ac:dyDescent="0.3">
      <c r="A89" s="31">
        <v>2368</v>
      </c>
      <c r="B89" s="29">
        <v>43507</v>
      </c>
      <c r="C89" s="71" t="b">
        <v>1</v>
      </c>
      <c r="D89" t="s">
        <v>88</v>
      </c>
      <c r="E89">
        <v>1</v>
      </c>
      <c r="F89" t="s">
        <v>66</v>
      </c>
      <c r="G89">
        <v>1.36</v>
      </c>
      <c r="I89" t="s">
        <v>100</v>
      </c>
      <c r="J89" s="9">
        <v>3.6</v>
      </c>
      <c r="K89" s="9">
        <v>0.9</v>
      </c>
      <c r="L89" s="9">
        <v>0.9</v>
      </c>
      <c r="M89" s="9">
        <v>1.3</v>
      </c>
      <c r="N89" s="9">
        <v>1.1000000000000001</v>
      </c>
      <c r="O89" s="9">
        <v>1.1000000000000001</v>
      </c>
      <c r="P89" s="9">
        <v>1</v>
      </c>
      <c r="Q89" s="9">
        <v>1</v>
      </c>
      <c r="R89" s="9">
        <v>1.1000000000000001</v>
      </c>
      <c r="S89" s="9">
        <v>1.3</v>
      </c>
      <c r="T89" s="9">
        <v>0.7</v>
      </c>
      <c r="U89" s="9">
        <v>0.8</v>
      </c>
      <c r="V89" s="9">
        <v>1</v>
      </c>
      <c r="W89" s="9">
        <v>0.9</v>
      </c>
      <c r="X89" s="9">
        <v>1</v>
      </c>
      <c r="Y89" s="9">
        <v>1.2</v>
      </c>
      <c r="Z89" s="9">
        <v>1.4</v>
      </c>
      <c r="AA89" s="9">
        <v>2.2000000000000002</v>
      </c>
      <c r="AB89" s="9">
        <v>1.7</v>
      </c>
      <c r="AC89" s="9">
        <v>1.7</v>
      </c>
      <c r="AD89" s="9">
        <v>2</v>
      </c>
      <c r="AE89" s="9">
        <v>2.2000000000000002</v>
      </c>
      <c r="AF89" s="9">
        <v>2</v>
      </c>
      <c r="AG89" s="9">
        <v>1.8</v>
      </c>
      <c r="AH89" s="9">
        <v>1</v>
      </c>
      <c r="AI89" s="9">
        <v>0.8</v>
      </c>
      <c r="AJ89" s="9">
        <v>1</v>
      </c>
      <c r="AK89" s="9">
        <v>1</v>
      </c>
      <c r="AL89" s="9">
        <v>1.3</v>
      </c>
      <c r="AM89" s="9">
        <v>1.9</v>
      </c>
      <c r="AN89" s="9">
        <v>1.9</v>
      </c>
      <c r="AO89" s="9">
        <v>2.5</v>
      </c>
      <c r="AP89" s="9">
        <v>0.8</v>
      </c>
      <c r="AQ89" s="9">
        <v>1.7</v>
      </c>
      <c r="AR89" s="9">
        <v>1.9</v>
      </c>
      <c r="AS89" s="9">
        <v>2.2000000000000002</v>
      </c>
      <c r="AT89" s="9">
        <v>2.7</v>
      </c>
      <c r="AU89">
        <v>3.7</v>
      </c>
    </row>
    <row r="90" spans="1:47" x14ac:dyDescent="0.3">
      <c r="A90" s="31">
        <v>2368</v>
      </c>
      <c r="B90" s="29">
        <v>43507</v>
      </c>
      <c r="C90" s="71" t="b">
        <v>1</v>
      </c>
      <c r="D90" t="s">
        <v>88</v>
      </c>
      <c r="E90">
        <v>1</v>
      </c>
      <c r="F90" t="s">
        <v>66</v>
      </c>
      <c r="G90">
        <v>1.36</v>
      </c>
      <c r="I90" t="s">
        <v>221</v>
      </c>
      <c r="J90">
        <f>AVERAGE(J89,J88)</f>
        <v>6</v>
      </c>
      <c r="K90">
        <f t="shared" ref="K90:AU90" si="452">AVERAGE(K89,K88)</f>
        <v>1.1499999999999999</v>
      </c>
      <c r="L90">
        <f t="shared" si="452"/>
        <v>1.1000000000000001</v>
      </c>
      <c r="M90">
        <f t="shared" si="452"/>
        <v>1.9</v>
      </c>
      <c r="N90">
        <f t="shared" si="452"/>
        <v>1.55</v>
      </c>
      <c r="O90">
        <f t="shared" si="452"/>
        <v>1.5</v>
      </c>
      <c r="P90">
        <f t="shared" si="452"/>
        <v>1.45</v>
      </c>
      <c r="Q90">
        <f t="shared" si="452"/>
        <v>1.6</v>
      </c>
      <c r="R90">
        <f t="shared" si="452"/>
        <v>1.6500000000000001</v>
      </c>
      <c r="S90">
        <f t="shared" si="452"/>
        <v>1.75</v>
      </c>
      <c r="T90">
        <f t="shared" si="452"/>
        <v>1</v>
      </c>
      <c r="U90">
        <f t="shared" si="452"/>
        <v>1.05</v>
      </c>
      <c r="V90">
        <f t="shared" si="452"/>
        <v>1.4</v>
      </c>
      <c r="W90">
        <f t="shared" si="452"/>
        <v>1.25</v>
      </c>
      <c r="X90">
        <f t="shared" si="452"/>
        <v>1.45</v>
      </c>
      <c r="Y90">
        <f t="shared" si="452"/>
        <v>1.65</v>
      </c>
      <c r="Z90">
        <f t="shared" si="452"/>
        <v>1.95</v>
      </c>
      <c r="AA90">
        <f t="shared" si="452"/>
        <v>2.85</v>
      </c>
      <c r="AB90">
        <f t="shared" si="452"/>
        <v>2.5</v>
      </c>
      <c r="AC90">
        <f t="shared" si="452"/>
        <v>2.5</v>
      </c>
      <c r="AD90">
        <f t="shared" si="452"/>
        <v>2.5499999999999998</v>
      </c>
      <c r="AE90">
        <f t="shared" si="452"/>
        <v>2.9000000000000004</v>
      </c>
      <c r="AF90">
        <f t="shared" si="452"/>
        <v>3.1</v>
      </c>
      <c r="AG90">
        <f t="shared" si="452"/>
        <v>2.9</v>
      </c>
      <c r="AH90">
        <f t="shared" si="452"/>
        <v>1.3</v>
      </c>
      <c r="AI90">
        <f t="shared" si="452"/>
        <v>1.05</v>
      </c>
      <c r="AJ90">
        <f t="shared" si="452"/>
        <v>1.3</v>
      </c>
      <c r="AK90">
        <f t="shared" si="452"/>
        <v>1.45</v>
      </c>
      <c r="AL90">
        <f t="shared" si="452"/>
        <v>1.75</v>
      </c>
      <c r="AM90">
        <f t="shared" si="452"/>
        <v>2.5499999999999998</v>
      </c>
      <c r="AN90">
        <f t="shared" si="452"/>
        <v>2.95</v>
      </c>
      <c r="AO90">
        <f t="shared" si="452"/>
        <v>3.05</v>
      </c>
      <c r="AP90">
        <f t="shared" si="452"/>
        <v>1.2000000000000002</v>
      </c>
      <c r="AQ90">
        <f t="shared" si="452"/>
        <v>2</v>
      </c>
      <c r="AR90">
        <f t="shared" si="452"/>
        <v>2.15</v>
      </c>
      <c r="AS90">
        <f t="shared" si="452"/>
        <v>2.4500000000000002</v>
      </c>
      <c r="AT90">
        <f t="shared" si="452"/>
        <v>2.95</v>
      </c>
      <c r="AU90">
        <f t="shared" si="452"/>
        <v>3.45</v>
      </c>
    </row>
    <row r="91" spans="1:47" x14ac:dyDescent="0.3">
      <c r="A91" s="31">
        <v>2368</v>
      </c>
      <c r="B91" s="28">
        <v>43507</v>
      </c>
      <c r="C91" s="71" t="b">
        <v>1</v>
      </c>
      <c r="D91" t="s">
        <v>88</v>
      </c>
      <c r="E91">
        <v>1</v>
      </c>
      <c r="F91" t="s">
        <v>66</v>
      </c>
      <c r="G91">
        <v>1.36</v>
      </c>
      <c r="I91" t="s">
        <v>101</v>
      </c>
      <c r="J91" s="9">
        <v>4.8</v>
      </c>
      <c r="K91" s="9">
        <v>0.5</v>
      </c>
      <c r="L91" s="9">
        <v>0.4</v>
      </c>
      <c r="M91" s="9">
        <v>1.2</v>
      </c>
      <c r="N91" s="9">
        <v>0.9</v>
      </c>
      <c r="O91" s="9">
        <v>0.8</v>
      </c>
      <c r="P91" s="9">
        <v>0.9</v>
      </c>
      <c r="Q91" s="9">
        <v>1.2</v>
      </c>
      <c r="R91" s="9">
        <v>1.1000000000000001</v>
      </c>
      <c r="S91" s="9">
        <v>0.9</v>
      </c>
      <c r="T91" s="9">
        <v>0.6</v>
      </c>
      <c r="U91" s="9">
        <v>0.5</v>
      </c>
      <c r="V91" s="9">
        <v>0.8</v>
      </c>
      <c r="W91" s="9">
        <v>0.7</v>
      </c>
      <c r="X91" s="9">
        <v>0.9</v>
      </c>
      <c r="Y91" s="9">
        <v>0.9</v>
      </c>
      <c r="Z91" s="9">
        <v>1.1000000000000001</v>
      </c>
      <c r="AA91" s="9">
        <v>1.3</v>
      </c>
      <c r="AB91" s="9">
        <v>1.6</v>
      </c>
      <c r="AC91" s="9">
        <v>1.6</v>
      </c>
      <c r="AD91" s="9">
        <v>1.1000000000000001</v>
      </c>
      <c r="AE91" s="9">
        <v>1.4</v>
      </c>
      <c r="AF91" s="9">
        <v>2.2000000000000002</v>
      </c>
      <c r="AG91" s="9">
        <v>2.2000000000000002</v>
      </c>
      <c r="AH91" s="9">
        <v>0.6</v>
      </c>
      <c r="AI91" s="9">
        <v>0.5</v>
      </c>
      <c r="AJ91" s="9">
        <v>0.6</v>
      </c>
      <c r="AK91" s="9">
        <v>0.9</v>
      </c>
      <c r="AL91" s="9">
        <v>0.9</v>
      </c>
      <c r="AM91" s="9">
        <v>1.3</v>
      </c>
      <c r="AN91" s="9">
        <v>2.1</v>
      </c>
      <c r="AO91" s="9">
        <v>1.1000000000000001</v>
      </c>
      <c r="AP91" s="9">
        <v>0.8</v>
      </c>
      <c r="AQ91" s="9">
        <v>0.6</v>
      </c>
      <c r="AR91" s="9">
        <v>0.5</v>
      </c>
      <c r="AS91" s="9">
        <v>0.5</v>
      </c>
      <c r="AT91" s="9">
        <v>0.5</v>
      </c>
      <c r="AU91">
        <v>-0.5</v>
      </c>
    </row>
    <row r="92" spans="1:47" x14ac:dyDescent="0.3">
      <c r="A92" s="31"/>
      <c r="B92" s="28"/>
      <c r="C92" s="71"/>
      <c r="I92" t="s">
        <v>108</v>
      </c>
      <c r="J92" s="9">
        <f>AVERAGE(J90,J86)</f>
        <v>6.4</v>
      </c>
      <c r="K92" s="9">
        <f t="shared" ref="K92:AU92" si="453">AVERAGE(K90,K86)</f>
        <v>1.2999999999999998</v>
      </c>
      <c r="L92" s="9">
        <f t="shared" si="453"/>
        <v>1.1499999999999999</v>
      </c>
      <c r="M92" s="9">
        <f t="shared" si="453"/>
        <v>1.625</v>
      </c>
      <c r="N92" s="9">
        <f t="shared" si="453"/>
        <v>1.425</v>
      </c>
      <c r="O92" s="9">
        <f t="shared" si="453"/>
        <v>1.375</v>
      </c>
      <c r="P92" s="9">
        <f t="shared" si="453"/>
        <v>1.35</v>
      </c>
      <c r="Q92" s="9">
        <f t="shared" si="453"/>
        <v>1.4750000000000001</v>
      </c>
      <c r="R92" s="9">
        <f t="shared" si="453"/>
        <v>1.4750000000000001</v>
      </c>
      <c r="S92" s="9">
        <f t="shared" si="453"/>
        <v>1.6</v>
      </c>
      <c r="T92" s="9">
        <f t="shared" si="453"/>
        <v>1.375</v>
      </c>
      <c r="U92" s="9">
        <f t="shared" si="453"/>
        <v>1.6</v>
      </c>
      <c r="V92" s="9">
        <f t="shared" si="453"/>
        <v>1.675</v>
      </c>
      <c r="W92" s="9">
        <f t="shared" si="453"/>
        <v>1.575</v>
      </c>
      <c r="X92" s="9">
        <f t="shared" si="453"/>
        <v>1.9</v>
      </c>
      <c r="Y92" s="9">
        <f t="shared" si="453"/>
        <v>2.0499999999999998</v>
      </c>
      <c r="Z92" s="9">
        <f t="shared" si="453"/>
        <v>2.25</v>
      </c>
      <c r="AA92" s="9">
        <f t="shared" si="453"/>
        <v>2.7750000000000004</v>
      </c>
      <c r="AB92" s="9">
        <f t="shared" si="453"/>
        <v>2.5750000000000002</v>
      </c>
      <c r="AC92" s="9">
        <f t="shared" si="453"/>
        <v>2.4</v>
      </c>
      <c r="AD92" s="9">
        <f t="shared" si="453"/>
        <v>2.4500000000000002</v>
      </c>
      <c r="AE92" s="9">
        <f t="shared" si="453"/>
        <v>3.0250000000000004</v>
      </c>
      <c r="AF92" s="9">
        <f t="shared" si="453"/>
        <v>3.4000000000000004</v>
      </c>
      <c r="AG92" s="9">
        <f t="shared" si="453"/>
        <v>3.4</v>
      </c>
      <c r="AH92" s="9">
        <f t="shared" si="453"/>
        <v>2.1749999999999998</v>
      </c>
      <c r="AI92" s="9">
        <f t="shared" si="453"/>
        <v>2.15</v>
      </c>
      <c r="AJ92" s="9">
        <f t="shared" si="453"/>
        <v>2</v>
      </c>
      <c r="AK92" s="9">
        <f t="shared" si="453"/>
        <v>2.4249999999999998</v>
      </c>
      <c r="AL92" s="9">
        <f t="shared" si="453"/>
        <v>2.7749999999999999</v>
      </c>
      <c r="AM92" s="9">
        <f t="shared" si="453"/>
        <v>3.625</v>
      </c>
      <c r="AN92" s="9">
        <f t="shared" si="453"/>
        <v>4.0749999999999993</v>
      </c>
      <c r="AO92" s="9">
        <f t="shared" si="453"/>
        <v>4.1999999999999993</v>
      </c>
      <c r="AP92" s="9">
        <f t="shared" si="453"/>
        <v>1.425</v>
      </c>
      <c r="AQ92" s="9">
        <f t="shared" si="453"/>
        <v>4.125</v>
      </c>
      <c r="AR92" s="9">
        <f t="shared" si="453"/>
        <v>3.1500000000000004</v>
      </c>
      <c r="AS92" s="9">
        <f t="shared" si="453"/>
        <v>3.45</v>
      </c>
      <c r="AT92" s="9">
        <f t="shared" si="453"/>
        <v>3.9750000000000001</v>
      </c>
      <c r="AU92" s="9">
        <f t="shared" si="453"/>
        <v>4.4749999999999996</v>
      </c>
    </row>
    <row r="93" spans="1:47" x14ac:dyDescent="0.3">
      <c r="A93" s="31">
        <v>2368</v>
      </c>
      <c r="B93" s="29">
        <v>43507</v>
      </c>
      <c r="C93" s="71" t="b">
        <v>1</v>
      </c>
      <c r="D93" t="s">
        <v>88</v>
      </c>
      <c r="E93">
        <v>1</v>
      </c>
      <c r="F93" t="s">
        <v>66</v>
      </c>
      <c r="G93">
        <v>1.36</v>
      </c>
      <c r="I93" t="s">
        <v>103</v>
      </c>
      <c r="J93" s="4" t="str">
        <f t="shared" ref="J93:AT93" si="454">IF(AND((J88+J84)/2&gt;5,(J87+J83)/2&gt;10,J94="N",J95="N"),4,IF(AND((J88+J84)/2&lt;5,(J87+J83)/2&gt;10,J94="N",J95="N"),4,IF(AND((J88+J84)/2&lt;5,(J87+J83)/2&lt;5,J94="Y"),1,IF(AND(J95="Y",J94="N"),3,IF(AND(J95="Y",J94="Y"),1,IF(AND((J88+J84)/2&lt;5,(J87+J83)/2&gt;5,(J87+J83)/2&lt;10,J94="N",J95="N"),2,IF(AND((J88+J84)/2&lt;5,(J87+J83)/2&lt;5,J94="N",J95="N"),0,"")))))))</f>
        <v/>
      </c>
      <c r="K93" s="4">
        <f t="shared" si="454"/>
        <v>0</v>
      </c>
      <c r="L93" s="4">
        <f t="shared" si="454"/>
        <v>0</v>
      </c>
      <c r="M93" s="4">
        <f t="shared" si="454"/>
        <v>0</v>
      </c>
      <c r="N93" s="4">
        <f t="shared" si="454"/>
        <v>0</v>
      </c>
      <c r="O93" s="4">
        <f t="shared" si="454"/>
        <v>0</v>
      </c>
      <c r="P93" s="4">
        <f t="shared" si="454"/>
        <v>0</v>
      </c>
      <c r="Q93" s="4">
        <f t="shared" si="454"/>
        <v>0</v>
      </c>
      <c r="R93" s="4">
        <f t="shared" si="454"/>
        <v>0</v>
      </c>
      <c r="S93" s="4">
        <f t="shared" si="454"/>
        <v>0</v>
      </c>
      <c r="T93" s="4">
        <f t="shared" si="454"/>
        <v>0</v>
      </c>
      <c r="U93" s="4">
        <f t="shared" si="454"/>
        <v>0</v>
      </c>
      <c r="V93" s="4">
        <f t="shared" si="454"/>
        <v>0</v>
      </c>
      <c r="W93" s="4">
        <f t="shared" si="454"/>
        <v>0</v>
      </c>
      <c r="X93" s="4">
        <f t="shared" si="454"/>
        <v>0</v>
      </c>
      <c r="Y93" s="4">
        <f t="shared" si="454"/>
        <v>0</v>
      </c>
      <c r="Z93" s="4">
        <f t="shared" si="454"/>
        <v>0</v>
      </c>
      <c r="AA93" s="4">
        <f t="shared" si="454"/>
        <v>0</v>
      </c>
      <c r="AB93" s="4">
        <f t="shared" si="454"/>
        <v>0</v>
      </c>
      <c r="AC93" s="4">
        <f t="shared" si="454"/>
        <v>0</v>
      </c>
      <c r="AD93" s="4">
        <f t="shared" si="454"/>
        <v>0</v>
      </c>
      <c r="AE93" s="4">
        <f t="shared" si="454"/>
        <v>0</v>
      </c>
      <c r="AF93" s="4">
        <f t="shared" si="454"/>
        <v>0</v>
      </c>
      <c r="AG93" s="4">
        <f t="shared" si="454"/>
        <v>0</v>
      </c>
      <c r="AH93" s="4">
        <f t="shared" si="454"/>
        <v>0</v>
      </c>
      <c r="AI93" s="4">
        <f t="shared" si="454"/>
        <v>0</v>
      </c>
      <c r="AJ93" s="4">
        <f t="shared" si="454"/>
        <v>0</v>
      </c>
      <c r="AK93" s="4">
        <f t="shared" si="454"/>
        <v>0</v>
      </c>
      <c r="AL93" s="4">
        <f t="shared" si="454"/>
        <v>0</v>
      </c>
      <c r="AM93" s="4">
        <f t="shared" si="454"/>
        <v>0</v>
      </c>
      <c r="AN93" s="4">
        <v>0</v>
      </c>
      <c r="AO93" s="4">
        <f t="shared" si="454"/>
        <v>0</v>
      </c>
      <c r="AP93" s="4">
        <f t="shared" si="454"/>
        <v>0</v>
      </c>
      <c r="AQ93" s="4">
        <f t="shared" si="454"/>
        <v>0</v>
      </c>
      <c r="AR93" s="4">
        <f t="shared" si="454"/>
        <v>0</v>
      </c>
      <c r="AS93" s="4">
        <f t="shared" si="454"/>
        <v>0</v>
      </c>
      <c r="AT93" s="4">
        <f t="shared" si="454"/>
        <v>0</v>
      </c>
      <c r="AU93" s="9">
        <v>0.95000000000000018</v>
      </c>
    </row>
    <row r="94" spans="1:47" x14ac:dyDescent="0.3">
      <c r="A94" s="31">
        <v>2368</v>
      </c>
      <c r="B94" s="28">
        <v>43507</v>
      </c>
      <c r="C94" s="71" t="b">
        <v>1</v>
      </c>
      <c r="D94" t="s">
        <v>88</v>
      </c>
      <c r="E94">
        <v>1</v>
      </c>
      <c r="F94" t="s">
        <v>66</v>
      </c>
      <c r="G94">
        <v>1.36</v>
      </c>
      <c r="I94" t="s">
        <v>104</v>
      </c>
      <c r="J94" t="s">
        <v>105</v>
      </c>
      <c r="K94" t="s">
        <v>105</v>
      </c>
      <c r="L94" t="s">
        <v>105</v>
      </c>
      <c r="M94" t="s">
        <v>105</v>
      </c>
      <c r="N94" t="s">
        <v>105</v>
      </c>
      <c r="O94" t="s">
        <v>105</v>
      </c>
      <c r="P94" t="s">
        <v>105</v>
      </c>
      <c r="Q94" t="s">
        <v>105</v>
      </c>
      <c r="R94" t="s">
        <v>105</v>
      </c>
      <c r="S94" t="s">
        <v>105</v>
      </c>
      <c r="T94" t="s">
        <v>105</v>
      </c>
      <c r="U94" t="s">
        <v>105</v>
      </c>
      <c r="V94" t="s">
        <v>105</v>
      </c>
      <c r="W94" t="s">
        <v>105</v>
      </c>
      <c r="X94" t="s">
        <v>105</v>
      </c>
      <c r="Y94" t="s">
        <v>105</v>
      </c>
      <c r="Z94" t="s">
        <v>105</v>
      </c>
      <c r="AA94" t="s">
        <v>105</v>
      </c>
      <c r="AB94" t="s">
        <v>105</v>
      </c>
      <c r="AC94" t="s">
        <v>105</v>
      </c>
      <c r="AD94" t="s">
        <v>105</v>
      </c>
      <c r="AE94" t="s">
        <v>105</v>
      </c>
      <c r="AF94" t="s">
        <v>105</v>
      </c>
      <c r="AG94" t="s">
        <v>105</v>
      </c>
      <c r="AH94" t="s">
        <v>105</v>
      </c>
      <c r="AI94" t="s">
        <v>105</v>
      </c>
      <c r="AJ94" t="s">
        <v>105</v>
      </c>
      <c r="AK94" t="s">
        <v>105</v>
      </c>
      <c r="AL94" t="s">
        <v>105</v>
      </c>
      <c r="AM94" t="s">
        <v>105</v>
      </c>
      <c r="AN94" t="s">
        <v>105</v>
      </c>
      <c r="AO94" t="s">
        <v>105</v>
      </c>
      <c r="AP94" t="s">
        <v>105</v>
      </c>
      <c r="AQ94" s="4" t="s">
        <v>105</v>
      </c>
      <c r="AR94" t="s">
        <v>105</v>
      </c>
      <c r="AS94" t="s">
        <v>105</v>
      </c>
      <c r="AT94" t="s">
        <v>105</v>
      </c>
      <c r="AU94" s="4">
        <v>0</v>
      </c>
    </row>
    <row r="95" spans="1:47" x14ac:dyDescent="0.3">
      <c r="A95" s="31">
        <v>2368</v>
      </c>
      <c r="B95" s="29">
        <v>43507</v>
      </c>
      <c r="C95" s="71" t="b">
        <v>1</v>
      </c>
      <c r="D95" t="s">
        <v>88</v>
      </c>
      <c r="E95">
        <v>1</v>
      </c>
      <c r="F95" t="s">
        <v>66</v>
      </c>
      <c r="G95">
        <v>1.36</v>
      </c>
      <c r="I95" t="s">
        <v>106</v>
      </c>
      <c r="J95" t="s">
        <v>105</v>
      </c>
      <c r="K95" t="s">
        <v>105</v>
      </c>
      <c r="L95" t="s">
        <v>105</v>
      </c>
      <c r="M95" t="s">
        <v>105</v>
      </c>
      <c r="N95" t="s">
        <v>105</v>
      </c>
      <c r="O95" t="s">
        <v>105</v>
      </c>
      <c r="P95" t="s">
        <v>105</v>
      </c>
      <c r="Q95" t="s">
        <v>105</v>
      </c>
      <c r="R95" t="s">
        <v>105</v>
      </c>
      <c r="S95" t="s">
        <v>105</v>
      </c>
      <c r="T95" t="s">
        <v>105</v>
      </c>
      <c r="U95" t="s">
        <v>105</v>
      </c>
      <c r="V95" t="s">
        <v>105</v>
      </c>
      <c r="W95" t="s">
        <v>105</v>
      </c>
      <c r="X95" t="s">
        <v>105</v>
      </c>
      <c r="Y95" t="s">
        <v>105</v>
      </c>
      <c r="Z95" t="s">
        <v>105</v>
      </c>
      <c r="AA95" t="s">
        <v>105</v>
      </c>
      <c r="AB95" t="s">
        <v>105</v>
      </c>
      <c r="AC95" t="s">
        <v>105</v>
      </c>
      <c r="AD95" t="s">
        <v>105</v>
      </c>
      <c r="AE95" t="s">
        <v>105</v>
      </c>
      <c r="AF95" t="s">
        <v>105</v>
      </c>
      <c r="AG95" t="s">
        <v>105</v>
      </c>
      <c r="AH95" t="s">
        <v>105</v>
      </c>
      <c r="AI95" t="s">
        <v>105</v>
      </c>
      <c r="AJ95" t="s">
        <v>105</v>
      </c>
      <c r="AK95" t="s">
        <v>105</v>
      </c>
      <c r="AL95" t="s">
        <v>105</v>
      </c>
      <c r="AM95" t="s">
        <v>105</v>
      </c>
      <c r="AN95" t="s">
        <v>105</v>
      </c>
      <c r="AO95" t="s">
        <v>105</v>
      </c>
      <c r="AP95" t="s">
        <v>105</v>
      </c>
      <c r="AQ95" t="s">
        <v>105</v>
      </c>
      <c r="AR95" t="s">
        <v>105</v>
      </c>
      <c r="AS95" t="s">
        <v>105</v>
      </c>
      <c r="AT95" t="s">
        <v>105</v>
      </c>
      <c r="AU95" t="s">
        <v>105</v>
      </c>
    </row>
    <row r="96" spans="1:47" x14ac:dyDescent="0.3">
      <c r="A96" s="31">
        <v>2370</v>
      </c>
      <c r="B96" s="25">
        <v>43514</v>
      </c>
      <c r="C96" s="71" t="b">
        <v>0</v>
      </c>
      <c r="D96" t="s">
        <v>89</v>
      </c>
      <c r="E96">
        <v>2</v>
      </c>
      <c r="F96" t="s">
        <v>67</v>
      </c>
      <c r="G96">
        <v>1.52</v>
      </c>
      <c r="I96" t="s">
        <v>96</v>
      </c>
    </row>
    <row r="97" spans="1:47" x14ac:dyDescent="0.3">
      <c r="A97" s="31">
        <v>2370</v>
      </c>
      <c r="B97" s="25">
        <v>43514</v>
      </c>
      <c r="C97" s="71" t="b">
        <v>0</v>
      </c>
      <c r="D97" t="s">
        <v>89</v>
      </c>
      <c r="E97">
        <v>2</v>
      </c>
      <c r="F97" t="s">
        <v>67</v>
      </c>
      <c r="G97">
        <v>1.52</v>
      </c>
      <c r="I97" t="s">
        <v>97</v>
      </c>
    </row>
    <row r="98" spans="1:47" x14ac:dyDescent="0.3">
      <c r="A98" s="31">
        <v>2371</v>
      </c>
      <c r="B98" s="25">
        <v>43515</v>
      </c>
      <c r="C98" s="71" t="b">
        <v>0</v>
      </c>
      <c r="D98" t="s">
        <v>89</v>
      </c>
      <c r="E98">
        <v>3</v>
      </c>
      <c r="F98" t="s">
        <v>67</v>
      </c>
      <c r="G98">
        <v>2.52</v>
      </c>
      <c r="I98" t="s">
        <v>220</v>
      </c>
    </row>
    <row r="99" spans="1:47" x14ac:dyDescent="0.3">
      <c r="A99" s="31">
        <v>2370</v>
      </c>
      <c r="B99" s="25">
        <v>43514</v>
      </c>
      <c r="C99" s="71" t="b">
        <v>0</v>
      </c>
      <c r="D99" t="s">
        <v>89</v>
      </c>
      <c r="E99">
        <v>2</v>
      </c>
      <c r="F99" t="s">
        <v>67</v>
      </c>
      <c r="G99">
        <v>1.52</v>
      </c>
      <c r="I99" t="s">
        <v>98</v>
      </c>
    </row>
    <row r="100" spans="1:47" x14ac:dyDescent="0.3">
      <c r="A100" s="31">
        <v>2370</v>
      </c>
      <c r="B100" s="25">
        <v>43514</v>
      </c>
      <c r="C100" s="71" t="b">
        <v>0</v>
      </c>
      <c r="D100" t="s">
        <v>89</v>
      </c>
      <c r="E100">
        <v>2</v>
      </c>
      <c r="F100" t="s">
        <v>67</v>
      </c>
      <c r="G100">
        <v>1.52</v>
      </c>
      <c r="I100" t="s">
        <v>99</v>
      </c>
    </row>
    <row r="101" spans="1:47" x14ac:dyDescent="0.3">
      <c r="A101" s="31">
        <v>2370</v>
      </c>
      <c r="B101" s="25">
        <v>43514</v>
      </c>
      <c r="C101" s="71" t="b">
        <v>0</v>
      </c>
      <c r="D101" t="s">
        <v>89</v>
      </c>
      <c r="E101">
        <v>2</v>
      </c>
      <c r="F101" t="s">
        <v>67</v>
      </c>
      <c r="G101">
        <v>1.52</v>
      </c>
      <c r="I101" t="s">
        <v>100</v>
      </c>
    </row>
    <row r="102" spans="1:47" x14ac:dyDescent="0.3">
      <c r="A102" s="31"/>
      <c r="B102" s="25"/>
      <c r="C102" s="71"/>
      <c r="I102" t="s">
        <v>221</v>
      </c>
    </row>
    <row r="103" spans="1:47" x14ac:dyDescent="0.3">
      <c r="A103" s="31">
        <v>2370</v>
      </c>
      <c r="B103" s="25">
        <v>43514</v>
      </c>
      <c r="C103" s="71" t="b">
        <v>0</v>
      </c>
      <c r="D103" t="s">
        <v>89</v>
      </c>
      <c r="E103">
        <v>2</v>
      </c>
      <c r="F103" t="s">
        <v>67</v>
      </c>
      <c r="G103">
        <v>1.52</v>
      </c>
      <c r="I103" t="s">
        <v>101</v>
      </c>
    </row>
    <row r="104" spans="1:47" x14ac:dyDescent="0.3">
      <c r="A104" s="31">
        <v>2370</v>
      </c>
      <c r="B104" s="25">
        <v>43514</v>
      </c>
      <c r="C104" s="71" t="b">
        <v>0</v>
      </c>
      <c r="D104" t="s">
        <v>89</v>
      </c>
      <c r="E104">
        <v>2</v>
      </c>
      <c r="F104" t="s">
        <v>67</v>
      </c>
      <c r="G104">
        <v>1.52</v>
      </c>
      <c r="I104" t="s">
        <v>103</v>
      </c>
    </row>
    <row r="105" spans="1:47" x14ac:dyDescent="0.3">
      <c r="A105" s="31">
        <v>2370</v>
      </c>
      <c r="B105" s="25">
        <v>43514</v>
      </c>
      <c r="C105" s="71" t="b">
        <v>0</v>
      </c>
      <c r="D105" t="s">
        <v>89</v>
      </c>
      <c r="E105">
        <v>2</v>
      </c>
      <c r="F105" t="s">
        <v>67</v>
      </c>
      <c r="G105">
        <v>1.52</v>
      </c>
      <c r="I105" t="s">
        <v>104</v>
      </c>
      <c r="AU105" s="9"/>
    </row>
    <row r="106" spans="1:47" x14ac:dyDescent="0.3">
      <c r="A106" s="31">
        <v>2370</v>
      </c>
      <c r="B106" s="25">
        <v>43514</v>
      </c>
      <c r="C106" s="71" t="b">
        <v>0</v>
      </c>
      <c r="D106" t="s">
        <v>89</v>
      </c>
      <c r="E106">
        <v>2</v>
      </c>
      <c r="F106" t="s">
        <v>67</v>
      </c>
      <c r="G106">
        <v>1.52</v>
      </c>
      <c r="I106" t="s">
        <v>106</v>
      </c>
      <c r="AU106" s="4"/>
    </row>
    <row r="107" spans="1:47" x14ac:dyDescent="0.3">
      <c r="A107" s="31">
        <v>2371</v>
      </c>
      <c r="B107" s="25">
        <v>43514</v>
      </c>
      <c r="C107" s="71" t="b">
        <v>1</v>
      </c>
      <c r="D107" t="s">
        <v>88</v>
      </c>
      <c r="E107" t="s">
        <v>56</v>
      </c>
      <c r="F107" t="s">
        <v>67</v>
      </c>
      <c r="G107">
        <v>1.6</v>
      </c>
      <c r="I107" t="s">
        <v>96</v>
      </c>
    </row>
    <row r="108" spans="1:47" x14ac:dyDescent="0.3">
      <c r="A108" s="31">
        <v>2371</v>
      </c>
      <c r="B108" s="25">
        <v>43514</v>
      </c>
      <c r="C108" s="71" t="b">
        <v>1</v>
      </c>
      <c r="D108" t="s">
        <v>88</v>
      </c>
      <c r="E108" t="s">
        <v>56</v>
      </c>
      <c r="F108" t="s">
        <v>67</v>
      </c>
      <c r="G108">
        <v>1.6</v>
      </c>
      <c r="I108" t="s">
        <v>97</v>
      </c>
    </row>
    <row r="109" spans="1:47" x14ac:dyDescent="0.3">
      <c r="A109" s="31">
        <v>2371</v>
      </c>
      <c r="B109" s="25">
        <v>43514</v>
      </c>
      <c r="C109" s="71" t="b">
        <v>1</v>
      </c>
      <c r="D109" t="s">
        <v>88</v>
      </c>
      <c r="E109" t="s">
        <v>56</v>
      </c>
      <c r="F109" t="s">
        <v>67</v>
      </c>
      <c r="G109">
        <v>1.6</v>
      </c>
      <c r="I109" t="s">
        <v>98</v>
      </c>
    </row>
    <row r="110" spans="1:47" x14ac:dyDescent="0.3">
      <c r="A110" s="31">
        <v>2371</v>
      </c>
      <c r="B110" s="25">
        <v>43514</v>
      </c>
      <c r="C110" s="71" t="b">
        <v>1</v>
      </c>
      <c r="D110" t="s">
        <v>88</v>
      </c>
      <c r="E110" t="s">
        <v>56</v>
      </c>
      <c r="F110" t="s">
        <v>67</v>
      </c>
      <c r="G110">
        <v>1.6</v>
      </c>
      <c r="I110" t="s">
        <v>99</v>
      </c>
    </row>
    <row r="111" spans="1:47" x14ac:dyDescent="0.3">
      <c r="A111" s="31">
        <v>2371</v>
      </c>
      <c r="B111" s="25">
        <v>43514</v>
      </c>
      <c r="C111" s="71" t="b">
        <v>1</v>
      </c>
      <c r="D111" t="s">
        <v>88</v>
      </c>
      <c r="E111" t="s">
        <v>56</v>
      </c>
      <c r="F111" t="s">
        <v>67</v>
      </c>
      <c r="G111">
        <v>1.6</v>
      </c>
      <c r="I111" t="s">
        <v>100</v>
      </c>
    </row>
    <row r="112" spans="1:47" x14ac:dyDescent="0.3">
      <c r="A112" s="31">
        <v>2371</v>
      </c>
      <c r="B112" s="25">
        <v>43514</v>
      </c>
      <c r="C112" s="71" t="b">
        <v>1</v>
      </c>
      <c r="D112" t="s">
        <v>88</v>
      </c>
      <c r="E112" t="s">
        <v>56</v>
      </c>
      <c r="F112" t="s">
        <v>67</v>
      </c>
      <c r="G112">
        <v>1.6</v>
      </c>
      <c r="I112" t="s">
        <v>101</v>
      </c>
    </row>
    <row r="113" spans="1:48" x14ac:dyDescent="0.3">
      <c r="A113" s="31">
        <v>2371</v>
      </c>
      <c r="B113" s="25">
        <v>43514</v>
      </c>
      <c r="C113" s="71" t="b">
        <v>1</v>
      </c>
      <c r="D113" t="s">
        <v>88</v>
      </c>
      <c r="E113" t="s">
        <v>56</v>
      </c>
      <c r="F113" t="s">
        <v>67</v>
      </c>
      <c r="G113">
        <v>1.6</v>
      </c>
      <c r="I113" t="s">
        <v>103</v>
      </c>
    </row>
    <row r="114" spans="1:48" x14ac:dyDescent="0.3">
      <c r="A114" s="31">
        <v>2371</v>
      </c>
      <c r="B114" s="25">
        <v>43514</v>
      </c>
      <c r="C114" s="71" t="b">
        <v>1</v>
      </c>
      <c r="D114" t="s">
        <v>88</v>
      </c>
      <c r="E114" t="s">
        <v>56</v>
      </c>
      <c r="F114" t="s">
        <v>67</v>
      </c>
      <c r="G114">
        <v>1.6</v>
      </c>
      <c r="I114" t="s">
        <v>104</v>
      </c>
      <c r="AQ114" s="4"/>
    </row>
    <row r="115" spans="1:48" x14ac:dyDescent="0.3">
      <c r="A115" s="31">
        <v>2371</v>
      </c>
      <c r="B115" s="25">
        <v>43514</v>
      </c>
      <c r="C115" s="71" t="b">
        <v>1</v>
      </c>
      <c r="D115" t="s">
        <v>88</v>
      </c>
      <c r="E115" t="s">
        <v>56</v>
      </c>
      <c r="F115" t="s">
        <v>67</v>
      </c>
      <c r="G115">
        <v>1.6</v>
      </c>
      <c r="I115" t="s">
        <v>106</v>
      </c>
      <c r="AU115" s="9"/>
    </row>
    <row r="116" spans="1:48" x14ac:dyDescent="0.3">
      <c r="A116" s="31">
        <v>2374</v>
      </c>
      <c r="B116" s="25">
        <v>43529</v>
      </c>
      <c r="C116" s="71" t="b">
        <v>0</v>
      </c>
      <c r="D116" t="s">
        <v>88</v>
      </c>
      <c r="E116">
        <v>1</v>
      </c>
      <c r="F116" t="s">
        <v>68</v>
      </c>
      <c r="G116">
        <v>1.54</v>
      </c>
      <c r="I116" t="s">
        <v>96</v>
      </c>
      <c r="J116">
        <v>12.2</v>
      </c>
      <c r="K116">
        <v>2.7</v>
      </c>
      <c r="L116">
        <v>6.1</v>
      </c>
      <c r="M116">
        <v>8.9</v>
      </c>
      <c r="N116">
        <v>7.6</v>
      </c>
      <c r="O116">
        <v>6.7</v>
      </c>
      <c r="P116">
        <v>8.6999999999999993</v>
      </c>
      <c r="Q116">
        <v>8</v>
      </c>
      <c r="R116">
        <v>8.5</v>
      </c>
      <c r="S116">
        <v>6.9</v>
      </c>
      <c r="T116">
        <v>6.9</v>
      </c>
      <c r="U116">
        <v>6.8</v>
      </c>
      <c r="V116">
        <v>6.1</v>
      </c>
      <c r="W116">
        <v>6.6</v>
      </c>
      <c r="X116">
        <v>5.6</v>
      </c>
      <c r="Y116">
        <v>5.3</v>
      </c>
      <c r="Z116">
        <v>6.3</v>
      </c>
      <c r="AA116">
        <v>7</v>
      </c>
      <c r="AB116">
        <v>7.5</v>
      </c>
      <c r="AC116">
        <v>8.1999999999999993</v>
      </c>
      <c r="AD116">
        <v>8.8000000000000007</v>
      </c>
      <c r="AE116">
        <v>8.6</v>
      </c>
      <c r="AF116">
        <v>9.6</v>
      </c>
      <c r="AG116">
        <v>9.6</v>
      </c>
      <c r="AH116">
        <v>9</v>
      </c>
      <c r="AI116">
        <v>8.6</v>
      </c>
      <c r="AJ116">
        <v>9.5</v>
      </c>
      <c r="AK116">
        <v>8.1999999999999993</v>
      </c>
      <c r="AL116">
        <v>7.8</v>
      </c>
      <c r="AM116">
        <v>9.8000000000000007</v>
      </c>
      <c r="AN116">
        <v>9</v>
      </c>
      <c r="AO116">
        <v>8.5</v>
      </c>
      <c r="AP116">
        <v>12.5</v>
      </c>
      <c r="AQ116">
        <v>11.6</v>
      </c>
      <c r="AR116">
        <v>5.2</v>
      </c>
      <c r="AS116">
        <v>8.1999999999999993</v>
      </c>
      <c r="AT116">
        <v>7.7</v>
      </c>
      <c r="AU116" s="4">
        <v>0</v>
      </c>
    </row>
    <row r="117" spans="1:48" x14ac:dyDescent="0.3">
      <c r="A117" s="31">
        <v>2374</v>
      </c>
      <c r="B117" s="25">
        <v>43529</v>
      </c>
      <c r="C117" s="71" t="b">
        <v>0</v>
      </c>
      <c r="D117" t="s">
        <v>88</v>
      </c>
      <c r="E117">
        <v>1</v>
      </c>
      <c r="F117" t="s">
        <v>68</v>
      </c>
      <c r="G117">
        <v>1.54</v>
      </c>
      <c r="I117" t="s">
        <v>97</v>
      </c>
      <c r="J117">
        <v>8</v>
      </c>
      <c r="K117">
        <v>1.6</v>
      </c>
      <c r="L117">
        <v>4</v>
      </c>
      <c r="M117">
        <v>5.6</v>
      </c>
      <c r="N117">
        <v>5</v>
      </c>
      <c r="O117">
        <v>3.8</v>
      </c>
      <c r="P117">
        <v>4.9000000000000004</v>
      </c>
      <c r="Q117">
        <v>4.9000000000000004</v>
      </c>
      <c r="R117">
        <v>4.7</v>
      </c>
      <c r="S117">
        <v>3.9</v>
      </c>
      <c r="T117">
        <v>4</v>
      </c>
      <c r="U117">
        <v>4.2</v>
      </c>
      <c r="V117">
        <v>3.8</v>
      </c>
      <c r="W117">
        <v>3.8</v>
      </c>
      <c r="X117">
        <v>3.2</v>
      </c>
      <c r="Y117">
        <v>3</v>
      </c>
      <c r="Z117">
        <v>3.2</v>
      </c>
      <c r="AA117">
        <v>4.4000000000000004</v>
      </c>
      <c r="AB117">
        <v>3.4</v>
      </c>
      <c r="AC117">
        <v>4.7</v>
      </c>
      <c r="AD117">
        <v>4.9000000000000004</v>
      </c>
      <c r="AE117">
        <v>5.0999999999999996</v>
      </c>
      <c r="AF117">
        <v>5.6</v>
      </c>
      <c r="AG117">
        <v>6.2</v>
      </c>
      <c r="AH117">
        <v>4.8</v>
      </c>
      <c r="AI117">
        <v>4.5999999999999996</v>
      </c>
      <c r="AJ117">
        <v>4.7</v>
      </c>
      <c r="AK117">
        <v>4.3</v>
      </c>
      <c r="AL117">
        <v>5.2</v>
      </c>
      <c r="AM117">
        <v>5.3</v>
      </c>
      <c r="AN117">
        <v>5.2</v>
      </c>
      <c r="AO117">
        <v>5.4</v>
      </c>
      <c r="AP117">
        <v>5.4</v>
      </c>
      <c r="AQ117">
        <v>5.3</v>
      </c>
      <c r="AR117">
        <v>3.4</v>
      </c>
      <c r="AS117">
        <v>4.5999999999999996</v>
      </c>
      <c r="AT117">
        <v>5.3</v>
      </c>
      <c r="AU117" t="s">
        <v>105</v>
      </c>
    </row>
    <row r="118" spans="1:48" x14ac:dyDescent="0.3">
      <c r="A118" s="31">
        <v>2374</v>
      </c>
      <c r="B118" s="25">
        <v>43529</v>
      </c>
      <c r="C118" s="71" t="b">
        <v>0</v>
      </c>
      <c r="D118" t="s">
        <v>88</v>
      </c>
      <c r="E118">
        <v>1</v>
      </c>
      <c r="F118" t="s">
        <v>68</v>
      </c>
      <c r="G118">
        <v>1.54</v>
      </c>
      <c r="I118" t="s">
        <v>220</v>
      </c>
      <c r="J118">
        <f>AVERAGE(J117,J116)</f>
        <v>10.1</v>
      </c>
      <c r="K118">
        <f t="shared" ref="K118" si="455">AVERAGE(K117,K116)</f>
        <v>2.1500000000000004</v>
      </c>
      <c r="L118">
        <f t="shared" ref="L118" si="456">AVERAGE(L117,L116)</f>
        <v>5.05</v>
      </c>
      <c r="M118">
        <f t="shared" ref="M118" si="457">AVERAGE(M117,M116)</f>
        <v>7.25</v>
      </c>
      <c r="N118">
        <f t="shared" ref="N118" si="458">AVERAGE(N117,N116)</f>
        <v>6.3</v>
      </c>
      <c r="O118">
        <f t="shared" ref="O118" si="459">AVERAGE(O117,O116)</f>
        <v>5.25</v>
      </c>
      <c r="P118">
        <f t="shared" ref="P118" si="460">AVERAGE(P117,P116)</f>
        <v>6.8</v>
      </c>
      <c r="Q118">
        <f t="shared" ref="Q118" si="461">AVERAGE(Q117,Q116)</f>
        <v>6.45</v>
      </c>
      <c r="R118">
        <f t="shared" ref="R118" si="462">AVERAGE(R117,R116)</f>
        <v>6.6</v>
      </c>
      <c r="S118">
        <f t="shared" ref="S118" si="463">AVERAGE(S117,S116)</f>
        <v>5.4</v>
      </c>
      <c r="T118">
        <f t="shared" ref="T118" si="464">AVERAGE(T117,T116)</f>
        <v>5.45</v>
      </c>
      <c r="U118">
        <f t="shared" ref="U118" si="465">AVERAGE(U117,U116)</f>
        <v>5.5</v>
      </c>
      <c r="V118">
        <f t="shared" ref="V118" si="466">AVERAGE(V117,V116)</f>
        <v>4.9499999999999993</v>
      </c>
      <c r="W118">
        <f t="shared" ref="W118" si="467">AVERAGE(W117,W116)</f>
        <v>5.1999999999999993</v>
      </c>
      <c r="X118">
        <f t="shared" ref="X118" si="468">AVERAGE(X117,X116)</f>
        <v>4.4000000000000004</v>
      </c>
      <c r="Y118">
        <f t="shared" ref="Y118" si="469">AVERAGE(Y117,Y116)</f>
        <v>4.1500000000000004</v>
      </c>
      <c r="Z118">
        <f t="shared" ref="Z118" si="470">AVERAGE(Z117,Z116)</f>
        <v>4.75</v>
      </c>
      <c r="AA118">
        <f t="shared" ref="AA118" si="471">AVERAGE(AA117,AA116)</f>
        <v>5.7</v>
      </c>
      <c r="AB118">
        <f t="shared" ref="AB118" si="472">AVERAGE(AB117,AB116)</f>
        <v>5.45</v>
      </c>
      <c r="AC118">
        <f t="shared" ref="AC118" si="473">AVERAGE(AC117,AC116)</f>
        <v>6.4499999999999993</v>
      </c>
      <c r="AD118">
        <f t="shared" ref="AD118" si="474">AVERAGE(AD117,AD116)</f>
        <v>6.8500000000000005</v>
      </c>
      <c r="AE118">
        <f t="shared" ref="AE118" si="475">AVERAGE(AE117,AE116)</f>
        <v>6.85</v>
      </c>
      <c r="AF118">
        <f t="shared" ref="AF118" si="476">AVERAGE(AF117,AF116)</f>
        <v>7.6</v>
      </c>
      <c r="AG118">
        <f t="shared" ref="AG118" si="477">AVERAGE(AG117,AG116)</f>
        <v>7.9</v>
      </c>
      <c r="AH118">
        <f t="shared" ref="AH118" si="478">AVERAGE(AH117,AH116)</f>
        <v>6.9</v>
      </c>
      <c r="AI118">
        <f t="shared" ref="AI118" si="479">AVERAGE(AI117,AI116)</f>
        <v>6.6</v>
      </c>
      <c r="AJ118">
        <f t="shared" ref="AJ118" si="480">AVERAGE(AJ117,AJ116)</f>
        <v>7.1</v>
      </c>
      <c r="AK118">
        <f t="shared" ref="AK118" si="481">AVERAGE(AK117,AK116)</f>
        <v>6.25</v>
      </c>
      <c r="AL118">
        <f t="shared" ref="AL118" si="482">AVERAGE(AL117,AL116)</f>
        <v>6.5</v>
      </c>
      <c r="AM118">
        <f t="shared" ref="AM118" si="483">AVERAGE(AM117,AM116)</f>
        <v>7.5500000000000007</v>
      </c>
      <c r="AN118">
        <f t="shared" ref="AN118" si="484">AVERAGE(AN117,AN116)</f>
        <v>7.1</v>
      </c>
      <c r="AO118">
        <f t="shared" ref="AO118" si="485">AVERAGE(AO117,AO116)</f>
        <v>6.95</v>
      </c>
      <c r="AP118">
        <f t="shared" ref="AP118" si="486">AVERAGE(AP117,AP116)</f>
        <v>8.9499999999999993</v>
      </c>
      <c r="AQ118">
        <f t="shared" ref="AQ118" si="487">AVERAGE(AQ117,AQ116)</f>
        <v>8.4499999999999993</v>
      </c>
      <c r="AR118">
        <f t="shared" ref="AR118" si="488">AVERAGE(AR117,AR116)</f>
        <v>4.3</v>
      </c>
      <c r="AS118">
        <f t="shared" ref="AS118" si="489">AVERAGE(AS117,AS116)</f>
        <v>6.3999999999999995</v>
      </c>
      <c r="AT118">
        <f t="shared" ref="AT118" si="490">AVERAGE(AT117,AT116)</f>
        <v>6.5</v>
      </c>
      <c r="AU118">
        <f t="shared" ref="AU118" si="491">AVERAGE(AU117,AU116)</f>
        <v>0</v>
      </c>
    </row>
    <row r="119" spans="1:48" x14ac:dyDescent="0.3">
      <c r="A119" s="31">
        <v>2374</v>
      </c>
      <c r="B119" s="25">
        <v>43529</v>
      </c>
      <c r="C119" s="71" t="b">
        <v>0</v>
      </c>
      <c r="D119" t="s">
        <v>88</v>
      </c>
      <c r="E119">
        <v>1</v>
      </c>
      <c r="F119" t="s">
        <v>68</v>
      </c>
      <c r="G119">
        <v>1.54</v>
      </c>
      <c r="I119" t="s">
        <v>98</v>
      </c>
      <c r="J119">
        <v>4.2</v>
      </c>
      <c r="K119">
        <v>1.1000000000000001</v>
      </c>
      <c r="L119">
        <v>2.1</v>
      </c>
      <c r="M119">
        <v>3.3</v>
      </c>
      <c r="N119">
        <v>2.6</v>
      </c>
      <c r="O119">
        <v>2.9</v>
      </c>
      <c r="P119">
        <v>3.8</v>
      </c>
      <c r="Q119">
        <v>3.1</v>
      </c>
      <c r="R119">
        <v>3.8</v>
      </c>
      <c r="S119">
        <v>3</v>
      </c>
      <c r="T119">
        <v>2.9</v>
      </c>
      <c r="U119">
        <v>2.6</v>
      </c>
      <c r="V119">
        <v>2.2999999999999998</v>
      </c>
      <c r="W119">
        <v>2.8</v>
      </c>
      <c r="X119">
        <v>2.4</v>
      </c>
      <c r="Y119">
        <v>2.2999999999999998</v>
      </c>
      <c r="Z119">
        <v>3.1</v>
      </c>
      <c r="AA119">
        <v>2.6</v>
      </c>
      <c r="AB119">
        <v>4.0999999999999996</v>
      </c>
      <c r="AC119">
        <v>3.5</v>
      </c>
      <c r="AD119">
        <v>3.9</v>
      </c>
      <c r="AE119">
        <v>3.5</v>
      </c>
      <c r="AF119">
        <v>4</v>
      </c>
      <c r="AG119">
        <v>3.4</v>
      </c>
      <c r="AH119">
        <v>4.2</v>
      </c>
      <c r="AI119">
        <v>4</v>
      </c>
      <c r="AJ119">
        <v>4.8</v>
      </c>
      <c r="AK119">
        <v>3.9</v>
      </c>
      <c r="AL119">
        <v>2.6</v>
      </c>
      <c r="AM119">
        <v>4.5</v>
      </c>
      <c r="AN119">
        <v>3.8</v>
      </c>
      <c r="AO119">
        <v>3.1</v>
      </c>
      <c r="AP119">
        <v>7.1</v>
      </c>
      <c r="AQ119">
        <v>6.3</v>
      </c>
      <c r="AR119">
        <v>1.8</v>
      </c>
      <c r="AS119">
        <v>3.6</v>
      </c>
      <c r="AT119">
        <v>2.4</v>
      </c>
      <c r="AU119" t="s">
        <v>105</v>
      </c>
    </row>
    <row r="120" spans="1:48" x14ac:dyDescent="0.3">
      <c r="A120" s="31">
        <v>2374</v>
      </c>
      <c r="B120" s="25">
        <v>43529</v>
      </c>
      <c r="C120" s="71" t="b">
        <v>0</v>
      </c>
      <c r="D120" t="s">
        <v>88</v>
      </c>
      <c r="E120">
        <v>1</v>
      </c>
      <c r="F120" t="s">
        <v>68</v>
      </c>
      <c r="G120">
        <v>1.54</v>
      </c>
      <c r="I120" t="s">
        <v>99</v>
      </c>
      <c r="J120">
        <v>14.8</v>
      </c>
      <c r="K120">
        <v>2.1</v>
      </c>
      <c r="L120">
        <v>6.2</v>
      </c>
      <c r="M120">
        <v>10.4</v>
      </c>
      <c r="N120">
        <v>8.3000000000000007</v>
      </c>
      <c r="O120">
        <v>8.8000000000000007</v>
      </c>
      <c r="P120">
        <v>9.8000000000000007</v>
      </c>
      <c r="Q120">
        <v>9.9</v>
      </c>
      <c r="R120">
        <v>9.3000000000000007</v>
      </c>
      <c r="S120">
        <v>8</v>
      </c>
      <c r="T120">
        <v>8.1999999999999993</v>
      </c>
      <c r="U120">
        <v>8.9</v>
      </c>
      <c r="V120">
        <v>8.5</v>
      </c>
      <c r="W120">
        <v>8.4</v>
      </c>
      <c r="X120">
        <v>8.3000000000000007</v>
      </c>
      <c r="Y120">
        <v>8.3000000000000007</v>
      </c>
      <c r="Z120">
        <v>8.3000000000000007</v>
      </c>
      <c r="AA120">
        <v>9.5</v>
      </c>
      <c r="AB120">
        <v>10.199999999999999</v>
      </c>
      <c r="AC120">
        <v>12</v>
      </c>
      <c r="AD120">
        <v>11.7</v>
      </c>
      <c r="AE120">
        <v>12.3</v>
      </c>
      <c r="AF120">
        <v>12.5</v>
      </c>
      <c r="AG120">
        <v>13.9</v>
      </c>
      <c r="AH120">
        <v>11.3</v>
      </c>
      <c r="AI120">
        <v>12.2</v>
      </c>
      <c r="AJ120">
        <v>11.3</v>
      </c>
      <c r="AK120">
        <v>11.2</v>
      </c>
      <c r="AL120">
        <v>12.2</v>
      </c>
      <c r="AM120">
        <v>16.2</v>
      </c>
      <c r="AN120">
        <v>15.4</v>
      </c>
      <c r="AO120">
        <v>14.5</v>
      </c>
      <c r="AP120" s="4">
        <v>17.399999999999999</v>
      </c>
      <c r="AQ120">
        <v>14.9</v>
      </c>
      <c r="AR120">
        <v>6.5</v>
      </c>
      <c r="AS120">
        <v>10.9</v>
      </c>
      <c r="AT120">
        <v>8</v>
      </c>
      <c r="AU120">
        <v>9</v>
      </c>
    </row>
    <row r="121" spans="1:48" x14ac:dyDescent="0.3">
      <c r="A121" s="31">
        <v>2374</v>
      </c>
      <c r="B121" s="25">
        <v>43529</v>
      </c>
      <c r="C121" s="71" t="b">
        <v>0</v>
      </c>
      <c r="D121" t="s">
        <v>88</v>
      </c>
      <c r="E121">
        <v>1</v>
      </c>
      <c r="F121" t="s">
        <v>68</v>
      </c>
      <c r="G121">
        <v>1.54</v>
      </c>
      <c r="I121" t="s">
        <v>100</v>
      </c>
      <c r="J121">
        <v>9.5</v>
      </c>
      <c r="K121">
        <v>1.4</v>
      </c>
      <c r="L121">
        <v>3.6</v>
      </c>
      <c r="M121">
        <v>6</v>
      </c>
      <c r="N121">
        <v>5.0999999999999996</v>
      </c>
      <c r="O121">
        <v>3.9</v>
      </c>
      <c r="P121">
        <v>5.6</v>
      </c>
      <c r="Q121">
        <v>6.5</v>
      </c>
      <c r="R121">
        <v>5.5</v>
      </c>
      <c r="S121">
        <v>4.7</v>
      </c>
      <c r="T121">
        <v>5.2</v>
      </c>
      <c r="U121">
        <v>5.9</v>
      </c>
      <c r="V121">
        <v>5.4</v>
      </c>
      <c r="W121">
        <v>5.7</v>
      </c>
      <c r="X121">
        <v>4.7</v>
      </c>
      <c r="Y121">
        <v>5</v>
      </c>
      <c r="Z121">
        <v>5.3</v>
      </c>
      <c r="AA121">
        <v>6.5</v>
      </c>
      <c r="AB121">
        <v>5.9</v>
      </c>
      <c r="AC121">
        <v>7.6</v>
      </c>
      <c r="AD121">
        <v>7.3</v>
      </c>
      <c r="AE121">
        <v>8.4</v>
      </c>
      <c r="AF121">
        <v>7.9</v>
      </c>
      <c r="AG121">
        <v>8.6999999999999993</v>
      </c>
      <c r="AH121">
        <v>7.3</v>
      </c>
      <c r="AI121">
        <v>7.4</v>
      </c>
      <c r="AJ121">
        <v>6.8</v>
      </c>
      <c r="AK121">
        <v>7</v>
      </c>
      <c r="AL121">
        <v>6.9</v>
      </c>
      <c r="AM121">
        <v>7</v>
      </c>
      <c r="AN121">
        <v>7.8</v>
      </c>
      <c r="AO121">
        <v>7.5</v>
      </c>
      <c r="AP121">
        <v>8.6</v>
      </c>
      <c r="AQ121">
        <v>8.8000000000000007</v>
      </c>
      <c r="AR121">
        <v>3.7</v>
      </c>
      <c r="AS121">
        <v>5.6</v>
      </c>
      <c r="AT121">
        <v>4.9000000000000004</v>
      </c>
      <c r="AU121">
        <v>4.9000000000000004</v>
      </c>
    </row>
    <row r="122" spans="1:48" x14ac:dyDescent="0.3">
      <c r="A122" s="31">
        <v>2374</v>
      </c>
      <c r="B122" s="25">
        <v>43529</v>
      </c>
      <c r="C122" s="71" t="b">
        <v>0</v>
      </c>
      <c r="D122" t="s">
        <v>88</v>
      </c>
      <c r="E122">
        <v>1</v>
      </c>
      <c r="F122" t="s">
        <v>68</v>
      </c>
      <c r="G122">
        <v>1.54</v>
      </c>
      <c r="I122" t="s">
        <v>221</v>
      </c>
      <c r="J122">
        <f>AVERAGE(J121,J120)</f>
        <v>12.15</v>
      </c>
      <c r="K122">
        <f t="shared" ref="K122" si="492">AVERAGE(K121,K120)</f>
        <v>1.75</v>
      </c>
      <c r="L122">
        <f t="shared" ref="L122" si="493">AVERAGE(L121,L120)</f>
        <v>4.9000000000000004</v>
      </c>
      <c r="M122">
        <f t="shared" ref="M122" si="494">AVERAGE(M121,M120)</f>
        <v>8.1999999999999993</v>
      </c>
      <c r="N122">
        <f t="shared" ref="N122" si="495">AVERAGE(N121,N120)</f>
        <v>6.7</v>
      </c>
      <c r="O122">
        <f t="shared" ref="O122" si="496">AVERAGE(O121,O120)</f>
        <v>6.3500000000000005</v>
      </c>
      <c r="P122">
        <f t="shared" ref="P122" si="497">AVERAGE(P121,P120)</f>
        <v>7.7</v>
      </c>
      <c r="Q122">
        <f t="shared" ref="Q122" si="498">AVERAGE(Q121,Q120)</f>
        <v>8.1999999999999993</v>
      </c>
      <c r="R122">
        <f t="shared" ref="R122" si="499">AVERAGE(R121,R120)</f>
        <v>7.4</v>
      </c>
      <c r="S122">
        <f t="shared" ref="S122" si="500">AVERAGE(S121,S120)</f>
        <v>6.35</v>
      </c>
      <c r="T122">
        <f t="shared" ref="T122" si="501">AVERAGE(T121,T120)</f>
        <v>6.6999999999999993</v>
      </c>
      <c r="U122">
        <f t="shared" ref="U122" si="502">AVERAGE(U121,U120)</f>
        <v>7.4</v>
      </c>
      <c r="V122">
        <f t="shared" ref="V122" si="503">AVERAGE(V121,V120)</f>
        <v>6.95</v>
      </c>
      <c r="W122">
        <f t="shared" ref="W122" si="504">AVERAGE(W121,W120)</f>
        <v>7.0500000000000007</v>
      </c>
      <c r="X122">
        <f t="shared" ref="X122" si="505">AVERAGE(X121,X120)</f>
        <v>6.5</v>
      </c>
      <c r="Y122">
        <f t="shared" ref="Y122" si="506">AVERAGE(Y121,Y120)</f>
        <v>6.65</v>
      </c>
      <c r="Z122">
        <f t="shared" ref="Z122" si="507">AVERAGE(Z121,Z120)</f>
        <v>6.8000000000000007</v>
      </c>
      <c r="AA122">
        <f t="shared" ref="AA122" si="508">AVERAGE(AA121,AA120)</f>
        <v>8</v>
      </c>
      <c r="AB122">
        <f t="shared" ref="AB122" si="509">AVERAGE(AB121,AB120)</f>
        <v>8.0500000000000007</v>
      </c>
      <c r="AC122">
        <f t="shared" ref="AC122" si="510">AVERAGE(AC121,AC120)</f>
        <v>9.8000000000000007</v>
      </c>
      <c r="AD122">
        <f t="shared" ref="AD122" si="511">AVERAGE(AD121,AD120)</f>
        <v>9.5</v>
      </c>
      <c r="AE122">
        <f t="shared" ref="AE122" si="512">AVERAGE(AE121,AE120)</f>
        <v>10.350000000000001</v>
      </c>
      <c r="AF122">
        <f t="shared" ref="AF122" si="513">AVERAGE(AF121,AF120)</f>
        <v>10.199999999999999</v>
      </c>
      <c r="AG122">
        <f t="shared" ref="AG122" si="514">AVERAGE(AG121,AG120)</f>
        <v>11.3</v>
      </c>
      <c r="AH122">
        <f t="shared" ref="AH122" si="515">AVERAGE(AH121,AH120)</f>
        <v>9.3000000000000007</v>
      </c>
      <c r="AI122">
        <f t="shared" ref="AI122" si="516">AVERAGE(AI121,AI120)</f>
        <v>9.8000000000000007</v>
      </c>
      <c r="AJ122">
        <f t="shared" ref="AJ122" si="517">AVERAGE(AJ121,AJ120)</f>
        <v>9.0500000000000007</v>
      </c>
      <c r="AK122">
        <f t="shared" ref="AK122" si="518">AVERAGE(AK121,AK120)</f>
        <v>9.1</v>
      </c>
      <c r="AL122">
        <f t="shared" ref="AL122" si="519">AVERAGE(AL121,AL120)</f>
        <v>9.5500000000000007</v>
      </c>
      <c r="AM122">
        <f t="shared" ref="AM122" si="520">AVERAGE(AM121,AM120)</f>
        <v>11.6</v>
      </c>
      <c r="AN122">
        <f t="shared" ref="AN122" si="521">AVERAGE(AN121,AN120)</f>
        <v>11.6</v>
      </c>
      <c r="AO122">
        <f t="shared" ref="AO122" si="522">AVERAGE(AO121,AO120)</f>
        <v>11</v>
      </c>
      <c r="AP122">
        <f t="shared" ref="AP122" si="523">AVERAGE(AP121,AP120)</f>
        <v>13</v>
      </c>
      <c r="AQ122">
        <f t="shared" ref="AQ122" si="524">AVERAGE(AQ121,AQ120)</f>
        <v>11.850000000000001</v>
      </c>
      <c r="AR122">
        <f t="shared" ref="AR122" si="525">AVERAGE(AR121,AR120)</f>
        <v>5.0999999999999996</v>
      </c>
      <c r="AS122">
        <f t="shared" ref="AS122" si="526">AVERAGE(AS121,AS120)</f>
        <v>8.25</v>
      </c>
      <c r="AT122">
        <f t="shared" ref="AT122" si="527">AVERAGE(AT121,AT120)</f>
        <v>6.45</v>
      </c>
      <c r="AU122">
        <f t="shared" ref="AU122" si="528">AVERAGE(AU121,AU120)</f>
        <v>6.95</v>
      </c>
    </row>
    <row r="123" spans="1:48" x14ac:dyDescent="0.3">
      <c r="A123" s="31">
        <v>2374</v>
      </c>
      <c r="B123" s="25">
        <v>43529</v>
      </c>
      <c r="C123" s="71" t="b">
        <v>0</v>
      </c>
      <c r="D123" t="s">
        <v>88</v>
      </c>
      <c r="E123">
        <v>1</v>
      </c>
      <c r="F123" t="s">
        <v>68</v>
      </c>
      <c r="G123">
        <v>1.54</v>
      </c>
      <c r="I123" t="s">
        <v>101</v>
      </c>
      <c r="J123">
        <v>5.3</v>
      </c>
      <c r="K123">
        <v>0.7</v>
      </c>
      <c r="L123">
        <v>2.6</v>
      </c>
      <c r="M123">
        <v>4.4000000000000004</v>
      </c>
      <c r="N123">
        <v>3.2</v>
      </c>
      <c r="O123">
        <v>4.9000000000000004</v>
      </c>
      <c r="P123">
        <v>4.2</v>
      </c>
      <c r="Q123">
        <v>3.4</v>
      </c>
      <c r="R123">
        <v>3.8</v>
      </c>
      <c r="S123">
        <v>3.3</v>
      </c>
      <c r="T123">
        <v>3</v>
      </c>
      <c r="U123">
        <v>3</v>
      </c>
      <c r="V123">
        <v>3.1</v>
      </c>
      <c r="W123">
        <v>2.7</v>
      </c>
      <c r="X123">
        <v>3.6</v>
      </c>
      <c r="Y123">
        <v>3.3</v>
      </c>
      <c r="Z123">
        <v>3</v>
      </c>
      <c r="AA123">
        <v>3</v>
      </c>
      <c r="AB123">
        <v>4.3</v>
      </c>
      <c r="AC123">
        <v>4.4000000000000004</v>
      </c>
      <c r="AD123">
        <v>4.4000000000000004</v>
      </c>
      <c r="AE123">
        <v>3.9</v>
      </c>
      <c r="AF123">
        <v>4.5999999999999996</v>
      </c>
      <c r="AG123">
        <v>5.2</v>
      </c>
      <c r="AH123">
        <v>4</v>
      </c>
      <c r="AI123">
        <v>4.8</v>
      </c>
      <c r="AJ123">
        <v>4.5</v>
      </c>
      <c r="AK123">
        <v>4.2</v>
      </c>
      <c r="AL123">
        <v>5.3</v>
      </c>
      <c r="AM123">
        <v>9.1999999999999993</v>
      </c>
      <c r="AN123">
        <v>7.6</v>
      </c>
      <c r="AO123">
        <v>7</v>
      </c>
      <c r="AP123">
        <v>8.8000000000000007</v>
      </c>
      <c r="AQ123">
        <v>6.1</v>
      </c>
      <c r="AR123">
        <v>2.8</v>
      </c>
      <c r="AS123">
        <v>5.3</v>
      </c>
      <c r="AT123">
        <v>3.1</v>
      </c>
      <c r="AU123">
        <v>4.0999999999999996</v>
      </c>
    </row>
    <row r="124" spans="1:48" x14ac:dyDescent="0.3">
      <c r="A124" s="31">
        <v>2374</v>
      </c>
      <c r="B124" s="25">
        <v>43529</v>
      </c>
      <c r="C124" s="71" t="b">
        <v>0</v>
      </c>
      <c r="D124" t="s">
        <v>88</v>
      </c>
      <c r="E124">
        <v>1</v>
      </c>
      <c r="F124" t="s">
        <v>68</v>
      </c>
      <c r="G124">
        <v>1.54</v>
      </c>
      <c r="I124" t="s">
        <v>102</v>
      </c>
      <c r="J124" s="9">
        <f>AVERAGE(J118,J122)</f>
        <v>11.125</v>
      </c>
      <c r="K124" s="9">
        <f t="shared" ref="K124:AU124" si="529">AVERAGE(K118,K122)</f>
        <v>1.9500000000000002</v>
      </c>
      <c r="L124" s="9">
        <f t="shared" si="529"/>
        <v>4.9749999999999996</v>
      </c>
      <c r="M124" s="9">
        <f t="shared" si="529"/>
        <v>7.7249999999999996</v>
      </c>
      <c r="N124" s="9">
        <f t="shared" si="529"/>
        <v>6.5</v>
      </c>
      <c r="O124" s="9">
        <f t="shared" si="529"/>
        <v>5.8000000000000007</v>
      </c>
      <c r="P124" s="9">
        <f t="shared" si="529"/>
        <v>7.25</v>
      </c>
      <c r="Q124" s="9">
        <f t="shared" si="529"/>
        <v>7.3249999999999993</v>
      </c>
      <c r="R124" s="9">
        <f t="shared" si="529"/>
        <v>7</v>
      </c>
      <c r="S124" s="9">
        <f t="shared" si="529"/>
        <v>5.875</v>
      </c>
      <c r="T124" s="9">
        <f t="shared" si="529"/>
        <v>6.0749999999999993</v>
      </c>
      <c r="U124" s="9">
        <f t="shared" si="529"/>
        <v>6.45</v>
      </c>
      <c r="V124" s="9">
        <f t="shared" si="529"/>
        <v>5.9499999999999993</v>
      </c>
      <c r="W124" s="9">
        <f t="shared" si="529"/>
        <v>6.125</v>
      </c>
      <c r="X124" s="9">
        <f t="shared" si="529"/>
        <v>5.45</v>
      </c>
      <c r="Y124" s="9">
        <f t="shared" si="529"/>
        <v>5.4</v>
      </c>
      <c r="Z124" s="9">
        <f t="shared" si="529"/>
        <v>5.7750000000000004</v>
      </c>
      <c r="AA124" s="9">
        <f t="shared" si="529"/>
        <v>6.85</v>
      </c>
      <c r="AB124" s="9">
        <f t="shared" si="529"/>
        <v>6.75</v>
      </c>
      <c r="AC124" s="9">
        <f t="shared" si="529"/>
        <v>8.125</v>
      </c>
      <c r="AD124" s="9">
        <f t="shared" si="529"/>
        <v>8.1750000000000007</v>
      </c>
      <c r="AE124" s="9">
        <f t="shared" si="529"/>
        <v>8.6000000000000014</v>
      </c>
      <c r="AF124" s="9">
        <f t="shared" si="529"/>
        <v>8.8999999999999986</v>
      </c>
      <c r="AG124" s="9">
        <f t="shared" si="529"/>
        <v>9.6000000000000014</v>
      </c>
      <c r="AH124" s="9">
        <f t="shared" si="529"/>
        <v>8.1000000000000014</v>
      </c>
      <c r="AI124" s="9">
        <f t="shared" si="529"/>
        <v>8.1999999999999993</v>
      </c>
      <c r="AJ124" s="9">
        <f t="shared" si="529"/>
        <v>8.0749999999999993</v>
      </c>
      <c r="AK124" s="9">
        <f t="shared" si="529"/>
        <v>7.6749999999999998</v>
      </c>
      <c r="AL124" s="9">
        <f t="shared" si="529"/>
        <v>8.0250000000000004</v>
      </c>
      <c r="AM124" s="9">
        <f t="shared" si="529"/>
        <v>9.5749999999999993</v>
      </c>
      <c r="AN124" s="9">
        <f t="shared" si="529"/>
        <v>9.35</v>
      </c>
      <c r="AO124" s="9">
        <f t="shared" si="529"/>
        <v>8.9749999999999996</v>
      </c>
      <c r="AP124" s="9">
        <f t="shared" si="529"/>
        <v>10.975</v>
      </c>
      <c r="AQ124" s="9">
        <f t="shared" si="529"/>
        <v>10.15</v>
      </c>
      <c r="AR124" s="9">
        <f t="shared" si="529"/>
        <v>4.6999999999999993</v>
      </c>
      <c r="AS124" s="9">
        <f t="shared" si="529"/>
        <v>7.3249999999999993</v>
      </c>
      <c r="AT124" s="9">
        <f t="shared" si="529"/>
        <v>6.4749999999999996</v>
      </c>
      <c r="AU124" s="9">
        <f t="shared" si="529"/>
        <v>3.4750000000000001</v>
      </c>
    </row>
    <row r="125" spans="1:48" x14ac:dyDescent="0.3">
      <c r="A125" s="31">
        <v>2374</v>
      </c>
      <c r="B125" s="25">
        <v>43529</v>
      </c>
      <c r="C125" s="71" t="b">
        <v>0</v>
      </c>
      <c r="D125" t="s">
        <v>88</v>
      </c>
      <c r="E125">
        <v>1</v>
      </c>
      <c r="F125" t="s">
        <v>68</v>
      </c>
      <c r="G125">
        <v>1.54</v>
      </c>
      <c r="I125" t="s">
        <v>103</v>
      </c>
      <c r="J125" s="4">
        <f t="shared" ref="J125:AR125" si="530">IF(AND((J121+J117)/2&gt;5,(J120+J116)/2&gt;10,J126="N",J127="N"),4,IF(AND((J121+J117)/2&lt;5,(J120+J116)/2&gt;10,J126="N",J127="N"),4,IF(AND((J121+J117)/2&lt;5,(J120+J116)/2&lt;5,J126="Y"),1,IF(AND(J127="Y",J126="N"),3,IF(AND(J127="Y",J126="Y"),1,IF(AND((J121+J117)/2&lt;5,(J120+J116)/2&gt;5,(J120+J116)/2&lt;10,J126="N",J127="N"),2,IF(AND((J121+J117)/2&lt;5,(J120+J116)/2&lt;5,J126="N",J127="N"),0,"")))))))</f>
        <v>4</v>
      </c>
      <c r="K125" s="4">
        <f t="shared" si="530"/>
        <v>0</v>
      </c>
      <c r="L125" s="4">
        <f t="shared" si="530"/>
        <v>2</v>
      </c>
      <c r="M125" s="4">
        <f t="shared" si="530"/>
        <v>3</v>
      </c>
      <c r="N125" s="4">
        <v>2</v>
      </c>
      <c r="O125" s="4">
        <f t="shared" si="530"/>
        <v>2</v>
      </c>
      <c r="P125" s="4">
        <v>2</v>
      </c>
      <c r="Q125" s="4">
        <v>2</v>
      </c>
      <c r="R125" s="4">
        <v>2</v>
      </c>
      <c r="S125" s="4">
        <f t="shared" si="530"/>
        <v>2</v>
      </c>
      <c r="T125" s="4">
        <f t="shared" si="530"/>
        <v>2</v>
      </c>
      <c r="U125" s="4">
        <v>2</v>
      </c>
      <c r="V125" s="4">
        <f t="shared" si="530"/>
        <v>2</v>
      </c>
      <c r="W125" s="4">
        <f t="shared" si="530"/>
        <v>2</v>
      </c>
      <c r="X125" s="4">
        <f t="shared" si="530"/>
        <v>2</v>
      </c>
      <c r="Y125" s="4">
        <f t="shared" si="530"/>
        <v>2</v>
      </c>
      <c r="Z125" s="4">
        <f t="shared" si="530"/>
        <v>2</v>
      </c>
      <c r="AA125" s="4" t="str">
        <f t="shared" si="530"/>
        <v/>
      </c>
      <c r="AB125" s="4">
        <f t="shared" si="530"/>
        <v>2</v>
      </c>
      <c r="AC125" s="4">
        <f t="shared" si="530"/>
        <v>4</v>
      </c>
      <c r="AD125" s="4">
        <f t="shared" si="530"/>
        <v>4</v>
      </c>
      <c r="AE125" s="4">
        <f t="shared" si="530"/>
        <v>4</v>
      </c>
      <c r="AF125" s="4">
        <f t="shared" si="530"/>
        <v>4</v>
      </c>
      <c r="AG125" s="4">
        <f t="shared" si="530"/>
        <v>4</v>
      </c>
      <c r="AH125" s="4">
        <f t="shared" si="530"/>
        <v>4</v>
      </c>
      <c r="AI125" s="4">
        <f t="shared" si="530"/>
        <v>4</v>
      </c>
      <c r="AJ125" s="4">
        <f t="shared" si="530"/>
        <v>4</v>
      </c>
      <c r="AK125" s="4" t="str">
        <f t="shared" si="530"/>
        <v/>
      </c>
      <c r="AL125" s="4" t="str">
        <f t="shared" si="530"/>
        <v/>
      </c>
      <c r="AM125" s="4">
        <f t="shared" si="530"/>
        <v>4</v>
      </c>
      <c r="AN125" s="4">
        <f t="shared" si="530"/>
        <v>4</v>
      </c>
      <c r="AO125" s="4">
        <f t="shared" si="530"/>
        <v>4</v>
      </c>
      <c r="AP125" s="4">
        <f t="shared" si="530"/>
        <v>4</v>
      </c>
      <c r="AQ125" s="4">
        <f t="shared" si="530"/>
        <v>4</v>
      </c>
      <c r="AR125" s="4">
        <f t="shared" si="530"/>
        <v>2</v>
      </c>
      <c r="AS125" s="4">
        <v>2</v>
      </c>
      <c r="AT125" s="4">
        <v>2</v>
      </c>
      <c r="AU125">
        <v>3</v>
      </c>
    </row>
    <row r="126" spans="1:48" x14ac:dyDescent="0.3">
      <c r="A126" s="31">
        <v>2374</v>
      </c>
      <c r="B126" s="25">
        <v>43529</v>
      </c>
      <c r="C126" s="71" t="b">
        <v>0</v>
      </c>
      <c r="D126" t="s">
        <v>88</v>
      </c>
      <c r="E126">
        <v>1</v>
      </c>
      <c r="F126" t="s">
        <v>68</v>
      </c>
      <c r="G126">
        <v>1.54</v>
      </c>
      <c r="I126" t="s">
        <v>104</v>
      </c>
      <c r="J126" t="s">
        <v>105</v>
      </c>
      <c r="K126" t="s">
        <v>105</v>
      </c>
      <c r="L126" t="s">
        <v>105</v>
      </c>
      <c r="M126" t="s">
        <v>105</v>
      </c>
      <c r="N126" t="s">
        <v>105</v>
      </c>
      <c r="O126" t="s">
        <v>105</v>
      </c>
      <c r="P126" t="s">
        <v>105</v>
      </c>
      <c r="Q126" t="s">
        <v>105</v>
      </c>
      <c r="R126" t="s">
        <v>105</v>
      </c>
      <c r="S126" t="s">
        <v>105</v>
      </c>
      <c r="T126" t="s">
        <v>105</v>
      </c>
      <c r="U126" t="s">
        <v>105</v>
      </c>
      <c r="V126" t="s">
        <v>105</v>
      </c>
      <c r="W126" t="s">
        <v>105</v>
      </c>
      <c r="X126" t="s">
        <v>105</v>
      </c>
      <c r="Y126" t="s">
        <v>105</v>
      </c>
      <c r="Z126" t="s">
        <v>105</v>
      </c>
      <c r="AA126" t="s">
        <v>105</v>
      </c>
      <c r="AB126" t="s">
        <v>105</v>
      </c>
      <c r="AC126" t="s">
        <v>105</v>
      </c>
      <c r="AD126" t="s">
        <v>105</v>
      </c>
      <c r="AE126" t="s">
        <v>105</v>
      </c>
      <c r="AF126" t="s">
        <v>105</v>
      </c>
      <c r="AG126" t="s">
        <v>105</v>
      </c>
      <c r="AH126" t="s">
        <v>105</v>
      </c>
      <c r="AI126" t="s">
        <v>105</v>
      </c>
      <c r="AJ126" t="s">
        <v>105</v>
      </c>
      <c r="AK126" t="s">
        <v>105</v>
      </c>
      <c r="AL126" t="s">
        <v>105</v>
      </c>
      <c r="AM126" t="s">
        <v>105</v>
      </c>
      <c r="AN126" t="s">
        <v>105</v>
      </c>
      <c r="AO126" t="s">
        <v>105</v>
      </c>
      <c r="AP126" t="s">
        <v>105</v>
      </c>
      <c r="AQ126" s="4" t="s">
        <v>105</v>
      </c>
      <c r="AR126" t="s">
        <v>105</v>
      </c>
      <c r="AS126" t="s">
        <v>105</v>
      </c>
      <c r="AT126" t="s">
        <v>105</v>
      </c>
      <c r="AU126">
        <v>-0.25</v>
      </c>
      <c r="AV126">
        <f t="shared" ref="AV126:AV162" si="531">COUNTIF(J126:AT126, "Y")</f>
        <v>0</v>
      </c>
    </row>
    <row r="127" spans="1:48" x14ac:dyDescent="0.3">
      <c r="A127" s="31">
        <v>2374</v>
      </c>
      <c r="B127" s="25">
        <v>43529</v>
      </c>
      <c r="C127" s="71" t="b">
        <v>0</v>
      </c>
      <c r="D127" t="s">
        <v>88</v>
      </c>
      <c r="E127">
        <v>1</v>
      </c>
      <c r="F127" t="s">
        <v>68</v>
      </c>
      <c r="G127">
        <v>1.54</v>
      </c>
      <c r="I127" t="s">
        <v>106</v>
      </c>
      <c r="J127" t="s">
        <v>105</v>
      </c>
      <c r="K127" t="s">
        <v>105</v>
      </c>
      <c r="L127" t="s">
        <v>105</v>
      </c>
      <c r="M127" t="s">
        <v>107</v>
      </c>
      <c r="N127" t="s">
        <v>105</v>
      </c>
      <c r="O127" t="s">
        <v>105</v>
      </c>
      <c r="P127" t="s">
        <v>105</v>
      </c>
      <c r="Q127" t="s">
        <v>105</v>
      </c>
      <c r="R127" t="s">
        <v>105</v>
      </c>
      <c r="S127" t="s">
        <v>105</v>
      </c>
      <c r="T127" t="s">
        <v>105</v>
      </c>
      <c r="U127" t="s">
        <v>105</v>
      </c>
      <c r="V127" t="s">
        <v>105</v>
      </c>
      <c r="W127" t="s">
        <v>105</v>
      </c>
      <c r="X127" t="s">
        <v>105</v>
      </c>
      <c r="Y127" t="s">
        <v>105</v>
      </c>
      <c r="Z127" t="s">
        <v>105</v>
      </c>
      <c r="AA127" t="s">
        <v>105</v>
      </c>
      <c r="AB127" t="s">
        <v>105</v>
      </c>
      <c r="AC127" t="s">
        <v>105</v>
      </c>
      <c r="AD127" t="s">
        <v>105</v>
      </c>
      <c r="AE127" t="s">
        <v>105</v>
      </c>
      <c r="AF127" t="s">
        <v>105</v>
      </c>
      <c r="AG127" t="s">
        <v>105</v>
      </c>
      <c r="AH127" t="s">
        <v>105</v>
      </c>
      <c r="AI127" t="s">
        <v>105</v>
      </c>
      <c r="AJ127" t="s">
        <v>105</v>
      </c>
      <c r="AK127" t="s">
        <v>105</v>
      </c>
      <c r="AL127" t="s">
        <v>105</v>
      </c>
      <c r="AM127" t="s">
        <v>105</v>
      </c>
      <c r="AN127" t="s">
        <v>105</v>
      </c>
      <c r="AO127" t="s">
        <v>105</v>
      </c>
      <c r="AP127" t="s">
        <v>105</v>
      </c>
      <c r="AQ127" t="s">
        <v>105</v>
      </c>
      <c r="AR127" t="s">
        <v>105</v>
      </c>
      <c r="AS127" t="s">
        <v>105</v>
      </c>
      <c r="AT127" t="s">
        <v>105</v>
      </c>
      <c r="AU127" s="9">
        <v>1.9249999999999998</v>
      </c>
    </row>
    <row r="128" spans="1:48" x14ac:dyDescent="0.3">
      <c r="A128" s="31">
        <v>2379</v>
      </c>
      <c r="B128" s="30">
        <v>43550</v>
      </c>
      <c r="C128" s="71" t="b">
        <v>1</v>
      </c>
      <c r="D128" t="s">
        <v>88</v>
      </c>
      <c r="E128">
        <v>1</v>
      </c>
      <c r="F128" t="s">
        <v>69</v>
      </c>
      <c r="G128">
        <v>1.34</v>
      </c>
      <c r="I128" t="s">
        <v>96</v>
      </c>
      <c r="J128">
        <v>14.5</v>
      </c>
      <c r="K128">
        <v>1.8</v>
      </c>
      <c r="L128">
        <v>12.7</v>
      </c>
      <c r="M128">
        <v>14.3</v>
      </c>
      <c r="N128">
        <v>15.3</v>
      </c>
      <c r="O128">
        <v>13.7</v>
      </c>
      <c r="P128">
        <v>14.1</v>
      </c>
      <c r="Q128">
        <v>11.3</v>
      </c>
      <c r="R128">
        <v>13.8</v>
      </c>
      <c r="S128">
        <v>11.6</v>
      </c>
      <c r="T128">
        <v>11.1</v>
      </c>
      <c r="U128">
        <v>9.9</v>
      </c>
      <c r="V128">
        <v>8.4</v>
      </c>
      <c r="W128">
        <v>7.7</v>
      </c>
      <c r="X128">
        <v>7.5</v>
      </c>
      <c r="Y128">
        <v>7.2</v>
      </c>
      <c r="Z128">
        <v>9.4</v>
      </c>
      <c r="AA128">
        <v>7</v>
      </c>
      <c r="AB128">
        <v>7</v>
      </c>
      <c r="AC128">
        <v>5.6</v>
      </c>
      <c r="AD128">
        <v>5.0999999999999996</v>
      </c>
      <c r="AE128">
        <v>7</v>
      </c>
      <c r="AF128">
        <v>5.7</v>
      </c>
      <c r="AG128">
        <v>5.0999999999999996</v>
      </c>
      <c r="AH128">
        <v>5</v>
      </c>
      <c r="AI128">
        <v>6</v>
      </c>
      <c r="AJ128">
        <v>6.3</v>
      </c>
      <c r="AK128">
        <v>4.8</v>
      </c>
      <c r="AL128">
        <v>5.0999999999999996</v>
      </c>
      <c r="AM128">
        <v>5.2</v>
      </c>
      <c r="AN128">
        <v>5</v>
      </c>
      <c r="AO128">
        <v>5.6</v>
      </c>
      <c r="AP128">
        <v>5.6</v>
      </c>
      <c r="AQ128">
        <v>6.4</v>
      </c>
      <c r="AR128">
        <v>5.9</v>
      </c>
      <c r="AS128">
        <v>5</v>
      </c>
      <c r="AT128">
        <v>2.7</v>
      </c>
      <c r="AU128" s="4">
        <v>2</v>
      </c>
    </row>
    <row r="129" spans="1:48" x14ac:dyDescent="0.3">
      <c r="A129" s="31">
        <v>2379</v>
      </c>
      <c r="B129" s="30">
        <v>43550</v>
      </c>
      <c r="C129" s="71" t="b">
        <v>1</v>
      </c>
      <c r="D129" t="s">
        <v>88</v>
      </c>
      <c r="E129">
        <v>1</v>
      </c>
      <c r="F129" t="s">
        <v>69</v>
      </c>
      <c r="G129">
        <v>1.34</v>
      </c>
      <c r="I129" t="s">
        <v>97</v>
      </c>
      <c r="J129">
        <v>6.8</v>
      </c>
      <c r="K129">
        <v>1.1000000000000001</v>
      </c>
      <c r="L129">
        <v>7.5</v>
      </c>
      <c r="M129">
        <v>7.9</v>
      </c>
      <c r="N129">
        <v>9.1</v>
      </c>
      <c r="O129">
        <v>6</v>
      </c>
      <c r="P129">
        <v>7.2</v>
      </c>
      <c r="Q129">
        <v>5.9</v>
      </c>
      <c r="R129">
        <v>5.8</v>
      </c>
      <c r="S129">
        <v>5.8</v>
      </c>
      <c r="T129">
        <v>5.2</v>
      </c>
      <c r="U129">
        <v>5.3</v>
      </c>
      <c r="V129">
        <v>3.9</v>
      </c>
      <c r="W129">
        <v>6.3</v>
      </c>
      <c r="X129">
        <v>3.9</v>
      </c>
      <c r="Y129">
        <v>3.9</v>
      </c>
      <c r="Z129">
        <v>3.5</v>
      </c>
      <c r="AA129">
        <v>3.6</v>
      </c>
      <c r="AB129">
        <v>3</v>
      </c>
      <c r="AC129">
        <v>3</v>
      </c>
      <c r="AD129">
        <v>2.6</v>
      </c>
      <c r="AE129">
        <v>3.3</v>
      </c>
      <c r="AF129">
        <v>3.4</v>
      </c>
      <c r="AG129">
        <v>2.8</v>
      </c>
      <c r="AH129">
        <v>2.4</v>
      </c>
      <c r="AI129">
        <v>2.5</v>
      </c>
      <c r="AJ129">
        <v>2.7</v>
      </c>
      <c r="AK129">
        <v>2.7</v>
      </c>
      <c r="AL129">
        <v>2.6</v>
      </c>
      <c r="AM129">
        <v>2.7</v>
      </c>
      <c r="AN129">
        <v>2.5</v>
      </c>
      <c r="AO129">
        <v>2.9</v>
      </c>
      <c r="AP129">
        <v>2.5</v>
      </c>
      <c r="AQ129">
        <v>3</v>
      </c>
      <c r="AR129">
        <v>3.1</v>
      </c>
      <c r="AS129">
        <v>2.5</v>
      </c>
      <c r="AT129">
        <v>1.4</v>
      </c>
      <c r="AU129" t="s">
        <v>105</v>
      </c>
    </row>
    <row r="130" spans="1:48" x14ac:dyDescent="0.3">
      <c r="A130" s="31">
        <v>2379</v>
      </c>
      <c r="B130" s="30">
        <v>43550</v>
      </c>
      <c r="C130" s="71" t="b">
        <v>1</v>
      </c>
      <c r="D130" t="s">
        <v>88</v>
      </c>
      <c r="E130">
        <v>1</v>
      </c>
      <c r="F130" t="s">
        <v>69</v>
      </c>
      <c r="G130">
        <v>1.34</v>
      </c>
      <c r="I130" t="s">
        <v>220</v>
      </c>
      <c r="J130">
        <f>AVERAGE(J129,J128)</f>
        <v>10.65</v>
      </c>
      <c r="K130">
        <f t="shared" ref="K130" si="532">AVERAGE(K129,K128)</f>
        <v>1.4500000000000002</v>
      </c>
      <c r="L130">
        <f t="shared" ref="L130" si="533">AVERAGE(L129,L128)</f>
        <v>10.1</v>
      </c>
      <c r="M130">
        <f t="shared" ref="M130" si="534">AVERAGE(M129,M128)</f>
        <v>11.100000000000001</v>
      </c>
      <c r="N130">
        <f t="shared" ref="N130" si="535">AVERAGE(N129,N128)</f>
        <v>12.2</v>
      </c>
      <c r="O130">
        <f t="shared" ref="O130" si="536">AVERAGE(O129,O128)</f>
        <v>9.85</v>
      </c>
      <c r="P130">
        <f t="shared" ref="P130" si="537">AVERAGE(P129,P128)</f>
        <v>10.65</v>
      </c>
      <c r="Q130">
        <f t="shared" ref="Q130" si="538">AVERAGE(Q129,Q128)</f>
        <v>8.6000000000000014</v>
      </c>
      <c r="R130">
        <f t="shared" ref="R130" si="539">AVERAGE(R129,R128)</f>
        <v>9.8000000000000007</v>
      </c>
      <c r="S130">
        <f t="shared" ref="S130" si="540">AVERAGE(S129,S128)</f>
        <v>8.6999999999999993</v>
      </c>
      <c r="T130">
        <f t="shared" ref="T130" si="541">AVERAGE(T129,T128)</f>
        <v>8.15</v>
      </c>
      <c r="U130">
        <f t="shared" ref="U130" si="542">AVERAGE(U129,U128)</f>
        <v>7.6</v>
      </c>
      <c r="V130">
        <f t="shared" ref="V130" si="543">AVERAGE(V129,V128)</f>
        <v>6.15</v>
      </c>
      <c r="W130">
        <f t="shared" ref="W130" si="544">AVERAGE(W129,W128)</f>
        <v>7</v>
      </c>
      <c r="X130">
        <f t="shared" ref="X130" si="545">AVERAGE(X129,X128)</f>
        <v>5.7</v>
      </c>
      <c r="Y130">
        <f t="shared" ref="Y130" si="546">AVERAGE(Y129,Y128)</f>
        <v>5.55</v>
      </c>
      <c r="Z130">
        <f t="shared" ref="Z130" si="547">AVERAGE(Z129,Z128)</f>
        <v>6.45</v>
      </c>
      <c r="AA130">
        <f t="shared" ref="AA130" si="548">AVERAGE(AA129,AA128)</f>
        <v>5.3</v>
      </c>
      <c r="AB130">
        <f t="shared" ref="AB130" si="549">AVERAGE(AB129,AB128)</f>
        <v>5</v>
      </c>
      <c r="AC130">
        <f t="shared" ref="AC130" si="550">AVERAGE(AC129,AC128)</f>
        <v>4.3</v>
      </c>
      <c r="AD130">
        <f t="shared" ref="AD130" si="551">AVERAGE(AD129,AD128)</f>
        <v>3.8499999999999996</v>
      </c>
      <c r="AE130">
        <f t="shared" ref="AE130" si="552">AVERAGE(AE129,AE128)</f>
        <v>5.15</v>
      </c>
      <c r="AF130">
        <f t="shared" ref="AF130" si="553">AVERAGE(AF129,AF128)</f>
        <v>4.55</v>
      </c>
      <c r="AG130">
        <f t="shared" ref="AG130" si="554">AVERAGE(AG129,AG128)</f>
        <v>3.9499999999999997</v>
      </c>
      <c r="AH130">
        <f t="shared" ref="AH130" si="555">AVERAGE(AH129,AH128)</f>
        <v>3.7</v>
      </c>
      <c r="AI130">
        <f t="shared" ref="AI130" si="556">AVERAGE(AI129,AI128)</f>
        <v>4.25</v>
      </c>
      <c r="AJ130">
        <f t="shared" ref="AJ130" si="557">AVERAGE(AJ129,AJ128)</f>
        <v>4.5</v>
      </c>
      <c r="AK130">
        <f t="shared" ref="AK130" si="558">AVERAGE(AK129,AK128)</f>
        <v>3.75</v>
      </c>
      <c r="AL130">
        <f t="shared" ref="AL130" si="559">AVERAGE(AL129,AL128)</f>
        <v>3.8499999999999996</v>
      </c>
      <c r="AM130">
        <f t="shared" ref="AM130" si="560">AVERAGE(AM129,AM128)</f>
        <v>3.95</v>
      </c>
      <c r="AN130">
        <f t="shared" ref="AN130" si="561">AVERAGE(AN129,AN128)</f>
        <v>3.75</v>
      </c>
      <c r="AO130">
        <f t="shared" ref="AO130" si="562">AVERAGE(AO129,AO128)</f>
        <v>4.25</v>
      </c>
      <c r="AP130">
        <f t="shared" ref="AP130" si="563">AVERAGE(AP129,AP128)</f>
        <v>4.05</v>
      </c>
      <c r="AQ130">
        <f t="shared" ref="AQ130" si="564">AVERAGE(AQ129,AQ128)</f>
        <v>4.7</v>
      </c>
      <c r="AR130">
        <f t="shared" ref="AR130" si="565">AVERAGE(AR129,AR128)</f>
        <v>4.5</v>
      </c>
      <c r="AS130">
        <f t="shared" ref="AS130" si="566">AVERAGE(AS129,AS128)</f>
        <v>3.75</v>
      </c>
      <c r="AT130">
        <f t="shared" ref="AT130" si="567">AVERAGE(AT129,AT128)</f>
        <v>2.0499999999999998</v>
      </c>
      <c r="AU130">
        <f t="shared" ref="AU130" si="568">AVERAGE(AU129,AU128)</f>
        <v>2</v>
      </c>
    </row>
    <row r="131" spans="1:48" x14ac:dyDescent="0.3">
      <c r="A131" s="31">
        <v>2379</v>
      </c>
      <c r="B131" s="30">
        <v>43550</v>
      </c>
      <c r="C131" s="71" t="b">
        <v>1</v>
      </c>
      <c r="D131" t="s">
        <v>88</v>
      </c>
      <c r="E131">
        <v>1</v>
      </c>
      <c r="F131" t="s">
        <v>69</v>
      </c>
      <c r="G131">
        <v>1.34</v>
      </c>
      <c r="I131" t="s">
        <v>98</v>
      </c>
      <c r="J131">
        <v>7.7</v>
      </c>
      <c r="K131">
        <v>0.7</v>
      </c>
      <c r="L131">
        <v>5.2</v>
      </c>
      <c r="M131">
        <v>6.4</v>
      </c>
      <c r="N131">
        <v>6.2</v>
      </c>
      <c r="O131">
        <v>7.7</v>
      </c>
      <c r="P131">
        <v>6.9</v>
      </c>
      <c r="Q131">
        <v>5.4</v>
      </c>
      <c r="R131">
        <v>8</v>
      </c>
      <c r="S131">
        <v>5.8</v>
      </c>
      <c r="T131">
        <v>5.9</v>
      </c>
      <c r="U131">
        <v>4.5999999999999996</v>
      </c>
      <c r="V131">
        <v>4.5</v>
      </c>
      <c r="W131">
        <v>4.0999999999999996</v>
      </c>
      <c r="X131">
        <v>3.6</v>
      </c>
      <c r="Y131">
        <v>3.3</v>
      </c>
      <c r="Z131">
        <v>5.9</v>
      </c>
      <c r="AA131">
        <v>3.4</v>
      </c>
      <c r="AB131">
        <v>4</v>
      </c>
      <c r="AC131">
        <v>2.6</v>
      </c>
      <c r="AD131">
        <v>2.5</v>
      </c>
      <c r="AE131">
        <v>3.7</v>
      </c>
      <c r="AF131">
        <v>2.2999999999999998</v>
      </c>
      <c r="AG131">
        <v>2.2999999999999998</v>
      </c>
      <c r="AH131">
        <v>2.6</v>
      </c>
      <c r="AI131">
        <v>3.5</v>
      </c>
      <c r="AJ131">
        <v>3.6</v>
      </c>
      <c r="AK131">
        <v>2.1</v>
      </c>
      <c r="AL131">
        <v>2.5</v>
      </c>
      <c r="AM131">
        <v>2.5</v>
      </c>
      <c r="AN131">
        <v>2.5</v>
      </c>
      <c r="AO131">
        <v>2.7</v>
      </c>
      <c r="AP131">
        <v>3.1</v>
      </c>
      <c r="AQ131">
        <v>3.4</v>
      </c>
      <c r="AR131">
        <v>2.8</v>
      </c>
      <c r="AS131">
        <v>2.5</v>
      </c>
      <c r="AT131">
        <v>1.3</v>
      </c>
      <c r="AU131" t="s">
        <v>105</v>
      </c>
    </row>
    <row r="132" spans="1:48" x14ac:dyDescent="0.3">
      <c r="A132" s="31">
        <v>2379</v>
      </c>
      <c r="B132" s="30">
        <v>43550</v>
      </c>
      <c r="C132" s="71" t="b">
        <v>1</v>
      </c>
      <c r="D132" t="s">
        <v>88</v>
      </c>
      <c r="E132">
        <v>1</v>
      </c>
      <c r="F132" t="s">
        <v>69</v>
      </c>
      <c r="G132">
        <v>1.34</v>
      </c>
      <c r="I132" t="s">
        <v>99</v>
      </c>
      <c r="J132">
        <v>13.9</v>
      </c>
      <c r="K132">
        <v>2.5</v>
      </c>
      <c r="L132">
        <v>11.1</v>
      </c>
      <c r="M132">
        <v>14.8</v>
      </c>
      <c r="N132">
        <v>15.5</v>
      </c>
      <c r="O132">
        <v>13.8</v>
      </c>
      <c r="P132">
        <v>12.7</v>
      </c>
      <c r="Q132">
        <v>12</v>
      </c>
      <c r="R132">
        <v>13</v>
      </c>
      <c r="S132">
        <v>11.8</v>
      </c>
      <c r="T132">
        <v>12.1</v>
      </c>
      <c r="U132">
        <v>11.6</v>
      </c>
      <c r="V132">
        <v>10.4</v>
      </c>
      <c r="W132">
        <v>9.3000000000000007</v>
      </c>
      <c r="X132">
        <v>8.6999999999999993</v>
      </c>
      <c r="Y132">
        <v>8.1999999999999993</v>
      </c>
      <c r="Z132">
        <v>7.9</v>
      </c>
      <c r="AA132">
        <v>6.6</v>
      </c>
      <c r="AB132">
        <v>5.9</v>
      </c>
      <c r="AC132">
        <v>6.1</v>
      </c>
      <c r="AD132">
        <v>5.3</v>
      </c>
      <c r="AE132">
        <v>6.2</v>
      </c>
      <c r="AF132">
        <v>6</v>
      </c>
      <c r="AG132">
        <v>5</v>
      </c>
      <c r="AH132">
        <v>4.3</v>
      </c>
      <c r="AI132">
        <v>6.5</v>
      </c>
      <c r="AJ132">
        <v>5.7</v>
      </c>
      <c r="AK132">
        <v>5.5</v>
      </c>
      <c r="AL132">
        <v>4.7</v>
      </c>
      <c r="AM132">
        <v>5.2</v>
      </c>
      <c r="AN132">
        <v>5.0999999999999996</v>
      </c>
      <c r="AO132">
        <v>5.3</v>
      </c>
      <c r="AP132" s="4">
        <v>3.4</v>
      </c>
      <c r="AQ132">
        <v>5.2</v>
      </c>
      <c r="AR132">
        <v>5</v>
      </c>
      <c r="AS132">
        <v>4.7</v>
      </c>
      <c r="AT132">
        <v>3.8</v>
      </c>
      <c r="AU132">
        <v>3.8</v>
      </c>
    </row>
    <row r="133" spans="1:48" x14ac:dyDescent="0.3">
      <c r="A133" s="31">
        <v>2379</v>
      </c>
      <c r="B133" s="30">
        <v>43550</v>
      </c>
      <c r="C133" s="71" t="b">
        <v>1</v>
      </c>
      <c r="D133" t="s">
        <v>88</v>
      </c>
      <c r="E133">
        <v>1</v>
      </c>
      <c r="F133" t="s">
        <v>69</v>
      </c>
      <c r="G133">
        <v>1.34</v>
      </c>
      <c r="I133" t="s">
        <v>100</v>
      </c>
      <c r="J133">
        <v>8.4</v>
      </c>
      <c r="K133">
        <v>1.6</v>
      </c>
      <c r="L133">
        <v>7.8</v>
      </c>
      <c r="M133">
        <v>8.8000000000000007</v>
      </c>
      <c r="N133">
        <v>9.3000000000000007</v>
      </c>
      <c r="O133">
        <v>6.6</v>
      </c>
      <c r="P133">
        <v>7.8</v>
      </c>
      <c r="Q133">
        <v>7.9</v>
      </c>
      <c r="R133">
        <v>6.9</v>
      </c>
      <c r="S133">
        <v>7.1</v>
      </c>
      <c r="T133">
        <v>6.9</v>
      </c>
      <c r="U133">
        <v>6.6</v>
      </c>
      <c r="V133">
        <v>6.4</v>
      </c>
      <c r="W133">
        <v>5.9</v>
      </c>
      <c r="X133">
        <v>5.6</v>
      </c>
      <c r="Y133">
        <v>4.4000000000000004</v>
      </c>
      <c r="Z133">
        <v>5</v>
      </c>
      <c r="AA133">
        <v>4.7</v>
      </c>
      <c r="AB133">
        <v>3</v>
      </c>
      <c r="AC133">
        <v>4.2</v>
      </c>
      <c r="AD133">
        <v>3.8</v>
      </c>
      <c r="AE133">
        <v>4.4000000000000004</v>
      </c>
      <c r="AF133">
        <v>4.0999999999999996</v>
      </c>
      <c r="AG133">
        <v>2.7</v>
      </c>
      <c r="AH133">
        <v>2.6</v>
      </c>
      <c r="AI133">
        <v>3.9</v>
      </c>
      <c r="AJ133">
        <v>4.0999999999999996</v>
      </c>
      <c r="AK133">
        <v>3.6</v>
      </c>
      <c r="AL133">
        <v>2.9</v>
      </c>
      <c r="AM133">
        <v>3.9</v>
      </c>
      <c r="AN133">
        <v>3.3</v>
      </c>
      <c r="AO133">
        <v>3.4</v>
      </c>
      <c r="AP133">
        <v>2</v>
      </c>
      <c r="AQ133">
        <v>2.5</v>
      </c>
      <c r="AR133">
        <v>3.7</v>
      </c>
      <c r="AS133">
        <v>3.3</v>
      </c>
      <c r="AT133">
        <v>2.5</v>
      </c>
      <c r="AU133">
        <v>2.5</v>
      </c>
    </row>
    <row r="134" spans="1:48" x14ac:dyDescent="0.3">
      <c r="A134" s="31">
        <v>2379</v>
      </c>
      <c r="B134" s="30">
        <v>43550</v>
      </c>
      <c r="C134" s="71" t="b">
        <v>1</v>
      </c>
      <c r="D134" t="s">
        <v>88</v>
      </c>
      <c r="E134">
        <v>1</v>
      </c>
      <c r="F134" t="s">
        <v>69</v>
      </c>
      <c r="G134">
        <v>1.34</v>
      </c>
      <c r="I134" t="s">
        <v>221</v>
      </c>
      <c r="J134">
        <f>AVERAGE(J133,J132)</f>
        <v>11.15</v>
      </c>
      <c r="K134">
        <f t="shared" ref="K134" si="569">AVERAGE(K133,K132)</f>
        <v>2.0499999999999998</v>
      </c>
      <c r="L134">
        <f t="shared" ref="L134" si="570">AVERAGE(L133,L132)</f>
        <v>9.4499999999999993</v>
      </c>
      <c r="M134">
        <f t="shared" ref="M134" si="571">AVERAGE(M133,M132)</f>
        <v>11.8</v>
      </c>
      <c r="N134">
        <f t="shared" ref="N134" si="572">AVERAGE(N133,N132)</f>
        <v>12.4</v>
      </c>
      <c r="O134">
        <f t="shared" ref="O134" si="573">AVERAGE(O133,O132)</f>
        <v>10.199999999999999</v>
      </c>
      <c r="P134">
        <f t="shared" ref="P134" si="574">AVERAGE(P133,P132)</f>
        <v>10.25</v>
      </c>
      <c r="Q134">
        <f t="shared" ref="Q134" si="575">AVERAGE(Q133,Q132)</f>
        <v>9.9499999999999993</v>
      </c>
      <c r="R134">
        <f t="shared" ref="R134" si="576">AVERAGE(R133,R132)</f>
        <v>9.9499999999999993</v>
      </c>
      <c r="S134">
        <f t="shared" ref="S134" si="577">AVERAGE(S133,S132)</f>
        <v>9.4499999999999993</v>
      </c>
      <c r="T134">
        <f t="shared" ref="T134" si="578">AVERAGE(T133,T132)</f>
        <v>9.5</v>
      </c>
      <c r="U134">
        <f t="shared" ref="U134" si="579">AVERAGE(U133,U132)</f>
        <v>9.1</v>
      </c>
      <c r="V134">
        <f t="shared" ref="V134" si="580">AVERAGE(V133,V132)</f>
        <v>8.4</v>
      </c>
      <c r="W134">
        <f t="shared" ref="W134" si="581">AVERAGE(W133,W132)</f>
        <v>7.6000000000000005</v>
      </c>
      <c r="X134">
        <f t="shared" ref="X134" si="582">AVERAGE(X133,X132)</f>
        <v>7.1499999999999995</v>
      </c>
      <c r="Y134">
        <f t="shared" ref="Y134" si="583">AVERAGE(Y133,Y132)</f>
        <v>6.3</v>
      </c>
      <c r="Z134">
        <f t="shared" ref="Z134" si="584">AVERAGE(Z133,Z132)</f>
        <v>6.45</v>
      </c>
      <c r="AA134">
        <f t="shared" ref="AA134" si="585">AVERAGE(AA133,AA132)</f>
        <v>5.65</v>
      </c>
      <c r="AB134">
        <f t="shared" ref="AB134" si="586">AVERAGE(AB133,AB132)</f>
        <v>4.45</v>
      </c>
      <c r="AC134">
        <f t="shared" ref="AC134" si="587">AVERAGE(AC133,AC132)</f>
        <v>5.15</v>
      </c>
      <c r="AD134">
        <f t="shared" ref="AD134" si="588">AVERAGE(AD133,AD132)</f>
        <v>4.55</v>
      </c>
      <c r="AE134">
        <f t="shared" ref="AE134" si="589">AVERAGE(AE133,AE132)</f>
        <v>5.3000000000000007</v>
      </c>
      <c r="AF134">
        <f t="shared" ref="AF134" si="590">AVERAGE(AF133,AF132)</f>
        <v>5.05</v>
      </c>
      <c r="AG134">
        <f t="shared" ref="AG134" si="591">AVERAGE(AG133,AG132)</f>
        <v>3.85</v>
      </c>
      <c r="AH134">
        <f t="shared" ref="AH134" si="592">AVERAGE(AH133,AH132)</f>
        <v>3.45</v>
      </c>
      <c r="AI134">
        <f t="shared" ref="AI134" si="593">AVERAGE(AI133,AI132)</f>
        <v>5.2</v>
      </c>
      <c r="AJ134">
        <f t="shared" ref="AJ134" si="594">AVERAGE(AJ133,AJ132)</f>
        <v>4.9000000000000004</v>
      </c>
      <c r="AK134">
        <f t="shared" ref="AK134" si="595">AVERAGE(AK133,AK132)</f>
        <v>4.55</v>
      </c>
      <c r="AL134">
        <f t="shared" ref="AL134" si="596">AVERAGE(AL133,AL132)</f>
        <v>3.8</v>
      </c>
      <c r="AM134">
        <f t="shared" ref="AM134" si="597">AVERAGE(AM133,AM132)</f>
        <v>4.55</v>
      </c>
      <c r="AN134">
        <f t="shared" ref="AN134" si="598">AVERAGE(AN133,AN132)</f>
        <v>4.1999999999999993</v>
      </c>
      <c r="AO134">
        <f t="shared" ref="AO134" si="599">AVERAGE(AO133,AO132)</f>
        <v>4.3499999999999996</v>
      </c>
      <c r="AP134">
        <f t="shared" ref="AP134" si="600">AVERAGE(AP133,AP132)</f>
        <v>2.7</v>
      </c>
      <c r="AQ134">
        <f t="shared" ref="AQ134" si="601">AVERAGE(AQ133,AQ132)</f>
        <v>3.85</v>
      </c>
      <c r="AR134">
        <f t="shared" ref="AR134" si="602">AVERAGE(AR133,AR132)</f>
        <v>4.3499999999999996</v>
      </c>
      <c r="AS134">
        <f t="shared" ref="AS134" si="603">AVERAGE(AS133,AS132)</f>
        <v>4</v>
      </c>
      <c r="AT134">
        <f t="shared" ref="AT134" si="604">AVERAGE(AT133,AT132)</f>
        <v>3.15</v>
      </c>
      <c r="AU134">
        <f t="shared" ref="AU134" si="605">AVERAGE(AU133,AU132)</f>
        <v>3.15</v>
      </c>
    </row>
    <row r="135" spans="1:48" x14ac:dyDescent="0.3">
      <c r="A135" s="31">
        <v>2379</v>
      </c>
      <c r="B135" s="30">
        <v>43550</v>
      </c>
      <c r="C135" s="71" t="b">
        <v>1</v>
      </c>
      <c r="D135" t="s">
        <v>88</v>
      </c>
      <c r="E135">
        <v>1</v>
      </c>
      <c r="F135" t="s">
        <v>69</v>
      </c>
      <c r="G135">
        <v>1.34</v>
      </c>
      <c r="I135" t="s">
        <v>101</v>
      </c>
      <c r="J135">
        <v>5.5</v>
      </c>
      <c r="K135">
        <v>0.9</v>
      </c>
      <c r="L135">
        <v>3.3</v>
      </c>
      <c r="M135">
        <v>6</v>
      </c>
      <c r="N135">
        <v>6.2</v>
      </c>
      <c r="O135">
        <v>7.2</v>
      </c>
      <c r="P135">
        <v>4.9000000000000004</v>
      </c>
      <c r="Q135">
        <v>4.0999999999999996</v>
      </c>
      <c r="R135">
        <v>6.1</v>
      </c>
      <c r="S135">
        <v>4.7</v>
      </c>
      <c r="T135">
        <v>5.2</v>
      </c>
      <c r="U135">
        <v>5</v>
      </c>
      <c r="V135">
        <v>4</v>
      </c>
      <c r="W135">
        <v>3.4</v>
      </c>
      <c r="X135">
        <v>3.1</v>
      </c>
      <c r="Y135">
        <v>3.8</v>
      </c>
      <c r="Z135">
        <v>2.9</v>
      </c>
      <c r="AA135">
        <v>1.9</v>
      </c>
      <c r="AB135">
        <v>2.9</v>
      </c>
      <c r="AC135">
        <v>1.9</v>
      </c>
      <c r="AD135">
        <v>1.5</v>
      </c>
      <c r="AE135">
        <v>1.8</v>
      </c>
      <c r="AF135">
        <v>1.9</v>
      </c>
      <c r="AG135">
        <v>2.2999999999999998</v>
      </c>
      <c r="AH135">
        <v>1.7</v>
      </c>
      <c r="AI135">
        <v>2.6</v>
      </c>
      <c r="AJ135">
        <v>1.6</v>
      </c>
      <c r="AK135">
        <v>1.9</v>
      </c>
      <c r="AL135">
        <v>1.8</v>
      </c>
      <c r="AM135">
        <v>1.3</v>
      </c>
      <c r="AN135">
        <v>1.8</v>
      </c>
      <c r="AO135">
        <v>1.9</v>
      </c>
      <c r="AP135">
        <v>1.4</v>
      </c>
      <c r="AQ135">
        <v>2.7</v>
      </c>
      <c r="AR135">
        <v>1.3</v>
      </c>
      <c r="AS135">
        <v>1.4</v>
      </c>
      <c r="AT135">
        <v>1.3</v>
      </c>
      <c r="AU135">
        <v>1.2999999999999998</v>
      </c>
    </row>
    <row r="136" spans="1:48" x14ac:dyDescent="0.3">
      <c r="A136" s="31">
        <v>2379</v>
      </c>
      <c r="B136" s="30">
        <v>43550</v>
      </c>
      <c r="C136" s="71" t="b">
        <v>1</v>
      </c>
      <c r="D136" t="s">
        <v>88</v>
      </c>
      <c r="E136">
        <v>1</v>
      </c>
      <c r="F136" t="s">
        <v>69</v>
      </c>
      <c r="G136">
        <v>1.34</v>
      </c>
      <c r="I136" t="s">
        <v>108</v>
      </c>
      <c r="J136" s="9">
        <f>AVERAGE(J130,J134)</f>
        <v>10.9</v>
      </c>
      <c r="K136" s="9">
        <f t="shared" ref="K136:AU136" si="606">AVERAGE(K130,K134)</f>
        <v>1.75</v>
      </c>
      <c r="L136" s="9">
        <f t="shared" si="606"/>
        <v>9.7749999999999986</v>
      </c>
      <c r="M136" s="9">
        <f t="shared" si="606"/>
        <v>11.450000000000001</v>
      </c>
      <c r="N136" s="9">
        <f t="shared" si="606"/>
        <v>12.3</v>
      </c>
      <c r="O136" s="9">
        <f t="shared" si="606"/>
        <v>10.024999999999999</v>
      </c>
      <c r="P136" s="9">
        <f t="shared" si="606"/>
        <v>10.45</v>
      </c>
      <c r="Q136" s="9">
        <f t="shared" si="606"/>
        <v>9.2750000000000004</v>
      </c>
      <c r="R136" s="9">
        <f t="shared" si="606"/>
        <v>9.875</v>
      </c>
      <c r="S136" s="9">
        <f t="shared" si="606"/>
        <v>9.0749999999999993</v>
      </c>
      <c r="T136" s="9">
        <f t="shared" si="606"/>
        <v>8.8249999999999993</v>
      </c>
      <c r="U136" s="9">
        <f t="shared" si="606"/>
        <v>8.35</v>
      </c>
      <c r="V136" s="9">
        <f t="shared" si="606"/>
        <v>7.2750000000000004</v>
      </c>
      <c r="W136" s="9">
        <f t="shared" si="606"/>
        <v>7.3000000000000007</v>
      </c>
      <c r="X136" s="9">
        <f t="shared" si="606"/>
        <v>6.4249999999999998</v>
      </c>
      <c r="Y136" s="9">
        <f t="shared" si="606"/>
        <v>5.9249999999999998</v>
      </c>
      <c r="Z136" s="9">
        <f t="shared" si="606"/>
        <v>6.45</v>
      </c>
      <c r="AA136" s="9">
        <f t="shared" si="606"/>
        <v>5.4749999999999996</v>
      </c>
      <c r="AB136" s="9">
        <f t="shared" si="606"/>
        <v>4.7249999999999996</v>
      </c>
      <c r="AC136" s="9">
        <f t="shared" si="606"/>
        <v>4.7249999999999996</v>
      </c>
      <c r="AD136" s="9">
        <f t="shared" si="606"/>
        <v>4.1999999999999993</v>
      </c>
      <c r="AE136" s="9">
        <f t="shared" si="606"/>
        <v>5.2250000000000005</v>
      </c>
      <c r="AF136" s="9">
        <f t="shared" si="606"/>
        <v>4.8</v>
      </c>
      <c r="AG136" s="9">
        <f t="shared" si="606"/>
        <v>3.9</v>
      </c>
      <c r="AH136" s="9">
        <f t="shared" si="606"/>
        <v>3.5750000000000002</v>
      </c>
      <c r="AI136" s="9">
        <f t="shared" si="606"/>
        <v>4.7249999999999996</v>
      </c>
      <c r="AJ136" s="9">
        <f t="shared" si="606"/>
        <v>4.7</v>
      </c>
      <c r="AK136" s="9">
        <f t="shared" si="606"/>
        <v>4.1500000000000004</v>
      </c>
      <c r="AL136" s="9">
        <f t="shared" si="606"/>
        <v>3.8249999999999997</v>
      </c>
      <c r="AM136" s="9">
        <f t="shared" si="606"/>
        <v>4.25</v>
      </c>
      <c r="AN136" s="9">
        <f t="shared" si="606"/>
        <v>3.9749999999999996</v>
      </c>
      <c r="AO136" s="9">
        <f t="shared" si="606"/>
        <v>4.3</v>
      </c>
      <c r="AP136" s="9">
        <f t="shared" si="606"/>
        <v>3.375</v>
      </c>
      <c r="AQ136" s="9">
        <f t="shared" si="606"/>
        <v>4.2750000000000004</v>
      </c>
      <c r="AR136" s="9">
        <f t="shared" si="606"/>
        <v>4.4249999999999998</v>
      </c>
      <c r="AS136" s="9">
        <f t="shared" si="606"/>
        <v>3.875</v>
      </c>
      <c r="AT136" s="9">
        <f t="shared" si="606"/>
        <v>2.5999999999999996</v>
      </c>
      <c r="AU136" s="9">
        <f t="shared" si="606"/>
        <v>2.5750000000000002</v>
      </c>
    </row>
    <row r="137" spans="1:48" x14ac:dyDescent="0.3">
      <c r="A137" s="31">
        <v>2379</v>
      </c>
      <c r="B137" s="30">
        <v>43550</v>
      </c>
      <c r="C137" s="71" t="b">
        <v>1</v>
      </c>
      <c r="D137" t="s">
        <v>88</v>
      </c>
      <c r="E137">
        <v>1</v>
      </c>
      <c r="F137" t="s">
        <v>69</v>
      </c>
      <c r="G137">
        <v>1.34</v>
      </c>
      <c r="I137" t="s">
        <v>103</v>
      </c>
      <c r="J137" s="4">
        <f t="shared" ref="J137:AT137" si="607">IF(AND((J133+J129)/2&gt;5,(J132+J128)/2&gt;10,J138="N",J139="N"),4,IF(AND((J133+J129)/2&lt;5,(J132+J128)/2&gt;10,J138="N",J139="N"),4,IF(AND((J133+J129)/2&lt;5,(J132+J128)/2&lt;5,J138="Y"),1,IF(AND(J139="Y",J138="N"),3,IF(AND(J139="Y",J138="Y"),1,IF(AND((J133+J129)/2&lt;5,(J132+J128)/2&gt;5,(J132+J128)/2&lt;10,J138="N",J139="N"),2,IF(AND((J133+J129)/2&lt;5,(J132+J128)/2&lt;5,J138="N",J139="N"),0,"")))))))</f>
        <v>4</v>
      </c>
      <c r="K137" s="4">
        <f t="shared" si="607"/>
        <v>0</v>
      </c>
      <c r="L137" s="4">
        <f t="shared" si="607"/>
        <v>4</v>
      </c>
      <c r="M137" s="4">
        <f t="shared" si="607"/>
        <v>4</v>
      </c>
      <c r="N137" s="4">
        <f t="shared" si="607"/>
        <v>4</v>
      </c>
      <c r="O137" s="4">
        <f t="shared" si="607"/>
        <v>4</v>
      </c>
      <c r="P137" s="4">
        <f t="shared" si="607"/>
        <v>4</v>
      </c>
      <c r="Q137" s="4">
        <f t="shared" si="607"/>
        <v>4</v>
      </c>
      <c r="R137" s="4">
        <f t="shared" si="607"/>
        <v>4</v>
      </c>
      <c r="S137" s="4">
        <f t="shared" si="607"/>
        <v>4</v>
      </c>
      <c r="T137" s="4">
        <f t="shared" si="607"/>
        <v>4</v>
      </c>
      <c r="U137" s="4">
        <f t="shared" si="607"/>
        <v>4</v>
      </c>
      <c r="V137" s="4" t="str">
        <f t="shared" si="607"/>
        <v/>
      </c>
      <c r="W137" s="4" t="str">
        <f t="shared" si="607"/>
        <v/>
      </c>
      <c r="X137" s="4">
        <f t="shared" si="607"/>
        <v>2</v>
      </c>
      <c r="Y137" s="4">
        <f t="shared" si="607"/>
        <v>2</v>
      </c>
      <c r="Z137" s="4">
        <f t="shared" si="607"/>
        <v>2</v>
      </c>
      <c r="AA137" s="4">
        <f t="shared" si="607"/>
        <v>2</v>
      </c>
      <c r="AB137" s="4">
        <f t="shared" si="607"/>
        <v>2</v>
      </c>
      <c r="AC137" s="4">
        <f t="shared" si="607"/>
        <v>2</v>
      </c>
      <c r="AD137" s="4">
        <f t="shared" si="607"/>
        <v>2</v>
      </c>
      <c r="AE137" s="4">
        <f t="shared" si="607"/>
        <v>2</v>
      </c>
      <c r="AF137" s="4">
        <f t="shared" si="607"/>
        <v>2</v>
      </c>
      <c r="AG137" s="4">
        <f t="shared" si="607"/>
        <v>2</v>
      </c>
      <c r="AH137" s="4">
        <f t="shared" si="607"/>
        <v>0</v>
      </c>
      <c r="AI137" s="4">
        <f t="shared" si="607"/>
        <v>2</v>
      </c>
      <c r="AJ137" s="4">
        <f t="shared" si="607"/>
        <v>2</v>
      </c>
      <c r="AK137" s="4">
        <f t="shared" si="607"/>
        <v>2</v>
      </c>
      <c r="AL137" s="4">
        <f t="shared" si="607"/>
        <v>0</v>
      </c>
      <c r="AM137" s="4">
        <f t="shared" si="607"/>
        <v>2</v>
      </c>
      <c r="AN137" s="4">
        <f t="shared" si="607"/>
        <v>2</v>
      </c>
      <c r="AO137" s="4">
        <f t="shared" si="607"/>
        <v>2</v>
      </c>
      <c r="AP137" s="4">
        <f t="shared" si="607"/>
        <v>0</v>
      </c>
      <c r="AQ137" s="4">
        <f t="shared" si="607"/>
        <v>2</v>
      </c>
      <c r="AR137" s="4">
        <f t="shared" si="607"/>
        <v>2</v>
      </c>
      <c r="AS137" s="4">
        <f t="shared" si="607"/>
        <v>0</v>
      </c>
      <c r="AT137" s="4">
        <f t="shared" si="607"/>
        <v>0</v>
      </c>
      <c r="AU137">
        <v>1</v>
      </c>
    </row>
    <row r="138" spans="1:48" x14ac:dyDescent="0.3">
      <c r="A138" s="31">
        <v>2379</v>
      </c>
      <c r="B138" s="30">
        <v>43550</v>
      </c>
      <c r="C138" s="71" t="b">
        <v>1</v>
      </c>
      <c r="D138" t="s">
        <v>88</v>
      </c>
      <c r="E138">
        <v>1</v>
      </c>
      <c r="F138" t="s">
        <v>69</v>
      </c>
      <c r="G138">
        <v>1.34</v>
      </c>
      <c r="I138" t="s">
        <v>104</v>
      </c>
      <c r="J138" t="s">
        <v>105</v>
      </c>
      <c r="K138" t="s">
        <v>105</v>
      </c>
      <c r="L138" t="s">
        <v>105</v>
      </c>
      <c r="M138" t="s">
        <v>105</v>
      </c>
      <c r="N138" t="s">
        <v>105</v>
      </c>
      <c r="O138" t="s">
        <v>105</v>
      </c>
      <c r="P138" t="s">
        <v>105</v>
      </c>
      <c r="Q138" t="s">
        <v>105</v>
      </c>
      <c r="R138" t="s">
        <v>105</v>
      </c>
      <c r="S138" t="s">
        <v>105</v>
      </c>
      <c r="T138" t="s">
        <v>105</v>
      </c>
      <c r="U138" t="s">
        <v>105</v>
      </c>
      <c r="V138" t="s">
        <v>105</v>
      </c>
      <c r="W138" t="s">
        <v>105</v>
      </c>
      <c r="X138" t="s">
        <v>105</v>
      </c>
      <c r="Y138" t="s">
        <v>105</v>
      </c>
      <c r="Z138" t="s">
        <v>105</v>
      </c>
      <c r="AA138" t="s">
        <v>105</v>
      </c>
      <c r="AB138" t="s">
        <v>105</v>
      </c>
      <c r="AC138" t="s">
        <v>105</v>
      </c>
      <c r="AD138" t="s">
        <v>105</v>
      </c>
      <c r="AE138" t="s">
        <v>105</v>
      </c>
      <c r="AF138" t="s">
        <v>105</v>
      </c>
      <c r="AG138" t="s">
        <v>105</v>
      </c>
      <c r="AH138" t="s">
        <v>105</v>
      </c>
      <c r="AI138" t="s">
        <v>105</v>
      </c>
      <c r="AJ138" t="s">
        <v>105</v>
      </c>
      <c r="AK138" t="s">
        <v>105</v>
      </c>
      <c r="AL138" t="s">
        <v>105</v>
      </c>
      <c r="AM138" t="s">
        <v>105</v>
      </c>
      <c r="AN138" t="s">
        <v>105</v>
      </c>
      <c r="AO138" t="s">
        <v>105</v>
      </c>
      <c r="AP138" t="s">
        <v>105</v>
      </c>
      <c r="AQ138" s="4" t="s">
        <v>105</v>
      </c>
      <c r="AR138" t="s">
        <v>105</v>
      </c>
      <c r="AS138" t="s">
        <v>105</v>
      </c>
      <c r="AT138" t="s">
        <v>105</v>
      </c>
      <c r="AU138">
        <v>1.2999999999999998</v>
      </c>
      <c r="AV138">
        <v>0</v>
      </c>
    </row>
    <row r="139" spans="1:48" x14ac:dyDescent="0.3">
      <c r="A139" s="31">
        <v>2379</v>
      </c>
      <c r="B139" s="30">
        <v>43550</v>
      </c>
      <c r="C139" s="71" t="b">
        <v>1</v>
      </c>
      <c r="D139" t="s">
        <v>88</v>
      </c>
      <c r="E139">
        <v>1</v>
      </c>
      <c r="F139" t="s">
        <v>69</v>
      </c>
      <c r="G139">
        <v>1.34</v>
      </c>
      <c r="I139" t="s">
        <v>106</v>
      </c>
      <c r="J139" t="s">
        <v>105</v>
      </c>
      <c r="K139" t="s">
        <v>105</v>
      </c>
      <c r="L139" t="s">
        <v>105</v>
      </c>
      <c r="M139" t="s">
        <v>105</v>
      </c>
      <c r="N139" t="s">
        <v>105</v>
      </c>
      <c r="O139" t="s">
        <v>105</v>
      </c>
      <c r="P139" t="s">
        <v>105</v>
      </c>
      <c r="Q139" t="s">
        <v>105</v>
      </c>
      <c r="R139" t="s">
        <v>105</v>
      </c>
      <c r="S139" t="s">
        <v>105</v>
      </c>
      <c r="T139" t="s">
        <v>105</v>
      </c>
      <c r="U139" t="s">
        <v>105</v>
      </c>
      <c r="V139" t="s">
        <v>105</v>
      </c>
      <c r="W139" t="s">
        <v>105</v>
      </c>
      <c r="X139" t="s">
        <v>105</v>
      </c>
      <c r="Y139" t="s">
        <v>105</v>
      </c>
      <c r="Z139" t="s">
        <v>105</v>
      </c>
      <c r="AA139" t="s">
        <v>105</v>
      </c>
      <c r="AB139" t="s">
        <v>105</v>
      </c>
      <c r="AC139" t="s">
        <v>105</v>
      </c>
      <c r="AD139" t="s">
        <v>105</v>
      </c>
      <c r="AE139" t="s">
        <v>105</v>
      </c>
      <c r="AF139" t="s">
        <v>105</v>
      </c>
      <c r="AG139" t="s">
        <v>105</v>
      </c>
      <c r="AH139" t="s">
        <v>105</v>
      </c>
      <c r="AI139" t="s">
        <v>105</v>
      </c>
      <c r="AJ139" t="s">
        <v>105</v>
      </c>
      <c r="AK139" t="s">
        <v>105</v>
      </c>
      <c r="AL139" t="s">
        <v>105</v>
      </c>
      <c r="AM139" t="s">
        <v>105</v>
      </c>
      <c r="AN139" t="s">
        <v>105</v>
      </c>
      <c r="AO139" t="s">
        <v>105</v>
      </c>
      <c r="AP139" t="s">
        <v>105</v>
      </c>
      <c r="AQ139" t="s">
        <v>105</v>
      </c>
      <c r="AR139" t="s">
        <v>105</v>
      </c>
      <c r="AS139" t="s">
        <v>105</v>
      </c>
      <c r="AT139" t="s">
        <v>105</v>
      </c>
      <c r="AU139" s="9">
        <v>1.2999999999999998</v>
      </c>
    </row>
    <row r="140" spans="1:48" x14ac:dyDescent="0.3">
      <c r="A140" s="31">
        <v>2380</v>
      </c>
      <c r="B140" s="30">
        <v>43550</v>
      </c>
      <c r="C140" s="71" t="b">
        <v>0</v>
      </c>
      <c r="D140" t="s">
        <v>88</v>
      </c>
      <c r="E140">
        <v>2</v>
      </c>
      <c r="F140" t="s">
        <v>69</v>
      </c>
      <c r="G140">
        <v>1.68</v>
      </c>
      <c r="I140" t="s">
        <v>96</v>
      </c>
      <c r="J140">
        <v>16.8</v>
      </c>
      <c r="K140">
        <v>0.9</v>
      </c>
      <c r="L140">
        <v>6.6</v>
      </c>
      <c r="M140">
        <v>11.1</v>
      </c>
      <c r="N140">
        <v>11.3</v>
      </c>
      <c r="O140">
        <v>10</v>
      </c>
      <c r="P140">
        <v>10.5</v>
      </c>
      <c r="Q140">
        <v>9.6999999999999993</v>
      </c>
      <c r="R140">
        <v>8.6999999999999993</v>
      </c>
      <c r="S140">
        <v>8.5</v>
      </c>
      <c r="T140">
        <v>10.7</v>
      </c>
      <c r="U140">
        <v>7.8</v>
      </c>
      <c r="V140">
        <v>9.4</v>
      </c>
      <c r="W140">
        <v>8.6999999999999993</v>
      </c>
      <c r="X140">
        <v>8</v>
      </c>
      <c r="Y140">
        <v>9.1</v>
      </c>
      <c r="Z140">
        <v>8.3000000000000007</v>
      </c>
      <c r="AA140">
        <v>6.5</v>
      </c>
      <c r="AB140">
        <v>11.1</v>
      </c>
      <c r="AC140">
        <v>7.7</v>
      </c>
      <c r="AD140">
        <v>7.8</v>
      </c>
      <c r="AE140">
        <v>7.3</v>
      </c>
      <c r="AF140">
        <v>8.8000000000000007</v>
      </c>
      <c r="AG140">
        <v>8.4</v>
      </c>
      <c r="AH140">
        <v>4.4000000000000004</v>
      </c>
      <c r="AI140">
        <v>5.2</v>
      </c>
      <c r="AJ140">
        <v>5.9</v>
      </c>
      <c r="AK140">
        <v>7.2</v>
      </c>
      <c r="AL140">
        <v>4.4000000000000004</v>
      </c>
      <c r="AM140">
        <v>7.5</v>
      </c>
      <c r="AN140">
        <v>6.5</v>
      </c>
      <c r="AO140">
        <v>2.6</v>
      </c>
      <c r="AP140">
        <v>3.4</v>
      </c>
      <c r="AQ140">
        <v>2.8</v>
      </c>
      <c r="AR140">
        <v>3</v>
      </c>
      <c r="AS140">
        <v>4</v>
      </c>
      <c r="AT140">
        <v>3.3</v>
      </c>
      <c r="AU140" s="4">
        <v>0</v>
      </c>
    </row>
    <row r="141" spans="1:48" x14ac:dyDescent="0.3">
      <c r="A141" s="31">
        <v>2380</v>
      </c>
      <c r="B141" s="30">
        <v>43550</v>
      </c>
      <c r="C141" s="71" t="b">
        <v>0</v>
      </c>
      <c r="D141" t="s">
        <v>88</v>
      </c>
      <c r="E141">
        <v>2</v>
      </c>
      <c r="F141" t="s">
        <v>69</v>
      </c>
      <c r="G141">
        <v>1.68</v>
      </c>
      <c r="I141" t="s">
        <v>97</v>
      </c>
      <c r="J141">
        <v>5.6</v>
      </c>
      <c r="K141">
        <v>0.5</v>
      </c>
      <c r="L141">
        <v>2.7</v>
      </c>
      <c r="M141">
        <v>3.8</v>
      </c>
      <c r="N141">
        <v>6.2</v>
      </c>
      <c r="O141">
        <v>5.2</v>
      </c>
      <c r="P141">
        <v>3.6</v>
      </c>
      <c r="Q141">
        <v>4.8</v>
      </c>
      <c r="R141">
        <v>3.3</v>
      </c>
      <c r="S141">
        <v>3.8</v>
      </c>
      <c r="T141">
        <v>3.3</v>
      </c>
      <c r="U141">
        <v>3.3</v>
      </c>
      <c r="V141">
        <v>3.4</v>
      </c>
      <c r="W141">
        <v>3.6</v>
      </c>
      <c r="X141">
        <v>3.1</v>
      </c>
      <c r="Y141">
        <v>2.7</v>
      </c>
      <c r="Z141">
        <v>3.1</v>
      </c>
      <c r="AA141">
        <v>2.8</v>
      </c>
      <c r="AB141">
        <v>3.1</v>
      </c>
      <c r="AC141">
        <v>2.9</v>
      </c>
      <c r="AD141">
        <v>3.2</v>
      </c>
      <c r="AE141">
        <v>2.9</v>
      </c>
      <c r="AF141">
        <v>3.3</v>
      </c>
      <c r="AG141">
        <v>2.9</v>
      </c>
      <c r="AH141">
        <v>2.2000000000000002</v>
      </c>
      <c r="AI141">
        <v>2.1</v>
      </c>
      <c r="AJ141">
        <v>2.7</v>
      </c>
      <c r="AK141">
        <v>2.7</v>
      </c>
      <c r="AL141">
        <v>2.4</v>
      </c>
      <c r="AM141">
        <v>2.7</v>
      </c>
      <c r="AN141">
        <v>2.6</v>
      </c>
      <c r="AO141">
        <v>1.5</v>
      </c>
      <c r="AP141">
        <v>1.5</v>
      </c>
      <c r="AQ141">
        <v>1.3</v>
      </c>
      <c r="AR141">
        <v>1.5</v>
      </c>
      <c r="AS141">
        <v>2.1</v>
      </c>
      <c r="AT141">
        <v>2.1</v>
      </c>
      <c r="AU141" t="s">
        <v>105</v>
      </c>
    </row>
    <row r="142" spans="1:48" x14ac:dyDescent="0.3">
      <c r="A142" s="31">
        <v>2380</v>
      </c>
      <c r="B142" s="30">
        <v>43550</v>
      </c>
      <c r="C142" s="71" t="b">
        <v>0</v>
      </c>
      <c r="D142" t="s">
        <v>88</v>
      </c>
      <c r="E142">
        <v>2</v>
      </c>
      <c r="F142" t="s">
        <v>69</v>
      </c>
      <c r="G142">
        <v>1.68</v>
      </c>
      <c r="I142" t="s">
        <v>220</v>
      </c>
      <c r="J142">
        <f>AVERAGE(J141,J140)</f>
        <v>11.2</v>
      </c>
      <c r="K142">
        <f t="shared" ref="K142" si="608">AVERAGE(K141,K140)</f>
        <v>0.7</v>
      </c>
      <c r="L142">
        <f t="shared" ref="L142" si="609">AVERAGE(L141,L140)</f>
        <v>4.6500000000000004</v>
      </c>
      <c r="M142">
        <f t="shared" ref="M142" si="610">AVERAGE(M141,M140)</f>
        <v>7.4499999999999993</v>
      </c>
      <c r="N142">
        <f t="shared" ref="N142" si="611">AVERAGE(N141,N140)</f>
        <v>8.75</v>
      </c>
      <c r="O142">
        <f t="shared" ref="O142" si="612">AVERAGE(O141,O140)</f>
        <v>7.6</v>
      </c>
      <c r="P142">
        <f t="shared" ref="P142" si="613">AVERAGE(P141,P140)</f>
        <v>7.05</v>
      </c>
      <c r="Q142">
        <f t="shared" ref="Q142" si="614">AVERAGE(Q141,Q140)</f>
        <v>7.25</v>
      </c>
      <c r="R142">
        <f t="shared" ref="R142" si="615">AVERAGE(R141,R140)</f>
        <v>6</v>
      </c>
      <c r="S142">
        <f t="shared" ref="S142" si="616">AVERAGE(S141,S140)</f>
        <v>6.15</v>
      </c>
      <c r="T142">
        <f t="shared" ref="T142" si="617">AVERAGE(T141,T140)</f>
        <v>7</v>
      </c>
      <c r="U142">
        <f t="shared" ref="U142" si="618">AVERAGE(U141,U140)</f>
        <v>5.55</v>
      </c>
      <c r="V142">
        <f t="shared" ref="V142" si="619">AVERAGE(V141,V140)</f>
        <v>6.4</v>
      </c>
      <c r="W142">
        <f t="shared" ref="W142" si="620">AVERAGE(W141,W140)</f>
        <v>6.1499999999999995</v>
      </c>
      <c r="X142">
        <f t="shared" ref="X142" si="621">AVERAGE(X141,X140)</f>
        <v>5.55</v>
      </c>
      <c r="Y142">
        <f t="shared" ref="Y142" si="622">AVERAGE(Y141,Y140)</f>
        <v>5.9</v>
      </c>
      <c r="Z142">
        <f t="shared" ref="Z142" si="623">AVERAGE(Z141,Z140)</f>
        <v>5.7</v>
      </c>
      <c r="AA142">
        <f t="shared" ref="AA142" si="624">AVERAGE(AA141,AA140)</f>
        <v>4.6500000000000004</v>
      </c>
      <c r="AB142">
        <f t="shared" ref="AB142" si="625">AVERAGE(AB141,AB140)</f>
        <v>7.1</v>
      </c>
      <c r="AC142">
        <f t="shared" ref="AC142" si="626">AVERAGE(AC141,AC140)</f>
        <v>5.3</v>
      </c>
      <c r="AD142">
        <f t="shared" ref="AD142" si="627">AVERAGE(AD141,AD140)</f>
        <v>5.5</v>
      </c>
      <c r="AE142">
        <f t="shared" ref="AE142" si="628">AVERAGE(AE141,AE140)</f>
        <v>5.0999999999999996</v>
      </c>
      <c r="AF142">
        <f t="shared" ref="AF142" si="629">AVERAGE(AF141,AF140)</f>
        <v>6.0500000000000007</v>
      </c>
      <c r="AG142">
        <f t="shared" ref="AG142" si="630">AVERAGE(AG141,AG140)</f>
        <v>5.65</v>
      </c>
      <c r="AH142">
        <f t="shared" ref="AH142" si="631">AVERAGE(AH141,AH140)</f>
        <v>3.3000000000000003</v>
      </c>
      <c r="AI142">
        <f t="shared" ref="AI142" si="632">AVERAGE(AI141,AI140)</f>
        <v>3.6500000000000004</v>
      </c>
      <c r="AJ142">
        <f t="shared" ref="AJ142" si="633">AVERAGE(AJ141,AJ140)</f>
        <v>4.3000000000000007</v>
      </c>
      <c r="AK142">
        <f t="shared" ref="AK142" si="634">AVERAGE(AK141,AK140)</f>
        <v>4.95</v>
      </c>
      <c r="AL142">
        <f t="shared" ref="AL142" si="635">AVERAGE(AL141,AL140)</f>
        <v>3.4000000000000004</v>
      </c>
      <c r="AM142">
        <f t="shared" ref="AM142" si="636">AVERAGE(AM141,AM140)</f>
        <v>5.0999999999999996</v>
      </c>
      <c r="AN142">
        <f t="shared" ref="AN142" si="637">AVERAGE(AN141,AN140)</f>
        <v>4.55</v>
      </c>
      <c r="AO142">
        <f t="shared" ref="AO142" si="638">AVERAGE(AO141,AO140)</f>
        <v>2.0499999999999998</v>
      </c>
      <c r="AP142">
        <f t="shared" ref="AP142" si="639">AVERAGE(AP141,AP140)</f>
        <v>2.4500000000000002</v>
      </c>
      <c r="AQ142">
        <f t="shared" ref="AQ142" si="640">AVERAGE(AQ141,AQ140)</f>
        <v>2.0499999999999998</v>
      </c>
      <c r="AR142">
        <f t="shared" ref="AR142" si="641">AVERAGE(AR141,AR140)</f>
        <v>2.25</v>
      </c>
      <c r="AS142">
        <f t="shared" ref="AS142" si="642">AVERAGE(AS141,AS140)</f>
        <v>3.05</v>
      </c>
      <c r="AT142">
        <f t="shared" ref="AT142" si="643">AVERAGE(AT141,AT140)</f>
        <v>2.7</v>
      </c>
      <c r="AU142">
        <f t="shared" ref="AU142" si="644">AVERAGE(AU141,AU140)</f>
        <v>0</v>
      </c>
    </row>
    <row r="143" spans="1:48" x14ac:dyDescent="0.3">
      <c r="A143" s="31">
        <v>2380</v>
      </c>
      <c r="B143" s="30">
        <v>43550</v>
      </c>
      <c r="C143" s="71" t="b">
        <v>0</v>
      </c>
      <c r="D143" t="s">
        <v>88</v>
      </c>
      <c r="E143">
        <v>2</v>
      </c>
      <c r="F143" t="s">
        <v>69</v>
      </c>
      <c r="G143">
        <v>1.68</v>
      </c>
      <c r="I143" t="s">
        <v>98</v>
      </c>
      <c r="J143">
        <v>11.2</v>
      </c>
      <c r="K143">
        <v>0.4</v>
      </c>
      <c r="L143">
        <v>3.9</v>
      </c>
      <c r="M143">
        <v>7.3</v>
      </c>
      <c r="N143">
        <v>5</v>
      </c>
      <c r="O143">
        <v>4.8</v>
      </c>
      <c r="P143">
        <v>6.9</v>
      </c>
      <c r="Q143">
        <v>4.9000000000000004</v>
      </c>
      <c r="R143">
        <v>5.4</v>
      </c>
      <c r="S143">
        <v>4.7</v>
      </c>
      <c r="T143">
        <v>7.4</v>
      </c>
      <c r="U143">
        <v>4.5</v>
      </c>
      <c r="V143">
        <v>6</v>
      </c>
      <c r="W143">
        <v>5.0999999999999996</v>
      </c>
      <c r="X143">
        <v>4.9000000000000004</v>
      </c>
      <c r="Y143">
        <v>6.4</v>
      </c>
      <c r="Z143">
        <v>5.2</v>
      </c>
      <c r="AA143">
        <v>3.7</v>
      </c>
      <c r="AB143">
        <v>8</v>
      </c>
      <c r="AC143">
        <v>4.8</v>
      </c>
      <c r="AD143">
        <v>4.5999999999999996</v>
      </c>
      <c r="AE143">
        <v>4.4000000000000004</v>
      </c>
      <c r="AF143">
        <v>5.5</v>
      </c>
      <c r="AG143">
        <v>5.5</v>
      </c>
      <c r="AH143">
        <v>2.2000000000000002</v>
      </c>
      <c r="AI143">
        <v>3.1</v>
      </c>
      <c r="AJ143">
        <v>3.2</v>
      </c>
      <c r="AK143">
        <v>4.5</v>
      </c>
      <c r="AL143">
        <v>2</v>
      </c>
      <c r="AM143">
        <v>4.8</v>
      </c>
      <c r="AN143">
        <v>3.9</v>
      </c>
      <c r="AO143">
        <v>1.1000000000000001</v>
      </c>
      <c r="AP143">
        <v>1.9</v>
      </c>
      <c r="AQ143">
        <v>1.5</v>
      </c>
      <c r="AR143">
        <v>1.5</v>
      </c>
      <c r="AS143">
        <v>1.9</v>
      </c>
      <c r="AT143">
        <v>1.2</v>
      </c>
      <c r="AU143" t="s">
        <v>105</v>
      </c>
    </row>
    <row r="144" spans="1:48" x14ac:dyDescent="0.3">
      <c r="A144" s="31">
        <v>2380</v>
      </c>
      <c r="B144" s="30">
        <v>43550</v>
      </c>
      <c r="C144" s="71" t="b">
        <v>0</v>
      </c>
      <c r="D144" t="s">
        <v>88</v>
      </c>
      <c r="E144">
        <v>2</v>
      </c>
      <c r="F144" t="s">
        <v>69</v>
      </c>
      <c r="G144">
        <v>1.68</v>
      </c>
      <c r="I144" t="s">
        <v>99</v>
      </c>
      <c r="J144">
        <v>13.1</v>
      </c>
      <c r="K144">
        <v>0.9</v>
      </c>
      <c r="L144">
        <v>4.4000000000000004</v>
      </c>
      <c r="M144">
        <v>8</v>
      </c>
      <c r="N144">
        <v>10.199999999999999</v>
      </c>
      <c r="O144">
        <v>8.6999999999999993</v>
      </c>
      <c r="P144">
        <v>7.9</v>
      </c>
      <c r="Q144">
        <v>10.4</v>
      </c>
      <c r="R144">
        <v>9</v>
      </c>
      <c r="S144">
        <v>7.3</v>
      </c>
      <c r="T144">
        <v>12.1</v>
      </c>
      <c r="U144">
        <v>7.5</v>
      </c>
      <c r="V144">
        <v>7.5</v>
      </c>
      <c r="W144">
        <v>6.2</v>
      </c>
      <c r="X144">
        <v>6.1</v>
      </c>
      <c r="Y144">
        <v>7</v>
      </c>
      <c r="Z144">
        <v>5.7</v>
      </c>
      <c r="AA144">
        <v>6</v>
      </c>
      <c r="AB144">
        <v>6.4</v>
      </c>
      <c r="AC144">
        <v>6.2</v>
      </c>
      <c r="AD144">
        <v>6</v>
      </c>
      <c r="AE144">
        <v>5.7</v>
      </c>
      <c r="AF144">
        <v>5.8</v>
      </c>
      <c r="AG144">
        <v>6.9</v>
      </c>
      <c r="AH144">
        <v>4.3</v>
      </c>
      <c r="AI144">
        <v>3.9</v>
      </c>
      <c r="AJ144">
        <v>5.0999999999999996</v>
      </c>
      <c r="AK144">
        <v>4.8</v>
      </c>
      <c r="AL144">
        <v>6.3</v>
      </c>
      <c r="AM144">
        <v>6.6</v>
      </c>
      <c r="AN144">
        <v>6</v>
      </c>
      <c r="AO144">
        <v>3.5</v>
      </c>
      <c r="AP144" s="4">
        <v>4.4000000000000004</v>
      </c>
      <c r="AQ144">
        <v>3.6</v>
      </c>
      <c r="AR144">
        <v>3.7</v>
      </c>
      <c r="AS144">
        <v>3.9</v>
      </c>
      <c r="AT144">
        <v>3.5</v>
      </c>
      <c r="AU144">
        <v>4.5</v>
      </c>
    </row>
    <row r="145" spans="1:48" x14ac:dyDescent="0.3">
      <c r="A145" s="31">
        <v>2380</v>
      </c>
      <c r="B145" s="30">
        <v>43550</v>
      </c>
      <c r="C145" s="71" t="b">
        <v>0</v>
      </c>
      <c r="D145" t="s">
        <v>88</v>
      </c>
      <c r="E145">
        <v>2</v>
      </c>
      <c r="F145" t="s">
        <v>69</v>
      </c>
      <c r="G145">
        <v>1.68</v>
      </c>
      <c r="I145" t="s">
        <v>100</v>
      </c>
      <c r="J145">
        <v>4.4000000000000004</v>
      </c>
      <c r="K145">
        <v>0.5</v>
      </c>
      <c r="L145">
        <v>2.2999999999999998</v>
      </c>
      <c r="M145">
        <v>3</v>
      </c>
      <c r="N145">
        <v>5.0999999999999996</v>
      </c>
      <c r="O145">
        <v>4.0999999999999996</v>
      </c>
      <c r="P145">
        <v>2.7</v>
      </c>
      <c r="Q145">
        <v>3.9</v>
      </c>
      <c r="R145">
        <v>3.2</v>
      </c>
      <c r="S145">
        <v>3.4</v>
      </c>
      <c r="T145">
        <v>2.7</v>
      </c>
      <c r="U145">
        <v>2.8</v>
      </c>
      <c r="V145">
        <v>2.8</v>
      </c>
      <c r="W145">
        <v>2.6</v>
      </c>
      <c r="X145">
        <v>2.7</v>
      </c>
      <c r="Y145">
        <v>2.9</v>
      </c>
      <c r="Z145">
        <v>2.5</v>
      </c>
      <c r="AA145">
        <v>2.2999999999999998</v>
      </c>
      <c r="AB145">
        <v>2.4</v>
      </c>
      <c r="AC145">
        <v>2.2999999999999998</v>
      </c>
      <c r="AD145">
        <v>2.4</v>
      </c>
      <c r="AE145">
        <v>2.5</v>
      </c>
      <c r="AF145">
        <v>2.7</v>
      </c>
      <c r="AG145">
        <v>2.5</v>
      </c>
      <c r="AH145">
        <v>2.2000000000000002</v>
      </c>
      <c r="AI145">
        <v>1.8</v>
      </c>
      <c r="AJ145">
        <v>2.1</v>
      </c>
      <c r="AK145">
        <v>2.2000000000000002</v>
      </c>
      <c r="AL145">
        <v>2.9</v>
      </c>
      <c r="AM145">
        <v>2.6</v>
      </c>
      <c r="AN145">
        <v>2.1</v>
      </c>
      <c r="AO145">
        <v>1.6</v>
      </c>
      <c r="AP145">
        <v>1.5</v>
      </c>
      <c r="AQ145">
        <v>1.4</v>
      </c>
      <c r="AR145">
        <v>1.7</v>
      </c>
      <c r="AS145">
        <v>2.1</v>
      </c>
      <c r="AT145">
        <v>2.2000000000000002</v>
      </c>
      <c r="AU145">
        <v>3.2</v>
      </c>
    </row>
    <row r="146" spans="1:48" x14ac:dyDescent="0.3">
      <c r="A146" s="31">
        <v>2380</v>
      </c>
      <c r="B146" s="30">
        <v>43550</v>
      </c>
      <c r="C146" s="71" t="b">
        <v>0</v>
      </c>
      <c r="D146" t="s">
        <v>88</v>
      </c>
      <c r="E146">
        <v>2</v>
      </c>
      <c r="F146" t="s">
        <v>69</v>
      </c>
      <c r="G146">
        <v>1.68</v>
      </c>
      <c r="I146" t="s">
        <v>221</v>
      </c>
      <c r="J146">
        <f>AVERAGE(J145,J144)</f>
        <v>8.75</v>
      </c>
      <c r="K146">
        <f t="shared" ref="K146" si="645">AVERAGE(K145,K144)</f>
        <v>0.7</v>
      </c>
      <c r="L146">
        <f t="shared" ref="L146" si="646">AVERAGE(L145,L144)</f>
        <v>3.35</v>
      </c>
      <c r="M146">
        <f t="shared" ref="M146" si="647">AVERAGE(M145,M144)</f>
        <v>5.5</v>
      </c>
      <c r="N146">
        <f t="shared" ref="N146" si="648">AVERAGE(N145,N144)</f>
        <v>7.6499999999999995</v>
      </c>
      <c r="O146">
        <f t="shared" ref="O146" si="649">AVERAGE(O145,O144)</f>
        <v>6.3999999999999995</v>
      </c>
      <c r="P146">
        <f t="shared" ref="P146" si="650">AVERAGE(P145,P144)</f>
        <v>5.3000000000000007</v>
      </c>
      <c r="Q146">
        <f t="shared" ref="Q146" si="651">AVERAGE(Q145,Q144)</f>
        <v>7.15</v>
      </c>
      <c r="R146">
        <f t="shared" ref="R146" si="652">AVERAGE(R145,R144)</f>
        <v>6.1</v>
      </c>
      <c r="S146">
        <f t="shared" ref="S146" si="653">AVERAGE(S145,S144)</f>
        <v>5.35</v>
      </c>
      <c r="T146">
        <f t="shared" ref="T146" si="654">AVERAGE(T145,T144)</f>
        <v>7.4</v>
      </c>
      <c r="U146">
        <f t="shared" ref="U146" si="655">AVERAGE(U145,U144)</f>
        <v>5.15</v>
      </c>
      <c r="V146">
        <f t="shared" ref="V146" si="656">AVERAGE(V145,V144)</f>
        <v>5.15</v>
      </c>
      <c r="W146">
        <f t="shared" ref="W146" si="657">AVERAGE(W145,W144)</f>
        <v>4.4000000000000004</v>
      </c>
      <c r="X146">
        <f t="shared" ref="X146" si="658">AVERAGE(X145,X144)</f>
        <v>4.4000000000000004</v>
      </c>
      <c r="Y146">
        <f t="shared" ref="Y146" si="659">AVERAGE(Y145,Y144)</f>
        <v>4.95</v>
      </c>
      <c r="Z146">
        <f t="shared" ref="Z146" si="660">AVERAGE(Z145,Z144)</f>
        <v>4.0999999999999996</v>
      </c>
      <c r="AA146">
        <f t="shared" ref="AA146" si="661">AVERAGE(AA145,AA144)</f>
        <v>4.1500000000000004</v>
      </c>
      <c r="AB146">
        <f t="shared" ref="AB146" si="662">AVERAGE(AB145,AB144)</f>
        <v>4.4000000000000004</v>
      </c>
      <c r="AC146">
        <f t="shared" ref="AC146" si="663">AVERAGE(AC145,AC144)</f>
        <v>4.25</v>
      </c>
      <c r="AD146">
        <f t="shared" ref="AD146" si="664">AVERAGE(AD145,AD144)</f>
        <v>4.2</v>
      </c>
      <c r="AE146">
        <f t="shared" ref="AE146" si="665">AVERAGE(AE145,AE144)</f>
        <v>4.0999999999999996</v>
      </c>
      <c r="AF146">
        <f t="shared" ref="AF146" si="666">AVERAGE(AF145,AF144)</f>
        <v>4.25</v>
      </c>
      <c r="AG146">
        <f t="shared" ref="AG146" si="667">AVERAGE(AG145,AG144)</f>
        <v>4.7</v>
      </c>
      <c r="AH146">
        <f t="shared" ref="AH146" si="668">AVERAGE(AH145,AH144)</f>
        <v>3.25</v>
      </c>
      <c r="AI146">
        <f t="shared" ref="AI146" si="669">AVERAGE(AI145,AI144)</f>
        <v>2.85</v>
      </c>
      <c r="AJ146">
        <f t="shared" ref="AJ146" si="670">AVERAGE(AJ145,AJ144)</f>
        <v>3.5999999999999996</v>
      </c>
      <c r="AK146">
        <f t="shared" ref="AK146" si="671">AVERAGE(AK145,AK144)</f>
        <v>3.5</v>
      </c>
      <c r="AL146">
        <f t="shared" ref="AL146" si="672">AVERAGE(AL145,AL144)</f>
        <v>4.5999999999999996</v>
      </c>
      <c r="AM146">
        <f t="shared" ref="AM146" si="673">AVERAGE(AM145,AM144)</f>
        <v>4.5999999999999996</v>
      </c>
      <c r="AN146">
        <f t="shared" ref="AN146" si="674">AVERAGE(AN145,AN144)</f>
        <v>4.05</v>
      </c>
      <c r="AO146">
        <f t="shared" ref="AO146" si="675">AVERAGE(AO145,AO144)</f>
        <v>2.5499999999999998</v>
      </c>
      <c r="AP146">
        <f t="shared" ref="AP146" si="676">AVERAGE(AP145,AP144)</f>
        <v>2.95</v>
      </c>
      <c r="AQ146">
        <f t="shared" ref="AQ146" si="677">AVERAGE(AQ145,AQ144)</f>
        <v>2.5</v>
      </c>
      <c r="AR146">
        <f t="shared" ref="AR146" si="678">AVERAGE(AR145,AR144)</f>
        <v>2.7</v>
      </c>
      <c r="AS146">
        <f t="shared" ref="AS146" si="679">AVERAGE(AS145,AS144)</f>
        <v>3</v>
      </c>
      <c r="AT146">
        <f t="shared" ref="AT146" si="680">AVERAGE(AT145,AT144)</f>
        <v>2.85</v>
      </c>
      <c r="AU146">
        <f t="shared" ref="AU146" si="681">AVERAGE(AU145,AU144)</f>
        <v>3.85</v>
      </c>
    </row>
    <row r="147" spans="1:48" x14ac:dyDescent="0.3">
      <c r="A147" s="31">
        <v>2380</v>
      </c>
      <c r="B147" s="30">
        <v>43550</v>
      </c>
      <c r="C147" s="71" t="b">
        <v>0</v>
      </c>
      <c r="D147" t="s">
        <v>88</v>
      </c>
      <c r="E147">
        <v>2</v>
      </c>
      <c r="F147" t="s">
        <v>69</v>
      </c>
      <c r="G147">
        <v>1.68</v>
      </c>
      <c r="I147" t="s">
        <v>101</v>
      </c>
      <c r="J147">
        <v>8.6999999999999993</v>
      </c>
      <c r="K147">
        <v>0.4</v>
      </c>
      <c r="L147">
        <v>2.1</v>
      </c>
      <c r="M147">
        <v>5</v>
      </c>
      <c r="N147">
        <v>5.0999999999999996</v>
      </c>
      <c r="O147">
        <v>4.5999999999999996</v>
      </c>
      <c r="P147">
        <v>5.2</v>
      </c>
      <c r="Q147">
        <v>6.5</v>
      </c>
      <c r="R147">
        <v>5.8</v>
      </c>
      <c r="S147">
        <v>3.9</v>
      </c>
      <c r="T147">
        <v>9.4</v>
      </c>
      <c r="U147">
        <v>4.7</v>
      </c>
      <c r="V147">
        <v>4.7</v>
      </c>
      <c r="W147">
        <v>3.6</v>
      </c>
      <c r="X147">
        <v>3.4</v>
      </c>
      <c r="Y147">
        <v>4.0999999999999996</v>
      </c>
      <c r="Z147">
        <v>3.2</v>
      </c>
      <c r="AA147">
        <v>3.7</v>
      </c>
      <c r="AB147">
        <v>4</v>
      </c>
      <c r="AC147">
        <v>3.9</v>
      </c>
      <c r="AD147">
        <v>3.6</v>
      </c>
      <c r="AE147">
        <v>3.2</v>
      </c>
      <c r="AF147">
        <v>3.1</v>
      </c>
      <c r="AG147">
        <v>4.4000000000000004</v>
      </c>
      <c r="AH147">
        <v>2.1</v>
      </c>
      <c r="AI147">
        <v>2.1</v>
      </c>
      <c r="AJ147">
        <v>3</v>
      </c>
      <c r="AK147">
        <v>2.6</v>
      </c>
      <c r="AL147">
        <v>3.4</v>
      </c>
      <c r="AM147">
        <v>4</v>
      </c>
      <c r="AN147">
        <v>3.9</v>
      </c>
      <c r="AO147">
        <v>1.9</v>
      </c>
      <c r="AP147">
        <v>2.9</v>
      </c>
      <c r="AQ147">
        <v>2.2000000000000002</v>
      </c>
      <c r="AR147">
        <v>2</v>
      </c>
      <c r="AS147">
        <v>1.8</v>
      </c>
      <c r="AT147">
        <v>1.3</v>
      </c>
      <c r="AU147">
        <v>1.2999999999999998</v>
      </c>
    </row>
    <row r="148" spans="1:48" x14ac:dyDescent="0.3">
      <c r="A148" s="31">
        <v>2380</v>
      </c>
      <c r="B148" s="30">
        <v>43550</v>
      </c>
      <c r="C148" s="71" t="b">
        <v>0</v>
      </c>
      <c r="D148" t="s">
        <v>88</v>
      </c>
      <c r="E148">
        <v>2</v>
      </c>
      <c r="F148" t="s">
        <v>69</v>
      </c>
      <c r="G148">
        <v>1.68</v>
      </c>
      <c r="I148" t="s">
        <v>108</v>
      </c>
      <c r="J148" s="9">
        <f>AVERAGE(J146,J142)</f>
        <v>9.9749999999999996</v>
      </c>
      <c r="K148" s="9">
        <f t="shared" ref="K148:AU148" si="682">AVERAGE(K146,K142)</f>
        <v>0.7</v>
      </c>
      <c r="L148" s="9">
        <f t="shared" si="682"/>
        <v>4</v>
      </c>
      <c r="M148" s="9">
        <f t="shared" si="682"/>
        <v>6.4749999999999996</v>
      </c>
      <c r="N148" s="9">
        <f t="shared" si="682"/>
        <v>8.1999999999999993</v>
      </c>
      <c r="O148" s="9">
        <f t="shared" si="682"/>
        <v>7</v>
      </c>
      <c r="P148" s="9">
        <f t="shared" si="682"/>
        <v>6.1750000000000007</v>
      </c>
      <c r="Q148" s="9">
        <f t="shared" si="682"/>
        <v>7.2</v>
      </c>
      <c r="R148" s="9">
        <f t="shared" si="682"/>
        <v>6.05</v>
      </c>
      <c r="S148" s="9">
        <f t="shared" si="682"/>
        <v>5.75</v>
      </c>
      <c r="T148" s="9">
        <f t="shared" si="682"/>
        <v>7.2</v>
      </c>
      <c r="U148" s="9">
        <f t="shared" si="682"/>
        <v>5.35</v>
      </c>
      <c r="V148" s="9">
        <f t="shared" si="682"/>
        <v>5.7750000000000004</v>
      </c>
      <c r="W148" s="9">
        <f t="shared" si="682"/>
        <v>5.2750000000000004</v>
      </c>
      <c r="X148" s="9">
        <f t="shared" si="682"/>
        <v>4.9749999999999996</v>
      </c>
      <c r="Y148" s="9">
        <f t="shared" si="682"/>
        <v>5.4250000000000007</v>
      </c>
      <c r="Z148" s="9">
        <f t="shared" si="682"/>
        <v>4.9000000000000004</v>
      </c>
      <c r="AA148" s="9">
        <f t="shared" si="682"/>
        <v>4.4000000000000004</v>
      </c>
      <c r="AB148" s="9">
        <f t="shared" si="682"/>
        <v>5.75</v>
      </c>
      <c r="AC148" s="9">
        <f t="shared" si="682"/>
        <v>4.7750000000000004</v>
      </c>
      <c r="AD148" s="9">
        <f t="shared" si="682"/>
        <v>4.8499999999999996</v>
      </c>
      <c r="AE148" s="9">
        <f t="shared" si="682"/>
        <v>4.5999999999999996</v>
      </c>
      <c r="AF148" s="9">
        <f t="shared" si="682"/>
        <v>5.15</v>
      </c>
      <c r="AG148" s="9">
        <f t="shared" si="682"/>
        <v>5.1750000000000007</v>
      </c>
      <c r="AH148" s="9">
        <f t="shared" si="682"/>
        <v>3.2750000000000004</v>
      </c>
      <c r="AI148" s="9">
        <f t="shared" si="682"/>
        <v>3.25</v>
      </c>
      <c r="AJ148" s="9">
        <f t="shared" si="682"/>
        <v>3.95</v>
      </c>
      <c r="AK148" s="9">
        <f t="shared" si="682"/>
        <v>4.2249999999999996</v>
      </c>
      <c r="AL148" s="9">
        <f t="shared" si="682"/>
        <v>4</v>
      </c>
      <c r="AM148" s="9">
        <f t="shared" si="682"/>
        <v>4.8499999999999996</v>
      </c>
      <c r="AN148" s="9">
        <f t="shared" si="682"/>
        <v>4.3</v>
      </c>
      <c r="AO148" s="9">
        <f t="shared" si="682"/>
        <v>2.2999999999999998</v>
      </c>
      <c r="AP148" s="9">
        <f t="shared" si="682"/>
        <v>2.7</v>
      </c>
      <c r="AQ148" s="9">
        <f t="shared" si="682"/>
        <v>2.2749999999999999</v>
      </c>
      <c r="AR148" s="9">
        <f t="shared" si="682"/>
        <v>2.4750000000000001</v>
      </c>
      <c r="AS148" s="9">
        <f t="shared" si="682"/>
        <v>3.0249999999999999</v>
      </c>
      <c r="AT148" s="9">
        <f t="shared" si="682"/>
        <v>2.7750000000000004</v>
      </c>
      <c r="AU148" s="9">
        <f t="shared" si="682"/>
        <v>1.925</v>
      </c>
    </row>
    <row r="149" spans="1:48" x14ac:dyDescent="0.3">
      <c r="A149" s="31">
        <v>2380</v>
      </c>
      <c r="B149" s="30">
        <v>43550</v>
      </c>
      <c r="C149" s="71" t="b">
        <v>0</v>
      </c>
      <c r="D149" t="s">
        <v>88</v>
      </c>
      <c r="E149">
        <v>2</v>
      </c>
      <c r="F149" t="s">
        <v>69</v>
      </c>
      <c r="G149">
        <v>1.68</v>
      </c>
      <c r="I149" t="s">
        <v>103</v>
      </c>
      <c r="J149" s="4">
        <v>4</v>
      </c>
      <c r="K149" s="4">
        <f t="shared" ref="K149:AT149" si="683">IF(AND((K145+K141)/2&gt;5,(K144+K140)/2&gt;10,K150="N",K151="N"),4,IF(AND((K145+K141)/2&lt;5,(K144+K140)/2&gt;10,K150="N",K151="N"),4,IF(AND((K145+K141)/2&lt;5,(K144+K140)/2&lt;5,K150="Y"),1,IF(AND(K151="Y",K150="N"),3,IF(AND(K151="Y",K150="Y"),1,IF(AND((K145+K141)/2&lt;5,(K144+K140)/2&gt;5,(K144+K140)/2&lt;10,K150="N",K151="N"),2,IF(AND((K145+K141)/2&lt;5,(K144+K140)/2&lt;5,K150="N",K151="N"),0,"")))))))</f>
        <v>0</v>
      </c>
      <c r="L149" s="4">
        <f t="shared" si="683"/>
        <v>2</v>
      </c>
      <c r="M149" s="4">
        <f t="shared" si="683"/>
        <v>2</v>
      </c>
      <c r="N149" s="4">
        <f t="shared" si="683"/>
        <v>4</v>
      </c>
      <c r="O149" s="4">
        <f t="shared" si="683"/>
        <v>2</v>
      </c>
      <c r="P149" s="4">
        <f t="shared" si="683"/>
        <v>2</v>
      </c>
      <c r="Q149" s="4">
        <f t="shared" si="683"/>
        <v>4</v>
      </c>
      <c r="R149" s="4">
        <f t="shared" si="683"/>
        <v>2</v>
      </c>
      <c r="S149" s="4">
        <f t="shared" si="683"/>
        <v>2</v>
      </c>
      <c r="T149" s="4">
        <f t="shared" si="683"/>
        <v>4</v>
      </c>
      <c r="U149" s="4">
        <f t="shared" si="683"/>
        <v>2</v>
      </c>
      <c r="V149" s="4">
        <f t="shared" si="683"/>
        <v>2</v>
      </c>
      <c r="W149" s="4">
        <f t="shared" si="683"/>
        <v>2</v>
      </c>
      <c r="X149" s="4">
        <f t="shared" si="683"/>
        <v>2</v>
      </c>
      <c r="Y149" s="4">
        <f t="shared" si="683"/>
        <v>2</v>
      </c>
      <c r="Z149" s="4">
        <f t="shared" si="683"/>
        <v>2</v>
      </c>
      <c r="AA149" s="4">
        <f t="shared" si="683"/>
        <v>2</v>
      </c>
      <c r="AB149" s="4">
        <f t="shared" si="683"/>
        <v>2</v>
      </c>
      <c r="AC149" s="4">
        <f t="shared" si="683"/>
        <v>2</v>
      </c>
      <c r="AD149" s="4">
        <f t="shared" si="683"/>
        <v>2</v>
      </c>
      <c r="AE149" s="4">
        <f t="shared" si="683"/>
        <v>2</v>
      </c>
      <c r="AF149" s="4">
        <f t="shared" si="683"/>
        <v>2</v>
      </c>
      <c r="AG149" s="4">
        <f t="shared" si="683"/>
        <v>2</v>
      </c>
      <c r="AH149" s="4">
        <f t="shared" si="683"/>
        <v>0</v>
      </c>
      <c r="AI149" s="4">
        <f t="shared" si="683"/>
        <v>0</v>
      </c>
      <c r="AJ149" s="4">
        <f t="shared" si="683"/>
        <v>2</v>
      </c>
      <c r="AK149" s="4">
        <f t="shared" si="683"/>
        <v>2</v>
      </c>
      <c r="AL149" s="4">
        <f t="shared" si="683"/>
        <v>2</v>
      </c>
      <c r="AM149" s="4">
        <f t="shared" si="683"/>
        <v>2</v>
      </c>
      <c r="AN149" s="4">
        <f t="shared" si="683"/>
        <v>2</v>
      </c>
      <c r="AO149" s="4">
        <f t="shared" si="683"/>
        <v>0</v>
      </c>
      <c r="AP149" s="4">
        <f t="shared" si="683"/>
        <v>0</v>
      </c>
      <c r="AQ149" s="4">
        <f t="shared" si="683"/>
        <v>1</v>
      </c>
      <c r="AR149" s="4">
        <f t="shared" si="683"/>
        <v>0</v>
      </c>
      <c r="AS149" s="4">
        <f t="shared" si="683"/>
        <v>0</v>
      </c>
      <c r="AT149" s="4">
        <f t="shared" si="683"/>
        <v>0</v>
      </c>
      <c r="AU149">
        <v>1</v>
      </c>
      <c r="AV149">
        <f t="shared" si="531"/>
        <v>0</v>
      </c>
    </row>
    <row r="150" spans="1:48" x14ac:dyDescent="0.3">
      <c r="A150" s="31">
        <v>2380</v>
      </c>
      <c r="B150" s="30">
        <v>43550</v>
      </c>
      <c r="C150" s="71" t="b">
        <v>0</v>
      </c>
      <c r="D150" t="s">
        <v>88</v>
      </c>
      <c r="E150">
        <v>2</v>
      </c>
      <c r="F150" t="s">
        <v>69</v>
      </c>
      <c r="G150">
        <v>1.68</v>
      </c>
      <c r="I150" t="s">
        <v>104</v>
      </c>
      <c r="J150" t="s">
        <v>105</v>
      </c>
      <c r="K150" t="s">
        <v>105</v>
      </c>
      <c r="L150" t="s">
        <v>105</v>
      </c>
      <c r="M150" t="s">
        <v>105</v>
      </c>
      <c r="N150" t="s">
        <v>105</v>
      </c>
      <c r="O150" t="s">
        <v>105</v>
      </c>
      <c r="P150" t="s">
        <v>105</v>
      </c>
      <c r="Q150" t="s">
        <v>105</v>
      </c>
      <c r="R150" t="s">
        <v>105</v>
      </c>
      <c r="S150" t="s">
        <v>105</v>
      </c>
      <c r="T150" t="s">
        <v>105</v>
      </c>
      <c r="U150" t="s">
        <v>105</v>
      </c>
      <c r="V150" t="s">
        <v>105</v>
      </c>
      <c r="W150" t="s">
        <v>105</v>
      </c>
      <c r="X150" t="s">
        <v>105</v>
      </c>
      <c r="Y150" t="s">
        <v>105</v>
      </c>
      <c r="Z150" t="s">
        <v>105</v>
      </c>
      <c r="AA150" t="s">
        <v>105</v>
      </c>
      <c r="AB150" t="s">
        <v>105</v>
      </c>
      <c r="AC150" t="s">
        <v>105</v>
      </c>
      <c r="AD150" t="s">
        <v>105</v>
      </c>
      <c r="AE150" t="s">
        <v>105</v>
      </c>
      <c r="AF150" t="s">
        <v>105</v>
      </c>
      <c r="AG150" t="s">
        <v>105</v>
      </c>
      <c r="AH150" t="s">
        <v>105</v>
      </c>
      <c r="AI150" t="s">
        <v>105</v>
      </c>
      <c r="AJ150" t="s">
        <v>105</v>
      </c>
      <c r="AK150" t="s">
        <v>105</v>
      </c>
      <c r="AL150" t="s">
        <v>105</v>
      </c>
      <c r="AM150" t="s">
        <v>105</v>
      </c>
      <c r="AN150" t="s">
        <v>105</v>
      </c>
      <c r="AO150" t="s">
        <v>105</v>
      </c>
      <c r="AP150" t="s">
        <v>105</v>
      </c>
      <c r="AQ150" s="4" t="s">
        <v>107</v>
      </c>
      <c r="AR150" t="s">
        <v>105</v>
      </c>
      <c r="AS150" t="s">
        <v>105</v>
      </c>
      <c r="AT150" t="s">
        <v>105</v>
      </c>
      <c r="AU150">
        <v>1.25</v>
      </c>
      <c r="AV150">
        <f t="shared" si="531"/>
        <v>1</v>
      </c>
    </row>
    <row r="151" spans="1:48" x14ac:dyDescent="0.3">
      <c r="A151" s="31">
        <v>2380</v>
      </c>
      <c r="B151" s="30">
        <v>43550</v>
      </c>
      <c r="C151" s="71" t="b">
        <v>0</v>
      </c>
      <c r="D151" t="s">
        <v>88</v>
      </c>
      <c r="E151">
        <v>2</v>
      </c>
      <c r="F151" t="s">
        <v>69</v>
      </c>
      <c r="G151">
        <v>1.68</v>
      </c>
      <c r="I151" t="s">
        <v>106</v>
      </c>
      <c r="J151" t="s">
        <v>105</v>
      </c>
      <c r="K151" t="s">
        <v>105</v>
      </c>
      <c r="L151" t="s">
        <v>105</v>
      </c>
      <c r="M151" t="s">
        <v>105</v>
      </c>
      <c r="N151" t="s">
        <v>105</v>
      </c>
      <c r="O151" t="s">
        <v>105</v>
      </c>
      <c r="P151" t="s">
        <v>105</v>
      </c>
      <c r="Q151" t="s">
        <v>105</v>
      </c>
      <c r="R151" t="s">
        <v>105</v>
      </c>
      <c r="S151" t="s">
        <v>105</v>
      </c>
      <c r="T151" t="s">
        <v>105</v>
      </c>
      <c r="U151" t="s">
        <v>105</v>
      </c>
      <c r="V151" t="s">
        <v>105</v>
      </c>
      <c r="W151" t="s">
        <v>105</v>
      </c>
      <c r="X151" t="s">
        <v>105</v>
      </c>
      <c r="Y151" t="s">
        <v>105</v>
      </c>
      <c r="Z151" t="s">
        <v>105</v>
      </c>
      <c r="AA151" t="s">
        <v>105</v>
      </c>
      <c r="AB151" t="s">
        <v>105</v>
      </c>
      <c r="AC151" t="s">
        <v>105</v>
      </c>
      <c r="AD151" t="s">
        <v>105</v>
      </c>
      <c r="AE151" t="s">
        <v>105</v>
      </c>
      <c r="AF151" t="s">
        <v>105</v>
      </c>
      <c r="AG151" t="s">
        <v>105</v>
      </c>
      <c r="AH151" t="s">
        <v>105</v>
      </c>
      <c r="AI151" t="s">
        <v>105</v>
      </c>
      <c r="AJ151" t="s">
        <v>105</v>
      </c>
      <c r="AK151" t="s">
        <v>105</v>
      </c>
      <c r="AL151" t="s">
        <v>105</v>
      </c>
      <c r="AM151" t="s">
        <v>105</v>
      </c>
      <c r="AN151" t="s">
        <v>105</v>
      </c>
      <c r="AO151" t="s">
        <v>105</v>
      </c>
      <c r="AP151" t="s">
        <v>105</v>
      </c>
      <c r="AQ151" t="s">
        <v>105</v>
      </c>
      <c r="AR151" t="s">
        <v>105</v>
      </c>
      <c r="AS151" t="s">
        <v>105</v>
      </c>
      <c r="AT151" t="s">
        <v>105</v>
      </c>
      <c r="AU151" s="9">
        <v>1.2749999999999999</v>
      </c>
    </row>
    <row r="152" spans="1:48" x14ac:dyDescent="0.3">
      <c r="A152" s="31">
        <v>2407</v>
      </c>
      <c r="B152" s="30">
        <v>43578</v>
      </c>
      <c r="C152" s="71" t="b">
        <v>0</v>
      </c>
      <c r="D152" t="s">
        <v>89</v>
      </c>
      <c r="E152">
        <v>2</v>
      </c>
      <c r="F152" t="s">
        <v>70</v>
      </c>
      <c r="G152">
        <v>2.06</v>
      </c>
      <c r="I152" t="s">
        <v>96</v>
      </c>
      <c r="J152">
        <v>11.4</v>
      </c>
      <c r="K152">
        <v>2</v>
      </c>
      <c r="L152">
        <v>6.4</v>
      </c>
      <c r="M152">
        <v>10.1</v>
      </c>
      <c r="N152">
        <v>11.8</v>
      </c>
      <c r="O152">
        <v>10.9</v>
      </c>
      <c r="P152">
        <v>12.2</v>
      </c>
      <c r="Q152">
        <v>11.1</v>
      </c>
      <c r="R152">
        <v>11.3</v>
      </c>
      <c r="S152">
        <v>10.9</v>
      </c>
      <c r="T152">
        <v>11.3</v>
      </c>
      <c r="U152">
        <v>12.3</v>
      </c>
      <c r="V152">
        <v>11.2</v>
      </c>
      <c r="W152">
        <v>11.7</v>
      </c>
      <c r="X152">
        <v>12.4</v>
      </c>
      <c r="Y152">
        <v>11.3</v>
      </c>
      <c r="Z152">
        <v>12.6</v>
      </c>
      <c r="AA152">
        <v>11.1</v>
      </c>
      <c r="AB152">
        <v>12.1</v>
      </c>
      <c r="AC152">
        <v>12.8</v>
      </c>
      <c r="AD152">
        <v>12.2</v>
      </c>
      <c r="AE152">
        <v>13.2</v>
      </c>
      <c r="AF152">
        <v>13.4</v>
      </c>
      <c r="AG152">
        <v>11.3</v>
      </c>
      <c r="AH152">
        <v>11.2</v>
      </c>
      <c r="AI152">
        <v>12.3</v>
      </c>
      <c r="AJ152">
        <v>11.1</v>
      </c>
      <c r="AK152">
        <v>109</v>
      </c>
      <c r="AL152">
        <v>10.9</v>
      </c>
      <c r="AM152">
        <v>12.4</v>
      </c>
      <c r="AN152">
        <v>12.4</v>
      </c>
      <c r="AO152">
        <v>14.6</v>
      </c>
      <c r="AP152">
        <v>11.8</v>
      </c>
      <c r="AQ152">
        <v>12.8</v>
      </c>
      <c r="AR152">
        <v>10.9</v>
      </c>
      <c r="AS152">
        <v>11.2</v>
      </c>
      <c r="AT152">
        <v>12.2</v>
      </c>
      <c r="AU152" s="4">
        <v>0</v>
      </c>
    </row>
    <row r="153" spans="1:48" x14ac:dyDescent="0.3">
      <c r="A153" s="31">
        <v>2407</v>
      </c>
      <c r="B153" s="30">
        <v>43578</v>
      </c>
      <c r="C153" s="71" t="b">
        <v>0</v>
      </c>
      <c r="D153" t="s">
        <v>89</v>
      </c>
      <c r="E153">
        <v>2</v>
      </c>
      <c r="F153" t="s">
        <v>70</v>
      </c>
      <c r="G153">
        <v>2.06</v>
      </c>
      <c r="I153" t="s">
        <v>97</v>
      </c>
      <c r="J153">
        <v>5.6</v>
      </c>
      <c r="K153">
        <v>1</v>
      </c>
      <c r="L153">
        <v>4.4000000000000004</v>
      </c>
      <c r="M153">
        <v>6.5</v>
      </c>
      <c r="N153">
        <v>6.8</v>
      </c>
      <c r="O153">
        <v>6.5</v>
      </c>
      <c r="P153">
        <v>7.1</v>
      </c>
      <c r="Q153">
        <v>6.6</v>
      </c>
      <c r="R153">
        <v>5.9</v>
      </c>
      <c r="S153">
        <v>7</v>
      </c>
      <c r="T153">
        <v>6.8</v>
      </c>
      <c r="U153">
        <v>6.4</v>
      </c>
      <c r="V153">
        <v>6.3</v>
      </c>
      <c r="W153">
        <v>6.5</v>
      </c>
      <c r="X153">
        <v>7</v>
      </c>
      <c r="Y153">
        <v>6.9</v>
      </c>
      <c r="Z153">
        <v>6.9</v>
      </c>
      <c r="AA153">
        <v>6.4</v>
      </c>
      <c r="AB153">
        <v>7.1</v>
      </c>
      <c r="AC153">
        <v>8</v>
      </c>
      <c r="AD153">
        <v>7.2</v>
      </c>
      <c r="AE153">
        <v>7.5</v>
      </c>
      <c r="AF153">
        <v>7</v>
      </c>
      <c r="AG153">
        <v>6.3</v>
      </c>
      <c r="AH153">
        <v>6.4</v>
      </c>
      <c r="AI153">
        <v>7.3</v>
      </c>
      <c r="AJ153">
        <v>6.9</v>
      </c>
      <c r="AK153">
        <v>6.7</v>
      </c>
      <c r="AL153">
        <v>6.8</v>
      </c>
      <c r="AM153">
        <v>7.5</v>
      </c>
      <c r="AN153">
        <v>7.4</v>
      </c>
      <c r="AO153">
        <v>7.8</v>
      </c>
      <c r="AP153">
        <v>7.3</v>
      </c>
      <c r="AQ153">
        <v>6.9</v>
      </c>
      <c r="AR153">
        <v>6.4</v>
      </c>
      <c r="AS153">
        <v>6.6</v>
      </c>
      <c r="AT153">
        <v>6.3</v>
      </c>
      <c r="AU153" t="s">
        <v>105</v>
      </c>
    </row>
    <row r="154" spans="1:48" x14ac:dyDescent="0.3">
      <c r="A154" s="31">
        <v>2407</v>
      </c>
      <c r="B154" s="30">
        <v>43578</v>
      </c>
      <c r="C154" s="71" t="b">
        <v>0</v>
      </c>
      <c r="D154" t="s">
        <v>89</v>
      </c>
      <c r="E154">
        <v>2</v>
      </c>
      <c r="F154" t="s">
        <v>70</v>
      </c>
      <c r="G154">
        <v>2.06</v>
      </c>
      <c r="I154" t="s">
        <v>220</v>
      </c>
      <c r="J154">
        <f>AVERAGE(J153,J152)</f>
        <v>8.5</v>
      </c>
      <c r="K154">
        <f t="shared" ref="K154" si="684">AVERAGE(K153,K152)</f>
        <v>1.5</v>
      </c>
      <c r="L154">
        <f t="shared" ref="L154" si="685">AVERAGE(L153,L152)</f>
        <v>5.4</v>
      </c>
      <c r="M154">
        <f t="shared" ref="M154" si="686">AVERAGE(M153,M152)</f>
        <v>8.3000000000000007</v>
      </c>
      <c r="N154">
        <f t="shared" ref="N154" si="687">AVERAGE(N153,N152)</f>
        <v>9.3000000000000007</v>
      </c>
      <c r="O154">
        <f t="shared" ref="O154" si="688">AVERAGE(O153,O152)</f>
        <v>8.6999999999999993</v>
      </c>
      <c r="P154">
        <f t="shared" ref="P154" si="689">AVERAGE(P153,P152)</f>
        <v>9.6499999999999986</v>
      </c>
      <c r="Q154">
        <f t="shared" ref="Q154" si="690">AVERAGE(Q153,Q152)</f>
        <v>8.85</v>
      </c>
      <c r="R154">
        <f t="shared" ref="R154" si="691">AVERAGE(R153,R152)</f>
        <v>8.6000000000000014</v>
      </c>
      <c r="S154">
        <f t="shared" ref="S154" si="692">AVERAGE(S153,S152)</f>
        <v>8.9499999999999993</v>
      </c>
      <c r="T154">
        <f t="shared" ref="T154" si="693">AVERAGE(T153,T152)</f>
        <v>9.0500000000000007</v>
      </c>
      <c r="U154">
        <f t="shared" ref="U154" si="694">AVERAGE(U153,U152)</f>
        <v>9.3500000000000014</v>
      </c>
      <c r="V154">
        <f t="shared" ref="V154" si="695">AVERAGE(V153,V152)</f>
        <v>8.75</v>
      </c>
      <c r="W154">
        <f t="shared" ref="W154" si="696">AVERAGE(W153,W152)</f>
        <v>9.1</v>
      </c>
      <c r="X154">
        <f t="shared" ref="X154" si="697">AVERAGE(X153,X152)</f>
        <v>9.6999999999999993</v>
      </c>
      <c r="Y154">
        <f t="shared" ref="Y154" si="698">AVERAGE(Y153,Y152)</f>
        <v>9.1000000000000014</v>
      </c>
      <c r="Z154">
        <f t="shared" ref="Z154" si="699">AVERAGE(Z153,Z152)</f>
        <v>9.75</v>
      </c>
      <c r="AA154">
        <f t="shared" ref="AA154" si="700">AVERAGE(AA153,AA152)</f>
        <v>8.75</v>
      </c>
      <c r="AB154">
        <f t="shared" ref="AB154" si="701">AVERAGE(AB153,AB152)</f>
        <v>9.6</v>
      </c>
      <c r="AC154">
        <f t="shared" ref="AC154" si="702">AVERAGE(AC153,AC152)</f>
        <v>10.4</v>
      </c>
      <c r="AD154">
        <f t="shared" ref="AD154" si="703">AVERAGE(AD153,AD152)</f>
        <v>9.6999999999999993</v>
      </c>
      <c r="AE154">
        <f t="shared" ref="AE154" si="704">AVERAGE(AE153,AE152)</f>
        <v>10.35</v>
      </c>
      <c r="AF154">
        <f t="shared" ref="AF154" si="705">AVERAGE(AF153,AF152)</f>
        <v>10.199999999999999</v>
      </c>
      <c r="AG154">
        <f t="shared" ref="AG154" si="706">AVERAGE(AG153,AG152)</f>
        <v>8.8000000000000007</v>
      </c>
      <c r="AH154">
        <f t="shared" ref="AH154" si="707">AVERAGE(AH153,AH152)</f>
        <v>8.8000000000000007</v>
      </c>
      <c r="AI154">
        <f t="shared" ref="AI154" si="708">AVERAGE(AI153,AI152)</f>
        <v>9.8000000000000007</v>
      </c>
      <c r="AJ154">
        <f t="shared" ref="AJ154" si="709">AVERAGE(AJ153,AJ152)</f>
        <v>9</v>
      </c>
      <c r="AK154">
        <f t="shared" ref="AK154" si="710">AVERAGE(AK153,AK152)</f>
        <v>57.85</v>
      </c>
      <c r="AL154">
        <f t="shared" ref="AL154" si="711">AVERAGE(AL153,AL152)</f>
        <v>8.85</v>
      </c>
      <c r="AM154">
        <f t="shared" ref="AM154" si="712">AVERAGE(AM153,AM152)</f>
        <v>9.9499999999999993</v>
      </c>
      <c r="AN154">
        <f t="shared" ref="AN154" si="713">AVERAGE(AN153,AN152)</f>
        <v>9.9</v>
      </c>
      <c r="AO154">
        <f t="shared" ref="AO154" si="714">AVERAGE(AO153,AO152)</f>
        <v>11.2</v>
      </c>
      <c r="AP154">
        <f t="shared" ref="AP154" si="715">AVERAGE(AP153,AP152)</f>
        <v>9.5500000000000007</v>
      </c>
      <c r="AQ154">
        <f t="shared" ref="AQ154" si="716">AVERAGE(AQ153,AQ152)</f>
        <v>9.8500000000000014</v>
      </c>
      <c r="AR154">
        <f t="shared" ref="AR154" si="717">AVERAGE(AR153,AR152)</f>
        <v>8.65</v>
      </c>
      <c r="AS154">
        <f t="shared" ref="AS154" si="718">AVERAGE(AS153,AS152)</f>
        <v>8.8999999999999986</v>
      </c>
      <c r="AT154">
        <f t="shared" ref="AT154" si="719">AVERAGE(AT153,AT152)</f>
        <v>9.25</v>
      </c>
      <c r="AU154">
        <f t="shared" ref="AU154" si="720">AVERAGE(AU153,AU152)</f>
        <v>0</v>
      </c>
    </row>
    <row r="155" spans="1:48" x14ac:dyDescent="0.3">
      <c r="A155" s="31">
        <v>2407</v>
      </c>
      <c r="B155" s="30">
        <v>43578</v>
      </c>
      <c r="C155" s="71" t="b">
        <v>0</v>
      </c>
      <c r="D155" t="s">
        <v>89</v>
      </c>
      <c r="E155">
        <v>2</v>
      </c>
      <c r="F155" t="s">
        <v>70</v>
      </c>
      <c r="G155">
        <v>2.06</v>
      </c>
      <c r="I155" t="s">
        <v>98</v>
      </c>
      <c r="J155">
        <v>5.8</v>
      </c>
      <c r="K155">
        <v>1</v>
      </c>
      <c r="L155">
        <v>2</v>
      </c>
      <c r="M155">
        <v>3.6</v>
      </c>
      <c r="N155">
        <v>5</v>
      </c>
      <c r="O155">
        <v>4.4000000000000004</v>
      </c>
      <c r="P155">
        <v>5.0999999999999996</v>
      </c>
      <c r="Q155">
        <v>4.5</v>
      </c>
      <c r="R155">
        <v>5.4</v>
      </c>
      <c r="S155">
        <v>3.9</v>
      </c>
      <c r="T155">
        <v>4.5</v>
      </c>
      <c r="U155">
        <v>5.9</v>
      </c>
      <c r="V155">
        <v>4.9000000000000004</v>
      </c>
      <c r="W155">
        <v>5.2</v>
      </c>
      <c r="X155">
        <v>5.4</v>
      </c>
      <c r="Y155">
        <v>4.4000000000000004</v>
      </c>
      <c r="Z155">
        <v>5.7</v>
      </c>
      <c r="AA155">
        <v>4.7</v>
      </c>
      <c r="AB155">
        <v>5</v>
      </c>
      <c r="AC155">
        <v>4.8</v>
      </c>
      <c r="AD155">
        <v>5</v>
      </c>
      <c r="AE155">
        <v>5.7</v>
      </c>
      <c r="AF155">
        <v>6.4</v>
      </c>
      <c r="AG155">
        <v>5</v>
      </c>
      <c r="AH155">
        <v>4.8</v>
      </c>
      <c r="AI155">
        <v>5</v>
      </c>
      <c r="AJ155">
        <v>4.2</v>
      </c>
      <c r="AK155">
        <v>4.2</v>
      </c>
      <c r="AL155">
        <v>4.0999999999999996</v>
      </c>
      <c r="AM155">
        <v>4.9000000000000004</v>
      </c>
      <c r="AN155">
        <v>5</v>
      </c>
      <c r="AO155">
        <v>6.8</v>
      </c>
      <c r="AP155">
        <v>4.5</v>
      </c>
      <c r="AQ155">
        <v>5.9</v>
      </c>
      <c r="AR155">
        <v>4.5</v>
      </c>
      <c r="AS155">
        <v>4.5999999999999996</v>
      </c>
      <c r="AT155">
        <v>5.9</v>
      </c>
      <c r="AU155" t="s">
        <v>105</v>
      </c>
    </row>
    <row r="156" spans="1:48" x14ac:dyDescent="0.3">
      <c r="A156" s="31">
        <v>2407</v>
      </c>
      <c r="B156" s="30">
        <v>43578</v>
      </c>
      <c r="C156" s="71" t="b">
        <v>0</v>
      </c>
      <c r="D156" t="s">
        <v>89</v>
      </c>
      <c r="E156">
        <v>2</v>
      </c>
      <c r="F156" t="s">
        <v>70</v>
      </c>
      <c r="G156">
        <v>2.06</v>
      </c>
      <c r="I156" t="s">
        <v>99</v>
      </c>
      <c r="J156">
        <v>11.1</v>
      </c>
      <c r="K156">
        <v>2.1</v>
      </c>
      <c r="L156">
        <v>7.7</v>
      </c>
      <c r="M156">
        <v>10.6</v>
      </c>
      <c r="N156">
        <v>13.2</v>
      </c>
      <c r="O156">
        <v>13.5</v>
      </c>
      <c r="P156">
        <v>13.9</v>
      </c>
      <c r="Q156">
        <v>12.1</v>
      </c>
      <c r="R156">
        <v>13.6</v>
      </c>
      <c r="S156">
        <v>12.4</v>
      </c>
      <c r="T156">
        <v>12.3</v>
      </c>
      <c r="U156">
        <v>11.8</v>
      </c>
      <c r="V156">
        <v>12.3</v>
      </c>
      <c r="W156">
        <v>12.7</v>
      </c>
      <c r="X156">
        <v>11.4</v>
      </c>
      <c r="Y156">
        <v>12</v>
      </c>
      <c r="Z156">
        <v>13.1</v>
      </c>
      <c r="AA156">
        <v>10.3</v>
      </c>
      <c r="AB156">
        <v>13.2</v>
      </c>
      <c r="AC156">
        <v>12.5</v>
      </c>
      <c r="AD156">
        <v>10.9</v>
      </c>
      <c r="AE156">
        <v>11.7</v>
      </c>
      <c r="AF156">
        <v>12.5</v>
      </c>
      <c r="AG156">
        <v>11.6</v>
      </c>
      <c r="AH156">
        <v>11.7</v>
      </c>
      <c r="AI156">
        <v>11.3</v>
      </c>
      <c r="AJ156">
        <v>11.5</v>
      </c>
      <c r="AK156">
        <v>11</v>
      </c>
      <c r="AL156">
        <v>11.5</v>
      </c>
      <c r="AM156">
        <v>11.3</v>
      </c>
      <c r="AN156">
        <v>12</v>
      </c>
      <c r="AO156">
        <v>13.1</v>
      </c>
      <c r="AP156" s="4">
        <v>13.4</v>
      </c>
      <c r="AQ156">
        <v>11.8</v>
      </c>
      <c r="AR156">
        <v>11.4</v>
      </c>
      <c r="AS156">
        <v>10</v>
      </c>
      <c r="AT156">
        <v>10.5</v>
      </c>
      <c r="AU156">
        <v>10.5</v>
      </c>
    </row>
    <row r="157" spans="1:48" x14ac:dyDescent="0.3">
      <c r="A157" s="31">
        <v>2407</v>
      </c>
      <c r="B157" s="30">
        <v>43578</v>
      </c>
      <c r="C157" s="71" t="b">
        <v>0</v>
      </c>
      <c r="D157" t="s">
        <v>89</v>
      </c>
      <c r="E157">
        <v>2</v>
      </c>
      <c r="F157" t="s">
        <v>70</v>
      </c>
      <c r="G157">
        <v>2.06</v>
      </c>
      <c r="I157" t="s">
        <v>100</v>
      </c>
      <c r="J157">
        <v>5.9</v>
      </c>
      <c r="K157">
        <v>1.1000000000000001</v>
      </c>
      <c r="L157">
        <v>4.2</v>
      </c>
      <c r="M157">
        <v>7</v>
      </c>
      <c r="N157">
        <v>8.6999999999999993</v>
      </c>
      <c r="O157">
        <v>7.6</v>
      </c>
      <c r="P157">
        <v>8.1</v>
      </c>
      <c r="Q157">
        <v>7.5</v>
      </c>
      <c r="R157">
        <v>7.3</v>
      </c>
      <c r="S157">
        <v>6.8</v>
      </c>
      <c r="T157">
        <v>7.1</v>
      </c>
      <c r="U157">
        <v>7.4</v>
      </c>
      <c r="V157">
        <v>7.5</v>
      </c>
      <c r="W157">
        <v>8.3000000000000007</v>
      </c>
      <c r="X157">
        <v>7.4</v>
      </c>
      <c r="Y157">
        <v>6.8</v>
      </c>
      <c r="Z157">
        <v>7.9</v>
      </c>
      <c r="AA157">
        <v>7.4</v>
      </c>
      <c r="AB157">
        <v>7.2</v>
      </c>
      <c r="AC157">
        <v>8.1</v>
      </c>
      <c r="AD157">
        <v>7</v>
      </c>
      <c r="AE157">
        <v>7.8</v>
      </c>
      <c r="AF157">
        <v>6.3</v>
      </c>
      <c r="AG157">
        <v>7.4</v>
      </c>
      <c r="AH157">
        <v>7.4</v>
      </c>
      <c r="AI157">
        <v>7.3</v>
      </c>
      <c r="AJ157">
        <v>6.9</v>
      </c>
      <c r="AK157">
        <v>6.1</v>
      </c>
      <c r="AL157">
        <v>6.9</v>
      </c>
      <c r="AM157">
        <v>6.8</v>
      </c>
      <c r="AN157">
        <v>7.6</v>
      </c>
      <c r="AO157">
        <v>6.5</v>
      </c>
      <c r="AP157">
        <v>6.8</v>
      </c>
      <c r="AQ157">
        <v>7.5</v>
      </c>
      <c r="AR157">
        <v>6.6</v>
      </c>
      <c r="AS157">
        <v>6.2</v>
      </c>
      <c r="AT157">
        <v>5.8</v>
      </c>
      <c r="AU157">
        <v>5.8</v>
      </c>
    </row>
    <row r="158" spans="1:48" x14ac:dyDescent="0.3">
      <c r="A158" s="31">
        <v>2407</v>
      </c>
      <c r="B158" s="30">
        <v>43578</v>
      </c>
      <c r="C158" s="71" t="b">
        <v>0</v>
      </c>
      <c r="D158" t="s">
        <v>89</v>
      </c>
      <c r="E158">
        <v>2</v>
      </c>
      <c r="F158" t="s">
        <v>70</v>
      </c>
      <c r="G158">
        <v>2.06</v>
      </c>
      <c r="I158" t="s">
        <v>221</v>
      </c>
      <c r="J158">
        <f>AVERAGE(J157,J156)</f>
        <v>8.5</v>
      </c>
      <c r="K158">
        <f t="shared" ref="K158" si="721">AVERAGE(K157,K156)</f>
        <v>1.6</v>
      </c>
      <c r="L158">
        <f t="shared" ref="L158" si="722">AVERAGE(L157,L156)</f>
        <v>5.95</v>
      </c>
      <c r="M158">
        <f t="shared" ref="M158" si="723">AVERAGE(M157,M156)</f>
        <v>8.8000000000000007</v>
      </c>
      <c r="N158">
        <f t="shared" ref="N158" si="724">AVERAGE(N157,N156)</f>
        <v>10.95</v>
      </c>
      <c r="O158">
        <f t="shared" ref="O158" si="725">AVERAGE(O157,O156)</f>
        <v>10.55</v>
      </c>
      <c r="P158">
        <f t="shared" ref="P158" si="726">AVERAGE(P157,P156)</f>
        <v>11</v>
      </c>
      <c r="Q158">
        <f t="shared" ref="Q158" si="727">AVERAGE(Q157,Q156)</f>
        <v>9.8000000000000007</v>
      </c>
      <c r="R158">
        <f t="shared" ref="R158" si="728">AVERAGE(R157,R156)</f>
        <v>10.45</v>
      </c>
      <c r="S158">
        <f t="shared" ref="S158" si="729">AVERAGE(S157,S156)</f>
        <v>9.6</v>
      </c>
      <c r="T158">
        <f t="shared" ref="T158" si="730">AVERAGE(T157,T156)</f>
        <v>9.6999999999999993</v>
      </c>
      <c r="U158">
        <f t="shared" ref="U158" si="731">AVERAGE(U157,U156)</f>
        <v>9.6000000000000014</v>
      </c>
      <c r="V158">
        <f t="shared" ref="V158" si="732">AVERAGE(V157,V156)</f>
        <v>9.9</v>
      </c>
      <c r="W158">
        <f t="shared" ref="W158" si="733">AVERAGE(W157,W156)</f>
        <v>10.5</v>
      </c>
      <c r="X158">
        <f t="shared" ref="X158" si="734">AVERAGE(X157,X156)</f>
        <v>9.4</v>
      </c>
      <c r="Y158">
        <f t="shared" ref="Y158" si="735">AVERAGE(Y157,Y156)</f>
        <v>9.4</v>
      </c>
      <c r="Z158">
        <f t="shared" ref="Z158" si="736">AVERAGE(Z157,Z156)</f>
        <v>10.5</v>
      </c>
      <c r="AA158">
        <f t="shared" ref="AA158" si="737">AVERAGE(AA157,AA156)</f>
        <v>8.8500000000000014</v>
      </c>
      <c r="AB158">
        <f t="shared" ref="AB158" si="738">AVERAGE(AB157,AB156)</f>
        <v>10.199999999999999</v>
      </c>
      <c r="AC158">
        <f t="shared" ref="AC158" si="739">AVERAGE(AC157,AC156)</f>
        <v>10.3</v>
      </c>
      <c r="AD158">
        <f t="shared" ref="AD158" si="740">AVERAGE(AD157,AD156)</f>
        <v>8.9499999999999993</v>
      </c>
      <c r="AE158">
        <f t="shared" ref="AE158" si="741">AVERAGE(AE157,AE156)</f>
        <v>9.75</v>
      </c>
      <c r="AF158">
        <f t="shared" ref="AF158" si="742">AVERAGE(AF157,AF156)</f>
        <v>9.4</v>
      </c>
      <c r="AG158">
        <f t="shared" ref="AG158" si="743">AVERAGE(AG157,AG156)</f>
        <v>9.5</v>
      </c>
      <c r="AH158">
        <f t="shared" ref="AH158" si="744">AVERAGE(AH157,AH156)</f>
        <v>9.5500000000000007</v>
      </c>
      <c r="AI158">
        <f t="shared" ref="AI158" si="745">AVERAGE(AI157,AI156)</f>
        <v>9.3000000000000007</v>
      </c>
      <c r="AJ158">
        <f t="shared" ref="AJ158" si="746">AVERAGE(AJ157,AJ156)</f>
        <v>9.1999999999999993</v>
      </c>
      <c r="AK158">
        <f t="shared" ref="AK158" si="747">AVERAGE(AK157,AK156)</f>
        <v>8.5500000000000007</v>
      </c>
      <c r="AL158">
        <f t="shared" ref="AL158" si="748">AVERAGE(AL157,AL156)</f>
        <v>9.1999999999999993</v>
      </c>
      <c r="AM158">
        <f t="shared" ref="AM158" si="749">AVERAGE(AM157,AM156)</f>
        <v>9.0500000000000007</v>
      </c>
      <c r="AN158">
        <f t="shared" ref="AN158" si="750">AVERAGE(AN157,AN156)</f>
        <v>9.8000000000000007</v>
      </c>
      <c r="AO158">
        <f t="shared" ref="AO158" si="751">AVERAGE(AO157,AO156)</f>
        <v>9.8000000000000007</v>
      </c>
      <c r="AP158">
        <f t="shared" ref="AP158" si="752">AVERAGE(AP157,AP156)</f>
        <v>10.1</v>
      </c>
      <c r="AQ158">
        <f>AVERAGE(AQ157,AQ156)</f>
        <v>9.65</v>
      </c>
      <c r="AR158">
        <f t="shared" ref="AR158" si="753">AVERAGE(AR157,AR156)</f>
        <v>9</v>
      </c>
      <c r="AS158">
        <f t="shared" ref="AS158" si="754">AVERAGE(AS157,AS156)</f>
        <v>8.1</v>
      </c>
      <c r="AT158">
        <f t="shared" ref="AT158" si="755">AVERAGE(AT157,AT156)</f>
        <v>8.15</v>
      </c>
      <c r="AU158">
        <f t="shared" ref="AU158" si="756">AVERAGE(AU157,AU156)</f>
        <v>8.15</v>
      </c>
    </row>
    <row r="159" spans="1:48" x14ac:dyDescent="0.3">
      <c r="A159" s="31">
        <v>2407</v>
      </c>
      <c r="B159" s="30">
        <v>43578</v>
      </c>
      <c r="C159" s="71" t="b">
        <v>0</v>
      </c>
      <c r="D159" t="s">
        <v>89</v>
      </c>
      <c r="E159">
        <v>2</v>
      </c>
      <c r="F159" t="s">
        <v>70</v>
      </c>
      <c r="G159">
        <v>2.06</v>
      </c>
      <c r="I159" t="s">
        <v>101</v>
      </c>
      <c r="J159">
        <v>5.2</v>
      </c>
      <c r="K159">
        <v>1</v>
      </c>
      <c r="L159">
        <v>3.5</v>
      </c>
      <c r="M159">
        <v>3.6</v>
      </c>
      <c r="N159">
        <v>4.5</v>
      </c>
      <c r="O159">
        <v>5.9</v>
      </c>
      <c r="P159">
        <v>5.8</v>
      </c>
      <c r="Q159">
        <v>4.5999999999999996</v>
      </c>
      <c r="R159">
        <v>6.3</v>
      </c>
      <c r="S159">
        <v>5.6</v>
      </c>
      <c r="T159">
        <v>5.2</v>
      </c>
      <c r="U159">
        <v>4.4000000000000004</v>
      </c>
      <c r="V159">
        <v>4.8</v>
      </c>
      <c r="W159">
        <v>4.4000000000000004</v>
      </c>
      <c r="X159">
        <v>4</v>
      </c>
      <c r="Y159">
        <v>5.2</v>
      </c>
      <c r="Z159">
        <v>5.2</v>
      </c>
      <c r="AA159">
        <v>2.9</v>
      </c>
      <c r="AB159">
        <v>6</v>
      </c>
      <c r="AC159">
        <v>4.4000000000000004</v>
      </c>
      <c r="AD159">
        <v>3.9</v>
      </c>
      <c r="AE159">
        <v>3.9</v>
      </c>
      <c r="AF159">
        <v>6.2</v>
      </c>
      <c r="AG159">
        <v>4.2</v>
      </c>
      <c r="AH159">
        <v>4.3</v>
      </c>
      <c r="AI159">
        <v>4</v>
      </c>
      <c r="AJ159">
        <v>4.5999999999999996</v>
      </c>
      <c r="AK159">
        <v>4.9000000000000004</v>
      </c>
      <c r="AL159">
        <v>4.5999999999999996</v>
      </c>
      <c r="AM159">
        <v>4.5</v>
      </c>
      <c r="AN159">
        <v>4.4000000000000004</v>
      </c>
      <c r="AO159">
        <v>6.6</v>
      </c>
      <c r="AP159">
        <v>6.6</v>
      </c>
      <c r="AQ159">
        <v>4.3</v>
      </c>
      <c r="AR159">
        <v>4.8</v>
      </c>
      <c r="AS159">
        <v>3.8</v>
      </c>
      <c r="AT159">
        <v>4.7</v>
      </c>
      <c r="AU159">
        <v>4.7</v>
      </c>
    </row>
    <row r="160" spans="1:48" x14ac:dyDescent="0.3">
      <c r="A160" s="31">
        <v>2407</v>
      </c>
      <c r="B160" s="30">
        <v>43578</v>
      </c>
      <c r="C160" s="71" t="b">
        <v>0</v>
      </c>
      <c r="D160" t="s">
        <v>89</v>
      </c>
      <c r="E160">
        <v>2</v>
      </c>
      <c r="F160" t="s">
        <v>70</v>
      </c>
      <c r="G160">
        <v>2.06</v>
      </c>
      <c r="I160" t="s">
        <v>108</v>
      </c>
      <c r="J160" s="9">
        <f>AVERAGE(J158,J154)</f>
        <v>8.5</v>
      </c>
      <c r="K160" s="9">
        <f t="shared" ref="K160:AU160" si="757">AVERAGE(K158,K154)</f>
        <v>1.55</v>
      </c>
      <c r="L160" s="9">
        <f t="shared" si="757"/>
        <v>5.6750000000000007</v>
      </c>
      <c r="M160" s="9">
        <f t="shared" si="757"/>
        <v>8.5500000000000007</v>
      </c>
      <c r="N160" s="9">
        <f t="shared" si="757"/>
        <v>10.125</v>
      </c>
      <c r="O160" s="9">
        <f t="shared" si="757"/>
        <v>9.625</v>
      </c>
      <c r="P160" s="9">
        <f t="shared" si="757"/>
        <v>10.324999999999999</v>
      </c>
      <c r="Q160" s="9">
        <f t="shared" si="757"/>
        <v>9.3249999999999993</v>
      </c>
      <c r="R160" s="9">
        <f t="shared" si="757"/>
        <v>9.5250000000000004</v>
      </c>
      <c r="S160" s="9">
        <f t="shared" si="757"/>
        <v>9.2749999999999986</v>
      </c>
      <c r="T160" s="9">
        <f t="shared" si="757"/>
        <v>9.375</v>
      </c>
      <c r="U160" s="9">
        <f t="shared" si="757"/>
        <v>9.4750000000000014</v>
      </c>
      <c r="V160" s="9">
        <f t="shared" si="757"/>
        <v>9.3249999999999993</v>
      </c>
      <c r="W160" s="9">
        <f t="shared" si="757"/>
        <v>9.8000000000000007</v>
      </c>
      <c r="X160" s="9">
        <f t="shared" si="757"/>
        <v>9.5500000000000007</v>
      </c>
      <c r="Y160" s="9">
        <f t="shared" si="757"/>
        <v>9.25</v>
      </c>
      <c r="Z160" s="9">
        <f t="shared" si="757"/>
        <v>10.125</v>
      </c>
      <c r="AA160" s="9">
        <f t="shared" si="757"/>
        <v>8.8000000000000007</v>
      </c>
      <c r="AB160" s="9">
        <f t="shared" si="757"/>
        <v>9.8999999999999986</v>
      </c>
      <c r="AC160" s="9">
        <f t="shared" si="757"/>
        <v>10.350000000000001</v>
      </c>
      <c r="AD160" s="9">
        <f t="shared" si="757"/>
        <v>9.3249999999999993</v>
      </c>
      <c r="AE160" s="9">
        <f t="shared" si="757"/>
        <v>10.050000000000001</v>
      </c>
      <c r="AF160" s="9">
        <f t="shared" si="757"/>
        <v>9.8000000000000007</v>
      </c>
      <c r="AG160" s="9">
        <f t="shared" si="757"/>
        <v>9.15</v>
      </c>
      <c r="AH160" s="9">
        <f t="shared" si="757"/>
        <v>9.1750000000000007</v>
      </c>
      <c r="AI160" s="9">
        <f t="shared" si="757"/>
        <v>9.5500000000000007</v>
      </c>
      <c r="AJ160" s="9">
        <f t="shared" si="757"/>
        <v>9.1</v>
      </c>
      <c r="AK160" s="9">
        <f t="shared" si="757"/>
        <v>33.200000000000003</v>
      </c>
      <c r="AL160" s="9">
        <f t="shared" si="757"/>
        <v>9.0249999999999986</v>
      </c>
      <c r="AM160" s="9">
        <f t="shared" si="757"/>
        <v>9.5</v>
      </c>
      <c r="AN160" s="9">
        <f t="shared" si="757"/>
        <v>9.8500000000000014</v>
      </c>
      <c r="AO160" s="9">
        <f t="shared" si="757"/>
        <v>10.5</v>
      </c>
      <c r="AP160" s="9">
        <f t="shared" si="757"/>
        <v>9.8249999999999993</v>
      </c>
      <c r="AQ160" s="9">
        <f t="shared" si="757"/>
        <v>9.75</v>
      </c>
      <c r="AR160" s="9">
        <f t="shared" si="757"/>
        <v>8.8249999999999993</v>
      </c>
      <c r="AS160" s="9">
        <f t="shared" si="757"/>
        <v>8.5</v>
      </c>
      <c r="AT160" s="9">
        <f t="shared" si="757"/>
        <v>8.6999999999999993</v>
      </c>
      <c r="AU160" s="9">
        <f t="shared" si="757"/>
        <v>4.0750000000000002</v>
      </c>
    </row>
    <row r="161" spans="1:48" x14ac:dyDescent="0.3">
      <c r="A161" s="31">
        <v>2407</v>
      </c>
      <c r="B161" s="30">
        <v>43578</v>
      </c>
      <c r="C161" s="71" t="b">
        <v>0</v>
      </c>
      <c r="D161" t="s">
        <v>89</v>
      </c>
      <c r="E161">
        <v>2</v>
      </c>
      <c r="F161" t="s">
        <v>70</v>
      </c>
      <c r="G161">
        <v>2.06</v>
      </c>
      <c r="I161" t="s">
        <v>103</v>
      </c>
      <c r="J161" s="4">
        <f t="shared" ref="J161:AT161" si="758">IF(AND((J157+J153)/2&gt;5,(J156+J152)/2&gt;10,J162="N",J163="N"),4,IF(AND((J157+J153)/2&lt;5,(J156+J152)/2&gt;10,J162="N",J163="N"),4,IF(AND((J157+J153)/2&lt;5,(J156+J152)/2&lt;5,J162="Y"),1,IF(AND(J163="Y",J162="N"),3,IF(AND(J163="Y",J162="Y"),1,IF(AND((J157+J153)/2&lt;5,(J156+J152)/2&gt;5,(J156+J152)/2&lt;10,J162="N",J163="N"),2,IF(AND((J157+J153)/2&lt;5,(J156+J152)/2&lt;5,J162="N",J163="N"),0,"")))))))</f>
        <v>4</v>
      </c>
      <c r="K161" s="4">
        <f t="shared" si="758"/>
        <v>0</v>
      </c>
      <c r="L161" s="4">
        <f t="shared" si="758"/>
        <v>2</v>
      </c>
      <c r="M161" s="4">
        <f t="shared" si="758"/>
        <v>4</v>
      </c>
      <c r="N161" s="4">
        <f t="shared" si="758"/>
        <v>4</v>
      </c>
      <c r="O161" s="4">
        <f t="shared" si="758"/>
        <v>4</v>
      </c>
      <c r="P161" s="4">
        <f t="shared" si="758"/>
        <v>4</v>
      </c>
      <c r="Q161" s="4">
        <f t="shared" si="758"/>
        <v>4</v>
      </c>
      <c r="R161" s="4">
        <f t="shared" si="758"/>
        <v>4</v>
      </c>
      <c r="S161" s="4">
        <f t="shared" si="758"/>
        <v>4</v>
      </c>
      <c r="T161" s="4">
        <f t="shared" si="758"/>
        <v>4</v>
      </c>
      <c r="U161" s="4">
        <f t="shared" si="758"/>
        <v>4</v>
      </c>
      <c r="V161" s="4">
        <f t="shared" si="758"/>
        <v>4</v>
      </c>
      <c r="W161" s="4">
        <f t="shared" si="758"/>
        <v>4</v>
      </c>
      <c r="X161" s="4">
        <f t="shared" si="758"/>
        <v>4</v>
      </c>
      <c r="Y161" s="4">
        <f t="shared" si="758"/>
        <v>4</v>
      </c>
      <c r="Z161" s="4">
        <f t="shared" si="758"/>
        <v>4</v>
      </c>
      <c r="AA161" s="4">
        <f t="shared" si="758"/>
        <v>4</v>
      </c>
      <c r="AB161" s="4">
        <f t="shared" si="758"/>
        <v>4</v>
      </c>
      <c r="AC161" s="4">
        <f t="shared" si="758"/>
        <v>4</v>
      </c>
      <c r="AD161" s="4">
        <f t="shared" si="758"/>
        <v>4</v>
      </c>
      <c r="AE161" s="4">
        <f t="shared" si="758"/>
        <v>4</v>
      </c>
      <c r="AF161" s="4">
        <f t="shared" si="758"/>
        <v>4</v>
      </c>
      <c r="AG161" s="4">
        <f t="shared" si="758"/>
        <v>4</v>
      </c>
      <c r="AH161" s="4">
        <f t="shared" si="758"/>
        <v>4</v>
      </c>
      <c r="AI161" s="4">
        <f t="shared" si="758"/>
        <v>4</v>
      </c>
      <c r="AJ161" s="4">
        <f t="shared" si="758"/>
        <v>4</v>
      </c>
      <c r="AK161" s="4">
        <f t="shared" si="758"/>
        <v>4</v>
      </c>
      <c r="AL161" s="4">
        <f t="shared" si="758"/>
        <v>4</v>
      </c>
      <c r="AM161" s="4">
        <f t="shared" si="758"/>
        <v>4</v>
      </c>
      <c r="AN161" s="4">
        <f t="shared" si="758"/>
        <v>4</v>
      </c>
      <c r="AO161" s="4">
        <f t="shared" si="758"/>
        <v>4</v>
      </c>
      <c r="AP161" s="4">
        <f t="shared" si="758"/>
        <v>4</v>
      </c>
      <c r="AQ161" s="4">
        <f t="shared" si="758"/>
        <v>4</v>
      </c>
      <c r="AR161" s="4">
        <f t="shared" si="758"/>
        <v>4</v>
      </c>
      <c r="AS161" s="4">
        <f t="shared" si="758"/>
        <v>4</v>
      </c>
      <c r="AT161" s="4">
        <f t="shared" si="758"/>
        <v>4</v>
      </c>
      <c r="AU161">
        <v>5</v>
      </c>
    </row>
    <row r="162" spans="1:48" x14ac:dyDescent="0.3">
      <c r="A162" s="31">
        <v>2407</v>
      </c>
      <c r="B162" s="30">
        <v>43578</v>
      </c>
      <c r="C162" s="71" t="b">
        <v>0</v>
      </c>
      <c r="D162" t="s">
        <v>89</v>
      </c>
      <c r="E162">
        <v>2</v>
      </c>
      <c r="F162" t="s">
        <v>70</v>
      </c>
      <c r="G162">
        <v>2.06</v>
      </c>
      <c r="I162" t="s">
        <v>104</v>
      </c>
      <c r="J162" t="s">
        <v>105</v>
      </c>
      <c r="K162" t="s">
        <v>105</v>
      </c>
      <c r="L162" t="s">
        <v>105</v>
      </c>
      <c r="M162" t="s">
        <v>105</v>
      </c>
      <c r="N162" t="s">
        <v>105</v>
      </c>
      <c r="O162" t="s">
        <v>105</v>
      </c>
      <c r="P162" t="s">
        <v>105</v>
      </c>
      <c r="Q162" t="s">
        <v>105</v>
      </c>
      <c r="R162" t="s">
        <v>105</v>
      </c>
      <c r="S162" t="s">
        <v>105</v>
      </c>
      <c r="T162" t="s">
        <v>105</v>
      </c>
      <c r="U162" t="s">
        <v>105</v>
      </c>
      <c r="V162" t="s">
        <v>105</v>
      </c>
      <c r="W162" t="s">
        <v>105</v>
      </c>
      <c r="X162" t="s">
        <v>105</v>
      </c>
      <c r="Y162" t="s">
        <v>105</v>
      </c>
      <c r="Z162" t="s">
        <v>105</v>
      </c>
      <c r="AA162" t="s">
        <v>105</v>
      </c>
      <c r="AB162" t="s">
        <v>105</v>
      </c>
      <c r="AC162" t="s">
        <v>105</v>
      </c>
      <c r="AD162" t="s">
        <v>105</v>
      </c>
      <c r="AE162" t="s">
        <v>105</v>
      </c>
      <c r="AF162" t="s">
        <v>105</v>
      </c>
      <c r="AG162" t="s">
        <v>105</v>
      </c>
      <c r="AH162" t="s">
        <v>105</v>
      </c>
      <c r="AI162" t="s">
        <v>105</v>
      </c>
      <c r="AJ162" t="s">
        <v>105</v>
      </c>
      <c r="AK162" t="s">
        <v>105</v>
      </c>
      <c r="AL162" t="s">
        <v>105</v>
      </c>
      <c r="AM162" t="s">
        <v>105</v>
      </c>
      <c r="AN162" t="s">
        <v>105</v>
      </c>
      <c r="AO162" t="s">
        <v>105</v>
      </c>
      <c r="AP162" t="s">
        <v>105</v>
      </c>
      <c r="AQ162" s="4" t="s">
        <v>105</v>
      </c>
      <c r="AR162" t="s">
        <v>105</v>
      </c>
      <c r="AS162" t="s">
        <v>105</v>
      </c>
      <c r="AT162" t="s">
        <v>105</v>
      </c>
      <c r="AU162">
        <v>1.3000000000000007</v>
      </c>
      <c r="AV162">
        <f t="shared" si="531"/>
        <v>0</v>
      </c>
    </row>
    <row r="163" spans="1:48" x14ac:dyDescent="0.3">
      <c r="A163" s="31">
        <v>2407</v>
      </c>
      <c r="B163" s="30">
        <v>43578</v>
      </c>
      <c r="C163" s="71" t="b">
        <v>0</v>
      </c>
      <c r="D163" t="s">
        <v>89</v>
      </c>
      <c r="E163">
        <v>2</v>
      </c>
      <c r="F163" t="s">
        <v>70</v>
      </c>
      <c r="G163">
        <v>2.06</v>
      </c>
      <c r="I163" t="s">
        <v>106</v>
      </c>
      <c r="J163" t="s">
        <v>105</v>
      </c>
      <c r="K163" t="s">
        <v>105</v>
      </c>
      <c r="L163" t="s">
        <v>105</v>
      </c>
      <c r="M163" t="s">
        <v>105</v>
      </c>
      <c r="N163" t="s">
        <v>105</v>
      </c>
      <c r="O163" t="s">
        <v>105</v>
      </c>
      <c r="P163" t="s">
        <v>105</v>
      </c>
      <c r="Q163" t="s">
        <v>105</v>
      </c>
      <c r="R163" t="s">
        <v>105</v>
      </c>
      <c r="S163" t="s">
        <v>105</v>
      </c>
      <c r="T163" t="s">
        <v>105</v>
      </c>
      <c r="U163" t="s">
        <v>105</v>
      </c>
      <c r="V163" t="s">
        <v>105</v>
      </c>
      <c r="W163" t="s">
        <v>105</v>
      </c>
      <c r="X163" t="s">
        <v>105</v>
      </c>
      <c r="Y163" t="s">
        <v>105</v>
      </c>
      <c r="Z163" t="s">
        <v>105</v>
      </c>
      <c r="AA163" t="s">
        <v>105</v>
      </c>
      <c r="AB163" t="s">
        <v>105</v>
      </c>
      <c r="AC163" t="s">
        <v>105</v>
      </c>
      <c r="AD163" t="s">
        <v>105</v>
      </c>
      <c r="AE163" t="s">
        <v>105</v>
      </c>
      <c r="AF163" t="s">
        <v>105</v>
      </c>
      <c r="AG163" t="s">
        <v>105</v>
      </c>
      <c r="AH163" t="s">
        <v>105</v>
      </c>
      <c r="AI163" t="s">
        <v>105</v>
      </c>
      <c r="AJ163" t="s">
        <v>105</v>
      </c>
      <c r="AK163" t="s">
        <v>105</v>
      </c>
      <c r="AL163" t="s">
        <v>105</v>
      </c>
      <c r="AM163" t="s">
        <v>105</v>
      </c>
      <c r="AN163" t="s">
        <v>105</v>
      </c>
      <c r="AO163" t="s">
        <v>105</v>
      </c>
      <c r="AP163" t="s">
        <v>105</v>
      </c>
      <c r="AQ163" t="s">
        <v>105</v>
      </c>
      <c r="AR163" t="s">
        <v>105</v>
      </c>
      <c r="AS163" t="s">
        <v>105</v>
      </c>
      <c r="AT163" t="s">
        <v>105</v>
      </c>
      <c r="AU163" s="9">
        <v>3.0000000000000004</v>
      </c>
    </row>
    <row r="164" spans="1:48" x14ac:dyDescent="0.3">
      <c r="A164" s="31">
        <v>2408</v>
      </c>
      <c r="B164" s="30">
        <v>43578</v>
      </c>
      <c r="C164" s="71" t="b">
        <v>1</v>
      </c>
      <c r="D164" t="s">
        <v>88</v>
      </c>
      <c r="E164">
        <v>1</v>
      </c>
      <c r="F164" t="s">
        <v>70</v>
      </c>
      <c r="G164">
        <v>2.1800000000000002</v>
      </c>
      <c r="I164" t="s">
        <v>96</v>
      </c>
      <c r="J164">
        <v>10</v>
      </c>
      <c r="K164">
        <v>3</v>
      </c>
      <c r="L164">
        <v>7.6</v>
      </c>
      <c r="M164">
        <v>9.4</v>
      </c>
      <c r="N164">
        <v>12.4</v>
      </c>
      <c r="O164">
        <v>11.1</v>
      </c>
      <c r="P164">
        <v>11</v>
      </c>
      <c r="Q164">
        <v>9.6999999999999993</v>
      </c>
      <c r="R164">
        <v>9.6999999999999993</v>
      </c>
      <c r="S164">
        <v>9.1999999999999993</v>
      </c>
      <c r="T164">
        <v>10</v>
      </c>
      <c r="U164">
        <v>9.8000000000000007</v>
      </c>
      <c r="V164">
        <v>7.9</v>
      </c>
      <c r="W164">
        <v>8.1999999999999993</v>
      </c>
      <c r="X164">
        <v>8.5</v>
      </c>
      <c r="Y164">
        <v>6.9</v>
      </c>
      <c r="Z164">
        <v>9.4</v>
      </c>
      <c r="AA164">
        <v>7.7</v>
      </c>
      <c r="AB164">
        <v>4.0999999999999996</v>
      </c>
      <c r="AC164">
        <v>5.7</v>
      </c>
      <c r="AD164">
        <v>5.4</v>
      </c>
      <c r="AE164">
        <v>6.6</v>
      </c>
      <c r="AF164">
        <v>7.8</v>
      </c>
      <c r="AG164">
        <v>5.2</v>
      </c>
      <c r="AH164">
        <v>6</v>
      </c>
      <c r="AI164">
        <v>6.1</v>
      </c>
      <c r="AJ164">
        <v>4.5999999999999996</v>
      </c>
      <c r="AK164">
        <v>4.5999999999999996</v>
      </c>
      <c r="AL164">
        <v>5.5</v>
      </c>
      <c r="AM164">
        <v>5.3</v>
      </c>
      <c r="AN164">
        <v>4.7</v>
      </c>
      <c r="AO164">
        <v>5.3</v>
      </c>
      <c r="AP164" s="4">
        <v>6.3</v>
      </c>
      <c r="AQ164">
        <v>6</v>
      </c>
      <c r="AR164">
        <v>7.5</v>
      </c>
      <c r="AS164">
        <v>7</v>
      </c>
      <c r="AT164">
        <v>9.8000000000000007</v>
      </c>
      <c r="AU164" s="4" t="s">
        <v>163</v>
      </c>
    </row>
    <row r="165" spans="1:48" x14ac:dyDescent="0.3">
      <c r="A165" s="31">
        <v>2408</v>
      </c>
      <c r="B165" s="30">
        <v>43578</v>
      </c>
      <c r="C165" s="71" t="b">
        <v>1</v>
      </c>
      <c r="D165" t="s">
        <v>88</v>
      </c>
      <c r="E165">
        <v>1</v>
      </c>
      <c r="F165" t="s">
        <v>70</v>
      </c>
      <c r="G165">
        <v>2.1800000000000002</v>
      </c>
      <c r="I165" t="s">
        <v>97</v>
      </c>
      <c r="J165">
        <v>4.8</v>
      </c>
      <c r="K165">
        <v>1</v>
      </c>
      <c r="L165">
        <v>3.9</v>
      </c>
      <c r="M165">
        <v>4.8</v>
      </c>
      <c r="N165">
        <v>6.7</v>
      </c>
      <c r="O165">
        <v>5.7</v>
      </c>
      <c r="P165">
        <v>4.5999999999999996</v>
      </c>
      <c r="Q165">
        <v>5.0999999999999996</v>
      </c>
      <c r="R165">
        <v>5.3</v>
      </c>
      <c r="S165">
        <v>5.2</v>
      </c>
      <c r="T165">
        <v>5</v>
      </c>
      <c r="U165">
        <v>4.7</v>
      </c>
      <c r="V165">
        <v>4.3</v>
      </c>
      <c r="W165">
        <v>3.6</v>
      </c>
      <c r="X165">
        <v>4</v>
      </c>
      <c r="Y165">
        <v>4.0999999999999996</v>
      </c>
      <c r="Z165">
        <v>3.9</v>
      </c>
      <c r="AA165">
        <v>4.4000000000000004</v>
      </c>
      <c r="AB165">
        <v>2.4</v>
      </c>
      <c r="AC165">
        <v>2.9</v>
      </c>
      <c r="AD165">
        <v>2.7</v>
      </c>
      <c r="AE165">
        <v>3.4</v>
      </c>
      <c r="AF165">
        <v>2.6</v>
      </c>
      <c r="AG165">
        <v>2.5</v>
      </c>
      <c r="AH165">
        <v>2.6</v>
      </c>
      <c r="AI165">
        <v>2.5</v>
      </c>
      <c r="AJ165">
        <v>2.5</v>
      </c>
      <c r="AK165">
        <v>2.1</v>
      </c>
      <c r="AL165">
        <v>2.2000000000000002</v>
      </c>
      <c r="AM165">
        <v>2.2999999999999998</v>
      </c>
      <c r="AN165">
        <v>2.5</v>
      </c>
      <c r="AO165">
        <v>2.7</v>
      </c>
      <c r="AP165">
        <v>2.7</v>
      </c>
      <c r="AQ165">
        <v>2.7</v>
      </c>
      <c r="AR165">
        <v>2.8</v>
      </c>
      <c r="AS165">
        <v>3.4</v>
      </c>
      <c r="AT165">
        <v>3.4</v>
      </c>
      <c r="AU165" t="s">
        <v>105</v>
      </c>
    </row>
    <row r="166" spans="1:48" x14ac:dyDescent="0.3">
      <c r="A166" s="31">
        <v>2408</v>
      </c>
      <c r="B166" s="30">
        <v>43578</v>
      </c>
      <c r="C166" s="71" t="b">
        <v>1</v>
      </c>
      <c r="D166" t="s">
        <v>88</v>
      </c>
      <c r="E166">
        <v>1</v>
      </c>
      <c r="F166" t="s">
        <v>70</v>
      </c>
      <c r="G166">
        <v>2.1800000000000002</v>
      </c>
      <c r="I166" t="s">
        <v>220</v>
      </c>
      <c r="J166">
        <f>AVERAGE(J165,J164)</f>
        <v>7.4</v>
      </c>
      <c r="K166">
        <f t="shared" ref="K166" si="759">AVERAGE(K165,K164)</f>
        <v>2</v>
      </c>
      <c r="L166">
        <f t="shared" ref="L166" si="760">AVERAGE(L165,L164)</f>
        <v>5.75</v>
      </c>
      <c r="M166">
        <f t="shared" ref="M166" si="761">AVERAGE(M165,M164)</f>
        <v>7.1</v>
      </c>
      <c r="N166">
        <f t="shared" ref="N166" si="762">AVERAGE(N165,N164)</f>
        <v>9.5500000000000007</v>
      </c>
      <c r="O166">
        <f t="shared" ref="O166" si="763">AVERAGE(O165,O164)</f>
        <v>8.4</v>
      </c>
      <c r="P166">
        <f t="shared" ref="P166" si="764">AVERAGE(P165,P164)</f>
        <v>7.8</v>
      </c>
      <c r="Q166">
        <f t="shared" ref="Q166" si="765">AVERAGE(Q165,Q164)</f>
        <v>7.3999999999999995</v>
      </c>
      <c r="R166">
        <f t="shared" ref="R166" si="766">AVERAGE(R165,R164)</f>
        <v>7.5</v>
      </c>
      <c r="S166">
        <f t="shared" ref="S166" si="767">AVERAGE(S165,S164)</f>
        <v>7.1999999999999993</v>
      </c>
      <c r="T166">
        <f t="shared" ref="T166" si="768">AVERAGE(T165,T164)</f>
        <v>7.5</v>
      </c>
      <c r="U166">
        <f t="shared" ref="U166" si="769">AVERAGE(U165,U164)</f>
        <v>7.25</v>
      </c>
      <c r="V166">
        <f t="shared" ref="V166" si="770">AVERAGE(V165,V164)</f>
        <v>6.1</v>
      </c>
      <c r="W166">
        <f t="shared" ref="W166" si="771">AVERAGE(W165,W164)</f>
        <v>5.8999999999999995</v>
      </c>
      <c r="X166">
        <f t="shared" ref="X166" si="772">AVERAGE(X165,X164)</f>
        <v>6.25</v>
      </c>
      <c r="Y166">
        <f t="shared" ref="Y166" si="773">AVERAGE(Y165,Y164)</f>
        <v>5.5</v>
      </c>
      <c r="Z166">
        <f t="shared" ref="Z166" si="774">AVERAGE(Z165,Z164)</f>
        <v>6.65</v>
      </c>
      <c r="AA166">
        <f t="shared" ref="AA166" si="775">AVERAGE(AA165,AA164)</f>
        <v>6.0500000000000007</v>
      </c>
      <c r="AB166">
        <f t="shared" ref="AB166" si="776">AVERAGE(AB165,AB164)</f>
        <v>3.25</v>
      </c>
      <c r="AC166">
        <f t="shared" ref="AC166" si="777">AVERAGE(AC165,AC164)</f>
        <v>4.3</v>
      </c>
      <c r="AD166">
        <f t="shared" ref="AD166" si="778">AVERAGE(AD165,AD164)</f>
        <v>4.0500000000000007</v>
      </c>
      <c r="AE166">
        <f t="shared" ref="AE166" si="779">AVERAGE(AE165,AE164)</f>
        <v>5</v>
      </c>
      <c r="AF166">
        <f t="shared" ref="AF166" si="780">AVERAGE(AF165,AF164)</f>
        <v>5.2</v>
      </c>
      <c r="AG166">
        <f t="shared" ref="AG166" si="781">AVERAGE(AG165,AG164)</f>
        <v>3.85</v>
      </c>
      <c r="AH166">
        <f t="shared" ref="AH166" si="782">AVERAGE(AH165,AH164)</f>
        <v>4.3</v>
      </c>
      <c r="AI166">
        <f t="shared" ref="AI166" si="783">AVERAGE(AI165,AI164)</f>
        <v>4.3</v>
      </c>
      <c r="AJ166">
        <f t="shared" ref="AJ166" si="784">AVERAGE(AJ165,AJ164)</f>
        <v>3.55</v>
      </c>
      <c r="AK166">
        <f t="shared" ref="AK166" si="785">AVERAGE(AK165,AK164)</f>
        <v>3.3499999999999996</v>
      </c>
      <c r="AL166">
        <f t="shared" ref="AL166" si="786">AVERAGE(AL165,AL164)</f>
        <v>3.85</v>
      </c>
      <c r="AM166">
        <f t="shared" ref="AM166" si="787">AVERAGE(AM165,AM164)</f>
        <v>3.8</v>
      </c>
      <c r="AN166">
        <f t="shared" ref="AN166" si="788">AVERAGE(AN165,AN164)</f>
        <v>3.6</v>
      </c>
      <c r="AO166">
        <f t="shared" ref="AO166" si="789">AVERAGE(AO165,AO164)</f>
        <v>4</v>
      </c>
      <c r="AP166">
        <f t="shared" ref="AP166" si="790">AVERAGE(AP165,AP164)</f>
        <v>4.5</v>
      </c>
      <c r="AQ166">
        <f t="shared" ref="AQ166" si="791">AVERAGE(AQ165,AQ164)</f>
        <v>4.3499999999999996</v>
      </c>
      <c r="AR166">
        <f t="shared" ref="AR166" si="792">AVERAGE(AR165,AR164)</f>
        <v>5.15</v>
      </c>
      <c r="AS166">
        <f t="shared" ref="AS166" si="793">AVERAGE(AS165,AS164)</f>
        <v>5.2</v>
      </c>
      <c r="AT166">
        <f t="shared" ref="AT166" si="794">AVERAGE(AT165,AT164)</f>
        <v>6.6000000000000005</v>
      </c>
      <c r="AU166" t="e">
        <f t="shared" ref="AU166" si="795">AVERAGE(AU165,AU164)</f>
        <v>#DIV/0!</v>
      </c>
    </row>
    <row r="167" spans="1:48" x14ac:dyDescent="0.3">
      <c r="A167" s="31">
        <v>2408</v>
      </c>
      <c r="B167" s="30">
        <v>43578</v>
      </c>
      <c r="C167" s="71" t="b">
        <v>1</v>
      </c>
      <c r="D167" t="s">
        <v>88</v>
      </c>
      <c r="E167">
        <v>1</v>
      </c>
      <c r="F167" t="s">
        <v>70</v>
      </c>
      <c r="G167">
        <v>2.1800000000000002</v>
      </c>
      <c r="I167" t="s">
        <v>98</v>
      </c>
      <c r="J167">
        <v>5.2</v>
      </c>
      <c r="K167">
        <v>2</v>
      </c>
      <c r="L167">
        <v>3.7</v>
      </c>
      <c r="M167">
        <v>4.5999999999999996</v>
      </c>
      <c r="N167">
        <v>5.7</v>
      </c>
      <c r="O167">
        <v>54</v>
      </c>
      <c r="P167">
        <v>6.4</v>
      </c>
      <c r="Q167">
        <v>4.5999999999999996</v>
      </c>
      <c r="R167">
        <v>4.4000000000000004</v>
      </c>
      <c r="S167">
        <v>4</v>
      </c>
      <c r="T167">
        <v>5</v>
      </c>
      <c r="U167">
        <v>5.0999999999999996</v>
      </c>
      <c r="V167">
        <v>3.6</v>
      </c>
      <c r="W167">
        <v>4.5999999999999996</v>
      </c>
      <c r="X167">
        <v>4.5</v>
      </c>
      <c r="Y167">
        <v>2.8</v>
      </c>
      <c r="Z167">
        <v>5.5</v>
      </c>
      <c r="AA167">
        <v>3.3</v>
      </c>
      <c r="AB167">
        <v>1.7</v>
      </c>
      <c r="AC167">
        <v>2.8</v>
      </c>
      <c r="AD167">
        <v>2.7</v>
      </c>
      <c r="AE167">
        <v>3.2</v>
      </c>
      <c r="AF167">
        <v>5.2</v>
      </c>
      <c r="AG167">
        <v>2.7</v>
      </c>
      <c r="AH167">
        <v>3.4</v>
      </c>
      <c r="AI167">
        <v>3.6</v>
      </c>
      <c r="AJ167">
        <v>2.1</v>
      </c>
      <c r="AK167">
        <v>2.5</v>
      </c>
      <c r="AL167">
        <v>3.3</v>
      </c>
      <c r="AM167">
        <v>3</v>
      </c>
      <c r="AN167">
        <v>2.2000000000000002</v>
      </c>
      <c r="AO167">
        <v>2.6</v>
      </c>
      <c r="AP167">
        <v>3.6</v>
      </c>
      <c r="AQ167">
        <v>3.3</v>
      </c>
      <c r="AR167">
        <v>4.7</v>
      </c>
      <c r="AS167">
        <v>3.6</v>
      </c>
      <c r="AT167">
        <v>6.4</v>
      </c>
      <c r="AU167" t="s">
        <v>105</v>
      </c>
    </row>
    <row r="168" spans="1:48" x14ac:dyDescent="0.3">
      <c r="A168" s="31">
        <v>2408</v>
      </c>
      <c r="B168" s="30">
        <v>43578</v>
      </c>
      <c r="C168" s="71" t="b">
        <v>1</v>
      </c>
      <c r="D168" t="s">
        <v>88</v>
      </c>
      <c r="E168">
        <v>1</v>
      </c>
      <c r="F168" t="s">
        <v>70</v>
      </c>
      <c r="G168">
        <v>2.1800000000000002</v>
      </c>
      <c r="I168" t="s">
        <v>99</v>
      </c>
      <c r="J168">
        <v>10.3</v>
      </c>
      <c r="K168">
        <v>1.9</v>
      </c>
      <c r="L168">
        <v>8.1999999999999993</v>
      </c>
      <c r="M168">
        <v>9.6</v>
      </c>
      <c r="N168">
        <v>12.4</v>
      </c>
      <c r="O168">
        <v>9.1</v>
      </c>
      <c r="P168">
        <v>9.8000000000000007</v>
      </c>
      <c r="Q168">
        <v>8.3000000000000007</v>
      </c>
      <c r="R168">
        <v>9</v>
      </c>
      <c r="S168">
        <v>10.8</v>
      </c>
      <c r="T168">
        <v>12</v>
      </c>
      <c r="U168">
        <v>10.3</v>
      </c>
      <c r="V168">
        <v>8</v>
      </c>
      <c r="W168">
        <v>8.3000000000000007</v>
      </c>
      <c r="X168">
        <v>9.1</v>
      </c>
      <c r="Y168">
        <v>8.3000000000000007</v>
      </c>
      <c r="Z168">
        <v>8</v>
      </c>
      <c r="AA168">
        <v>9.5</v>
      </c>
      <c r="AB168">
        <v>6.5</v>
      </c>
      <c r="AC168">
        <v>7</v>
      </c>
      <c r="AD168">
        <v>6.4</v>
      </c>
      <c r="AE168">
        <v>9.3000000000000007</v>
      </c>
      <c r="AF168">
        <v>6.6</v>
      </c>
      <c r="AG168">
        <v>5.5</v>
      </c>
      <c r="AH168">
        <v>6.2</v>
      </c>
      <c r="AI168">
        <v>6.4</v>
      </c>
      <c r="AJ168">
        <v>5.4</v>
      </c>
      <c r="AK168">
        <v>5.5</v>
      </c>
      <c r="AL168">
        <v>6.2</v>
      </c>
      <c r="AM168">
        <v>5.4</v>
      </c>
      <c r="AN168">
        <v>6.8</v>
      </c>
      <c r="AO168">
        <v>6.1</v>
      </c>
      <c r="AP168" s="4">
        <v>8</v>
      </c>
      <c r="AQ168">
        <v>8.6</v>
      </c>
      <c r="AR168">
        <v>7.8</v>
      </c>
      <c r="AS168">
        <v>7.3</v>
      </c>
      <c r="AT168">
        <v>10.8</v>
      </c>
      <c r="AU168">
        <v>10.8</v>
      </c>
    </row>
    <row r="169" spans="1:48" x14ac:dyDescent="0.3">
      <c r="A169" s="31">
        <v>2408</v>
      </c>
      <c r="B169" s="30">
        <v>43578</v>
      </c>
      <c r="C169" s="71" t="b">
        <v>1</v>
      </c>
      <c r="D169" t="s">
        <v>88</v>
      </c>
      <c r="E169">
        <v>1</v>
      </c>
      <c r="F169" t="s">
        <v>70</v>
      </c>
      <c r="G169">
        <v>2.1800000000000002</v>
      </c>
      <c r="I169" t="s">
        <v>100</v>
      </c>
      <c r="J169">
        <v>4.7</v>
      </c>
      <c r="K169">
        <v>1.1000000000000001</v>
      </c>
      <c r="L169">
        <v>4.7</v>
      </c>
      <c r="N169">
        <v>6.1</v>
      </c>
      <c r="O169">
        <v>4.9000000000000004</v>
      </c>
      <c r="P169">
        <v>5.2</v>
      </c>
      <c r="Q169">
        <v>4.8</v>
      </c>
      <c r="R169">
        <v>5.8</v>
      </c>
      <c r="S169">
        <v>4.9000000000000004</v>
      </c>
      <c r="T169">
        <v>5.7</v>
      </c>
      <c r="U169">
        <v>5</v>
      </c>
      <c r="V169">
        <v>4.4000000000000004</v>
      </c>
      <c r="W169">
        <v>4.8</v>
      </c>
      <c r="X169">
        <v>4.7</v>
      </c>
      <c r="Y169">
        <v>4.9000000000000004</v>
      </c>
      <c r="Z169">
        <v>4.4000000000000004</v>
      </c>
      <c r="AA169">
        <v>4.7</v>
      </c>
      <c r="AB169">
        <v>2.6</v>
      </c>
      <c r="AC169">
        <v>3.6</v>
      </c>
      <c r="AD169">
        <v>2.9</v>
      </c>
      <c r="AE169">
        <v>3.5</v>
      </c>
      <c r="AF169">
        <v>3.3</v>
      </c>
      <c r="AG169">
        <v>3</v>
      </c>
      <c r="AH169">
        <v>2.9</v>
      </c>
      <c r="AI169">
        <v>3.4</v>
      </c>
      <c r="AJ169">
        <v>2.8</v>
      </c>
      <c r="AK169">
        <v>2.6</v>
      </c>
      <c r="AL169">
        <v>2.9</v>
      </c>
      <c r="AM169">
        <v>3.2</v>
      </c>
      <c r="AN169">
        <v>3.4</v>
      </c>
      <c r="AO169">
        <v>3.3</v>
      </c>
      <c r="AP169">
        <v>3.5</v>
      </c>
      <c r="AQ169">
        <v>3.5</v>
      </c>
      <c r="AR169">
        <v>3.4</v>
      </c>
      <c r="AS169">
        <v>4.3</v>
      </c>
      <c r="AT169">
        <v>4.0999999999999996</v>
      </c>
      <c r="AU169">
        <v>4.0999999999999996</v>
      </c>
    </row>
    <row r="170" spans="1:48" x14ac:dyDescent="0.3">
      <c r="A170" s="31">
        <v>2408</v>
      </c>
      <c r="B170" s="30">
        <v>43578</v>
      </c>
      <c r="C170" s="71" t="b">
        <v>1</v>
      </c>
      <c r="D170" t="s">
        <v>88</v>
      </c>
      <c r="E170">
        <v>1</v>
      </c>
      <c r="F170" t="s">
        <v>70</v>
      </c>
      <c r="G170">
        <v>2.1800000000000002</v>
      </c>
      <c r="I170" t="s">
        <v>221</v>
      </c>
      <c r="J170">
        <f>AVERAGE(J169,J168)</f>
        <v>7.5</v>
      </c>
      <c r="K170">
        <f t="shared" ref="K170" si="796">AVERAGE(K169,K168)</f>
        <v>1.5</v>
      </c>
      <c r="L170">
        <f t="shared" ref="L170" si="797">AVERAGE(L169,L168)</f>
        <v>6.4499999999999993</v>
      </c>
      <c r="M170">
        <f t="shared" ref="M170" si="798">AVERAGE(M169,M168)</f>
        <v>9.6</v>
      </c>
      <c r="N170">
        <f t="shared" ref="N170" si="799">AVERAGE(N169,N168)</f>
        <v>9.25</v>
      </c>
      <c r="O170">
        <f t="shared" ref="O170" si="800">AVERAGE(O169,O168)</f>
        <v>7</v>
      </c>
      <c r="P170">
        <f t="shared" ref="P170" si="801">AVERAGE(P169,P168)</f>
        <v>7.5</v>
      </c>
      <c r="Q170">
        <f t="shared" ref="Q170" si="802">AVERAGE(Q169,Q168)</f>
        <v>6.5500000000000007</v>
      </c>
      <c r="R170">
        <f t="shared" ref="R170" si="803">AVERAGE(R169,R168)</f>
        <v>7.4</v>
      </c>
      <c r="S170">
        <f t="shared" ref="S170" si="804">AVERAGE(S169,S168)</f>
        <v>7.8500000000000005</v>
      </c>
      <c r="T170">
        <f t="shared" ref="T170" si="805">AVERAGE(T169,T168)</f>
        <v>8.85</v>
      </c>
      <c r="U170">
        <f t="shared" ref="U170" si="806">AVERAGE(U169,U168)</f>
        <v>7.65</v>
      </c>
      <c r="V170">
        <f t="shared" ref="V170" si="807">AVERAGE(V169,V168)</f>
        <v>6.2</v>
      </c>
      <c r="W170">
        <f t="shared" ref="W170" si="808">AVERAGE(W169,W168)</f>
        <v>6.5500000000000007</v>
      </c>
      <c r="X170">
        <f t="shared" ref="X170" si="809">AVERAGE(X169,X168)</f>
        <v>6.9</v>
      </c>
      <c r="Y170">
        <f t="shared" ref="Y170" si="810">AVERAGE(Y169,Y168)</f>
        <v>6.6000000000000005</v>
      </c>
      <c r="Z170">
        <f t="shared" ref="Z170" si="811">AVERAGE(Z169,Z168)</f>
        <v>6.2</v>
      </c>
      <c r="AA170">
        <f t="shared" ref="AA170" si="812">AVERAGE(AA169,AA168)</f>
        <v>7.1</v>
      </c>
      <c r="AB170">
        <f t="shared" ref="AB170" si="813">AVERAGE(AB169,AB168)</f>
        <v>4.55</v>
      </c>
      <c r="AC170">
        <f t="shared" ref="AC170" si="814">AVERAGE(AC169,AC168)</f>
        <v>5.3</v>
      </c>
      <c r="AD170">
        <f t="shared" ref="AD170" si="815">AVERAGE(AD169,AD168)</f>
        <v>4.6500000000000004</v>
      </c>
      <c r="AE170">
        <f t="shared" ref="AE170" si="816">AVERAGE(AE169,AE168)</f>
        <v>6.4</v>
      </c>
      <c r="AF170">
        <f t="shared" ref="AF170" si="817">AVERAGE(AF169,AF168)</f>
        <v>4.9499999999999993</v>
      </c>
      <c r="AG170">
        <f t="shared" ref="AG170" si="818">AVERAGE(AG169,AG168)</f>
        <v>4.25</v>
      </c>
      <c r="AH170">
        <f t="shared" ref="AH170" si="819">AVERAGE(AH169,AH168)</f>
        <v>4.55</v>
      </c>
      <c r="AI170">
        <f t="shared" ref="AI170" si="820">AVERAGE(AI169,AI168)</f>
        <v>4.9000000000000004</v>
      </c>
      <c r="AJ170">
        <f t="shared" ref="AJ170" si="821">AVERAGE(AJ169,AJ168)</f>
        <v>4.0999999999999996</v>
      </c>
      <c r="AK170">
        <f t="shared" ref="AK170" si="822">AVERAGE(AK169,AK168)</f>
        <v>4.05</v>
      </c>
      <c r="AL170">
        <f t="shared" ref="AL170" si="823">AVERAGE(AL169,AL168)</f>
        <v>4.55</v>
      </c>
      <c r="AM170">
        <f t="shared" ref="AM170" si="824">AVERAGE(AM169,AM168)</f>
        <v>4.3000000000000007</v>
      </c>
      <c r="AN170">
        <f t="shared" ref="AN170" si="825">AVERAGE(AN169,AN168)</f>
        <v>5.0999999999999996</v>
      </c>
      <c r="AO170">
        <f t="shared" ref="AO170" si="826">AVERAGE(AO169,AO168)</f>
        <v>4.6999999999999993</v>
      </c>
      <c r="AP170">
        <f t="shared" ref="AP170" si="827">AVERAGE(AP169,AP168)</f>
        <v>5.75</v>
      </c>
      <c r="AQ170">
        <f t="shared" ref="AQ170" si="828">AVERAGE(AQ169,AQ168)</f>
        <v>6.05</v>
      </c>
      <c r="AR170">
        <f t="shared" ref="AR170" si="829">AVERAGE(AR169,AR168)</f>
        <v>5.6</v>
      </c>
      <c r="AS170">
        <f t="shared" ref="AS170" si="830">AVERAGE(AS169,AS168)</f>
        <v>5.8</v>
      </c>
      <c r="AT170">
        <f t="shared" ref="AT170" si="831">AVERAGE(AT169,AT168)</f>
        <v>7.45</v>
      </c>
      <c r="AU170">
        <f t="shared" ref="AU170" si="832">AVERAGE(AU169,AU168)</f>
        <v>7.45</v>
      </c>
    </row>
    <row r="171" spans="1:48" x14ac:dyDescent="0.3">
      <c r="A171" s="31">
        <v>2408</v>
      </c>
      <c r="B171" s="30">
        <v>43578</v>
      </c>
      <c r="C171" s="71" t="b">
        <v>1</v>
      </c>
      <c r="D171" t="s">
        <v>88</v>
      </c>
      <c r="E171">
        <v>1</v>
      </c>
      <c r="F171" t="s">
        <v>70</v>
      </c>
      <c r="G171">
        <v>2.1800000000000002</v>
      </c>
      <c r="I171" t="s">
        <v>101</v>
      </c>
      <c r="J171">
        <v>5.6</v>
      </c>
      <c r="K171">
        <v>0.8</v>
      </c>
      <c r="L171">
        <v>3.5</v>
      </c>
      <c r="N171">
        <v>6.3</v>
      </c>
      <c r="O171">
        <v>4.2</v>
      </c>
      <c r="P171">
        <v>4.5999999999999996</v>
      </c>
      <c r="Q171">
        <v>3.5</v>
      </c>
      <c r="R171">
        <v>3.2</v>
      </c>
      <c r="S171">
        <v>5.9</v>
      </c>
      <c r="T171">
        <v>6.3</v>
      </c>
      <c r="U171">
        <v>5.3</v>
      </c>
      <c r="V171">
        <v>3.6</v>
      </c>
      <c r="W171">
        <v>3.5</v>
      </c>
      <c r="X171">
        <v>4.4000000000000004</v>
      </c>
      <c r="Y171">
        <v>3.4</v>
      </c>
      <c r="Z171">
        <v>3.6</v>
      </c>
      <c r="AA171">
        <v>4.8</v>
      </c>
      <c r="AB171">
        <v>3.9</v>
      </c>
      <c r="AC171">
        <v>3.4</v>
      </c>
      <c r="AD171">
        <v>3.5</v>
      </c>
      <c r="AE171">
        <v>5.8</v>
      </c>
      <c r="AF171">
        <v>3.3</v>
      </c>
      <c r="AG171">
        <v>2.5</v>
      </c>
      <c r="AH171">
        <v>3.3</v>
      </c>
      <c r="AI171">
        <v>3</v>
      </c>
      <c r="AJ171">
        <v>2.6</v>
      </c>
      <c r="AK171">
        <v>2.9</v>
      </c>
      <c r="AL171">
        <v>3.3</v>
      </c>
      <c r="AM171">
        <v>2.2000000000000002</v>
      </c>
      <c r="AN171">
        <v>3.4</v>
      </c>
      <c r="AO171">
        <v>2.8</v>
      </c>
      <c r="AP171">
        <v>4.5</v>
      </c>
      <c r="AQ171">
        <v>5.0999999999999996</v>
      </c>
      <c r="AR171">
        <v>4.4000000000000004</v>
      </c>
      <c r="AS171">
        <v>3</v>
      </c>
      <c r="AT171">
        <v>6.7</v>
      </c>
      <c r="AU171">
        <v>6.7000000000000011</v>
      </c>
    </row>
    <row r="172" spans="1:48" x14ac:dyDescent="0.3">
      <c r="A172" s="31">
        <v>2408</v>
      </c>
      <c r="B172" s="30">
        <v>43578</v>
      </c>
      <c r="C172" s="71" t="b">
        <v>1</v>
      </c>
      <c r="D172" t="s">
        <v>88</v>
      </c>
      <c r="E172">
        <v>1</v>
      </c>
      <c r="F172" t="s">
        <v>70</v>
      </c>
      <c r="G172">
        <v>2.1800000000000002</v>
      </c>
      <c r="I172" t="s">
        <v>108</v>
      </c>
      <c r="J172" s="9">
        <f>AVERAGE(J170,J166)</f>
        <v>7.45</v>
      </c>
      <c r="K172" s="9">
        <f t="shared" ref="K172:AU172" si="833">AVERAGE(K170,K166)</f>
        <v>1.75</v>
      </c>
      <c r="L172" s="9">
        <f t="shared" si="833"/>
        <v>6.1</v>
      </c>
      <c r="M172" s="9">
        <f t="shared" si="833"/>
        <v>8.35</v>
      </c>
      <c r="N172" s="9">
        <f t="shared" si="833"/>
        <v>9.4</v>
      </c>
      <c r="O172" s="9">
        <f t="shared" si="833"/>
        <v>7.7</v>
      </c>
      <c r="P172" s="9">
        <f t="shared" si="833"/>
        <v>7.65</v>
      </c>
      <c r="Q172" s="9">
        <f t="shared" si="833"/>
        <v>6.9749999999999996</v>
      </c>
      <c r="R172" s="9">
        <f t="shared" si="833"/>
        <v>7.45</v>
      </c>
      <c r="S172" s="9">
        <f t="shared" si="833"/>
        <v>7.5250000000000004</v>
      </c>
      <c r="T172" s="9">
        <f t="shared" si="833"/>
        <v>8.1750000000000007</v>
      </c>
      <c r="U172" s="9">
        <f t="shared" si="833"/>
        <v>7.45</v>
      </c>
      <c r="V172" s="9">
        <f t="shared" si="833"/>
        <v>6.15</v>
      </c>
      <c r="W172" s="9">
        <f t="shared" si="833"/>
        <v>6.2249999999999996</v>
      </c>
      <c r="X172" s="9">
        <f t="shared" si="833"/>
        <v>6.5750000000000002</v>
      </c>
      <c r="Y172" s="9">
        <f t="shared" si="833"/>
        <v>6.0500000000000007</v>
      </c>
      <c r="Z172" s="9">
        <f t="shared" si="833"/>
        <v>6.4250000000000007</v>
      </c>
      <c r="AA172" s="9">
        <f t="shared" si="833"/>
        <v>6.5750000000000002</v>
      </c>
      <c r="AB172" s="9">
        <f t="shared" si="833"/>
        <v>3.9</v>
      </c>
      <c r="AC172" s="9">
        <f t="shared" si="833"/>
        <v>4.8</v>
      </c>
      <c r="AD172" s="9">
        <f t="shared" si="833"/>
        <v>4.3500000000000005</v>
      </c>
      <c r="AE172" s="9">
        <f t="shared" si="833"/>
        <v>5.7</v>
      </c>
      <c r="AF172" s="9">
        <f t="shared" si="833"/>
        <v>5.0749999999999993</v>
      </c>
      <c r="AG172" s="9">
        <f t="shared" si="833"/>
        <v>4.05</v>
      </c>
      <c r="AH172" s="9">
        <f t="shared" si="833"/>
        <v>4.4249999999999998</v>
      </c>
      <c r="AI172" s="9">
        <f t="shared" si="833"/>
        <v>4.5999999999999996</v>
      </c>
      <c r="AJ172" s="9">
        <f t="shared" si="833"/>
        <v>3.8249999999999997</v>
      </c>
      <c r="AK172" s="9">
        <f t="shared" si="833"/>
        <v>3.6999999999999997</v>
      </c>
      <c r="AL172" s="9">
        <f t="shared" si="833"/>
        <v>4.2</v>
      </c>
      <c r="AM172" s="9">
        <f t="shared" si="833"/>
        <v>4.0500000000000007</v>
      </c>
      <c r="AN172" s="9">
        <f t="shared" si="833"/>
        <v>4.3499999999999996</v>
      </c>
      <c r="AO172" s="9">
        <f t="shared" si="833"/>
        <v>4.3499999999999996</v>
      </c>
      <c r="AP172" s="9">
        <f t="shared" si="833"/>
        <v>5.125</v>
      </c>
      <c r="AQ172" s="9">
        <f t="shared" si="833"/>
        <v>5.1999999999999993</v>
      </c>
      <c r="AR172" s="9">
        <f t="shared" si="833"/>
        <v>5.375</v>
      </c>
      <c r="AS172" s="9">
        <f t="shared" si="833"/>
        <v>5.5</v>
      </c>
      <c r="AT172" s="9">
        <f t="shared" si="833"/>
        <v>7.0250000000000004</v>
      </c>
      <c r="AU172" s="9" t="e">
        <f t="shared" si="833"/>
        <v>#DIV/0!</v>
      </c>
    </row>
    <row r="173" spans="1:48" x14ac:dyDescent="0.3">
      <c r="A173" s="31">
        <v>2408</v>
      </c>
      <c r="B173" s="30">
        <v>43578</v>
      </c>
      <c r="C173" s="71" t="b">
        <v>1</v>
      </c>
      <c r="D173" t="s">
        <v>88</v>
      </c>
      <c r="E173">
        <v>1</v>
      </c>
      <c r="F173" t="s">
        <v>70</v>
      </c>
      <c r="G173">
        <v>2.1800000000000002</v>
      </c>
      <c r="I173" t="s">
        <v>103</v>
      </c>
      <c r="J173" s="4">
        <f t="shared" ref="J173:AT173" si="834">IF(AND((J169+J165)/2&gt;5,(J168+J164)/2&gt;10,J174="N",J175="N"),4,IF(AND((J169+J165)/2&lt;5,(J168+J164)/2&gt;10,J174="N",J175="N"),4,IF(AND((J169+J165)/2&lt;5,(J168+J164)/2&lt;5,J174="Y"),1,IF(AND(J175="Y",J174="N"),3,IF(AND(J175="Y",J174="Y"),1,IF(AND((J169+J165)/2&lt;5,(J168+J164)/2&gt;5,(J168+J164)/2&lt;10,J174="N",J175="N"),2,IF(AND((J169+J165)/2&lt;5,(J168+J164)/2&lt;5,J174="N",J175="N"),0,"")))))))</f>
        <v>4</v>
      </c>
      <c r="K173" s="4">
        <f t="shared" si="834"/>
        <v>0</v>
      </c>
      <c r="L173" s="4">
        <f t="shared" si="834"/>
        <v>2</v>
      </c>
      <c r="M173" s="4">
        <f t="shared" si="834"/>
        <v>2</v>
      </c>
      <c r="N173" s="4">
        <f t="shared" si="834"/>
        <v>4</v>
      </c>
      <c r="O173" s="4">
        <v>2</v>
      </c>
      <c r="P173" s="4">
        <f t="shared" si="834"/>
        <v>4</v>
      </c>
      <c r="Q173" s="4">
        <v>2</v>
      </c>
      <c r="R173" s="4">
        <v>4</v>
      </c>
      <c r="S173" s="4">
        <v>4</v>
      </c>
      <c r="T173" s="4">
        <f t="shared" si="834"/>
        <v>4</v>
      </c>
      <c r="U173" s="4">
        <f t="shared" si="834"/>
        <v>4</v>
      </c>
      <c r="V173" s="4">
        <f t="shared" si="834"/>
        <v>2</v>
      </c>
      <c r="W173" s="4">
        <f t="shared" si="834"/>
        <v>2</v>
      </c>
      <c r="X173" s="4">
        <f t="shared" si="834"/>
        <v>2</v>
      </c>
      <c r="Y173" s="4">
        <f t="shared" si="834"/>
        <v>2</v>
      </c>
      <c r="Z173" s="4">
        <f t="shared" si="834"/>
        <v>2</v>
      </c>
      <c r="AA173" s="4">
        <f t="shared" si="834"/>
        <v>2</v>
      </c>
      <c r="AB173" s="4">
        <f t="shared" si="834"/>
        <v>2</v>
      </c>
      <c r="AC173" s="4">
        <f t="shared" si="834"/>
        <v>2</v>
      </c>
      <c r="AD173" s="4">
        <f t="shared" si="834"/>
        <v>2</v>
      </c>
      <c r="AE173" s="4">
        <f t="shared" si="834"/>
        <v>2</v>
      </c>
      <c r="AF173" s="4">
        <f t="shared" si="834"/>
        <v>2</v>
      </c>
      <c r="AG173" s="4">
        <f t="shared" si="834"/>
        <v>2</v>
      </c>
      <c r="AH173" s="4">
        <f t="shared" si="834"/>
        <v>2</v>
      </c>
      <c r="AI173" s="4">
        <f t="shared" si="834"/>
        <v>2</v>
      </c>
      <c r="AJ173" s="4" t="str">
        <f t="shared" si="834"/>
        <v/>
      </c>
      <c r="AK173" s="4">
        <f t="shared" si="834"/>
        <v>2</v>
      </c>
      <c r="AL173" s="4">
        <f t="shared" si="834"/>
        <v>2</v>
      </c>
      <c r="AM173" s="4">
        <f t="shared" si="834"/>
        <v>2</v>
      </c>
      <c r="AN173" s="4">
        <f t="shared" si="834"/>
        <v>2</v>
      </c>
      <c r="AO173" s="4">
        <f t="shared" si="834"/>
        <v>2</v>
      </c>
      <c r="AP173" s="4">
        <f t="shared" si="834"/>
        <v>2</v>
      </c>
      <c r="AQ173" s="4">
        <f t="shared" si="834"/>
        <v>2</v>
      </c>
      <c r="AR173" s="4">
        <f t="shared" si="834"/>
        <v>2</v>
      </c>
      <c r="AS173" s="4">
        <f t="shared" si="834"/>
        <v>2</v>
      </c>
      <c r="AT173" s="4">
        <f t="shared" si="834"/>
        <v>4</v>
      </c>
      <c r="AU173">
        <v>4</v>
      </c>
    </row>
    <row r="174" spans="1:48" x14ac:dyDescent="0.3">
      <c r="A174" s="31">
        <v>2408</v>
      </c>
      <c r="B174" s="30">
        <v>43578</v>
      </c>
      <c r="C174" s="71" t="b">
        <v>1</v>
      </c>
      <c r="D174" t="s">
        <v>88</v>
      </c>
      <c r="E174">
        <v>1</v>
      </c>
      <c r="F174" t="s">
        <v>70</v>
      </c>
      <c r="G174">
        <v>2.1800000000000002</v>
      </c>
      <c r="I174" t="s">
        <v>104</v>
      </c>
      <c r="J174" t="s">
        <v>105</v>
      </c>
      <c r="K174" t="s">
        <v>105</v>
      </c>
      <c r="L174" t="s">
        <v>105</v>
      </c>
      <c r="M174" t="s">
        <v>105</v>
      </c>
      <c r="N174" t="s">
        <v>105</v>
      </c>
      <c r="O174" t="s">
        <v>107</v>
      </c>
      <c r="P174" t="s">
        <v>105</v>
      </c>
      <c r="Q174" t="s">
        <v>107</v>
      </c>
      <c r="R174" t="s">
        <v>105</v>
      </c>
      <c r="S174" t="s">
        <v>105</v>
      </c>
      <c r="T174" t="s">
        <v>105</v>
      </c>
      <c r="U174" t="s">
        <v>105</v>
      </c>
      <c r="V174" t="s">
        <v>105</v>
      </c>
      <c r="W174" t="s">
        <v>105</v>
      </c>
      <c r="X174" t="s">
        <v>105</v>
      </c>
      <c r="Y174" t="s">
        <v>105</v>
      </c>
      <c r="Z174" t="s">
        <v>105</v>
      </c>
      <c r="AA174" t="s">
        <v>105</v>
      </c>
      <c r="AB174" t="s">
        <v>105</v>
      </c>
      <c r="AC174" t="s">
        <v>105</v>
      </c>
      <c r="AD174" t="s">
        <v>105</v>
      </c>
      <c r="AE174" t="s">
        <v>105</v>
      </c>
      <c r="AF174" t="s">
        <v>105</v>
      </c>
      <c r="AG174" t="s">
        <v>105</v>
      </c>
      <c r="AH174" t="s">
        <v>105</v>
      </c>
      <c r="AI174" t="s">
        <v>105</v>
      </c>
      <c r="AJ174" t="s">
        <v>105</v>
      </c>
      <c r="AK174" t="s">
        <v>105</v>
      </c>
      <c r="AL174" t="s">
        <v>105</v>
      </c>
      <c r="AM174" t="s">
        <v>105</v>
      </c>
      <c r="AN174" t="s">
        <v>105</v>
      </c>
      <c r="AO174" t="s">
        <v>105</v>
      </c>
      <c r="AP174" t="s">
        <v>105</v>
      </c>
      <c r="AQ174" s="4" t="s">
        <v>105</v>
      </c>
      <c r="AR174" t="s">
        <v>105</v>
      </c>
      <c r="AS174" t="s">
        <v>105</v>
      </c>
      <c r="AT174" t="s">
        <v>105</v>
      </c>
      <c r="AU174">
        <v>2.5500000000000007</v>
      </c>
      <c r="AV174">
        <f t="shared" ref="AV174" si="835">COUNTIF(J174:AT174, "Y")</f>
        <v>2</v>
      </c>
    </row>
    <row r="175" spans="1:48" x14ac:dyDescent="0.3">
      <c r="A175" s="31">
        <v>2408</v>
      </c>
      <c r="B175" s="30">
        <v>43578</v>
      </c>
      <c r="C175" s="71" t="b">
        <v>1</v>
      </c>
      <c r="D175" t="s">
        <v>88</v>
      </c>
      <c r="E175">
        <v>1</v>
      </c>
      <c r="F175" t="s">
        <v>70</v>
      </c>
      <c r="G175">
        <v>2.1800000000000002</v>
      </c>
      <c r="I175" t="s">
        <v>106</v>
      </c>
      <c r="J175" t="s">
        <v>105</v>
      </c>
      <c r="K175" t="s">
        <v>105</v>
      </c>
      <c r="L175" t="s">
        <v>105</v>
      </c>
      <c r="M175" t="s">
        <v>105</v>
      </c>
      <c r="N175" t="s">
        <v>105</v>
      </c>
      <c r="O175" t="s">
        <v>105</v>
      </c>
      <c r="P175" t="s">
        <v>105</v>
      </c>
      <c r="Q175" t="s">
        <v>105</v>
      </c>
      <c r="R175" t="s">
        <v>105</v>
      </c>
      <c r="S175" t="s">
        <v>105</v>
      </c>
      <c r="T175" t="s">
        <v>105</v>
      </c>
      <c r="U175" t="s">
        <v>105</v>
      </c>
      <c r="V175" t="s">
        <v>105</v>
      </c>
      <c r="W175" t="s">
        <v>105</v>
      </c>
      <c r="X175" t="s">
        <v>105</v>
      </c>
      <c r="Y175" t="s">
        <v>105</v>
      </c>
      <c r="Z175" t="s">
        <v>105</v>
      </c>
      <c r="AA175" t="s">
        <v>105</v>
      </c>
      <c r="AB175" t="s">
        <v>105</v>
      </c>
      <c r="AC175" t="s">
        <v>105</v>
      </c>
      <c r="AD175" t="s">
        <v>105</v>
      </c>
      <c r="AE175" t="s">
        <v>105</v>
      </c>
      <c r="AF175" t="s">
        <v>105</v>
      </c>
      <c r="AG175" t="s">
        <v>105</v>
      </c>
      <c r="AH175" t="s">
        <v>105</v>
      </c>
      <c r="AI175" t="s">
        <v>105</v>
      </c>
      <c r="AJ175" t="s">
        <v>105</v>
      </c>
      <c r="AK175" t="s">
        <v>105</v>
      </c>
      <c r="AL175" t="s">
        <v>105</v>
      </c>
      <c r="AM175" t="s">
        <v>105</v>
      </c>
      <c r="AN175" t="s">
        <v>105</v>
      </c>
      <c r="AO175" t="s">
        <v>105</v>
      </c>
      <c r="AP175" t="s">
        <v>105</v>
      </c>
      <c r="AQ175" t="s">
        <v>105</v>
      </c>
      <c r="AR175" t="s">
        <v>105</v>
      </c>
      <c r="AS175" t="s">
        <v>105</v>
      </c>
      <c r="AT175" t="s">
        <v>105</v>
      </c>
      <c r="AU175" s="9">
        <v>4.6250000000000009</v>
      </c>
    </row>
    <row r="176" spans="1:48" x14ac:dyDescent="0.3">
      <c r="A176" s="9">
        <v>2409</v>
      </c>
      <c r="B176" s="25">
        <v>43592</v>
      </c>
      <c r="C176" s="71" t="b">
        <v>1</v>
      </c>
      <c r="D176" t="s">
        <v>88</v>
      </c>
      <c r="E176" t="s">
        <v>110</v>
      </c>
      <c r="F176" t="s">
        <v>71</v>
      </c>
      <c r="G176">
        <v>1.76</v>
      </c>
      <c r="I176" t="s">
        <v>96</v>
      </c>
      <c r="AP176" s="4"/>
      <c r="AQ176" s="2"/>
      <c r="AU176" s="4"/>
    </row>
    <row r="177" spans="1:47" x14ac:dyDescent="0.3">
      <c r="A177" s="9">
        <v>2409</v>
      </c>
      <c r="B177" s="25">
        <v>43592</v>
      </c>
      <c r="C177" s="71" t="b">
        <v>1</v>
      </c>
      <c r="D177" t="s">
        <v>88</v>
      </c>
      <c r="E177" t="s">
        <v>110</v>
      </c>
      <c r="F177" t="s">
        <v>71</v>
      </c>
      <c r="G177">
        <v>1.76</v>
      </c>
      <c r="I177" t="s">
        <v>97</v>
      </c>
      <c r="AP177"/>
      <c r="AQ177" s="2"/>
    </row>
    <row r="178" spans="1:47" x14ac:dyDescent="0.3">
      <c r="A178" s="9">
        <v>2409</v>
      </c>
      <c r="B178" s="25">
        <v>43592</v>
      </c>
      <c r="C178" s="71" t="b">
        <v>1</v>
      </c>
      <c r="D178" t="s">
        <v>88</v>
      </c>
      <c r="E178" t="s">
        <v>110</v>
      </c>
      <c r="F178" t="s">
        <v>71</v>
      </c>
      <c r="G178">
        <v>1.76</v>
      </c>
      <c r="I178" t="s">
        <v>98</v>
      </c>
      <c r="AP178"/>
      <c r="AQ178" s="2"/>
    </row>
    <row r="179" spans="1:47" x14ac:dyDescent="0.3">
      <c r="A179" s="9">
        <v>2409</v>
      </c>
      <c r="B179" s="25">
        <v>43592</v>
      </c>
      <c r="C179" s="71" t="b">
        <v>1</v>
      </c>
      <c r="D179" t="s">
        <v>88</v>
      </c>
      <c r="E179" t="s">
        <v>110</v>
      </c>
      <c r="F179" t="s">
        <v>71</v>
      </c>
      <c r="G179">
        <v>1.76</v>
      </c>
      <c r="I179" t="s">
        <v>99</v>
      </c>
      <c r="AP179"/>
      <c r="AQ179" s="2"/>
    </row>
    <row r="180" spans="1:47" x14ac:dyDescent="0.3">
      <c r="A180" s="9">
        <v>2409</v>
      </c>
      <c r="B180" s="25">
        <v>43592</v>
      </c>
      <c r="C180" s="71" t="b">
        <v>1</v>
      </c>
      <c r="D180" t="s">
        <v>88</v>
      </c>
      <c r="E180" t="s">
        <v>110</v>
      </c>
      <c r="F180" t="s">
        <v>71</v>
      </c>
      <c r="G180">
        <v>1.76</v>
      </c>
      <c r="I180" t="s">
        <v>100</v>
      </c>
      <c r="AP180"/>
      <c r="AQ180" s="2"/>
    </row>
    <row r="181" spans="1:47" x14ac:dyDescent="0.3">
      <c r="A181" s="9">
        <v>2409</v>
      </c>
      <c r="B181" s="25">
        <v>43592</v>
      </c>
      <c r="C181" s="71" t="b">
        <v>1</v>
      </c>
      <c r="D181" t="s">
        <v>88</v>
      </c>
      <c r="E181" t="s">
        <v>110</v>
      </c>
      <c r="F181" t="s">
        <v>71</v>
      </c>
      <c r="G181">
        <v>1.76</v>
      </c>
      <c r="I181" t="s">
        <v>101</v>
      </c>
      <c r="AP181"/>
      <c r="AQ181" s="2"/>
    </row>
    <row r="182" spans="1:47" x14ac:dyDescent="0.3">
      <c r="A182" s="9">
        <v>2409</v>
      </c>
      <c r="B182" s="25">
        <v>43592</v>
      </c>
      <c r="C182" s="71" t="b">
        <v>1</v>
      </c>
      <c r="D182" t="s">
        <v>88</v>
      </c>
      <c r="E182" t="s">
        <v>110</v>
      </c>
      <c r="F182" t="s">
        <v>71</v>
      </c>
      <c r="G182">
        <v>1.76</v>
      </c>
      <c r="I182" t="s">
        <v>108</v>
      </c>
      <c r="AP182"/>
      <c r="AQ182" s="2"/>
    </row>
    <row r="183" spans="1:47" x14ac:dyDescent="0.3">
      <c r="A183" s="9">
        <v>2409</v>
      </c>
      <c r="B183" s="25">
        <v>43592</v>
      </c>
      <c r="C183" s="71" t="b">
        <v>1</v>
      </c>
      <c r="D183" t="s">
        <v>88</v>
      </c>
      <c r="E183" t="s">
        <v>110</v>
      </c>
      <c r="F183" t="s">
        <v>71</v>
      </c>
      <c r="G183">
        <v>1.76</v>
      </c>
      <c r="I183" t="s">
        <v>103</v>
      </c>
      <c r="AP183"/>
      <c r="AQ183" s="2"/>
    </row>
    <row r="184" spans="1:47" x14ac:dyDescent="0.3">
      <c r="A184" s="9">
        <v>2409</v>
      </c>
      <c r="B184" s="25">
        <v>43592</v>
      </c>
      <c r="C184" s="71" t="b">
        <v>1</v>
      </c>
      <c r="D184" t="s">
        <v>88</v>
      </c>
      <c r="E184" t="s">
        <v>110</v>
      </c>
      <c r="F184" t="s">
        <v>71</v>
      </c>
      <c r="G184">
        <v>1.76</v>
      </c>
      <c r="I184" t="s">
        <v>104</v>
      </c>
      <c r="AP184"/>
      <c r="AQ184" s="2"/>
    </row>
    <row r="185" spans="1:47" x14ac:dyDescent="0.3">
      <c r="A185" s="9">
        <v>2410</v>
      </c>
      <c r="B185" s="25">
        <v>43592</v>
      </c>
      <c r="C185" s="72" t="b">
        <v>1</v>
      </c>
      <c r="D185" t="s">
        <v>89</v>
      </c>
      <c r="E185" t="s">
        <v>110</v>
      </c>
      <c r="F185" t="s">
        <v>71</v>
      </c>
      <c r="G185">
        <v>1.84</v>
      </c>
      <c r="I185" t="s">
        <v>106</v>
      </c>
      <c r="AP185"/>
      <c r="AQ185" s="2"/>
      <c r="AU185" s="9"/>
    </row>
    <row r="186" spans="1:47" x14ac:dyDescent="0.3">
      <c r="A186" s="9">
        <v>2410</v>
      </c>
      <c r="B186" s="25">
        <v>43592</v>
      </c>
      <c r="C186" s="72" t="b">
        <v>1</v>
      </c>
      <c r="D186" t="s">
        <v>89</v>
      </c>
      <c r="E186" t="s">
        <v>110</v>
      </c>
      <c r="F186" t="s">
        <v>71</v>
      </c>
      <c r="G186">
        <v>1.84</v>
      </c>
      <c r="I186" t="s">
        <v>96</v>
      </c>
      <c r="AP186" s="4"/>
      <c r="AQ186" s="2"/>
      <c r="AU186" s="4"/>
    </row>
    <row r="187" spans="1:47" x14ac:dyDescent="0.3">
      <c r="A187" s="9">
        <v>2410</v>
      </c>
      <c r="B187" s="25">
        <v>43592</v>
      </c>
      <c r="C187" s="72" t="b">
        <v>1</v>
      </c>
      <c r="D187" t="s">
        <v>89</v>
      </c>
      <c r="E187" t="s">
        <v>110</v>
      </c>
      <c r="F187" t="s">
        <v>71</v>
      </c>
      <c r="G187">
        <v>1.84</v>
      </c>
      <c r="I187" t="s">
        <v>97</v>
      </c>
      <c r="AP187"/>
      <c r="AQ187" s="2"/>
    </row>
    <row r="188" spans="1:47" x14ac:dyDescent="0.3">
      <c r="A188" s="9">
        <v>2410</v>
      </c>
      <c r="B188" s="25">
        <v>43592</v>
      </c>
      <c r="C188" s="72" t="b">
        <v>1</v>
      </c>
      <c r="D188" t="s">
        <v>89</v>
      </c>
      <c r="E188" t="s">
        <v>110</v>
      </c>
      <c r="F188" t="s">
        <v>71</v>
      </c>
      <c r="G188">
        <v>1.84</v>
      </c>
      <c r="I188" t="s">
        <v>98</v>
      </c>
      <c r="AP188"/>
      <c r="AQ188" s="2"/>
    </row>
    <row r="189" spans="1:47" x14ac:dyDescent="0.3">
      <c r="A189" s="9">
        <v>2410</v>
      </c>
      <c r="B189" s="25">
        <v>43592</v>
      </c>
      <c r="C189" s="72" t="b">
        <v>1</v>
      </c>
      <c r="D189" t="s">
        <v>89</v>
      </c>
      <c r="E189" t="s">
        <v>110</v>
      </c>
      <c r="F189" t="s">
        <v>71</v>
      </c>
      <c r="G189">
        <v>1.84</v>
      </c>
      <c r="I189" t="s">
        <v>99</v>
      </c>
      <c r="AP189"/>
      <c r="AQ189" s="2"/>
    </row>
    <row r="190" spans="1:47" x14ac:dyDescent="0.3">
      <c r="A190" s="9">
        <v>2410</v>
      </c>
      <c r="B190" s="25">
        <v>43592</v>
      </c>
      <c r="C190" s="72" t="b">
        <v>1</v>
      </c>
      <c r="D190" t="s">
        <v>89</v>
      </c>
      <c r="E190" t="s">
        <v>110</v>
      </c>
      <c r="F190" t="s">
        <v>71</v>
      </c>
      <c r="G190">
        <v>1.84</v>
      </c>
      <c r="I190" t="s">
        <v>100</v>
      </c>
      <c r="AP190"/>
      <c r="AQ190" s="2"/>
    </row>
    <row r="191" spans="1:47" x14ac:dyDescent="0.3">
      <c r="A191" s="9">
        <v>2410</v>
      </c>
      <c r="B191" s="25">
        <v>43592</v>
      </c>
      <c r="C191" s="72" t="b">
        <v>1</v>
      </c>
      <c r="D191" t="s">
        <v>89</v>
      </c>
      <c r="E191" t="s">
        <v>110</v>
      </c>
      <c r="F191" t="s">
        <v>71</v>
      </c>
      <c r="G191">
        <v>1.84</v>
      </c>
      <c r="I191" t="s">
        <v>101</v>
      </c>
      <c r="AP191"/>
      <c r="AQ191" s="2"/>
    </row>
    <row r="192" spans="1:47" x14ac:dyDescent="0.3">
      <c r="A192" s="9">
        <v>2410</v>
      </c>
      <c r="B192" s="25">
        <v>43592</v>
      </c>
      <c r="C192" s="72" t="b">
        <v>1</v>
      </c>
      <c r="D192" t="s">
        <v>89</v>
      </c>
      <c r="E192" t="s">
        <v>110</v>
      </c>
      <c r="F192" t="s">
        <v>71</v>
      </c>
      <c r="G192">
        <v>1.84</v>
      </c>
      <c r="I192" t="s">
        <v>108</v>
      </c>
      <c r="AP192"/>
      <c r="AQ192" s="2"/>
    </row>
    <row r="193" spans="1:47" x14ac:dyDescent="0.3">
      <c r="A193" s="9">
        <v>2410</v>
      </c>
      <c r="B193" s="25">
        <v>43592</v>
      </c>
      <c r="C193" s="72" t="b">
        <v>1</v>
      </c>
      <c r="D193" t="s">
        <v>89</v>
      </c>
      <c r="E193" t="s">
        <v>110</v>
      </c>
      <c r="F193" t="s">
        <v>71</v>
      </c>
      <c r="G193">
        <v>1.84</v>
      </c>
      <c r="I193" t="s">
        <v>103</v>
      </c>
      <c r="AP193"/>
      <c r="AQ193" s="2"/>
    </row>
    <row r="194" spans="1:47" x14ac:dyDescent="0.3">
      <c r="A194" s="9">
        <v>2410</v>
      </c>
      <c r="B194" s="25">
        <v>43592</v>
      </c>
      <c r="C194" s="72" t="b">
        <v>1</v>
      </c>
      <c r="D194" t="s">
        <v>89</v>
      </c>
      <c r="E194" t="s">
        <v>110</v>
      </c>
      <c r="F194" t="s">
        <v>71</v>
      </c>
      <c r="G194">
        <v>1.84</v>
      </c>
      <c r="I194" t="s">
        <v>104</v>
      </c>
      <c r="AP194"/>
      <c r="AQ194" s="2"/>
    </row>
    <row r="195" spans="1:47" x14ac:dyDescent="0.3">
      <c r="A195" s="9">
        <v>2410</v>
      </c>
      <c r="B195" s="25">
        <v>43592</v>
      </c>
      <c r="C195" s="72" t="b">
        <v>1</v>
      </c>
      <c r="D195" t="s">
        <v>89</v>
      </c>
      <c r="E195" t="s">
        <v>110</v>
      </c>
      <c r="F195" t="s">
        <v>71</v>
      </c>
      <c r="G195">
        <v>1.84</v>
      </c>
      <c r="I195" t="s">
        <v>106</v>
      </c>
      <c r="AP195"/>
      <c r="AQ195" s="2"/>
      <c r="AU195" s="9"/>
    </row>
    <row r="248" spans="25:25" x14ac:dyDescent="0.3">
      <c r="Y248">
        <f t="shared" ref="Y248:Y253" si="836">Y247+1</f>
        <v>1</v>
      </c>
    </row>
    <row r="249" spans="25:25" x14ac:dyDescent="0.3">
      <c r="Y249">
        <f t="shared" si="836"/>
        <v>2</v>
      </c>
    </row>
    <row r="250" spans="25:25" x14ac:dyDescent="0.3">
      <c r="Y250">
        <f t="shared" si="836"/>
        <v>3</v>
      </c>
    </row>
    <row r="251" spans="25:25" x14ac:dyDescent="0.3">
      <c r="Y251">
        <f t="shared" si="836"/>
        <v>4</v>
      </c>
    </row>
    <row r="252" spans="25:25" x14ac:dyDescent="0.3">
      <c r="Y252">
        <f t="shared" si="836"/>
        <v>5</v>
      </c>
    </row>
    <row r="253" spans="25:25" x14ac:dyDescent="0.3">
      <c r="Y253">
        <f t="shared" si="836"/>
        <v>6</v>
      </c>
    </row>
  </sheetData>
  <sortState xmlns:xlrd2="http://schemas.microsoft.com/office/spreadsheetml/2017/richdata2" ref="A2:AT226">
    <sortCondition ref="A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647"/>
  <sheetViews>
    <sheetView workbookViewId="0">
      <selection activeCell="A565" sqref="A565"/>
    </sheetView>
  </sheetViews>
  <sheetFormatPr defaultColWidth="9" defaultRowHeight="15.6" x14ac:dyDescent="0.3"/>
  <cols>
    <col min="1" max="11" width="9" style="153"/>
    <col min="12" max="12" width="13.296875" style="153" customWidth="1"/>
    <col min="13" max="14" width="9" style="153"/>
    <col min="15" max="15" width="15" style="153" customWidth="1"/>
    <col min="16" max="19" width="9" style="153"/>
    <col min="20" max="20" width="18.69921875" style="153" customWidth="1"/>
    <col min="21" max="21" width="29" style="153" customWidth="1"/>
    <col min="22" max="16384" width="9" style="153"/>
  </cols>
  <sheetData>
    <row r="1" spans="1:22" x14ac:dyDescent="0.3">
      <c r="A1" s="153" t="s">
        <v>0</v>
      </c>
      <c r="B1" s="153" t="s">
        <v>29</v>
      </c>
      <c r="C1" s="153" t="s">
        <v>57</v>
      </c>
      <c r="D1" s="153" t="s">
        <v>1</v>
      </c>
      <c r="E1" s="153" t="s">
        <v>2</v>
      </c>
      <c r="F1" s="153" t="s">
        <v>30</v>
      </c>
      <c r="G1" s="153" t="s">
        <v>28</v>
      </c>
      <c r="H1" s="153" t="s">
        <v>158</v>
      </c>
      <c r="I1" s="153" t="s">
        <v>153</v>
      </c>
      <c r="J1" s="152" t="s">
        <v>96</v>
      </c>
      <c r="K1" s="152" t="s">
        <v>97</v>
      </c>
      <c r="L1" s="152" t="s">
        <v>98</v>
      </c>
      <c r="M1" s="152" t="s">
        <v>99</v>
      </c>
      <c r="N1" s="152" t="s">
        <v>100</v>
      </c>
      <c r="O1" s="152" t="s">
        <v>101</v>
      </c>
      <c r="P1" s="152" t="s">
        <v>102</v>
      </c>
      <c r="Q1" s="152" t="s">
        <v>103</v>
      </c>
      <c r="R1" s="152" t="s">
        <v>104</v>
      </c>
      <c r="S1" s="152" t="s">
        <v>106</v>
      </c>
      <c r="T1" s="160" t="s">
        <v>167</v>
      </c>
      <c r="V1" s="160" t="s">
        <v>218</v>
      </c>
    </row>
    <row r="2" spans="1:22" x14ac:dyDescent="0.3">
      <c r="A2" s="153">
        <v>2334</v>
      </c>
      <c r="B2" s="153">
        <v>43403</v>
      </c>
      <c r="C2" s="153" t="b">
        <v>0</v>
      </c>
      <c r="D2" s="153" t="s">
        <v>88</v>
      </c>
      <c r="E2" s="153">
        <v>1</v>
      </c>
      <c r="F2" s="153">
        <v>1</v>
      </c>
      <c r="G2" s="153">
        <v>12</v>
      </c>
      <c r="H2" s="153" t="s">
        <v>159</v>
      </c>
      <c r="I2" s="160">
        <v>-1</v>
      </c>
      <c r="J2" s="152">
        <v>18.7</v>
      </c>
      <c r="K2" s="152">
        <v>11</v>
      </c>
      <c r="L2" s="152">
        <v>7.7</v>
      </c>
      <c r="M2" s="152">
        <v>24.1</v>
      </c>
      <c r="N2" s="152">
        <v>13.2</v>
      </c>
      <c r="O2" s="152">
        <v>10.9</v>
      </c>
      <c r="P2" s="154">
        <f t="shared" ref="P2:P7" si="0">AVERAGE(L2,O2)</f>
        <v>9.3000000000000007</v>
      </c>
      <c r="Q2" s="155">
        <f t="shared" ref="Q2:Q7" si="1">IF(AND((N2+K2)/2&gt;5,(M2+J2)/2&gt;10,R2="N",S2="N"),4,IF(AND((N2+K2)/2&lt;5,(M2+J2)/2&gt;10,R2="N",S2="N"),4,IF(AND((N2+K2)/2&lt;5,(M2+J2)/2&lt;5,R2="Y"),1,IF(AND(S2="Y",R2="N"),3,IF(AND(S2="Y",R2="Y"),1,IF(AND((N2+K2)/2&lt;5,(M2+J2)/2&gt;5,(M2+J2)/2&lt;10,R2="N",S2="N"),2,IF(AND((N2+K2)/2&lt;5,(M2+J2)/2&lt;5,R2="N",S2="N"),0,"")))))))</f>
        <v>4</v>
      </c>
      <c r="R2" s="152" t="s">
        <v>105</v>
      </c>
      <c r="S2" s="152" t="s">
        <v>105</v>
      </c>
      <c r="T2" s="153">
        <v>38.5</v>
      </c>
      <c r="U2" s="160" t="s">
        <v>164</v>
      </c>
      <c r="V2" s="153">
        <f>AVERAGE(J2:K2,M2:N2)</f>
        <v>16.75</v>
      </c>
    </row>
    <row r="3" spans="1:22" x14ac:dyDescent="0.3">
      <c r="A3" s="153">
        <v>2335</v>
      </c>
      <c r="B3" s="153">
        <v>43403</v>
      </c>
      <c r="C3" s="153" t="b">
        <v>0</v>
      </c>
      <c r="D3" s="153" t="s">
        <v>89</v>
      </c>
      <c r="E3" s="153">
        <v>2</v>
      </c>
      <c r="F3" s="153">
        <v>1</v>
      </c>
      <c r="G3" s="153">
        <v>12</v>
      </c>
      <c r="H3" s="153" t="s">
        <v>159</v>
      </c>
      <c r="I3" s="160">
        <v>-1</v>
      </c>
      <c r="J3" s="157">
        <v>19.600000000000001</v>
      </c>
      <c r="K3" s="154">
        <v>11.3</v>
      </c>
      <c r="L3" s="159">
        <v>8.3000000000000007</v>
      </c>
      <c r="M3" s="158">
        <v>24.7</v>
      </c>
      <c r="N3" s="155">
        <v>15.1</v>
      </c>
      <c r="O3" s="152">
        <v>9.6</v>
      </c>
      <c r="P3" s="154">
        <f t="shared" si="0"/>
        <v>8.9499999999999993</v>
      </c>
      <c r="Q3" s="155">
        <f t="shared" si="1"/>
        <v>4</v>
      </c>
      <c r="R3" s="157" t="s">
        <v>105</v>
      </c>
      <c r="S3" s="154" t="s">
        <v>105</v>
      </c>
      <c r="T3" s="153">
        <v>38.5</v>
      </c>
      <c r="U3" s="160" t="s">
        <v>164</v>
      </c>
      <c r="V3" s="153">
        <f t="shared" ref="V3:V66" si="2">AVERAGE(J3:K3,M3:N3)</f>
        <v>17.675000000000001</v>
      </c>
    </row>
    <row r="4" spans="1:22" x14ac:dyDescent="0.3">
      <c r="A4" s="153">
        <v>2343</v>
      </c>
      <c r="B4" s="153">
        <v>43411</v>
      </c>
      <c r="C4" s="153" t="b">
        <v>0</v>
      </c>
      <c r="D4" s="153" t="s">
        <v>88</v>
      </c>
      <c r="E4" s="153">
        <v>2</v>
      </c>
      <c r="F4" s="153">
        <v>2</v>
      </c>
      <c r="G4" s="153">
        <v>12</v>
      </c>
      <c r="H4" s="153" t="s">
        <v>159</v>
      </c>
      <c r="I4" s="160">
        <v>-1</v>
      </c>
      <c r="J4" s="153">
        <v>13.7</v>
      </c>
      <c r="K4" s="153">
        <v>6.8</v>
      </c>
      <c r="L4" s="153">
        <v>6.9</v>
      </c>
      <c r="M4" s="153">
        <v>14.3</v>
      </c>
      <c r="N4" s="153">
        <v>6.8</v>
      </c>
      <c r="O4" s="153">
        <v>7.5</v>
      </c>
      <c r="P4" s="154">
        <f t="shared" si="0"/>
        <v>7.2</v>
      </c>
      <c r="Q4" s="155">
        <f t="shared" si="1"/>
        <v>4</v>
      </c>
      <c r="R4" s="153" t="s">
        <v>105</v>
      </c>
      <c r="S4" s="153" t="s">
        <v>105</v>
      </c>
      <c r="T4" s="153">
        <v>38.5</v>
      </c>
      <c r="U4" s="160" t="s">
        <v>164</v>
      </c>
      <c r="V4" s="153">
        <f t="shared" si="2"/>
        <v>10.399999999999999</v>
      </c>
    </row>
    <row r="5" spans="1:22" x14ac:dyDescent="0.3">
      <c r="A5" s="153">
        <v>2344</v>
      </c>
      <c r="B5" s="153">
        <v>43411</v>
      </c>
      <c r="C5" s="153" t="b">
        <v>0</v>
      </c>
      <c r="D5" s="153" t="s">
        <v>88</v>
      </c>
      <c r="E5" s="153">
        <v>1</v>
      </c>
      <c r="F5" s="153">
        <v>2</v>
      </c>
      <c r="G5" s="153">
        <v>14</v>
      </c>
      <c r="H5" s="153" t="s">
        <v>159</v>
      </c>
      <c r="I5" s="160">
        <v>-1</v>
      </c>
      <c r="J5" s="153">
        <v>12.3</v>
      </c>
      <c r="K5" s="153">
        <v>3.6</v>
      </c>
      <c r="L5" s="153">
        <v>8.6999999999999993</v>
      </c>
      <c r="M5" s="153">
        <v>11.5</v>
      </c>
      <c r="N5" s="153">
        <v>5.0999999999999996</v>
      </c>
      <c r="O5" s="153">
        <v>6.4</v>
      </c>
      <c r="P5" s="154">
        <f t="shared" si="0"/>
        <v>7.55</v>
      </c>
      <c r="Q5" s="155">
        <f t="shared" si="1"/>
        <v>4</v>
      </c>
      <c r="R5" s="153" t="s">
        <v>105</v>
      </c>
      <c r="S5" s="153" t="s">
        <v>105</v>
      </c>
      <c r="T5" s="153">
        <v>38.5</v>
      </c>
      <c r="U5" s="160" t="s">
        <v>164</v>
      </c>
      <c r="V5" s="153">
        <f t="shared" si="2"/>
        <v>8.125</v>
      </c>
    </row>
    <row r="6" spans="1:22" x14ac:dyDescent="0.3">
      <c r="A6" s="153">
        <v>2350</v>
      </c>
      <c r="B6" s="153">
        <v>43424</v>
      </c>
      <c r="C6" s="153" t="b">
        <v>0</v>
      </c>
      <c r="D6" s="153" t="s">
        <v>88</v>
      </c>
      <c r="E6" s="153">
        <v>1</v>
      </c>
      <c r="F6" s="153">
        <v>3</v>
      </c>
      <c r="G6" s="153">
        <v>6</v>
      </c>
      <c r="H6" s="153" t="s">
        <v>159</v>
      </c>
      <c r="I6" s="160">
        <v>-1</v>
      </c>
      <c r="J6" s="153">
        <v>12.3</v>
      </c>
      <c r="K6" s="153">
        <v>6.2</v>
      </c>
      <c r="L6" s="153">
        <v>6.1</v>
      </c>
      <c r="M6" s="153">
        <v>16.3</v>
      </c>
      <c r="N6" s="153">
        <v>7.4</v>
      </c>
      <c r="O6" s="153">
        <v>8.9</v>
      </c>
      <c r="P6" s="154">
        <f t="shared" si="0"/>
        <v>7.5</v>
      </c>
      <c r="Q6" s="155">
        <f t="shared" si="1"/>
        <v>4</v>
      </c>
      <c r="R6" s="153" t="s">
        <v>105</v>
      </c>
      <c r="S6" s="153" t="s">
        <v>105</v>
      </c>
      <c r="T6" s="153">
        <v>38.5</v>
      </c>
      <c r="U6" s="160" t="s">
        <v>164</v>
      </c>
      <c r="V6" s="153">
        <f t="shared" si="2"/>
        <v>10.549999999999999</v>
      </c>
    </row>
    <row r="7" spans="1:22" x14ac:dyDescent="0.3">
      <c r="A7" s="153">
        <v>2351</v>
      </c>
      <c r="B7" s="153">
        <v>43424</v>
      </c>
      <c r="C7" s="153" t="b">
        <v>0</v>
      </c>
      <c r="D7" s="153" t="s">
        <v>88</v>
      </c>
      <c r="E7" s="153">
        <v>2</v>
      </c>
      <c r="F7" s="153">
        <v>3</v>
      </c>
      <c r="G7" s="153">
        <v>6</v>
      </c>
      <c r="H7" s="153" t="s">
        <v>159</v>
      </c>
      <c r="I7" s="160">
        <v>-1</v>
      </c>
      <c r="J7" s="153">
        <v>12.6</v>
      </c>
      <c r="K7" s="153">
        <v>4.3</v>
      </c>
      <c r="L7" s="153">
        <v>8.3000000000000007</v>
      </c>
      <c r="M7" s="153">
        <v>11.7</v>
      </c>
      <c r="N7" s="153">
        <v>4.5</v>
      </c>
      <c r="O7" s="153">
        <v>7.2</v>
      </c>
      <c r="P7" s="154">
        <f t="shared" si="0"/>
        <v>7.75</v>
      </c>
      <c r="Q7" s="155">
        <f t="shared" si="1"/>
        <v>4</v>
      </c>
      <c r="R7" s="153" t="s">
        <v>105</v>
      </c>
      <c r="S7" s="153" t="s">
        <v>105</v>
      </c>
      <c r="T7" s="153">
        <v>38.5</v>
      </c>
      <c r="U7" s="160" t="s">
        <v>164</v>
      </c>
      <c r="V7" s="153">
        <f t="shared" si="2"/>
        <v>8.2749999999999986</v>
      </c>
    </row>
    <row r="8" spans="1:22" x14ac:dyDescent="0.3">
      <c r="A8" s="153">
        <v>2367</v>
      </c>
      <c r="B8" s="153">
        <v>43507</v>
      </c>
      <c r="C8" s="153" t="b">
        <v>0</v>
      </c>
      <c r="D8" s="153" t="s">
        <v>89</v>
      </c>
      <c r="E8" s="153">
        <v>2</v>
      </c>
      <c r="F8" s="153">
        <v>4</v>
      </c>
      <c r="G8" s="153">
        <v>1</v>
      </c>
      <c r="H8" s="153" t="s">
        <v>159</v>
      </c>
      <c r="I8" s="160">
        <v>-1</v>
      </c>
      <c r="J8" s="153" t="s">
        <v>56</v>
      </c>
      <c r="K8" s="153" t="s">
        <v>56</v>
      </c>
      <c r="L8" s="153" t="s">
        <v>56</v>
      </c>
      <c r="M8" s="153" t="s">
        <v>56</v>
      </c>
      <c r="N8" s="153" t="s">
        <v>56</v>
      </c>
      <c r="O8" s="153" t="s">
        <v>56</v>
      </c>
      <c r="P8" s="153" t="s">
        <v>56</v>
      </c>
      <c r="Q8" s="155" t="s">
        <v>56</v>
      </c>
      <c r="R8" s="153" t="s">
        <v>56</v>
      </c>
      <c r="S8" s="153" t="s">
        <v>56</v>
      </c>
      <c r="T8" s="153">
        <v>38.5</v>
      </c>
      <c r="U8" s="160" t="s">
        <v>164</v>
      </c>
      <c r="V8" s="153" t="e">
        <f t="shared" si="2"/>
        <v>#DIV/0!</v>
      </c>
    </row>
    <row r="9" spans="1:22" x14ac:dyDescent="0.3">
      <c r="A9" s="153">
        <v>2368</v>
      </c>
      <c r="B9" s="153">
        <v>43507</v>
      </c>
      <c r="C9" s="153" t="b">
        <v>1</v>
      </c>
      <c r="D9" s="153" t="s">
        <v>88</v>
      </c>
      <c r="E9" s="153">
        <v>1</v>
      </c>
      <c r="F9" s="153">
        <v>4</v>
      </c>
      <c r="G9" s="153">
        <v>1</v>
      </c>
      <c r="H9" s="153" t="s">
        <v>159</v>
      </c>
      <c r="I9" s="160">
        <v>-1</v>
      </c>
      <c r="J9" s="153">
        <v>9.6</v>
      </c>
      <c r="K9" s="153">
        <v>4</v>
      </c>
      <c r="L9" s="153">
        <v>5.6</v>
      </c>
      <c r="M9" s="153">
        <v>8.4</v>
      </c>
      <c r="N9" s="153">
        <v>3.6</v>
      </c>
      <c r="O9" s="153">
        <v>4.8</v>
      </c>
      <c r="P9" s="154">
        <f>AVERAGE(L9,O9)</f>
        <v>5.1999999999999993</v>
      </c>
      <c r="Q9" s="155">
        <f>IF(AND((N9+K9)/2&gt;5,(M9+J9)/2&gt;10,R9="N",S9="N"),4,IF(AND((N9+K9)/2&lt;5,(M9+J9)/2&gt;10,R9="N",S9="N"),4,IF(AND((N9+K9)/2&lt;5,(M9+J9)/2&lt;5,R9="Y"),1,IF(AND(S9="Y",R9="N"),3,IF(AND(S9="Y",R9="Y"),1,IF(AND((N9+K9)/2&lt;5,(M9+J9)/2&gt;5,(M9+J9)/2&lt;10,R9="N",S9="N"),2,IF(AND((N9+K9)/2&lt;5,(M9+J9)/2&lt;5,R9="N",S9="N"),0,"")))))))</f>
        <v>2</v>
      </c>
      <c r="R9" s="153" t="s">
        <v>105</v>
      </c>
      <c r="S9" s="153" t="s">
        <v>105</v>
      </c>
      <c r="T9" s="153">
        <v>38.5</v>
      </c>
      <c r="U9" s="160" t="s">
        <v>164</v>
      </c>
      <c r="V9" s="153">
        <f t="shared" si="2"/>
        <v>6.4</v>
      </c>
    </row>
    <row r="10" spans="1:22" x14ac:dyDescent="0.3">
      <c r="A10" s="153">
        <v>2370</v>
      </c>
      <c r="B10" s="153">
        <v>43514</v>
      </c>
      <c r="C10" s="153" t="b">
        <v>0</v>
      </c>
      <c r="D10" s="153" t="s">
        <v>89</v>
      </c>
      <c r="E10" s="153">
        <v>2</v>
      </c>
      <c r="F10" s="153">
        <v>5</v>
      </c>
      <c r="G10" s="153">
        <v>16</v>
      </c>
      <c r="H10" s="153" t="s">
        <v>159</v>
      </c>
      <c r="I10" s="160">
        <v>-1</v>
      </c>
      <c r="J10" s="153" t="s">
        <v>56</v>
      </c>
      <c r="K10" s="153" t="s">
        <v>56</v>
      </c>
      <c r="L10" s="153" t="s">
        <v>56</v>
      </c>
      <c r="M10" s="153" t="s">
        <v>56</v>
      </c>
      <c r="N10" s="153" t="s">
        <v>56</v>
      </c>
      <c r="O10" s="153" t="s">
        <v>56</v>
      </c>
      <c r="P10" s="153" t="s">
        <v>56</v>
      </c>
      <c r="Q10" s="155" t="s">
        <v>56</v>
      </c>
      <c r="R10" s="153" t="s">
        <v>56</v>
      </c>
      <c r="S10" s="153" t="s">
        <v>56</v>
      </c>
      <c r="T10" s="153">
        <v>38.5</v>
      </c>
      <c r="U10" s="160" t="s">
        <v>164</v>
      </c>
      <c r="V10" s="153" t="e">
        <f t="shared" si="2"/>
        <v>#DIV/0!</v>
      </c>
    </row>
    <row r="11" spans="1:22" x14ac:dyDescent="0.3">
      <c r="A11" s="153">
        <v>2371</v>
      </c>
      <c r="B11" s="153">
        <v>43514</v>
      </c>
      <c r="C11" s="153" t="b">
        <v>1</v>
      </c>
      <c r="D11" s="153" t="s">
        <v>88</v>
      </c>
      <c r="E11" s="153" t="s">
        <v>56</v>
      </c>
      <c r="F11" s="153">
        <v>5</v>
      </c>
      <c r="G11" s="153">
        <v>16</v>
      </c>
      <c r="H11" s="153" t="s">
        <v>159</v>
      </c>
      <c r="I11" s="160">
        <v>-1</v>
      </c>
      <c r="J11" s="153" t="s">
        <v>56</v>
      </c>
      <c r="K11" s="153" t="s">
        <v>56</v>
      </c>
      <c r="L11" s="153" t="s">
        <v>56</v>
      </c>
      <c r="M11" s="153" t="s">
        <v>56</v>
      </c>
      <c r="N11" s="153" t="s">
        <v>56</v>
      </c>
      <c r="O11" s="153" t="s">
        <v>56</v>
      </c>
      <c r="P11" s="153" t="s">
        <v>56</v>
      </c>
      <c r="Q11" s="155" t="s">
        <v>56</v>
      </c>
      <c r="R11" s="153" t="s">
        <v>56</v>
      </c>
      <c r="S11" s="153" t="s">
        <v>56</v>
      </c>
      <c r="T11" s="153">
        <v>38.5</v>
      </c>
      <c r="U11" s="160" t="s">
        <v>164</v>
      </c>
      <c r="V11" s="153" t="e">
        <f t="shared" si="2"/>
        <v>#DIV/0!</v>
      </c>
    </row>
    <row r="12" spans="1:22" x14ac:dyDescent="0.3">
      <c r="A12" s="153">
        <v>2374</v>
      </c>
      <c r="B12" s="153">
        <v>43529</v>
      </c>
      <c r="C12" s="153" t="b">
        <v>0</v>
      </c>
      <c r="D12" s="153" t="s">
        <v>88</v>
      </c>
      <c r="E12" s="153">
        <v>1</v>
      </c>
      <c r="F12" s="153">
        <v>6</v>
      </c>
      <c r="G12" s="153">
        <v>21</v>
      </c>
      <c r="H12" s="153" t="s">
        <v>159</v>
      </c>
      <c r="I12" s="160">
        <v>-1</v>
      </c>
      <c r="J12" s="153">
        <v>12.2</v>
      </c>
      <c r="K12" s="153">
        <v>8</v>
      </c>
      <c r="L12" s="153">
        <v>4.2</v>
      </c>
      <c r="M12" s="153">
        <v>14.8</v>
      </c>
      <c r="N12" s="153">
        <v>9.5</v>
      </c>
      <c r="O12" s="153">
        <v>5.3</v>
      </c>
      <c r="P12" s="154">
        <f>AVERAGE(L12,O12)</f>
        <v>4.75</v>
      </c>
      <c r="Q12" s="155">
        <f>IF(AND((N12+K12)/2&gt;5,(M12+J12)/2&gt;10,R12="N",S12="N"),4,IF(AND((N12+K12)/2&lt;5,(M12+J12)/2&gt;10,R12="N",S12="N"),4,IF(AND((N12+K12)/2&lt;5,(M12+J12)/2&lt;5,R12="Y"),1,IF(AND(S12="Y",R12="N"),3,IF(AND(S12="Y",R12="Y"),1,IF(AND((N12+K12)/2&lt;5,(M12+J12)/2&gt;5,(M12+J12)/2&lt;10,R12="N",S12="N"),2,IF(AND((N12+K12)/2&lt;5,(M12+J12)/2&lt;5,R12="N",S12="N"),0,"")))))))</f>
        <v>4</v>
      </c>
      <c r="R12" s="153" t="s">
        <v>105</v>
      </c>
      <c r="S12" s="153" t="s">
        <v>105</v>
      </c>
      <c r="T12" s="153">
        <v>38.5</v>
      </c>
      <c r="U12" s="160" t="s">
        <v>164</v>
      </c>
      <c r="V12" s="153">
        <f t="shared" si="2"/>
        <v>11.125</v>
      </c>
    </row>
    <row r="13" spans="1:22" x14ac:dyDescent="0.3">
      <c r="A13" s="153">
        <v>2375</v>
      </c>
      <c r="B13" s="153">
        <v>43529</v>
      </c>
      <c r="C13" s="153" t="b">
        <v>1</v>
      </c>
      <c r="D13" s="153" t="s">
        <v>88</v>
      </c>
      <c r="E13" s="153" t="s">
        <v>56</v>
      </c>
      <c r="F13" s="153">
        <v>6</v>
      </c>
      <c r="G13" s="153">
        <v>21</v>
      </c>
      <c r="H13" s="153" t="s">
        <v>159</v>
      </c>
      <c r="I13" s="160">
        <v>-1</v>
      </c>
      <c r="J13" s="153">
        <v>14.5</v>
      </c>
      <c r="K13" s="153">
        <v>6.8</v>
      </c>
      <c r="L13" s="153">
        <v>7.7</v>
      </c>
      <c r="M13" s="153">
        <v>13.9</v>
      </c>
      <c r="N13" s="153">
        <v>8.4</v>
      </c>
      <c r="O13" s="153">
        <v>5.5</v>
      </c>
      <c r="P13" s="154">
        <f>AVERAGE(L13,O13)</f>
        <v>6.6</v>
      </c>
      <c r="Q13" s="155">
        <f>IF(AND((N13+K13)/2&gt;5,(M13+J13)/2&gt;10,R13="N",S13="N"),4,IF(AND((N13+K13)/2&lt;5,(M13+J13)/2&gt;10,R13="N",S13="N"),4,IF(AND((N13+K13)/2&lt;5,(M13+J13)/2&lt;5,R13="Y"),1,IF(AND(S13="Y",R13="N"),3,IF(AND(S13="Y",R13="Y"),1,IF(AND((N13+K13)/2&lt;5,(M13+J13)/2&gt;5,(M13+J13)/2&lt;10,R13="N",S13="N"),2,IF(AND((N13+K13)/2&lt;5,(M13+J13)/2&lt;5,R13="N",S13="N"),0,"")))))))</f>
        <v>4</v>
      </c>
      <c r="R13" s="153" t="s">
        <v>105</v>
      </c>
      <c r="S13" s="153" t="s">
        <v>105</v>
      </c>
      <c r="T13" s="153">
        <v>38.5</v>
      </c>
      <c r="U13" s="160" t="s">
        <v>164</v>
      </c>
      <c r="V13" s="153">
        <f t="shared" si="2"/>
        <v>10.9</v>
      </c>
    </row>
    <row r="14" spans="1:22" x14ac:dyDescent="0.3">
      <c r="A14" s="153">
        <v>2379</v>
      </c>
      <c r="B14" s="153">
        <v>43550</v>
      </c>
      <c r="C14" s="153" t="b">
        <v>1</v>
      </c>
      <c r="D14" s="153" t="s">
        <v>88</v>
      </c>
      <c r="E14" s="153">
        <v>1</v>
      </c>
      <c r="F14" s="153">
        <v>7</v>
      </c>
      <c r="G14" s="153">
        <v>10</v>
      </c>
      <c r="H14" s="153" t="s">
        <v>159</v>
      </c>
      <c r="I14" s="160">
        <v>-1</v>
      </c>
      <c r="J14" s="153">
        <v>16.8</v>
      </c>
      <c r="K14" s="153">
        <v>5.6</v>
      </c>
      <c r="L14" s="153">
        <v>11.2</v>
      </c>
      <c r="M14" s="153">
        <v>13.1</v>
      </c>
      <c r="N14" s="153">
        <v>4.4000000000000004</v>
      </c>
      <c r="O14" s="153">
        <v>8.6999999999999993</v>
      </c>
      <c r="P14" s="154">
        <f>AVERAGE(L14,O14)</f>
        <v>9.9499999999999993</v>
      </c>
      <c r="Q14" s="155" t="str">
        <f>IF(AND((N14+K14)/2&gt;5,(M14+J14)/2&gt;10,R14="N",S14="N"),4,IF(AND((N14+K14)/2&lt;5,(M14+J14)/2&gt;10,R14="N",S14="N"),4,IF(AND((N14+K14)/2&lt;5,(M14+J14)/2&lt;5,R14="Y"),1,IF(AND(S14="Y",R14="N"),3,IF(AND(S14="Y",R14="Y"),1,IF(AND((N14+K14)/2&lt;5,(M14+J14)/2&gt;5,(M14+J14)/2&lt;10,R14="N",S14="N"),2,IF(AND((N14+K14)/2&lt;5,(M14+J14)/2&lt;5,R14="N",S14="N"),0,"")))))))</f>
        <v/>
      </c>
      <c r="R14" s="153" t="s">
        <v>105</v>
      </c>
      <c r="S14" s="153" t="s">
        <v>105</v>
      </c>
      <c r="T14" s="153">
        <v>38.5</v>
      </c>
      <c r="U14" s="160" t="s">
        <v>164</v>
      </c>
      <c r="V14" s="153">
        <f t="shared" si="2"/>
        <v>9.9749999999999996</v>
      </c>
    </row>
    <row r="15" spans="1:22" x14ac:dyDescent="0.3">
      <c r="A15" s="153">
        <v>2380</v>
      </c>
      <c r="B15" s="153">
        <v>43550</v>
      </c>
      <c r="C15" s="153" t="b">
        <v>0</v>
      </c>
      <c r="D15" s="153" t="s">
        <v>88</v>
      </c>
      <c r="E15" s="153">
        <v>2</v>
      </c>
      <c r="F15" s="153">
        <v>7</v>
      </c>
      <c r="G15" s="153">
        <v>9</v>
      </c>
      <c r="H15" s="153" t="s">
        <v>159</v>
      </c>
      <c r="I15" s="160">
        <v>-1</v>
      </c>
      <c r="J15" s="153">
        <v>11.4</v>
      </c>
      <c r="K15" s="153">
        <v>5.6</v>
      </c>
      <c r="L15" s="153">
        <v>5.8</v>
      </c>
      <c r="M15" s="153">
        <v>11.1</v>
      </c>
      <c r="N15" s="153">
        <v>5.9</v>
      </c>
      <c r="O15" s="153">
        <v>5.2</v>
      </c>
      <c r="P15" s="154">
        <f>AVERAGE(L15,O15)</f>
        <v>5.5</v>
      </c>
      <c r="Q15" s="155">
        <f>IF(AND((N15+K15)/2&gt;5,(M15+J15)/2&gt;10,R15="N",S15="N"),4,IF(AND((N15+K15)/2&lt;5,(M15+J15)/2&gt;10,R15="N",S15="N"),4,IF(AND((N15+K15)/2&lt;5,(M15+J15)/2&lt;5,R15="Y"),1,IF(AND(S15="Y",R15="N"),3,IF(AND(S15="Y",R15="Y"),1,IF(AND((N15+K15)/2&lt;5,(M15+J15)/2&gt;5,(M15+J15)/2&lt;10,R15="N",S15="N"),2,IF(AND((N15+K15)/2&lt;5,(M15+J15)/2&lt;5,R15="N",S15="N"),0,"")))))))</f>
        <v>4</v>
      </c>
      <c r="R15" s="153" t="s">
        <v>105</v>
      </c>
      <c r="S15" s="153" t="s">
        <v>105</v>
      </c>
      <c r="T15" s="153">
        <v>38.5</v>
      </c>
      <c r="U15" s="160" t="s">
        <v>164</v>
      </c>
      <c r="V15" s="153">
        <f t="shared" si="2"/>
        <v>8.5</v>
      </c>
    </row>
    <row r="16" spans="1:22" x14ac:dyDescent="0.3">
      <c r="A16" s="153">
        <v>2407</v>
      </c>
      <c r="B16" s="153">
        <v>43578</v>
      </c>
      <c r="C16" s="153" t="b">
        <v>0</v>
      </c>
      <c r="D16" s="153" t="s">
        <v>89</v>
      </c>
      <c r="E16" s="153">
        <v>2</v>
      </c>
      <c r="F16" s="153">
        <v>8</v>
      </c>
      <c r="G16" s="153">
        <v>5</v>
      </c>
      <c r="H16" s="153" t="s">
        <v>159</v>
      </c>
      <c r="I16" s="160">
        <v>-1</v>
      </c>
      <c r="J16" s="153">
        <v>10</v>
      </c>
      <c r="K16" s="153">
        <v>4.8</v>
      </c>
      <c r="L16" s="153">
        <v>5.2</v>
      </c>
      <c r="M16" s="153">
        <v>10.3</v>
      </c>
      <c r="N16" s="153">
        <v>4.7</v>
      </c>
      <c r="O16" s="153">
        <v>5.6</v>
      </c>
      <c r="P16" s="154">
        <f>AVERAGE(L16,O16)</f>
        <v>5.4</v>
      </c>
      <c r="Q16" s="155">
        <f>IF(AND((N16+K16)/2&gt;5,(M16+J16)/2&gt;10,R16="N",S16="N"),4,IF(AND((N16+K16)/2&lt;5,(M16+J16)/2&gt;10,R16="N",S16="N"),4,IF(AND((N16+K16)/2&lt;5,(M16+J16)/2&lt;5,R16="Y"),1,IF(AND(S16="Y",R16="N"),3,IF(AND(S16="Y",R16="Y"),1,IF(AND((N16+K16)/2&lt;5,(M16+J16)/2&gt;5,(M16+J16)/2&lt;10,R16="N",S16="N"),2,IF(AND((N16+K16)/2&lt;5,(M16+J16)/2&lt;5,R16="N",S16="N"),0,"")))))))</f>
        <v>4</v>
      </c>
      <c r="R16" s="153" t="s">
        <v>105</v>
      </c>
      <c r="S16" s="153" t="s">
        <v>105</v>
      </c>
      <c r="T16" s="153">
        <v>38.5</v>
      </c>
      <c r="U16" s="160" t="s">
        <v>164</v>
      </c>
      <c r="V16" s="153">
        <f t="shared" si="2"/>
        <v>7.45</v>
      </c>
    </row>
    <row r="17" spans="1:22" x14ac:dyDescent="0.3">
      <c r="A17" s="153">
        <v>2408</v>
      </c>
      <c r="B17" s="153">
        <v>43578</v>
      </c>
      <c r="C17" s="153" t="b">
        <v>1</v>
      </c>
      <c r="D17" s="153" t="s">
        <v>88</v>
      </c>
      <c r="E17" s="153">
        <v>1</v>
      </c>
      <c r="F17" s="153">
        <v>8</v>
      </c>
      <c r="G17" s="153">
        <v>5</v>
      </c>
      <c r="H17" s="153" t="s">
        <v>159</v>
      </c>
      <c r="I17" s="160">
        <v>-1</v>
      </c>
      <c r="J17" s="153" t="s">
        <v>56</v>
      </c>
      <c r="K17" s="153" t="s">
        <v>56</v>
      </c>
      <c r="L17" s="153" t="s">
        <v>56</v>
      </c>
      <c r="M17" s="153" t="s">
        <v>56</v>
      </c>
      <c r="N17" s="153" t="s">
        <v>56</v>
      </c>
      <c r="O17" s="153" t="s">
        <v>56</v>
      </c>
      <c r="P17" s="153" t="s">
        <v>56</v>
      </c>
      <c r="Q17" s="155" t="s">
        <v>56</v>
      </c>
      <c r="R17" s="153" t="s">
        <v>56</v>
      </c>
      <c r="S17" s="153" t="s">
        <v>56</v>
      </c>
      <c r="T17" s="153">
        <v>38.5</v>
      </c>
      <c r="U17" s="160" t="s">
        <v>164</v>
      </c>
      <c r="V17" s="153" t="e">
        <f t="shared" si="2"/>
        <v>#DIV/0!</v>
      </c>
    </row>
    <row r="18" spans="1:22" x14ac:dyDescent="0.3">
      <c r="A18" s="153">
        <v>2409</v>
      </c>
      <c r="B18" s="153">
        <v>43592</v>
      </c>
      <c r="C18" s="153" t="b">
        <v>1</v>
      </c>
      <c r="D18" s="153" t="s">
        <v>88</v>
      </c>
      <c r="E18" s="153">
        <v>3</v>
      </c>
      <c r="F18" s="153">
        <v>9</v>
      </c>
      <c r="G18" s="153">
        <v>7</v>
      </c>
      <c r="H18" s="153" t="s">
        <v>159</v>
      </c>
      <c r="I18" s="160">
        <v>-1</v>
      </c>
      <c r="J18" s="153" t="s">
        <v>56</v>
      </c>
      <c r="K18" s="153" t="s">
        <v>56</v>
      </c>
      <c r="L18" s="153" t="s">
        <v>56</v>
      </c>
      <c r="M18" s="153" t="s">
        <v>56</v>
      </c>
      <c r="N18" s="153" t="s">
        <v>56</v>
      </c>
      <c r="O18" s="153" t="s">
        <v>56</v>
      </c>
      <c r="P18" s="153" t="s">
        <v>56</v>
      </c>
      <c r="Q18" s="155" t="s">
        <v>56</v>
      </c>
      <c r="R18" s="153" t="s">
        <v>56</v>
      </c>
      <c r="S18" s="153" t="s">
        <v>56</v>
      </c>
      <c r="T18" s="153">
        <v>38.5</v>
      </c>
      <c r="U18" s="160" t="s">
        <v>164</v>
      </c>
      <c r="V18" s="153" t="e">
        <f t="shared" si="2"/>
        <v>#DIV/0!</v>
      </c>
    </row>
    <row r="19" spans="1:22" x14ac:dyDescent="0.3">
      <c r="A19" s="153">
        <v>2334</v>
      </c>
      <c r="B19" s="153">
        <v>43403</v>
      </c>
      <c r="C19" s="153" t="b">
        <v>0</v>
      </c>
      <c r="D19" s="153" t="s">
        <v>88</v>
      </c>
      <c r="E19" s="153">
        <v>1</v>
      </c>
      <c r="F19" s="153">
        <v>1</v>
      </c>
      <c r="G19" s="153">
        <v>12</v>
      </c>
      <c r="H19" s="153" t="s">
        <v>159</v>
      </c>
      <c r="I19" s="160">
        <v>0</v>
      </c>
      <c r="J19" s="153">
        <v>1.2</v>
      </c>
      <c r="K19" s="152">
        <v>0.8</v>
      </c>
      <c r="L19" s="153">
        <v>0.4</v>
      </c>
      <c r="M19" s="153">
        <v>1.4</v>
      </c>
      <c r="N19" s="152">
        <v>0.9</v>
      </c>
      <c r="O19" s="152">
        <v>10.9</v>
      </c>
      <c r="P19" s="154">
        <f t="shared" ref="P19:P24" si="3">AVERAGE(L19,O19)</f>
        <v>5.65</v>
      </c>
      <c r="Q19" s="155">
        <f t="shared" ref="Q19:Q24" si="4">IF(AND((N19+K19)/2&gt;5,(M19+J19)/2&gt;10,R19="N",S19="N"),4,IF(AND((N19+K19)/2&lt;5,(M19+J19)/2&gt;10,R19="N",S19="N"),4,IF(AND((N19+K19)/2&lt;5,(M19+J19)/2&lt;5,R19="Y"),1,IF(AND(S19="Y",R19="N"),3,IF(AND(S19="Y",R19="Y"),1,IF(AND((N19+K19)/2&lt;5,(M19+J19)/2&gt;5,(M19+J19)/2&lt;10,R19="N",S19="N"),2,IF(AND((N19+K19)/2&lt;5,(M19+J19)/2&lt;5,R19="N",S19="N"),0,"")))))))</f>
        <v>0</v>
      </c>
      <c r="R19" s="152" t="s">
        <v>105</v>
      </c>
      <c r="S19" s="152" t="s">
        <v>105</v>
      </c>
      <c r="T19">
        <v>38.479999999999997</v>
      </c>
      <c r="U19" s="160" t="s">
        <v>164</v>
      </c>
      <c r="V19" s="153">
        <f t="shared" si="2"/>
        <v>1.075</v>
      </c>
    </row>
    <row r="20" spans="1:22" x14ac:dyDescent="0.3">
      <c r="A20" s="153">
        <v>2335</v>
      </c>
      <c r="B20" s="153">
        <v>43403</v>
      </c>
      <c r="C20" s="153" t="b">
        <v>0</v>
      </c>
      <c r="D20" s="153" t="s">
        <v>89</v>
      </c>
      <c r="E20" s="153">
        <v>2</v>
      </c>
      <c r="F20" s="153">
        <v>1</v>
      </c>
      <c r="G20" s="153">
        <v>12</v>
      </c>
      <c r="H20" s="153" t="s">
        <v>159</v>
      </c>
      <c r="I20" s="160">
        <v>0</v>
      </c>
      <c r="J20" s="153">
        <v>1.8</v>
      </c>
      <c r="K20" s="152">
        <v>1.3</v>
      </c>
      <c r="L20" s="153">
        <v>0.5</v>
      </c>
      <c r="M20" s="153">
        <v>4.3</v>
      </c>
      <c r="N20" s="152">
        <v>3.3</v>
      </c>
      <c r="O20" s="152">
        <v>9.6</v>
      </c>
      <c r="P20" s="154">
        <f t="shared" si="3"/>
        <v>5.05</v>
      </c>
      <c r="Q20" s="155">
        <f t="shared" si="4"/>
        <v>0</v>
      </c>
      <c r="R20" s="152" t="s">
        <v>105</v>
      </c>
      <c r="S20" s="152" t="s">
        <v>105</v>
      </c>
      <c r="T20">
        <v>38.479999999999997</v>
      </c>
      <c r="U20" s="160" t="s">
        <v>164</v>
      </c>
      <c r="V20" s="153">
        <f t="shared" si="2"/>
        <v>2.6749999999999998</v>
      </c>
    </row>
    <row r="21" spans="1:22" x14ac:dyDescent="0.3">
      <c r="A21" s="153">
        <v>2343</v>
      </c>
      <c r="B21" s="153">
        <v>43411</v>
      </c>
      <c r="C21" s="153" t="b">
        <v>0</v>
      </c>
      <c r="D21" s="153" t="s">
        <v>88</v>
      </c>
      <c r="E21" s="153">
        <v>2</v>
      </c>
      <c r="F21" s="153">
        <v>2</v>
      </c>
      <c r="G21" s="153">
        <v>12</v>
      </c>
      <c r="H21" s="153" t="s">
        <v>159</v>
      </c>
      <c r="I21" s="160">
        <v>0</v>
      </c>
      <c r="J21" s="153">
        <v>1.3</v>
      </c>
      <c r="K21" s="152">
        <v>0.6</v>
      </c>
      <c r="L21" s="153">
        <v>0.7</v>
      </c>
      <c r="M21" s="153">
        <v>1.2</v>
      </c>
      <c r="N21" s="152">
        <v>0.8</v>
      </c>
      <c r="O21" s="152">
        <v>7.5</v>
      </c>
      <c r="P21" s="154">
        <f t="shared" si="3"/>
        <v>4.0999999999999996</v>
      </c>
      <c r="Q21" s="155">
        <f t="shared" si="4"/>
        <v>0</v>
      </c>
      <c r="R21" s="152" t="s">
        <v>105</v>
      </c>
      <c r="S21" s="152" t="s">
        <v>105</v>
      </c>
      <c r="T21">
        <v>38.479999999999997</v>
      </c>
      <c r="U21" s="160" t="s">
        <v>164</v>
      </c>
      <c r="V21" s="153">
        <f t="shared" si="2"/>
        <v>0.97499999999999987</v>
      </c>
    </row>
    <row r="22" spans="1:22" x14ac:dyDescent="0.3">
      <c r="A22" s="153">
        <v>2344</v>
      </c>
      <c r="B22" s="153">
        <v>43411</v>
      </c>
      <c r="C22" s="153" t="b">
        <v>0</v>
      </c>
      <c r="D22" s="153" t="s">
        <v>88</v>
      </c>
      <c r="E22" s="153">
        <v>1</v>
      </c>
      <c r="F22" s="153">
        <v>2</v>
      </c>
      <c r="G22" s="153">
        <v>14</v>
      </c>
      <c r="H22" s="153" t="s">
        <v>159</v>
      </c>
      <c r="I22" s="160">
        <v>0</v>
      </c>
      <c r="J22" s="153">
        <v>1.2</v>
      </c>
      <c r="K22" s="152">
        <v>1</v>
      </c>
      <c r="L22" s="153">
        <v>0.2</v>
      </c>
      <c r="M22" s="153">
        <v>2.1</v>
      </c>
      <c r="N22" s="152">
        <v>1.4</v>
      </c>
      <c r="O22" s="152">
        <v>6.4</v>
      </c>
      <c r="P22" s="154">
        <f t="shared" si="3"/>
        <v>3.3000000000000003</v>
      </c>
      <c r="Q22" s="155">
        <f t="shared" si="4"/>
        <v>0</v>
      </c>
      <c r="R22" s="152" t="s">
        <v>105</v>
      </c>
      <c r="S22" s="152" t="s">
        <v>105</v>
      </c>
      <c r="T22">
        <v>38.479999999999997</v>
      </c>
      <c r="U22" s="160" t="s">
        <v>164</v>
      </c>
      <c r="V22" s="153">
        <f t="shared" si="2"/>
        <v>1.4250000000000003</v>
      </c>
    </row>
    <row r="23" spans="1:22" x14ac:dyDescent="0.3">
      <c r="A23" s="153">
        <v>2350</v>
      </c>
      <c r="B23" s="153">
        <v>43424</v>
      </c>
      <c r="C23" s="153" t="b">
        <v>0</v>
      </c>
      <c r="D23" s="153" t="s">
        <v>88</v>
      </c>
      <c r="E23" s="153">
        <v>1</v>
      </c>
      <c r="F23" s="153">
        <v>3</v>
      </c>
      <c r="G23" s="153">
        <v>6</v>
      </c>
      <c r="H23" s="153" t="s">
        <v>159</v>
      </c>
      <c r="I23" s="160">
        <v>0</v>
      </c>
      <c r="J23" s="153">
        <v>2</v>
      </c>
      <c r="K23" s="152">
        <v>1.2</v>
      </c>
      <c r="L23" s="153">
        <v>0.8</v>
      </c>
      <c r="M23" s="153">
        <v>1.9</v>
      </c>
      <c r="N23" s="152">
        <v>1</v>
      </c>
      <c r="O23" s="152">
        <v>8.9</v>
      </c>
      <c r="P23" s="154">
        <f t="shared" si="3"/>
        <v>4.8500000000000005</v>
      </c>
      <c r="Q23" s="155">
        <f t="shared" si="4"/>
        <v>0</v>
      </c>
      <c r="R23" s="152" t="s">
        <v>105</v>
      </c>
      <c r="S23" s="152" t="s">
        <v>105</v>
      </c>
      <c r="T23">
        <v>38.479999999999997</v>
      </c>
      <c r="U23" s="160" t="s">
        <v>164</v>
      </c>
      <c r="V23" s="153">
        <f t="shared" si="2"/>
        <v>1.5249999999999999</v>
      </c>
    </row>
    <row r="24" spans="1:22" x14ac:dyDescent="0.3">
      <c r="A24" s="153">
        <v>2351</v>
      </c>
      <c r="B24" s="153">
        <v>43424</v>
      </c>
      <c r="C24" s="153" t="b">
        <v>0</v>
      </c>
      <c r="D24" s="153" t="s">
        <v>88</v>
      </c>
      <c r="E24" s="153">
        <v>2</v>
      </c>
      <c r="F24" s="153">
        <v>3</v>
      </c>
      <c r="G24" s="153">
        <v>6</v>
      </c>
      <c r="H24" s="153" t="s">
        <v>159</v>
      </c>
      <c r="I24" s="160">
        <v>0</v>
      </c>
      <c r="J24" s="153">
        <v>0.8</v>
      </c>
      <c r="K24" s="152">
        <v>0.5</v>
      </c>
      <c r="L24" s="153">
        <v>0.3</v>
      </c>
      <c r="M24" s="153">
        <v>1.7</v>
      </c>
      <c r="N24" s="152">
        <v>1</v>
      </c>
      <c r="O24" s="152">
        <v>7.2</v>
      </c>
      <c r="P24" s="154">
        <f t="shared" si="3"/>
        <v>3.75</v>
      </c>
      <c r="Q24" s="155">
        <f t="shared" si="4"/>
        <v>0</v>
      </c>
      <c r="R24" s="152" t="s">
        <v>105</v>
      </c>
      <c r="S24" s="152" t="s">
        <v>105</v>
      </c>
      <c r="T24">
        <v>38.479999999999997</v>
      </c>
      <c r="U24" s="160" t="s">
        <v>164</v>
      </c>
      <c r="V24" s="153">
        <f t="shared" si="2"/>
        <v>1</v>
      </c>
    </row>
    <row r="25" spans="1:22" x14ac:dyDescent="0.3">
      <c r="A25" s="153">
        <v>2367</v>
      </c>
      <c r="B25" s="153">
        <v>43507</v>
      </c>
      <c r="C25" s="153" t="b">
        <v>0</v>
      </c>
      <c r="D25" s="153" t="s">
        <v>89</v>
      </c>
      <c r="E25" s="153">
        <v>2</v>
      </c>
      <c r="F25" s="153">
        <v>4</v>
      </c>
      <c r="G25" s="153">
        <v>1</v>
      </c>
      <c r="H25" s="153" t="s">
        <v>159</v>
      </c>
      <c r="I25" s="160">
        <v>0</v>
      </c>
      <c r="J25" s="153" t="s">
        <v>56</v>
      </c>
      <c r="K25" s="153" t="s">
        <v>56</v>
      </c>
      <c r="L25" s="153" t="s">
        <v>56</v>
      </c>
      <c r="M25" s="153" t="s">
        <v>56</v>
      </c>
      <c r="N25" s="153" t="s">
        <v>56</v>
      </c>
      <c r="O25" s="153" t="s">
        <v>56</v>
      </c>
      <c r="P25" s="153" t="s">
        <v>56</v>
      </c>
      <c r="Q25" s="153" t="s">
        <v>56</v>
      </c>
      <c r="R25" s="153" t="s">
        <v>56</v>
      </c>
      <c r="S25" s="153" t="s">
        <v>56</v>
      </c>
      <c r="T25">
        <v>38.479999999999997</v>
      </c>
      <c r="U25" s="160" t="s">
        <v>164</v>
      </c>
      <c r="V25" s="153" t="e">
        <f t="shared" si="2"/>
        <v>#DIV/0!</v>
      </c>
    </row>
    <row r="26" spans="1:22" x14ac:dyDescent="0.3">
      <c r="A26" s="153">
        <v>2368</v>
      </c>
      <c r="B26" s="153">
        <v>43507</v>
      </c>
      <c r="C26" s="153" t="b">
        <v>1</v>
      </c>
      <c r="D26" s="153" t="s">
        <v>88</v>
      </c>
      <c r="E26" s="153">
        <v>1</v>
      </c>
      <c r="F26" s="153">
        <v>4</v>
      </c>
      <c r="G26" s="153">
        <v>1</v>
      </c>
      <c r="H26" s="153" t="s">
        <v>159</v>
      </c>
      <c r="I26" s="160">
        <v>0</v>
      </c>
      <c r="J26" s="153">
        <v>1.7</v>
      </c>
      <c r="K26" s="152">
        <v>1.2</v>
      </c>
      <c r="L26" s="153">
        <v>0.5</v>
      </c>
      <c r="M26" s="153">
        <v>1.4</v>
      </c>
      <c r="N26" s="152">
        <v>0.9</v>
      </c>
      <c r="O26" s="152">
        <v>4.8</v>
      </c>
      <c r="P26" s="154">
        <f>AVERAGE(L26,O26)</f>
        <v>2.65</v>
      </c>
      <c r="Q26" s="155">
        <f>IF(AND((N26+K26)/2&gt;5,(M26+J26)/2&gt;10,R26="N",S26="N"),4,IF(AND((N26+K26)/2&lt;5,(M26+J26)/2&gt;10,R26="N",S26="N"),4,IF(AND((N26+K26)/2&lt;5,(M26+J26)/2&lt;5,R26="Y"),1,IF(AND(S26="Y",R26="N"),3,IF(AND(S26="Y",R26="Y"),1,IF(AND((N26+K26)/2&lt;5,(M26+J26)/2&gt;5,(M26+J26)/2&lt;10,R26="N",S26="N"),2,IF(AND((N26+K26)/2&lt;5,(M26+J26)/2&lt;5,R26="N",S26="N"),0,"")))))))</f>
        <v>0</v>
      </c>
      <c r="R26" s="152" t="s">
        <v>105</v>
      </c>
      <c r="S26" s="152" t="s">
        <v>105</v>
      </c>
      <c r="T26">
        <v>38.479999999999997</v>
      </c>
      <c r="U26" s="160" t="s">
        <v>164</v>
      </c>
      <c r="V26" s="153">
        <f t="shared" si="2"/>
        <v>1.3</v>
      </c>
    </row>
    <row r="27" spans="1:22" x14ac:dyDescent="0.3">
      <c r="A27" s="153">
        <v>2370</v>
      </c>
      <c r="B27" s="153">
        <v>43514</v>
      </c>
      <c r="C27" s="153" t="b">
        <v>0</v>
      </c>
      <c r="D27" s="153" t="s">
        <v>89</v>
      </c>
      <c r="E27" s="153">
        <v>2</v>
      </c>
      <c r="F27" s="153">
        <v>5</v>
      </c>
      <c r="G27" s="153">
        <v>16</v>
      </c>
      <c r="H27" s="153" t="s">
        <v>159</v>
      </c>
      <c r="I27" s="160">
        <v>0</v>
      </c>
      <c r="J27" s="153" t="s">
        <v>56</v>
      </c>
      <c r="K27" s="153" t="s">
        <v>56</v>
      </c>
      <c r="L27" s="153" t="s">
        <v>56</v>
      </c>
      <c r="M27" s="153" t="s">
        <v>56</v>
      </c>
      <c r="N27" s="153" t="s">
        <v>56</v>
      </c>
      <c r="O27" s="153" t="s">
        <v>56</v>
      </c>
      <c r="P27" s="153" t="s">
        <v>56</v>
      </c>
      <c r="Q27" s="153" t="s">
        <v>56</v>
      </c>
      <c r="R27" s="153" t="s">
        <v>56</v>
      </c>
      <c r="S27" s="153" t="s">
        <v>56</v>
      </c>
      <c r="T27">
        <v>38.479999999999997</v>
      </c>
      <c r="U27" s="160" t="s">
        <v>164</v>
      </c>
      <c r="V27" s="153" t="e">
        <f t="shared" si="2"/>
        <v>#DIV/0!</v>
      </c>
    </row>
    <row r="28" spans="1:22" x14ac:dyDescent="0.3">
      <c r="A28" s="153">
        <v>2371</v>
      </c>
      <c r="B28" s="153">
        <v>43514</v>
      </c>
      <c r="C28" s="153" t="b">
        <v>1</v>
      </c>
      <c r="D28" s="153" t="s">
        <v>88</v>
      </c>
      <c r="E28" s="153" t="s">
        <v>56</v>
      </c>
      <c r="F28" s="153">
        <v>5</v>
      </c>
      <c r="G28" s="153">
        <v>16</v>
      </c>
      <c r="H28" s="153" t="s">
        <v>159</v>
      </c>
      <c r="I28" s="160">
        <v>0</v>
      </c>
      <c r="J28" s="153" t="s">
        <v>56</v>
      </c>
      <c r="K28" s="153" t="s">
        <v>56</v>
      </c>
      <c r="L28" s="153" t="s">
        <v>56</v>
      </c>
      <c r="M28" s="153" t="s">
        <v>56</v>
      </c>
      <c r="N28" s="153" t="s">
        <v>56</v>
      </c>
      <c r="O28" s="153" t="s">
        <v>56</v>
      </c>
      <c r="P28" s="153" t="s">
        <v>56</v>
      </c>
      <c r="Q28" s="153" t="s">
        <v>56</v>
      </c>
      <c r="R28" s="153" t="s">
        <v>56</v>
      </c>
      <c r="S28" s="153" t="s">
        <v>56</v>
      </c>
      <c r="T28">
        <v>38.479999999999997</v>
      </c>
      <c r="U28" s="160" t="s">
        <v>164</v>
      </c>
      <c r="V28" s="153" t="e">
        <f t="shared" si="2"/>
        <v>#DIV/0!</v>
      </c>
    </row>
    <row r="29" spans="1:22" x14ac:dyDescent="0.3">
      <c r="A29" s="153">
        <v>2374</v>
      </c>
      <c r="B29" s="153">
        <v>43529</v>
      </c>
      <c r="C29" s="153" t="b">
        <v>0</v>
      </c>
      <c r="D29" s="153" t="s">
        <v>88</v>
      </c>
      <c r="E29" s="153">
        <v>1</v>
      </c>
      <c r="F29" s="153">
        <v>6</v>
      </c>
      <c r="G29" s="153">
        <v>21</v>
      </c>
      <c r="H29" s="153" t="s">
        <v>159</v>
      </c>
      <c r="I29" s="160">
        <v>0</v>
      </c>
      <c r="J29" s="153">
        <v>2.7</v>
      </c>
      <c r="K29" s="152">
        <v>1.6</v>
      </c>
      <c r="L29" s="153">
        <v>1.1000000000000001</v>
      </c>
      <c r="M29" s="153">
        <v>2.1</v>
      </c>
      <c r="N29" s="152">
        <v>1.4</v>
      </c>
      <c r="O29" s="152">
        <v>5.3</v>
      </c>
      <c r="P29" s="154">
        <f t="shared" ref="P29:P34" si="5">AVERAGE(L29,O29)</f>
        <v>3.2</v>
      </c>
      <c r="Q29" s="155">
        <f t="shared" ref="Q29:Q34" si="6">IF(AND((N29+K29)/2&gt;5,(M29+J29)/2&gt;10,R29="N",S29="N"),4,IF(AND((N29+K29)/2&lt;5,(M29+J29)/2&gt;10,R29="N",S29="N"),4,IF(AND((N29+K29)/2&lt;5,(M29+J29)/2&lt;5,R29="Y"),1,IF(AND(S29="Y",R29="N"),3,IF(AND(S29="Y",R29="Y"),1,IF(AND((N29+K29)/2&lt;5,(M29+J29)/2&gt;5,(M29+J29)/2&lt;10,R29="N",S29="N"),2,IF(AND((N29+K29)/2&lt;5,(M29+J29)/2&lt;5,R29="N",S29="N"),0,"")))))))</f>
        <v>0</v>
      </c>
      <c r="R29" s="152" t="s">
        <v>105</v>
      </c>
      <c r="S29" s="152" t="s">
        <v>105</v>
      </c>
      <c r="T29">
        <v>38.479999999999997</v>
      </c>
      <c r="U29" s="160" t="s">
        <v>164</v>
      </c>
      <c r="V29" s="153">
        <f t="shared" si="2"/>
        <v>1.9500000000000002</v>
      </c>
    </row>
    <row r="30" spans="1:22" x14ac:dyDescent="0.3">
      <c r="A30" s="153">
        <v>2375</v>
      </c>
      <c r="B30" s="153">
        <v>43529</v>
      </c>
      <c r="C30" s="153" t="b">
        <v>1</v>
      </c>
      <c r="D30" s="153" t="s">
        <v>88</v>
      </c>
      <c r="E30" s="153" t="s">
        <v>56</v>
      </c>
      <c r="F30" s="153">
        <v>6</v>
      </c>
      <c r="G30" s="153">
        <v>21</v>
      </c>
      <c r="H30" s="153" t="s">
        <v>159</v>
      </c>
      <c r="I30" s="160">
        <v>0</v>
      </c>
      <c r="J30" s="153">
        <v>1.8</v>
      </c>
      <c r="K30" s="152">
        <v>1.1000000000000001</v>
      </c>
      <c r="L30" s="153">
        <v>0.7</v>
      </c>
      <c r="M30" s="153">
        <v>2.5</v>
      </c>
      <c r="N30" s="152">
        <v>1.6</v>
      </c>
      <c r="O30" s="152">
        <v>5.5</v>
      </c>
      <c r="P30" s="154">
        <f t="shared" si="5"/>
        <v>3.1</v>
      </c>
      <c r="Q30" s="155">
        <f t="shared" si="6"/>
        <v>0</v>
      </c>
      <c r="R30" s="152" t="s">
        <v>105</v>
      </c>
      <c r="S30" s="152" t="s">
        <v>105</v>
      </c>
      <c r="T30">
        <v>38.479999999999997</v>
      </c>
      <c r="U30" s="160" t="s">
        <v>164</v>
      </c>
      <c r="V30" s="153">
        <f t="shared" si="2"/>
        <v>1.75</v>
      </c>
    </row>
    <row r="31" spans="1:22" x14ac:dyDescent="0.3">
      <c r="A31" s="153">
        <v>2375</v>
      </c>
      <c r="B31" s="153">
        <v>43529</v>
      </c>
      <c r="C31" s="153" t="b">
        <v>1</v>
      </c>
      <c r="D31" s="153" t="s">
        <v>88</v>
      </c>
      <c r="E31" s="153" t="s">
        <v>56</v>
      </c>
      <c r="F31" s="153">
        <v>6</v>
      </c>
      <c r="G31" s="153">
        <v>21</v>
      </c>
      <c r="H31" s="153" t="s">
        <v>159</v>
      </c>
      <c r="I31" s="160">
        <v>0</v>
      </c>
      <c r="J31" s="152">
        <v>13.8</v>
      </c>
      <c r="K31" s="152">
        <v>5.8</v>
      </c>
      <c r="L31" s="152">
        <v>8</v>
      </c>
      <c r="M31" s="152">
        <v>11.8</v>
      </c>
      <c r="N31" s="152">
        <v>6.9</v>
      </c>
      <c r="O31" s="152">
        <v>4.0999999999999996</v>
      </c>
      <c r="P31" s="154">
        <f t="shared" si="5"/>
        <v>6.05</v>
      </c>
      <c r="Q31" s="155">
        <f t="shared" si="6"/>
        <v>4</v>
      </c>
      <c r="R31" s="152" t="s">
        <v>105</v>
      </c>
      <c r="S31" s="152" t="s">
        <v>105</v>
      </c>
      <c r="T31">
        <v>33.74</v>
      </c>
      <c r="U31" s="160" t="s">
        <v>165</v>
      </c>
      <c r="V31" s="153">
        <f t="shared" si="2"/>
        <v>9.5750000000000011</v>
      </c>
    </row>
    <row r="32" spans="1:22" x14ac:dyDescent="0.3">
      <c r="A32" s="153">
        <v>2379</v>
      </c>
      <c r="B32" s="153">
        <v>43550</v>
      </c>
      <c r="C32" s="153" t="b">
        <v>1</v>
      </c>
      <c r="D32" s="153" t="s">
        <v>88</v>
      </c>
      <c r="E32" s="153">
        <v>1</v>
      </c>
      <c r="F32" s="153">
        <v>7</v>
      </c>
      <c r="G32" s="153">
        <v>10</v>
      </c>
      <c r="H32" s="153" t="s">
        <v>159</v>
      </c>
      <c r="I32" s="160">
        <v>0</v>
      </c>
      <c r="J32" s="153">
        <v>0.9</v>
      </c>
      <c r="K32" s="152">
        <v>0.5</v>
      </c>
      <c r="L32" s="153">
        <v>0.4</v>
      </c>
      <c r="M32" s="153">
        <v>0.9</v>
      </c>
      <c r="N32" s="152">
        <v>0.5</v>
      </c>
      <c r="O32" s="152">
        <v>8.6999999999999993</v>
      </c>
      <c r="P32" s="154">
        <f t="shared" si="5"/>
        <v>4.55</v>
      </c>
      <c r="Q32" s="155">
        <f t="shared" si="6"/>
        <v>0</v>
      </c>
      <c r="R32" s="152" t="s">
        <v>105</v>
      </c>
      <c r="S32" s="152" t="s">
        <v>105</v>
      </c>
      <c r="T32">
        <v>38.479999999999997</v>
      </c>
      <c r="U32" s="160" t="s">
        <v>164</v>
      </c>
      <c r="V32" s="153">
        <f t="shared" si="2"/>
        <v>0.7</v>
      </c>
    </row>
    <row r="33" spans="1:22" x14ac:dyDescent="0.3">
      <c r="A33" s="153">
        <v>2380</v>
      </c>
      <c r="B33" s="153">
        <v>43550</v>
      </c>
      <c r="C33" s="153" t="b">
        <v>0</v>
      </c>
      <c r="D33" s="153" t="s">
        <v>88</v>
      </c>
      <c r="E33" s="153">
        <v>2</v>
      </c>
      <c r="F33" s="153">
        <v>7</v>
      </c>
      <c r="G33" s="153">
        <v>9</v>
      </c>
      <c r="H33" s="153" t="s">
        <v>159</v>
      </c>
      <c r="I33" s="160">
        <v>0</v>
      </c>
      <c r="J33" s="153">
        <v>2</v>
      </c>
      <c r="K33" s="152">
        <v>1</v>
      </c>
      <c r="L33" s="153">
        <v>1</v>
      </c>
      <c r="M33" s="153">
        <v>2.1</v>
      </c>
      <c r="N33" s="152">
        <v>1.1000000000000001</v>
      </c>
      <c r="O33" s="152">
        <v>5.2</v>
      </c>
      <c r="P33" s="154">
        <f t="shared" si="5"/>
        <v>3.1</v>
      </c>
      <c r="Q33" s="155">
        <f t="shared" si="6"/>
        <v>0</v>
      </c>
      <c r="R33" s="152" t="s">
        <v>105</v>
      </c>
      <c r="S33" s="152" t="s">
        <v>105</v>
      </c>
      <c r="T33">
        <v>38.479999999999997</v>
      </c>
      <c r="U33" s="160" t="s">
        <v>164</v>
      </c>
      <c r="V33" s="153">
        <f t="shared" si="2"/>
        <v>1.5499999999999998</v>
      </c>
    </row>
    <row r="34" spans="1:22" x14ac:dyDescent="0.3">
      <c r="A34" s="153">
        <v>2407</v>
      </c>
      <c r="B34" s="153">
        <v>43578</v>
      </c>
      <c r="C34" s="153" t="b">
        <v>0</v>
      </c>
      <c r="D34" s="153" t="s">
        <v>89</v>
      </c>
      <c r="E34" s="153">
        <v>2</v>
      </c>
      <c r="F34" s="153">
        <v>8</v>
      </c>
      <c r="G34" s="153">
        <v>5</v>
      </c>
      <c r="H34" s="153" t="s">
        <v>159</v>
      </c>
      <c r="I34" s="160">
        <v>0</v>
      </c>
      <c r="J34" s="153">
        <v>3</v>
      </c>
      <c r="K34" s="152">
        <v>1</v>
      </c>
      <c r="L34" s="153">
        <v>2</v>
      </c>
      <c r="M34" s="153">
        <v>1.9</v>
      </c>
      <c r="N34" s="152">
        <v>1.1000000000000001</v>
      </c>
      <c r="O34" s="152">
        <v>5.6</v>
      </c>
      <c r="P34" s="154">
        <f t="shared" si="5"/>
        <v>3.8</v>
      </c>
      <c r="Q34" s="155">
        <f t="shared" si="6"/>
        <v>0</v>
      </c>
      <c r="R34" s="152" t="s">
        <v>105</v>
      </c>
      <c r="S34" s="152" t="s">
        <v>105</v>
      </c>
      <c r="T34">
        <v>38.479999999999997</v>
      </c>
      <c r="U34" s="160" t="s">
        <v>164</v>
      </c>
      <c r="V34" s="153">
        <f t="shared" si="2"/>
        <v>1.75</v>
      </c>
    </row>
    <row r="35" spans="1:22" x14ac:dyDescent="0.3">
      <c r="A35" s="153">
        <v>2408</v>
      </c>
      <c r="B35" s="153">
        <v>43578</v>
      </c>
      <c r="C35" s="153" t="b">
        <v>1</v>
      </c>
      <c r="D35" s="153" t="s">
        <v>88</v>
      </c>
      <c r="E35" s="153">
        <v>1</v>
      </c>
      <c r="F35" s="153">
        <v>8</v>
      </c>
      <c r="G35" s="153">
        <v>5</v>
      </c>
      <c r="H35" s="153" t="s">
        <v>159</v>
      </c>
      <c r="I35" s="160">
        <v>0</v>
      </c>
      <c r="J35" s="153" t="s">
        <v>56</v>
      </c>
      <c r="K35" s="153" t="s">
        <v>56</v>
      </c>
      <c r="L35" s="153" t="s">
        <v>56</v>
      </c>
      <c r="M35" s="153" t="s">
        <v>56</v>
      </c>
      <c r="N35" s="153" t="s">
        <v>56</v>
      </c>
      <c r="O35" s="153" t="s">
        <v>56</v>
      </c>
      <c r="P35" s="153" t="s">
        <v>56</v>
      </c>
      <c r="Q35" s="153" t="s">
        <v>56</v>
      </c>
      <c r="R35" s="153" t="s">
        <v>56</v>
      </c>
      <c r="S35" s="153" t="s">
        <v>56</v>
      </c>
      <c r="T35">
        <v>38.479999999999997</v>
      </c>
      <c r="U35" s="160" t="s">
        <v>164</v>
      </c>
      <c r="V35" s="153" t="e">
        <f t="shared" si="2"/>
        <v>#DIV/0!</v>
      </c>
    </row>
    <row r="36" spans="1:22" x14ac:dyDescent="0.3">
      <c r="A36" s="153">
        <v>2409</v>
      </c>
      <c r="B36" s="153">
        <v>43592</v>
      </c>
      <c r="C36" s="153" t="b">
        <v>1</v>
      </c>
      <c r="D36" s="153" t="s">
        <v>88</v>
      </c>
      <c r="E36" s="153">
        <v>3</v>
      </c>
      <c r="F36" s="153">
        <v>9</v>
      </c>
      <c r="G36" s="153">
        <v>7</v>
      </c>
      <c r="H36" s="153" t="s">
        <v>159</v>
      </c>
      <c r="I36" s="160">
        <v>0</v>
      </c>
      <c r="J36" s="153" t="s">
        <v>56</v>
      </c>
      <c r="K36" s="153" t="s">
        <v>56</v>
      </c>
      <c r="L36" s="153" t="s">
        <v>56</v>
      </c>
      <c r="M36" s="153" t="s">
        <v>56</v>
      </c>
      <c r="N36" s="153" t="s">
        <v>56</v>
      </c>
      <c r="O36" s="153" t="s">
        <v>56</v>
      </c>
      <c r="P36" s="153" t="s">
        <v>56</v>
      </c>
      <c r="Q36" s="153" t="s">
        <v>56</v>
      </c>
      <c r="R36" s="153" t="s">
        <v>56</v>
      </c>
      <c r="S36" s="153" t="s">
        <v>56</v>
      </c>
      <c r="T36">
        <v>38.479999999999997</v>
      </c>
      <c r="U36" s="160" t="s">
        <v>164</v>
      </c>
      <c r="V36" s="153" t="e">
        <f t="shared" si="2"/>
        <v>#DIV/0!</v>
      </c>
    </row>
    <row r="37" spans="1:22" x14ac:dyDescent="0.3">
      <c r="A37" s="153">
        <v>2409</v>
      </c>
      <c r="B37" s="153">
        <v>43592</v>
      </c>
      <c r="C37" s="153" t="b">
        <v>1</v>
      </c>
      <c r="D37" s="153" t="s">
        <v>88</v>
      </c>
      <c r="E37" s="153">
        <v>3</v>
      </c>
      <c r="F37" s="153">
        <v>9</v>
      </c>
      <c r="G37" s="153">
        <v>7</v>
      </c>
      <c r="H37" s="153" t="s">
        <v>159</v>
      </c>
      <c r="I37" s="160">
        <v>0</v>
      </c>
      <c r="J37" s="153" t="s">
        <v>56</v>
      </c>
      <c r="K37" s="153" t="s">
        <v>56</v>
      </c>
      <c r="L37" s="153" t="s">
        <v>56</v>
      </c>
      <c r="M37" s="153" t="s">
        <v>56</v>
      </c>
      <c r="N37" s="153" t="s">
        <v>56</v>
      </c>
      <c r="O37" s="153" t="s">
        <v>56</v>
      </c>
      <c r="P37" s="153" t="s">
        <v>56</v>
      </c>
      <c r="Q37" s="155" t="s">
        <v>56</v>
      </c>
      <c r="R37" s="153" t="s">
        <v>56</v>
      </c>
      <c r="S37" s="153" t="s">
        <v>56</v>
      </c>
      <c r="T37">
        <v>33.79</v>
      </c>
      <c r="U37" s="160" t="s">
        <v>165</v>
      </c>
      <c r="V37" s="153" t="e">
        <f t="shared" si="2"/>
        <v>#DIV/0!</v>
      </c>
    </row>
    <row r="38" spans="1:22" x14ac:dyDescent="0.3">
      <c r="A38" s="153">
        <v>2334</v>
      </c>
      <c r="B38" s="153">
        <v>43403</v>
      </c>
      <c r="C38" s="153" t="b">
        <v>0</v>
      </c>
      <c r="D38" s="153" t="s">
        <v>88</v>
      </c>
      <c r="E38" s="153">
        <v>1</v>
      </c>
      <c r="F38" s="153">
        <v>1</v>
      </c>
      <c r="G38" s="153">
        <v>12</v>
      </c>
      <c r="H38" s="153" t="s">
        <v>159</v>
      </c>
      <c r="I38" s="153">
        <v>1</v>
      </c>
      <c r="J38" s="152">
        <v>5.5</v>
      </c>
      <c r="K38" s="152">
        <v>3.3</v>
      </c>
      <c r="L38" s="153">
        <v>2.2000000000000002</v>
      </c>
      <c r="M38" s="153">
        <v>9.4</v>
      </c>
      <c r="N38" s="152">
        <v>4.0999999999999996</v>
      </c>
      <c r="O38" s="152">
        <v>0.5</v>
      </c>
      <c r="P38" s="154">
        <f t="shared" ref="P38:P46" si="7">AVERAGE(L38,O38)</f>
        <v>1.35</v>
      </c>
      <c r="Q38" s="155">
        <f t="shared" ref="Q38:Q46" si="8">IF(AND((N38+K38)/2&gt;5,(M38+J38)/2&gt;10,R38="N",S38="N"),4,IF(AND((N38+K38)/2&lt;5,(M38+J38)/2&gt;10,R38="N",S38="N"),4,IF(AND((N38+K38)/2&lt;5,(M38+J38)/2&lt;5,R38="Y"),1,IF(AND(S38="Y",R38="N"),3,IF(AND(S38="Y",R38="Y"),1,IF(AND((N38+K38)/2&lt;5,(M38+J38)/2&gt;5,(M38+J38)/2&lt;10,R38="N",S38="N"),2,IF(AND((N38+K38)/2&lt;5,(M38+J38)/2&lt;5,R38="N",S38="N"),0,"")))))))</f>
        <v>2</v>
      </c>
      <c r="R38" s="152" t="s">
        <v>105</v>
      </c>
      <c r="S38" s="152" t="s">
        <v>105</v>
      </c>
      <c r="T38">
        <v>38.33</v>
      </c>
      <c r="U38" s="160" t="s">
        <v>164</v>
      </c>
      <c r="V38" s="153">
        <f t="shared" si="2"/>
        <v>5.5750000000000011</v>
      </c>
    </row>
    <row r="39" spans="1:22" x14ac:dyDescent="0.3">
      <c r="A39" s="153">
        <v>2334</v>
      </c>
      <c r="B39" s="153">
        <v>43403</v>
      </c>
      <c r="C39" s="153" t="b">
        <v>0</v>
      </c>
      <c r="D39" s="153" t="s">
        <v>88</v>
      </c>
      <c r="E39" s="153">
        <v>1</v>
      </c>
      <c r="F39" s="153">
        <v>1</v>
      </c>
      <c r="G39" s="153">
        <v>12</v>
      </c>
      <c r="H39" s="153" t="s">
        <v>159</v>
      </c>
      <c r="I39" s="153">
        <v>1</v>
      </c>
      <c r="J39" s="152">
        <v>10.9</v>
      </c>
      <c r="K39" s="152">
        <v>6.1</v>
      </c>
      <c r="L39" s="152">
        <v>4.8</v>
      </c>
      <c r="M39" s="153">
        <v>15.6</v>
      </c>
      <c r="N39" s="152">
        <v>9.6999999999999993</v>
      </c>
      <c r="O39" s="152">
        <v>7.2</v>
      </c>
      <c r="P39" s="154">
        <f t="shared" si="7"/>
        <v>6</v>
      </c>
      <c r="Q39" s="155">
        <f t="shared" si="8"/>
        <v>4</v>
      </c>
      <c r="R39" s="152" t="s">
        <v>105</v>
      </c>
      <c r="S39" s="152" t="s">
        <v>105</v>
      </c>
      <c r="T39">
        <v>33.35</v>
      </c>
      <c r="U39" s="160" t="s">
        <v>165</v>
      </c>
      <c r="V39" s="153">
        <f t="shared" si="2"/>
        <v>10.574999999999999</v>
      </c>
    </row>
    <row r="40" spans="1:22" x14ac:dyDescent="0.3">
      <c r="A40" s="153">
        <v>2335</v>
      </c>
      <c r="B40" s="153">
        <v>43403</v>
      </c>
      <c r="C40" s="153" t="b">
        <v>0</v>
      </c>
      <c r="D40" s="153" t="s">
        <v>89</v>
      </c>
      <c r="E40" s="153">
        <v>2</v>
      </c>
      <c r="F40" s="153">
        <v>1</v>
      </c>
      <c r="G40" s="153">
        <v>12</v>
      </c>
      <c r="H40" s="153" t="s">
        <v>159</v>
      </c>
      <c r="I40" s="153">
        <v>1</v>
      </c>
      <c r="J40" s="152">
        <v>5.2</v>
      </c>
      <c r="K40" s="152">
        <v>3.2</v>
      </c>
      <c r="L40" s="153">
        <v>2</v>
      </c>
      <c r="M40" s="153">
        <v>9.6</v>
      </c>
      <c r="N40" s="152">
        <v>6.9</v>
      </c>
      <c r="O40" s="152">
        <v>1</v>
      </c>
      <c r="P40" s="154">
        <f t="shared" si="7"/>
        <v>1.5</v>
      </c>
      <c r="Q40" s="155" t="str">
        <f t="shared" si="8"/>
        <v/>
      </c>
      <c r="R40" s="152" t="s">
        <v>105</v>
      </c>
      <c r="S40" s="152" t="s">
        <v>105</v>
      </c>
      <c r="T40">
        <v>38.33</v>
      </c>
      <c r="U40" s="160" t="s">
        <v>164</v>
      </c>
      <c r="V40" s="153">
        <f t="shared" si="2"/>
        <v>6.2249999999999996</v>
      </c>
    </row>
    <row r="41" spans="1:22" x14ac:dyDescent="0.3">
      <c r="A41" s="153">
        <v>2343</v>
      </c>
      <c r="B41" s="153">
        <v>43411</v>
      </c>
      <c r="C41" s="153" t="b">
        <v>0</v>
      </c>
      <c r="D41" s="153" t="s">
        <v>88</v>
      </c>
      <c r="E41" s="153">
        <v>2</v>
      </c>
      <c r="F41" s="153">
        <v>2</v>
      </c>
      <c r="G41" s="153">
        <v>12</v>
      </c>
      <c r="H41" s="153" t="s">
        <v>159</v>
      </c>
      <c r="I41" s="153">
        <v>1</v>
      </c>
      <c r="J41" s="152">
        <v>11.8</v>
      </c>
      <c r="K41" s="152">
        <v>6.8</v>
      </c>
      <c r="L41" s="153">
        <v>5</v>
      </c>
      <c r="M41" s="153">
        <v>11.5</v>
      </c>
      <c r="N41" s="152">
        <v>6.1</v>
      </c>
      <c r="O41" s="152">
        <v>0.4</v>
      </c>
      <c r="P41" s="154">
        <f t="shared" si="7"/>
        <v>2.7</v>
      </c>
      <c r="Q41" s="155">
        <f t="shared" si="8"/>
        <v>4</v>
      </c>
      <c r="R41" s="152" t="s">
        <v>105</v>
      </c>
      <c r="S41" s="152" t="s">
        <v>105</v>
      </c>
      <c r="T41">
        <v>38.33</v>
      </c>
      <c r="U41" s="160" t="s">
        <v>164</v>
      </c>
      <c r="V41" s="153">
        <f t="shared" si="2"/>
        <v>9.0500000000000007</v>
      </c>
    </row>
    <row r="42" spans="1:22" x14ac:dyDescent="0.3">
      <c r="A42" s="153">
        <v>2344</v>
      </c>
      <c r="B42" s="153">
        <v>43411</v>
      </c>
      <c r="C42" s="153" t="b">
        <v>0</v>
      </c>
      <c r="D42" s="153" t="s">
        <v>88</v>
      </c>
      <c r="E42" s="153">
        <v>1</v>
      </c>
      <c r="F42" s="153">
        <v>2</v>
      </c>
      <c r="G42" s="153">
        <v>14</v>
      </c>
      <c r="H42" s="153" t="s">
        <v>159</v>
      </c>
      <c r="I42" s="153">
        <v>1</v>
      </c>
      <c r="J42" s="152">
        <v>1.2</v>
      </c>
      <c r="K42" s="152">
        <v>0.8</v>
      </c>
      <c r="L42" s="153">
        <v>0.4</v>
      </c>
      <c r="M42" s="153">
        <v>3.1</v>
      </c>
      <c r="N42" s="152">
        <v>2.1</v>
      </c>
      <c r="O42" s="152">
        <v>0.7</v>
      </c>
      <c r="P42" s="154">
        <f t="shared" si="7"/>
        <v>0.55000000000000004</v>
      </c>
      <c r="Q42" s="155">
        <f t="shared" si="8"/>
        <v>0</v>
      </c>
      <c r="R42" s="152" t="s">
        <v>105</v>
      </c>
      <c r="S42" s="152" t="s">
        <v>105</v>
      </c>
      <c r="T42">
        <v>38.33</v>
      </c>
      <c r="U42" s="160" t="s">
        <v>164</v>
      </c>
      <c r="V42" s="153">
        <f t="shared" si="2"/>
        <v>1.7999999999999998</v>
      </c>
    </row>
    <row r="43" spans="1:22" x14ac:dyDescent="0.3">
      <c r="A43" s="153">
        <v>2344</v>
      </c>
      <c r="B43" s="153">
        <v>43411</v>
      </c>
      <c r="C43" s="153" t="b">
        <v>0</v>
      </c>
      <c r="D43" s="153" t="s">
        <v>88</v>
      </c>
      <c r="E43" s="153">
        <v>1</v>
      </c>
      <c r="F43" s="153">
        <v>2</v>
      </c>
      <c r="G43" s="153">
        <v>14</v>
      </c>
      <c r="H43" s="153" t="s">
        <v>159</v>
      </c>
      <c r="I43" s="153">
        <v>1</v>
      </c>
      <c r="J43" s="152">
        <v>1.9</v>
      </c>
      <c r="K43" s="152">
        <v>1.2</v>
      </c>
      <c r="L43" s="152">
        <v>0.7</v>
      </c>
      <c r="M43" s="153">
        <v>1.8</v>
      </c>
      <c r="N43" s="152">
        <v>1</v>
      </c>
      <c r="O43" s="152">
        <v>1.1000000000000001</v>
      </c>
      <c r="P43" s="154">
        <f t="shared" si="7"/>
        <v>0.9</v>
      </c>
      <c r="Q43" s="155">
        <f t="shared" si="8"/>
        <v>0</v>
      </c>
      <c r="R43" s="152" t="s">
        <v>105</v>
      </c>
      <c r="S43" s="152" t="s">
        <v>105</v>
      </c>
      <c r="T43">
        <v>33.35</v>
      </c>
      <c r="U43" s="160" t="s">
        <v>165</v>
      </c>
      <c r="V43" s="153">
        <f t="shared" si="2"/>
        <v>1.4749999999999999</v>
      </c>
    </row>
    <row r="44" spans="1:22" x14ac:dyDescent="0.3">
      <c r="A44" s="153">
        <v>2350</v>
      </c>
      <c r="B44" s="153">
        <v>43424</v>
      </c>
      <c r="C44" s="153" t="b">
        <v>0</v>
      </c>
      <c r="D44" s="153" t="s">
        <v>88</v>
      </c>
      <c r="E44" s="153">
        <v>1</v>
      </c>
      <c r="F44" s="153">
        <v>3</v>
      </c>
      <c r="G44" s="153">
        <v>6</v>
      </c>
      <c r="H44" s="153" t="s">
        <v>159</v>
      </c>
      <c r="I44" s="153">
        <v>1</v>
      </c>
      <c r="J44" s="152">
        <v>3</v>
      </c>
      <c r="K44" s="152">
        <v>1.4</v>
      </c>
      <c r="L44" s="153">
        <v>1.6</v>
      </c>
      <c r="M44" s="153">
        <v>4.3</v>
      </c>
      <c r="N44" s="152">
        <v>2.5</v>
      </c>
      <c r="O44" s="152">
        <v>0.9</v>
      </c>
      <c r="P44" s="154">
        <f t="shared" si="7"/>
        <v>1.25</v>
      </c>
      <c r="Q44" s="155">
        <f t="shared" si="8"/>
        <v>0</v>
      </c>
      <c r="R44" s="152" t="s">
        <v>105</v>
      </c>
      <c r="S44" s="152" t="s">
        <v>105</v>
      </c>
      <c r="T44">
        <v>38.33</v>
      </c>
      <c r="U44" s="160" t="s">
        <v>164</v>
      </c>
      <c r="V44" s="153">
        <f t="shared" si="2"/>
        <v>2.8</v>
      </c>
    </row>
    <row r="45" spans="1:22" x14ac:dyDescent="0.3">
      <c r="A45" s="153">
        <v>2350</v>
      </c>
      <c r="B45" s="153">
        <v>43424</v>
      </c>
      <c r="C45" s="153" t="b">
        <v>0</v>
      </c>
      <c r="D45" s="153" t="s">
        <v>88</v>
      </c>
      <c r="E45" s="153">
        <v>1</v>
      </c>
      <c r="F45" s="153">
        <v>3</v>
      </c>
      <c r="G45" s="153">
        <v>6</v>
      </c>
      <c r="H45" s="153" t="s">
        <v>159</v>
      </c>
      <c r="I45" s="153">
        <v>1</v>
      </c>
      <c r="J45" s="152">
        <v>4.5</v>
      </c>
      <c r="K45" s="152">
        <v>2</v>
      </c>
      <c r="L45" s="152">
        <v>2.5</v>
      </c>
      <c r="M45" s="153">
        <v>7.5</v>
      </c>
      <c r="N45" s="152">
        <v>3.8</v>
      </c>
      <c r="O45" s="152">
        <v>3</v>
      </c>
      <c r="P45" s="154">
        <f t="shared" si="7"/>
        <v>2.75</v>
      </c>
      <c r="Q45" s="155">
        <f t="shared" si="8"/>
        <v>2</v>
      </c>
      <c r="R45" s="152" t="s">
        <v>105</v>
      </c>
      <c r="S45" s="152" t="s">
        <v>105</v>
      </c>
      <c r="T45">
        <v>33.35</v>
      </c>
      <c r="U45" s="160" t="s">
        <v>165</v>
      </c>
      <c r="V45" s="153">
        <f t="shared" si="2"/>
        <v>4.45</v>
      </c>
    </row>
    <row r="46" spans="1:22" x14ac:dyDescent="0.3">
      <c r="A46" s="153">
        <v>2351</v>
      </c>
      <c r="B46" s="153">
        <v>43424</v>
      </c>
      <c r="C46" s="153" t="b">
        <v>0</v>
      </c>
      <c r="D46" s="153" t="s">
        <v>88</v>
      </c>
      <c r="E46" s="153">
        <v>2</v>
      </c>
      <c r="F46" s="153">
        <v>3</v>
      </c>
      <c r="G46" s="153">
        <v>6</v>
      </c>
      <c r="H46" s="153" t="s">
        <v>159</v>
      </c>
      <c r="I46" s="153">
        <v>1</v>
      </c>
      <c r="J46" s="152">
        <v>5.0999999999999996</v>
      </c>
      <c r="K46" s="152">
        <v>2.2000000000000002</v>
      </c>
      <c r="L46" s="153">
        <v>2.9</v>
      </c>
      <c r="M46" s="153">
        <v>4.5</v>
      </c>
      <c r="N46" s="152">
        <v>2.4</v>
      </c>
      <c r="O46" s="152">
        <v>0.7</v>
      </c>
      <c r="P46" s="154">
        <f t="shared" si="7"/>
        <v>1.7999999999999998</v>
      </c>
      <c r="Q46" s="155">
        <f t="shared" si="8"/>
        <v>0</v>
      </c>
      <c r="R46" s="152" t="s">
        <v>105</v>
      </c>
      <c r="S46" s="152" t="s">
        <v>105</v>
      </c>
      <c r="T46">
        <v>38.33</v>
      </c>
      <c r="U46" s="160" t="s">
        <v>164</v>
      </c>
      <c r="V46" s="153">
        <f t="shared" si="2"/>
        <v>3.5500000000000003</v>
      </c>
    </row>
    <row r="47" spans="1:22" x14ac:dyDescent="0.3">
      <c r="A47" s="153">
        <v>2367</v>
      </c>
      <c r="B47" s="153">
        <v>43507</v>
      </c>
      <c r="C47" s="153" t="b">
        <v>0</v>
      </c>
      <c r="D47" s="153" t="s">
        <v>89</v>
      </c>
      <c r="E47" s="153">
        <v>2</v>
      </c>
      <c r="F47" s="153">
        <v>4</v>
      </c>
      <c r="G47" s="153">
        <v>1</v>
      </c>
      <c r="H47" s="153" t="s">
        <v>159</v>
      </c>
      <c r="I47" s="153">
        <v>1</v>
      </c>
      <c r="J47" s="153" t="s">
        <v>56</v>
      </c>
      <c r="K47" s="153" t="s">
        <v>56</v>
      </c>
      <c r="L47" s="153" t="s">
        <v>56</v>
      </c>
      <c r="M47" s="153" t="s">
        <v>56</v>
      </c>
      <c r="N47" s="153" t="s">
        <v>56</v>
      </c>
      <c r="O47" s="153" t="s">
        <v>56</v>
      </c>
      <c r="P47" s="153" t="s">
        <v>56</v>
      </c>
      <c r="Q47" s="153" t="s">
        <v>56</v>
      </c>
      <c r="R47" s="153" t="s">
        <v>56</v>
      </c>
      <c r="S47" s="153" t="s">
        <v>56</v>
      </c>
      <c r="T47">
        <v>38.33</v>
      </c>
      <c r="U47" s="160" t="s">
        <v>164</v>
      </c>
      <c r="V47" s="153" t="e">
        <f t="shared" si="2"/>
        <v>#DIV/0!</v>
      </c>
    </row>
    <row r="48" spans="1:22" x14ac:dyDescent="0.3">
      <c r="A48" s="153">
        <v>2368</v>
      </c>
      <c r="B48" s="153">
        <v>43507</v>
      </c>
      <c r="C48" s="153" t="b">
        <v>1</v>
      </c>
      <c r="D48" s="153" t="s">
        <v>88</v>
      </c>
      <c r="E48" s="153">
        <v>1</v>
      </c>
      <c r="F48" s="153">
        <v>4</v>
      </c>
      <c r="G48" s="153">
        <v>1</v>
      </c>
      <c r="H48" s="153" t="s">
        <v>159</v>
      </c>
      <c r="I48" s="153">
        <v>1</v>
      </c>
      <c r="J48" s="152">
        <v>1.4</v>
      </c>
      <c r="K48" s="152">
        <v>1</v>
      </c>
      <c r="L48" s="153">
        <v>0.4</v>
      </c>
      <c r="M48" s="153">
        <v>1.3</v>
      </c>
      <c r="N48" s="152">
        <v>0.9</v>
      </c>
      <c r="O48" s="152">
        <v>0.5</v>
      </c>
      <c r="P48" s="154">
        <f>AVERAGE(L48,O48)</f>
        <v>0.45</v>
      </c>
      <c r="Q48" s="155">
        <f>IF(AND((N48+K48)/2&gt;5,(M48+J48)/2&gt;10,R48="N",S48="N"),4,IF(AND((N48+K48)/2&lt;5,(M48+J48)/2&gt;10,R48="N",S48="N"),4,IF(AND((N48+K48)/2&lt;5,(M48+J48)/2&lt;5,R48="Y"),1,IF(AND(S48="Y",R48="N"),3,IF(AND(S48="Y",R48="Y"),1,IF(AND((N48+K48)/2&lt;5,(M48+J48)/2&gt;5,(M48+J48)/2&lt;10,R48="N",S48="N"),2,IF(AND((N48+K48)/2&lt;5,(M48+J48)/2&lt;5,R48="N",S48="N"),0,"")))))))</f>
        <v>0</v>
      </c>
      <c r="R48" s="152" t="s">
        <v>105</v>
      </c>
      <c r="S48" s="152" t="s">
        <v>105</v>
      </c>
      <c r="T48">
        <v>38.33</v>
      </c>
      <c r="U48" s="160" t="s">
        <v>164</v>
      </c>
      <c r="V48" s="153">
        <f t="shared" si="2"/>
        <v>1.1500000000000001</v>
      </c>
    </row>
    <row r="49" spans="1:22" x14ac:dyDescent="0.3">
      <c r="A49" s="153">
        <v>2370</v>
      </c>
      <c r="B49" s="153">
        <v>43514</v>
      </c>
      <c r="C49" s="153" t="b">
        <v>0</v>
      </c>
      <c r="D49" s="153" t="s">
        <v>89</v>
      </c>
      <c r="E49" s="153">
        <v>2</v>
      </c>
      <c r="F49" s="153">
        <v>5</v>
      </c>
      <c r="G49" s="153">
        <v>16</v>
      </c>
      <c r="H49" s="153" t="s">
        <v>159</v>
      </c>
      <c r="I49" s="153">
        <v>1</v>
      </c>
      <c r="J49" s="153" t="s">
        <v>56</v>
      </c>
      <c r="K49" s="153" t="s">
        <v>56</v>
      </c>
      <c r="L49" s="153" t="s">
        <v>56</v>
      </c>
      <c r="M49" s="153" t="s">
        <v>56</v>
      </c>
      <c r="N49" s="153" t="s">
        <v>56</v>
      </c>
      <c r="O49" s="153" t="s">
        <v>56</v>
      </c>
      <c r="P49" s="153" t="s">
        <v>56</v>
      </c>
      <c r="Q49" s="153" t="s">
        <v>56</v>
      </c>
      <c r="R49" s="153" t="s">
        <v>56</v>
      </c>
      <c r="S49" s="153" t="s">
        <v>56</v>
      </c>
      <c r="T49">
        <v>38.33</v>
      </c>
      <c r="U49" s="160" t="s">
        <v>164</v>
      </c>
      <c r="V49" s="153" t="e">
        <f t="shared" si="2"/>
        <v>#DIV/0!</v>
      </c>
    </row>
    <row r="50" spans="1:22" x14ac:dyDescent="0.3">
      <c r="A50" s="153">
        <v>2371</v>
      </c>
      <c r="B50" s="153">
        <v>43514</v>
      </c>
      <c r="C50" s="153" t="b">
        <v>1</v>
      </c>
      <c r="D50" s="153" t="s">
        <v>88</v>
      </c>
      <c r="E50" s="153" t="s">
        <v>56</v>
      </c>
      <c r="F50" s="153">
        <v>5</v>
      </c>
      <c r="G50" s="153">
        <v>16</v>
      </c>
      <c r="H50" s="153" t="s">
        <v>159</v>
      </c>
      <c r="I50" s="153">
        <v>1</v>
      </c>
      <c r="J50" s="153" t="s">
        <v>56</v>
      </c>
      <c r="K50" s="153" t="s">
        <v>56</v>
      </c>
      <c r="L50" s="153" t="s">
        <v>56</v>
      </c>
      <c r="M50" s="153" t="s">
        <v>56</v>
      </c>
      <c r="N50" s="153" t="s">
        <v>56</v>
      </c>
      <c r="O50" s="153" t="s">
        <v>56</v>
      </c>
      <c r="P50" s="153" t="s">
        <v>56</v>
      </c>
      <c r="Q50" s="155" t="s">
        <v>56</v>
      </c>
      <c r="R50" s="153" t="s">
        <v>56</v>
      </c>
      <c r="S50" s="153" t="s">
        <v>56</v>
      </c>
      <c r="T50">
        <v>33.51</v>
      </c>
      <c r="U50" s="160" t="s">
        <v>165</v>
      </c>
      <c r="V50" s="153" t="e">
        <f t="shared" si="2"/>
        <v>#DIV/0!</v>
      </c>
    </row>
    <row r="51" spans="1:22" x14ac:dyDescent="0.3">
      <c r="A51" s="153">
        <v>2371</v>
      </c>
      <c r="B51" s="153">
        <v>43514</v>
      </c>
      <c r="C51" s="153" t="b">
        <v>1</v>
      </c>
      <c r="D51" s="153" t="s">
        <v>88</v>
      </c>
      <c r="E51" s="153" t="s">
        <v>56</v>
      </c>
      <c r="F51" s="153">
        <v>5</v>
      </c>
      <c r="G51" s="153">
        <v>16</v>
      </c>
      <c r="H51" s="153" t="s">
        <v>159</v>
      </c>
      <c r="I51" s="153">
        <v>1</v>
      </c>
      <c r="J51" s="153" t="s">
        <v>56</v>
      </c>
      <c r="K51" s="153" t="s">
        <v>56</v>
      </c>
      <c r="L51" s="153" t="s">
        <v>56</v>
      </c>
      <c r="M51" s="153" t="s">
        <v>56</v>
      </c>
      <c r="N51" s="153" t="s">
        <v>56</v>
      </c>
      <c r="O51" s="153" t="s">
        <v>56</v>
      </c>
      <c r="P51" s="153" t="s">
        <v>56</v>
      </c>
      <c r="Q51" s="153" t="s">
        <v>56</v>
      </c>
      <c r="R51" s="153" t="s">
        <v>56</v>
      </c>
      <c r="S51" s="153" t="s">
        <v>56</v>
      </c>
      <c r="T51">
        <v>38.33</v>
      </c>
      <c r="U51" s="160" t="s">
        <v>164</v>
      </c>
      <c r="V51" s="153" t="e">
        <f t="shared" si="2"/>
        <v>#DIV/0!</v>
      </c>
    </row>
    <row r="52" spans="1:22" x14ac:dyDescent="0.3">
      <c r="A52" s="153">
        <v>2374</v>
      </c>
      <c r="B52" s="153">
        <v>43529</v>
      </c>
      <c r="C52" s="153" t="b">
        <v>0</v>
      </c>
      <c r="D52" s="153" t="s">
        <v>88</v>
      </c>
      <c r="E52" s="153">
        <v>1</v>
      </c>
      <c r="F52" s="153">
        <v>6</v>
      </c>
      <c r="G52" s="153">
        <v>21</v>
      </c>
      <c r="H52" s="153" t="s">
        <v>159</v>
      </c>
      <c r="I52" s="153">
        <v>1</v>
      </c>
      <c r="J52" s="152">
        <v>6.1</v>
      </c>
      <c r="K52" s="152">
        <v>4</v>
      </c>
      <c r="L52" s="153">
        <v>2.1</v>
      </c>
      <c r="M52" s="153">
        <v>6.2</v>
      </c>
      <c r="N52" s="152">
        <v>3.6</v>
      </c>
      <c r="O52" s="152">
        <v>0.7</v>
      </c>
      <c r="P52" s="154">
        <f>AVERAGE(L52,O52)</f>
        <v>1.4</v>
      </c>
      <c r="Q52" s="155">
        <f t="shared" ref="Q52:Q60" si="9">IF(AND((N52+K52)/2&gt;5,(M52+J52)/2&gt;10,R52="N",S52="N"),4,IF(AND((N52+K52)/2&lt;5,(M52+J52)/2&gt;10,R52="N",S52="N"),4,IF(AND((N52+K52)/2&lt;5,(M52+J52)/2&lt;5,R52="Y"),1,IF(AND(S52="Y",R52="N"),3,IF(AND(S52="Y",R52="Y"),1,IF(AND((N52+K52)/2&lt;5,(M52+J52)/2&gt;5,(M52+J52)/2&lt;10,R52="N",S52="N"),2,IF(AND((N52+K52)/2&lt;5,(M52+J52)/2&lt;5,R52="N",S52="N"),0,"")))))))</f>
        <v>2</v>
      </c>
      <c r="R52" s="152" t="s">
        <v>105</v>
      </c>
      <c r="S52" s="152" t="s">
        <v>105</v>
      </c>
      <c r="T52">
        <v>38.33</v>
      </c>
      <c r="U52" s="160" t="s">
        <v>164</v>
      </c>
      <c r="V52" s="153">
        <f t="shared" si="2"/>
        <v>4.9750000000000005</v>
      </c>
    </row>
    <row r="53" spans="1:22" x14ac:dyDescent="0.3">
      <c r="A53" s="153">
        <v>2379</v>
      </c>
      <c r="B53" s="153">
        <v>43550</v>
      </c>
      <c r="C53" s="153" t="b">
        <v>1</v>
      </c>
      <c r="D53" s="153" t="s">
        <v>88</v>
      </c>
      <c r="E53" s="153">
        <v>1</v>
      </c>
      <c r="F53" s="153">
        <v>7</v>
      </c>
      <c r="G53" s="153">
        <v>10</v>
      </c>
      <c r="H53" s="153" t="s">
        <v>159</v>
      </c>
      <c r="I53" s="153">
        <v>1</v>
      </c>
      <c r="J53" s="152">
        <v>6.6</v>
      </c>
      <c r="K53" s="152">
        <v>2.7</v>
      </c>
      <c r="L53" s="153">
        <v>3.9</v>
      </c>
      <c r="M53" s="153">
        <v>4.4000000000000004</v>
      </c>
      <c r="N53" s="152">
        <v>2.2999999999999998</v>
      </c>
      <c r="O53" s="152">
        <v>0.4</v>
      </c>
      <c r="P53" s="154">
        <f>AVERAGE(L53,O53)</f>
        <v>2.15</v>
      </c>
      <c r="Q53" s="155">
        <f t="shared" si="9"/>
        <v>2</v>
      </c>
      <c r="R53" s="152" t="s">
        <v>105</v>
      </c>
      <c r="S53" s="152" t="s">
        <v>105</v>
      </c>
      <c r="T53">
        <v>38.33</v>
      </c>
      <c r="U53" s="160" t="s">
        <v>164</v>
      </c>
      <c r="V53" s="153">
        <f t="shared" si="2"/>
        <v>4</v>
      </c>
    </row>
    <row r="54" spans="1:22" x14ac:dyDescent="0.3">
      <c r="A54" s="153">
        <v>2380</v>
      </c>
      <c r="B54" s="153">
        <v>43550</v>
      </c>
      <c r="C54" s="153" t="b">
        <v>0</v>
      </c>
      <c r="D54" s="153" t="s">
        <v>88</v>
      </c>
      <c r="E54" s="153">
        <v>2</v>
      </c>
      <c r="F54" s="153">
        <v>7</v>
      </c>
      <c r="G54" s="153">
        <v>9</v>
      </c>
      <c r="H54" s="153" t="s">
        <v>159</v>
      </c>
      <c r="I54" s="153">
        <v>1</v>
      </c>
      <c r="J54" s="152">
        <v>6.4</v>
      </c>
      <c r="K54" s="152">
        <v>4.4000000000000004</v>
      </c>
      <c r="L54" s="153">
        <v>2</v>
      </c>
      <c r="M54" s="153">
        <v>7.7</v>
      </c>
      <c r="N54" s="152">
        <v>4.2</v>
      </c>
      <c r="O54" s="152">
        <v>1</v>
      </c>
      <c r="P54" s="154">
        <f>AVERAGE(L54,O54)</f>
        <v>1.5</v>
      </c>
      <c r="Q54" s="155">
        <f t="shared" si="9"/>
        <v>2</v>
      </c>
      <c r="R54" s="152" t="s">
        <v>105</v>
      </c>
      <c r="S54" s="152" t="s">
        <v>105</v>
      </c>
      <c r="T54">
        <v>38.33</v>
      </c>
      <c r="U54" s="160" t="s">
        <v>164</v>
      </c>
      <c r="V54" s="153">
        <f t="shared" si="2"/>
        <v>5.6749999999999998</v>
      </c>
    </row>
    <row r="55" spans="1:22" x14ac:dyDescent="0.3">
      <c r="A55" s="153">
        <v>2407</v>
      </c>
      <c r="B55" s="153">
        <v>43578</v>
      </c>
      <c r="C55" s="153" t="b">
        <v>0</v>
      </c>
      <c r="D55" s="153" t="s">
        <v>89</v>
      </c>
      <c r="E55" s="153">
        <v>2</v>
      </c>
      <c r="F55" s="153">
        <v>8</v>
      </c>
      <c r="G55" s="153">
        <v>5</v>
      </c>
      <c r="H55" s="153" t="s">
        <v>159</v>
      </c>
      <c r="I55" s="153">
        <v>1</v>
      </c>
      <c r="J55" s="152">
        <v>7.6</v>
      </c>
      <c r="K55" s="152">
        <v>3.9</v>
      </c>
      <c r="L55" s="153">
        <v>3.7</v>
      </c>
      <c r="M55" s="153">
        <v>8.1999999999999993</v>
      </c>
      <c r="N55" s="152">
        <v>4.7</v>
      </c>
      <c r="O55" s="152">
        <v>0.8</v>
      </c>
      <c r="P55" s="154">
        <f>AVERAGE(L55,O55)</f>
        <v>2.25</v>
      </c>
      <c r="Q55" s="155">
        <f t="shared" si="9"/>
        <v>2</v>
      </c>
      <c r="R55" s="152" t="s">
        <v>105</v>
      </c>
      <c r="S55" s="152" t="s">
        <v>105</v>
      </c>
      <c r="T55">
        <v>38.33</v>
      </c>
      <c r="U55" s="160" t="s">
        <v>164</v>
      </c>
      <c r="V55" s="153">
        <f t="shared" si="2"/>
        <v>6.1</v>
      </c>
    </row>
    <row r="56" spans="1:22" x14ac:dyDescent="0.3">
      <c r="A56" s="153">
        <v>2408</v>
      </c>
      <c r="B56" s="153">
        <v>43578</v>
      </c>
      <c r="C56" s="153" t="b">
        <v>1</v>
      </c>
      <c r="D56" s="153" t="s">
        <v>88</v>
      </c>
      <c r="E56" s="153">
        <v>1</v>
      </c>
      <c r="F56" s="153">
        <v>8</v>
      </c>
      <c r="G56" s="153">
        <v>5</v>
      </c>
      <c r="H56" s="153" t="s">
        <v>159</v>
      </c>
      <c r="I56" s="153">
        <v>1</v>
      </c>
      <c r="J56" s="153" t="s">
        <v>56</v>
      </c>
      <c r="K56" s="153" t="s">
        <v>56</v>
      </c>
      <c r="L56" s="153" t="s">
        <v>56</v>
      </c>
      <c r="M56" s="153" t="s">
        <v>56</v>
      </c>
      <c r="N56" s="153" t="s">
        <v>56</v>
      </c>
      <c r="O56" s="153" t="s">
        <v>56</v>
      </c>
      <c r="P56" s="153" t="s">
        <v>56</v>
      </c>
      <c r="Q56" s="155" t="e">
        <f t="shared" si="9"/>
        <v>#VALUE!</v>
      </c>
      <c r="R56" s="153" t="s">
        <v>56</v>
      </c>
      <c r="S56" s="153" t="s">
        <v>56</v>
      </c>
      <c r="T56">
        <v>38.33</v>
      </c>
      <c r="U56" s="160" t="s">
        <v>164</v>
      </c>
      <c r="V56" s="153" t="e">
        <f t="shared" si="2"/>
        <v>#DIV/0!</v>
      </c>
    </row>
    <row r="57" spans="1:22" x14ac:dyDescent="0.3">
      <c r="A57" s="153">
        <v>2409</v>
      </c>
      <c r="B57" s="153">
        <v>43592</v>
      </c>
      <c r="C57" s="153" t="b">
        <v>1</v>
      </c>
      <c r="D57" s="153" t="s">
        <v>88</v>
      </c>
      <c r="E57" s="153">
        <v>3</v>
      </c>
      <c r="F57" s="153">
        <v>9</v>
      </c>
      <c r="G57" s="153">
        <v>7</v>
      </c>
      <c r="H57" s="153" t="s">
        <v>159</v>
      </c>
      <c r="I57" s="153">
        <v>1</v>
      </c>
      <c r="J57" s="153" t="s">
        <v>56</v>
      </c>
      <c r="K57" s="153" t="s">
        <v>56</v>
      </c>
      <c r="L57" s="153" t="s">
        <v>56</v>
      </c>
      <c r="M57" s="153" t="s">
        <v>56</v>
      </c>
      <c r="N57" s="153" t="s">
        <v>56</v>
      </c>
      <c r="O57" s="153" t="s">
        <v>56</v>
      </c>
      <c r="P57" s="153" t="s">
        <v>56</v>
      </c>
      <c r="Q57" s="155" t="e">
        <f t="shared" si="9"/>
        <v>#VALUE!</v>
      </c>
      <c r="R57" s="153" t="s">
        <v>56</v>
      </c>
      <c r="S57" s="153" t="s">
        <v>56</v>
      </c>
      <c r="T57">
        <v>38.33</v>
      </c>
      <c r="U57" s="160" t="s">
        <v>164</v>
      </c>
      <c r="V57" s="153" t="e">
        <f t="shared" si="2"/>
        <v>#DIV/0!</v>
      </c>
    </row>
    <row r="58" spans="1:22" x14ac:dyDescent="0.3">
      <c r="A58" s="153">
        <v>2335</v>
      </c>
      <c r="B58" s="153">
        <v>43403</v>
      </c>
      <c r="C58" s="153" t="b">
        <v>0</v>
      </c>
      <c r="D58" s="153" t="s">
        <v>89</v>
      </c>
      <c r="E58" s="153">
        <v>2</v>
      </c>
      <c r="F58" s="153">
        <v>1</v>
      </c>
      <c r="G58" s="153">
        <v>12</v>
      </c>
      <c r="H58" s="153" t="s">
        <v>159</v>
      </c>
      <c r="I58" s="153">
        <v>2</v>
      </c>
      <c r="J58" s="152">
        <v>9.1</v>
      </c>
      <c r="K58" s="152">
        <v>3.6</v>
      </c>
      <c r="L58" s="152">
        <v>5.5</v>
      </c>
      <c r="M58" s="153">
        <v>9.4</v>
      </c>
      <c r="N58" s="152">
        <v>5.7</v>
      </c>
      <c r="O58" s="152">
        <v>2.8</v>
      </c>
      <c r="P58" s="154">
        <f>AVERAGE(L58,O58)</f>
        <v>4.1500000000000004</v>
      </c>
      <c r="Q58" s="155">
        <f t="shared" si="9"/>
        <v>2</v>
      </c>
      <c r="R58" s="152" t="s">
        <v>105</v>
      </c>
      <c r="S58" s="152" t="s">
        <v>105</v>
      </c>
      <c r="T58">
        <v>33.35</v>
      </c>
      <c r="U58" s="160" t="s">
        <v>165</v>
      </c>
      <c r="V58" s="153">
        <f t="shared" si="2"/>
        <v>6.95</v>
      </c>
    </row>
    <row r="59" spans="1:22" x14ac:dyDescent="0.3">
      <c r="A59" s="153">
        <v>2343</v>
      </c>
      <c r="B59" s="153">
        <v>43411</v>
      </c>
      <c r="C59" s="153" t="b">
        <v>0</v>
      </c>
      <c r="D59" s="153" t="s">
        <v>88</v>
      </c>
      <c r="E59" s="153">
        <v>2</v>
      </c>
      <c r="F59" s="153">
        <v>2</v>
      </c>
      <c r="G59" s="153">
        <v>12</v>
      </c>
      <c r="H59" s="153" t="s">
        <v>159</v>
      </c>
      <c r="I59" s="153">
        <v>2</v>
      </c>
      <c r="J59" s="152">
        <v>19.399999999999999</v>
      </c>
      <c r="K59" s="152">
        <v>11.4</v>
      </c>
      <c r="L59" s="152">
        <v>8</v>
      </c>
      <c r="M59" s="153">
        <v>21.1</v>
      </c>
      <c r="N59" s="152">
        <v>11.8</v>
      </c>
      <c r="O59" s="152">
        <v>8.4</v>
      </c>
      <c r="P59" s="154">
        <f>AVERAGE(L59,O59)</f>
        <v>8.1999999999999993</v>
      </c>
      <c r="Q59" s="155">
        <f t="shared" si="9"/>
        <v>4</v>
      </c>
      <c r="R59" s="152" t="s">
        <v>105</v>
      </c>
      <c r="S59" s="152" t="s">
        <v>105</v>
      </c>
      <c r="T59">
        <v>33.35</v>
      </c>
      <c r="U59" s="160" t="s">
        <v>165</v>
      </c>
      <c r="V59" s="153">
        <f t="shared" si="2"/>
        <v>15.925000000000001</v>
      </c>
    </row>
    <row r="60" spans="1:22" x14ac:dyDescent="0.3">
      <c r="A60" s="153">
        <v>2351</v>
      </c>
      <c r="B60" s="153">
        <v>43424</v>
      </c>
      <c r="C60" s="153" t="b">
        <v>0</v>
      </c>
      <c r="D60" s="153" t="s">
        <v>88</v>
      </c>
      <c r="E60" s="153">
        <v>2</v>
      </c>
      <c r="F60" s="153">
        <v>3</v>
      </c>
      <c r="G60" s="153">
        <v>6</v>
      </c>
      <c r="H60" s="153" t="s">
        <v>159</v>
      </c>
      <c r="I60" s="153">
        <v>2</v>
      </c>
      <c r="J60" s="152">
        <v>10.3</v>
      </c>
      <c r="K60" s="152">
        <v>5.3</v>
      </c>
      <c r="L60" s="152">
        <v>5</v>
      </c>
      <c r="M60" s="153">
        <v>9.8000000000000007</v>
      </c>
      <c r="N60" s="152">
        <v>5.3</v>
      </c>
      <c r="O60" s="152">
        <v>3.5</v>
      </c>
      <c r="P60" s="154">
        <f>AVERAGE(L60,O60)</f>
        <v>4.25</v>
      </c>
      <c r="Q60" s="155">
        <f t="shared" si="9"/>
        <v>4</v>
      </c>
      <c r="R60" s="152" t="s">
        <v>105</v>
      </c>
      <c r="S60" s="152" t="s">
        <v>105</v>
      </c>
      <c r="T60">
        <v>33.35</v>
      </c>
      <c r="U60" s="160" t="s">
        <v>165</v>
      </c>
      <c r="V60" s="153">
        <f t="shared" si="2"/>
        <v>7.6750000000000007</v>
      </c>
    </row>
    <row r="61" spans="1:22" x14ac:dyDescent="0.3">
      <c r="A61" s="153">
        <v>2371</v>
      </c>
      <c r="B61" s="153">
        <v>43514</v>
      </c>
      <c r="C61" s="153" t="b">
        <v>1</v>
      </c>
      <c r="D61" s="153" t="s">
        <v>88</v>
      </c>
      <c r="E61" s="153" t="s">
        <v>56</v>
      </c>
      <c r="F61" s="153">
        <v>5</v>
      </c>
      <c r="G61" s="153">
        <v>16</v>
      </c>
      <c r="H61" s="153" t="s">
        <v>159</v>
      </c>
      <c r="I61" s="153">
        <v>2</v>
      </c>
      <c r="J61" s="153" t="s">
        <v>56</v>
      </c>
      <c r="K61" s="153" t="s">
        <v>56</v>
      </c>
      <c r="L61" s="153" t="s">
        <v>56</v>
      </c>
      <c r="M61" s="153" t="s">
        <v>56</v>
      </c>
      <c r="N61" s="153" t="s">
        <v>56</v>
      </c>
      <c r="O61" s="153" t="s">
        <v>56</v>
      </c>
      <c r="P61" s="153" t="s">
        <v>56</v>
      </c>
      <c r="Q61" s="155" t="s">
        <v>56</v>
      </c>
      <c r="R61" s="153" t="s">
        <v>56</v>
      </c>
      <c r="S61" s="153" t="s">
        <v>56</v>
      </c>
      <c r="T61">
        <v>33.57</v>
      </c>
      <c r="U61" s="160" t="s">
        <v>165</v>
      </c>
      <c r="V61" s="153" t="e">
        <f t="shared" si="2"/>
        <v>#DIV/0!</v>
      </c>
    </row>
    <row r="62" spans="1:22" x14ac:dyDescent="0.3">
      <c r="A62" s="153">
        <v>2371</v>
      </c>
      <c r="B62" s="153">
        <v>43514</v>
      </c>
      <c r="C62" s="153" t="b">
        <v>1</v>
      </c>
      <c r="D62" s="153" t="s">
        <v>88</v>
      </c>
      <c r="E62" s="153" t="s">
        <v>56</v>
      </c>
      <c r="F62" s="153">
        <v>5</v>
      </c>
      <c r="G62" s="153">
        <v>16</v>
      </c>
      <c r="H62" s="153" t="s">
        <v>159</v>
      </c>
      <c r="I62" s="153">
        <v>2</v>
      </c>
      <c r="J62" s="153" t="s">
        <v>56</v>
      </c>
      <c r="K62" s="153" t="s">
        <v>56</v>
      </c>
      <c r="L62" s="153" t="s">
        <v>56</v>
      </c>
      <c r="M62" s="153" t="s">
        <v>56</v>
      </c>
      <c r="N62" s="153" t="s">
        <v>56</v>
      </c>
      <c r="O62" s="153" t="s">
        <v>56</v>
      </c>
      <c r="P62" s="153" t="s">
        <v>56</v>
      </c>
      <c r="Q62" s="155" t="s">
        <v>56</v>
      </c>
      <c r="R62" s="153" t="s">
        <v>56</v>
      </c>
      <c r="S62" s="153" t="s">
        <v>56</v>
      </c>
      <c r="T62">
        <v>33.79</v>
      </c>
      <c r="U62" s="160" t="s">
        <v>165</v>
      </c>
      <c r="V62" s="153" t="e">
        <f t="shared" si="2"/>
        <v>#DIV/0!</v>
      </c>
    </row>
    <row r="63" spans="1:22" x14ac:dyDescent="0.3">
      <c r="A63" s="153">
        <v>2375</v>
      </c>
      <c r="B63" s="153">
        <v>43529</v>
      </c>
      <c r="C63" s="153" t="b">
        <v>1</v>
      </c>
      <c r="D63" s="153" t="s">
        <v>88</v>
      </c>
      <c r="E63" s="153" t="s">
        <v>56</v>
      </c>
      <c r="F63" s="153">
        <v>6</v>
      </c>
      <c r="G63" s="153">
        <v>21</v>
      </c>
      <c r="H63" s="153" t="s">
        <v>159</v>
      </c>
      <c r="I63" s="153">
        <v>2</v>
      </c>
      <c r="J63" s="152">
        <v>12.7</v>
      </c>
      <c r="K63" s="152">
        <v>7.5</v>
      </c>
      <c r="L63" s="153">
        <v>5.2</v>
      </c>
      <c r="M63" s="153">
        <v>11.1</v>
      </c>
      <c r="N63" s="152">
        <v>7.8</v>
      </c>
      <c r="O63" s="152">
        <v>0.9</v>
      </c>
      <c r="P63" s="154">
        <f>AVERAGE(L63,O63)</f>
        <v>3.0500000000000003</v>
      </c>
      <c r="Q63" s="155">
        <f>IF(AND((N63+K63)/2&gt;5,(M63+J63)/2&gt;10,R63="N",S63="N"),4,IF(AND((N63+K63)/2&lt;5,(M63+J63)/2&gt;10,R63="N",S63="N"),4,IF(AND((N63+K63)/2&lt;5,(M63+J63)/2&lt;5,R63="Y"),1,IF(AND(S63="Y",R63="N"),3,IF(AND(S63="Y",R63="Y"),1,IF(AND((N63+K63)/2&lt;5,(M63+J63)/2&gt;5,(M63+J63)/2&lt;10,R63="N",S63="N"),2,IF(AND((N63+K63)/2&lt;5,(M63+J63)/2&lt;5,R63="N",S63="N"),0,"")))))))</f>
        <v>4</v>
      </c>
      <c r="R63" s="152" t="s">
        <v>105</v>
      </c>
      <c r="S63" s="152" t="s">
        <v>105</v>
      </c>
      <c r="T63">
        <v>38.33</v>
      </c>
      <c r="U63" s="160" t="s">
        <v>164</v>
      </c>
      <c r="V63" s="153">
        <f t="shared" si="2"/>
        <v>9.7749999999999986</v>
      </c>
    </row>
    <row r="64" spans="1:22" x14ac:dyDescent="0.3">
      <c r="A64" s="153">
        <v>2375</v>
      </c>
      <c r="B64" s="153">
        <v>43529</v>
      </c>
      <c r="C64" s="153" t="b">
        <v>1</v>
      </c>
      <c r="D64" s="153" t="s">
        <v>88</v>
      </c>
      <c r="E64" s="153" t="s">
        <v>56</v>
      </c>
      <c r="F64" s="153">
        <v>6</v>
      </c>
      <c r="G64" s="153">
        <v>21</v>
      </c>
      <c r="H64" s="153" t="s">
        <v>159</v>
      </c>
      <c r="I64" s="153">
        <v>2</v>
      </c>
      <c r="J64" s="152">
        <v>11.6</v>
      </c>
      <c r="K64" s="152">
        <v>5.8</v>
      </c>
      <c r="L64" s="152">
        <v>5.8</v>
      </c>
      <c r="M64" s="152">
        <v>12.1</v>
      </c>
      <c r="N64" s="152">
        <v>7.1</v>
      </c>
      <c r="O64" s="152">
        <v>6.1</v>
      </c>
      <c r="P64" s="154">
        <f>AVERAGE(L64,O64)</f>
        <v>5.9499999999999993</v>
      </c>
      <c r="Q64" s="155">
        <f>IF(AND((N64+K64)/2&gt;5,(M64+J64)/2&gt;10,R64="N",S64="N"),4,IF(AND((N64+K64)/2&lt;5,(M64+J64)/2&gt;10,R64="N",S64="N"),4,IF(AND((N64+K64)/2&lt;5,(M64+J64)/2&lt;5,R64="Y"),1,IF(AND(S64="Y",R64="N"),3,IF(AND(S64="Y",R64="Y"),1,IF(AND((N64+K64)/2&lt;5,(M64+J64)/2&gt;5,(M64+J64)/2&lt;10,R64="N",S64="N"),2,IF(AND((N64+K64)/2&lt;5,(M64+J64)/2&lt;5,R64="N",S64="N"),0,"")))))))</f>
        <v>4</v>
      </c>
      <c r="R64" s="152" t="s">
        <v>105</v>
      </c>
      <c r="S64" s="152" t="s">
        <v>105</v>
      </c>
      <c r="T64">
        <v>33.51</v>
      </c>
      <c r="U64" s="160" t="s">
        <v>165</v>
      </c>
      <c r="V64" s="153">
        <f t="shared" si="2"/>
        <v>9.15</v>
      </c>
    </row>
    <row r="65" spans="1:22" x14ac:dyDescent="0.3">
      <c r="A65" s="153">
        <v>2375</v>
      </c>
      <c r="B65" s="153">
        <v>43529</v>
      </c>
      <c r="C65" s="153" t="b">
        <v>1</v>
      </c>
      <c r="D65" s="153" t="s">
        <v>88</v>
      </c>
      <c r="E65" s="153" t="s">
        <v>56</v>
      </c>
      <c r="F65" s="153">
        <v>6</v>
      </c>
      <c r="G65" s="153">
        <v>21</v>
      </c>
      <c r="H65" s="153" t="s">
        <v>159</v>
      </c>
      <c r="I65" s="153">
        <v>2</v>
      </c>
      <c r="J65" s="152">
        <v>7</v>
      </c>
      <c r="K65" s="152">
        <v>3.6</v>
      </c>
      <c r="L65" s="152">
        <v>3.4</v>
      </c>
      <c r="M65" s="152">
        <v>5.9</v>
      </c>
      <c r="N65" s="152">
        <v>4.7</v>
      </c>
      <c r="O65" s="152">
        <v>2.9</v>
      </c>
      <c r="P65" s="154">
        <f>AVERAGE(L65,O65)</f>
        <v>3.15</v>
      </c>
      <c r="Q65" s="155">
        <f>IF(AND((N65+K65)/2&gt;5,(M65+J65)/2&gt;10,R65="N",S65="N"),4,IF(AND((N65+K65)/2&lt;5,(M65+J65)/2&gt;10,R65="N",S65="N"),4,IF(AND((N65+K65)/2&lt;5,(M65+J65)/2&lt;5,R65="Y"),1,IF(AND(S65="Y",R65="N"),3,IF(AND(S65="Y",R65="Y"),1,IF(AND((N65+K65)/2&lt;5,(M65+J65)/2&gt;5,(M65+J65)/2&lt;10,R65="N",S65="N"),2,IF(AND((N65+K65)/2&lt;5,(M65+J65)/2&lt;5,R65="N",S65="N"),0,"")))))))</f>
        <v>2</v>
      </c>
      <c r="R65" s="152" t="s">
        <v>105</v>
      </c>
      <c r="S65" s="160" t="s">
        <v>105</v>
      </c>
      <c r="T65">
        <v>33.79</v>
      </c>
      <c r="U65" s="160" t="s">
        <v>165</v>
      </c>
      <c r="V65" s="153">
        <f t="shared" si="2"/>
        <v>5.3</v>
      </c>
    </row>
    <row r="66" spans="1:22" x14ac:dyDescent="0.3">
      <c r="A66" s="153">
        <v>2409</v>
      </c>
      <c r="B66" s="153">
        <v>43592</v>
      </c>
      <c r="C66" s="153" t="b">
        <v>1</v>
      </c>
      <c r="D66" s="153" t="s">
        <v>88</v>
      </c>
      <c r="E66" s="153">
        <v>3</v>
      </c>
      <c r="F66" s="153">
        <v>9</v>
      </c>
      <c r="G66" s="153">
        <v>7</v>
      </c>
      <c r="H66" s="153" t="s">
        <v>159</v>
      </c>
      <c r="I66" s="153">
        <v>2</v>
      </c>
      <c r="J66" s="153" t="s">
        <v>56</v>
      </c>
      <c r="K66" s="153" t="s">
        <v>56</v>
      </c>
      <c r="L66" s="153" t="s">
        <v>56</v>
      </c>
      <c r="M66" s="153" t="s">
        <v>56</v>
      </c>
      <c r="N66" s="153" t="s">
        <v>56</v>
      </c>
      <c r="O66" s="153" t="s">
        <v>56</v>
      </c>
      <c r="P66" s="153" t="s">
        <v>56</v>
      </c>
      <c r="Q66" s="155" t="s">
        <v>56</v>
      </c>
      <c r="R66" s="153" t="s">
        <v>56</v>
      </c>
      <c r="S66" s="153" t="s">
        <v>56</v>
      </c>
      <c r="T66">
        <v>33.520000000000003</v>
      </c>
      <c r="U66" s="160" t="s">
        <v>165</v>
      </c>
      <c r="V66" s="153" t="e">
        <f t="shared" si="2"/>
        <v>#DIV/0!</v>
      </c>
    </row>
    <row r="67" spans="1:22" x14ac:dyDescent="0.3">
      <c r="A67" s="153">
        <v>2409</v>
      </c>
      <c r="B67" s="153">
        <v>43592</v>
      </c>
      <c r="C67" s="153" t="b">
        <v>1</v>
      </c>
      <c r="D67" s="153" t="s">
        <v>88</v>
      </c>
      <c r="E67" s="153">
        <v>3</v>
      </c>
      <c r="F67" s="153">
        <v>9</v>
      </c>
      <c r="G67" s="153">
        <v>7</v>
      </c>
      <c r="H67" s="153" t="s">
        <v>159</v>
      </c>
      <c r="I67" s="153">
        <v>2</v>
      </c>
      <c r="J67" s="153" t="s">
        <v>56</v>
      </c>
      <c r="K67" s="153" t="s">
        <v>56</v>
      </c>
      <c r="L67" s="153" t="s">
        <v>56</v>
      </c>
      <c r="M67" s="153" t="s">
        <v>56</v>
      </c>
      <c r="N67" s="153" t="s">
        <v>56</v>
      </c>
      <c r="O67" s="153" t="s">
        <v>56</v>
      </c>
      <c r="P67" s="153" t="s">
        <v>56</v>
      </c>
      <c r="Q67" s="155" t="s">
        <v>56</v>
      </c>
      <c r="R67" s="153" t="s">
        <v>56</v>
      </c>
      <c r="S67" s="153" t="s">
        <v>56</v>
      </c>
      <c r="T67">
        <v>37.674999999999997</v>
      </c>
      <c r="U67" s="160" t="s">
        <v>166</v>
      </c>
      <c r="V67" s="153" t="e">
        <f t="shared" ref="V67:V130" si="10">AVERAGE(J67:K67,M67:N67)</f>
        <v>#DIV/0!</v>
      </c>
    </row>
    <row r="68" spans="1:22" x14ac:dyDescent="0.3">
      <c r="A68" s="153">
        <v>2334</v>
      </c>
      <c r="B68" s="153">
        <v>43403</v>
      </c>
      <c r="C68" s="153" t="b">
        <v>0</v>
      </c>
      <c r="D68" s="153" t="s">
        <v>88</v>
      </c>
      <c r="E68" s="153">
        <v>1</v>
      </c>
      <c r="F68" s="153">
        <v>1</v>
      </c>
      <c r="G68" s="153">
        <v>12</v>
      </c>
      <c r="H68" s="153" t="s">
        <v>159</v>
      </c>
      <c r="I68" s="153">
        <v>3</v>
      </c>
      <c r="J68" s="152">
        <v>11.9</v>
      </c>
      <c r="K68" s="152">
        <v>6.1</v>
      </c>
      <c r="L68" s="152">
        <v>5.8</v>
      </c>
      <c r="M68" s="153">
        <v>14.3</v>
      </c>
      <c r="N68" s="152">
        <v>7.1</v>
      </c>
      <c r="O68" s="152">
        <v>5.3</v>
      </c>
      <c r="P68" s="154">
        <f t="shared" ref="P68:P75" si="11">AVERAGE(L68,O68)</f>
        <v>5.55</v>
      </c>
      <c r="Q68" s="155">
        <f t="shared" ref="Q68:Q75" si="12">IF(AND((N68+K68)/2&gt;5,(M68+J68)/2&gt;10,R68="N",S68="N"),4,IF(AND((N68+K68)/2&lt;5,(M68+J68)/2&gt;10,R68="N",S68="N"),4,IF(AND((N68+K68)/2&lt;5,(M68+J68)/2&lt;5,R68="Y"),1,IF(AND(S68="Y",R68="N"),3,IF(AND(S68="Y",R68="Y"),1,IF(AND((N68+K68)/2&lt;5,(M68+J68)/2&gt;5,(M68+J68)/2&lt;10,R68="N",S68="N"),2,IF(AND((N68+K68)/2&lt;5,(M68+J68)/2&lt;5,R68="N",S68="N"),0,"")))))))</f>
        <v>4</v>
      </c>
      <c r="R68" s="152" t="s">
        <v>105</v>
      </c>
      <c r="S68" s="152" t="s">
        <v>105</v>
      </c>
      <c r="T68">
        <v>34</v>
      </c>
      <c r="U68" s="160" t="s">
        <v>165</v>
      </c>
      <c r="V68" s="153">
        <f t="shared" si="10"/>
        <v>9.85</v>
      </c>
    </row>
    <row r="69" spans="1:22" x14ac:dyDescent="0.3">
      <c r="A69" s="153">
        <v>2334</v>
      </c>
      <c r="B69" s="153">
        <v>43403</v>
      </c>
      <c r="C69" s="153" t="b">
        <v>0</v>
      </c>
      <c r="D69" s="153" t="s">
        <v>88</v>
      </c>
      <c r="E69" s="153">
        <v>1</v>
      </c>
      <c r="F69" s="153">
        <v>1</v>
      </c>
      <c r="G69" s="153">
        <v>12</v>
      </c>
      <c r="H69" s="153" t="s">
        <v>159</v>
      </c>
      <c r="I69" s="153">
        <v>3</v>
      </c>
      <c r="J69" s="152">
        <v>9.5</v>
      </c>
      <c r="K69" s="152">
        <v>5.3</v>
      </c>
      <c r="L69" s="152">
        <v>4.2</v>
      </c>
      <c r="M69" s="153">
        <v>15.1</v>
      </c>
      <c r="N69" s="152">
        <v>7.1</v>
      </c>
      <c r="O69" s="152">
        <v>5.9</v>
      </c>
      <c r="P69" s="154">
        <f t="shared" si="11"/>
        <v>5.0500000000000007</v>
      </c>
      <c r="Q69" s="155">
        <f t="shared" si="12"/>
        <v>4</v>
      </c>
      <c r="R69" s="152" t="s">
        <v>105</v>
      </c>
      <c r="S69" s="152" t="s">
        <v>105</v>
      </c>
      <c r="T69">
        <v>33.74</v>
      </c>
      <c r="U69" s="160" t="s">
        <v>165</v>
      </c>
      <c r="V69" s="153">
        <f t="shared" si="10"/>
        <v>9.25</v>
      </c>
    </row>
    <row r="70" spans="1:22" x14ac:dyDescent="0.3">
      <c r="A70" s="153">
        <v>2335</v>
      </c>
      <c r="B70" s="153">
        <v>43403</v>
      </c>
      <c r="C70" s="153" t="b">
        <v>0</v>
      </c>
      <c r="D70" s="153" t="s">
        <v>89</v>
      </c>
      <c r="E70" s="153">
        <v>2</v>
      </c>
      <c r="F70" s="153">
        <v>1</v>
      </c>
      <c r="G70" s="153">
        <v>12</v>
      </c>
      <c r="H70" s="153" t="s">
        <v>159</v>
      </c>
      <c r="I70" s="153">
        <v>3</v>
      </c>
      <c r="J70" s="152">
        <v>5.2</v>
      </c>
      <c r="K70" s="152">
        <v>2.9</v>
      </c>
      <c r="L70" s="152">
        <v>2.2999999999999998</v>
      </c>
      <c r="M70" s="153">
        <v>7.3</v>
      </c>
      <c r="N70" s="152">
        <v>4.5</v>
      </c>
      <c r="O70" s="152">
        <v>2.7</v>
      </c>
      <c r="P70" s="154">
        <f t="shared" si="11"/>
        <v>2.5</v>
      </c>
      <c r="Q70" s="155">
        <f t="shared" si="12"/>
        <v>2</v>
      </c>
      <c r="R70" s="152" t="s">
        <v>105</v>
      </c>
      <c r="S70" s="152" t="s">
        <v>105</v>
      </c>
      <c r="T70">
        <v>34</v>
      </c>
      <c r="U70" s="160" t="s">
        <v>165</v>
      </c>
      <c r="V70" s="153">
        <f t="shared" si="10"/>
        <v>4.9749999999999996</v>
      </c>
    </row>
    <row r="71" spans="1:22" x14ac:dyDescent="0.3">
      <c r="A71" s="153">
        <v>2343</v>
      </c>
      <c r="B71" s="153">
        <v>43411</v>
      </c>
      <c r="C71" s="153" t="b">
        <v>0</v>
      </c>
      <c r="D71" s="153" t="s">
        <v>88</v>
      </c>
      <c r="E71" s="153">
        <v>2</v>
      </c>
      <c r="F71" s="153">
        <v>2</v>
      </c>
      <c r="G71" s="153">
        <v>12</v>
      </c>
      <c r="H71" s="153" t="s">
        <v>159</v>
      </c>
      <c r="I71" s="153">
        <v>3</v>
      </c>
      <c r="J71" s="152">
        <v>17.2</v>
      </c>
      <c r="K71" s="152">
        <v>8.9</v>
      </c>
      <c r="L71" s="152">
        <v>8.3000000000000007</v>
      </c>
      <c r="M71" s="153">
        <v>18.8</v>
      </c>
      <c r="N71" s="152">
        <v>10.4</v>
      </c>
      <c r="O71" s="152">
        <v>5.4</v>
      </c>
      <c r="P71" s="154">
        <f t="shared" si="11"/>
        <v>6.8500000000000005</v>
      </c>
      <c r="Q71" s="155">
        <f t="shared" si="12"/>
        <v>4</v>
      </c>
      <c r="R71" s="152" t="s">
        <v>105</v>
      </c>
      <c r="S71" s="152" t="s">
        <v>105</v>
      </c>
      <c r="T71">
        <v>34</v>
      </c>
      <c r="U71" s="160" t="s">
        <v>165</v>
      </c>
      <c r="V71" s="153">
        <f t="shared" si="10"/>
        <v>13.825000000000001</v>
      </c>
    </row>
    <row r="72" spans="1:22" x14ac:dyDescent="0.3">
      <c r="A72" s="153">
        <v>2344</v>
      </c>
      <c r="B72" s="153">
        <v>43411</v>
      </c>
      <c r="C72" s="153" t="b">
        <v>0</v>
      </c>
      <c r="D72" s="153" t="s">
        <v>88</v>
      </c>
      <c r="E72" s="153">
        <v>1</v>
      </c>
      <c r="F72" s="153">
        <v>2</v>
      </c>
      <c r="G72" s="153">
        <v>14</v>
      </c>
      <c r="H72" s="153" t="s">
        <v>159</v>
      </c>
      <c r="I72" s="153">
        <v>3</v>
      </c>
      <c r="J72" s="152">
        <v>3.1</v>
      </c>
      <c r="K72" s="152">
        <v>2</v>
      </c>
      <c r="L72" s="152">
        <v>1.1000000000000001</v>
      </c>
      <c r="M72" s="153">
        <v>3.4</v>
      </c>
      <c r="N72" s="152">
        <v>2.2999999999999998</v>
      </c>
      <c r="O72" s="152">
        <v>1</v>
      </c>
      <c r="P72" s="154">
        <f t="shared" si="11"/>
        <v>1.05</v>
      </c>
      <c r="Q72" s="155">
        <f t="shared" si="12"/>
        <v>0</v>
      </c>
      <c r="R72" s="152" t="s">
        <v>105</v>
      </c>
      <c r="S72" s="152" t="s">
        <v>105</v>
      </c>
      <c r="T72">
        <v>34</v>
      </c>
      <c r="U72" s="160" t="s">
        <v>165</v>
      </c>
      <c r="V72" s="153">
        <f t="shared" si="10"/>
        <v>2.7</v>
      </c>
    </row>
    <row r="73" spans="1:22" x14ac:dyDescent="0.3">
      <c r="A73" s="153">
        <v>2344</v>
      </c>
      <c r="B73" s="153">
        <v>43411</v>
      </c>
      <c r="C73" s="153" t="b">
        <v>0</v>
      </c>
      <c r="D73" s="153" t="s">
        <v>88</v>
      </c>
      <c r="E73" s="153">
        <v>1</v>
      </c>
      <c r="F73" s="153">
        <v>2</v>
      </c>
      <c r="G73" s="153">
        <v>14</v>
      </c>
      <c r="H73" s="153" t="s">
        <v>159</v>
      </c>
      <c r="I73" s="153">
        <v>3</v>
      </c>
      <c r="J73" s="152">
        <v>1.9</v>
      </c>
      <c r="K73" s="152">
        <v>1.2</v>
      </c>
      <c r="L73" s="152">
        <v>0.7</v>
      </c>
      <c r="M73" s="153">
        <v>1.9</v>
      </c>
      <c r="N73" s="152">
        <v>1.1000000000000001</v>
      </c>
      <c r="O73" s="152">
        <v>0.8</v>
      </c>
      <c r="P73" s="154">
        <f t="shared" si="11"/>
        <v>0.75</v>
      </c>
      <c r="Q73" s="155">
        <f t="shared" si="12"/>
        <v>0</v>
      </c>
      <c r="R73" s="152" t="s">
        <v>105</v>
      </c>
      <c r="S73" s="152" t="s">
        <v>105</v>
      </c>
      <c r="T73">
        <v>33.74</v>
      </c>
      <c r="U73" s="160" t="s">
        <v>165</v>
      </c>
      <c r="V73" s="153">
        <f t="shared" si="10"/>
        <v>1.5249999999999999</v>
      </c>
    </row>
    <row r="74" spans="1:22" x14ac:dyDescent="0.3">
      <c r="A74" s="153">
        <v>2350</v>
      </c>
      <c r="B74" s="153">
        <v>43424</v>
      </c>
      <c r="C74" s="153" t="b">
        <v>0</v>
      </c>
      <c r="D74" s="153" t="s">
        <v>88</v>
      </c>
      <c r="E74" s="153">
        <v>1</v>
      </c>
      <c r="F74" s="153">
        <v>3</v>
      </c>
      <c r="G74" s="153">
        <v>6</v>
      </c>
      <c r="H74" s="153" t="s">
        <v>159</v>
      </c>
      <c r="I74" s="153">
        <v>3</v>
      </c>
      <c r="J74" s="152">
        <v>3.5</v>
      </c>
      <c r="K74" s="152">
        <v>1.9</v>
      </c>
      <c r="L74" s="152">
        <v>1.6</v>
      </c>
      <c r="M74" s="153">
        <v>5.2</v>
      </c>
      <c r="N74" s="152">
        <v>2.2000000000000002</v>
      </c>
      <c r="O74" s="152">
        <v>1.8</v>
      </c>
      <c r="P74" s="154">
        <f t="shared" si="11"/>
        <v>1.7000000000000002</v>
      </c>
      <c r="Q74" s="155">
        <f t="shared" si="12"/>
        <v>0</v>
      </c>
      <c r="R74" s="152" t="s">
        <v>105</v>
      </c>
      <c r="S74" s="152" t="s">
        <v>105</v>
      </c>
      <c r="T74">
        <v>34</v>
      </c>
      <c r="U74" s="160" t="s">
        <v>165</v>
      </c>
      <c r="V74" s="153">
        <f t="shared" si="10"/>
        <v>3.2</v>
      </c>
    </row>
    <row r="75" spans="1:22" x14ac:dyDescent="0.3">
      <c r="A75" s="153">
        <v>2351</v>
      </c>
      <c r="B75" s="153">
        <v>43424</v>
      </c>
      <c r="C75" s="153" t="b">
        <v>0</v>
      </c>
      <c r="D75" s="153" t="s">
        <v>88</v>
      </c>
      <c r="E75" s="153">
        <v>2</v>
      </c>
      <c r="F75" s="153">
        <v>3</v>
      </c>
      <c r="G75" s="153">
        <v>6</v>
      </c>
      <c r="H75" s="153" t="s">
        <v>159</v>
      </c>
      <c r="I75" s="153">
        <v>3</v>
      </c>
      <c r="J75" s="152">
        <v>8.5</v>
      </c>
      <c r="K75" s="152">
        <v>3.8</v>
      </c>
      <c r="L75" s="152">
        <v>4.7</v>
      </c>
      <c r="M75" s="153">
        <v>7.2</v>
      </c>
      <c r="N75" s="152">
        <v>3.7</v>
      </c>
      <c r="O75" s="152">
        <v>2.1</v>
      </c>
      <c r="P75" s="154">
        <f t="shared" si="11"/>
        <v>3.4000000000000004</v>
      </c>
      <c r="Q75" s="155">
        <f t="shared" si="12"/>
        <v>2</v>
      </c>
      <c r="R75" s="152" t="s">
        <v>105</v>
      </c>
      <c r="S75" s="152" t="s">
        <v>105</v>
      </c>
      <c r="T75">
        <v>34</v>
      </c>
      <c r="U75" s="160" t="s">
        <v>165</v>
      </c>
      <c r="V75" s="153">
        <f t="shared" si="10"/>
        <v>5.8</v>
      </c>
    </row>
    <row r="76" spans="1:22" x14ac:dyDescent="0.3">
      <c r="A76" s="153">
        <v>2367</v>
      </c>
      <c r="B76" s="153">
        <v>43507</v>
      </c>
      <c r="C76" s="153" t="b">
        <v>0</v>
      </c>
      <c r="D76" s="153" t="s">
        <v>89</v>
      </c>
      <c r="E76" s="153">
        <v>2</v>
      </c>
      <c r="F76" s="153">
        <v>4</v>
      </c>
      <c r="G76" s="153">
        <v>1</v>
      </c>
      <c r="H76" s="153" t="s">
        <v>159</v>
      </c>
      <c r="I76" s="153">
        <v>3</v>
      </c>
      <c r="J76" s="153" t="s">
        <v>56</v>
      </c>
      <c r="K76" s="153" t="s">
        <v>56</v>
      </c>
      <c r="L76" s="153" t="s">
        <v>56</v>
      </c>
      <c r="M76" s="153" t="s">
        <v>56</v>
      </c>
      <c r="N76" s="153" t="s">
        <v>56</v>
      </c>
      <c r="O76" s="153" t="s">
        <v>56</v>
      </c>
      <c r="P76" s="153" t="s">
        <v>56</v>
      </c>
      <c r="Q76" s="153" t="s">
        <v>56</v>
      </c>
      <c r="R76" s="153" t="s">
        <v>56</v>
      </c>
      <c r="S76" s="153" t="s">
        <v>56</v>
      </c>
      <c r="T76">
        <v>34</v>
      </c>
      <c r="U76" s="160" t="s">
        <v>165</v>
      </c>
      <c r="V76" s="153" t="e">
        <f t="shared" si="10"/>
        <v>#DIV/0!</v>
      </c>
    </row>
    <row r="77" spans="1:22" x14ac:dyDescent="0.3">
      <c r="A77" s="153">
        <v>2368</v>
      </c>
      <c r="B77" s="153">
        <v>43507</v>
      </c>
      <c r="C77" s="153" t="b">
        <v>1</v>
      </c>
      <c r="D77" s="153" t="s">
        <v>88</v>
      </c>
      <c r="E77" s="153">
        <v>1</v>
      </c>
      <c r="F77" s="153">
        <v>4</v>
      </c>
      <c r="G77" s="153">
        <v>1</v>
      </c>
      <c r="H77" s="153" t="s">
        <v>159</v>
      </c>
      <c r="I77" s="153">
        <v>3</v>
      </c>
      <c r="J77" s="152">
        <v>1.6</v>
      </c>
      <c r="K77" s="152">
        <v>1.1000000000000001</v>
      </c>
      <c r="L77" s="152">
        <v>0.5</v>
      </c>
      <c r="M77" s="153">
        <v>2.5</v>
      </c>
      <c r="N77" s="152">
        <v>1.3</v>
      </c>
      <c r="O77" s="152">
        <v>0.4</v>
      </c>
      <c r="P77" s="154">
        <f>AVERAGE(L77,O77)</f>
        <v>0.45</v>
      </c>
      <c r="Q77" s="155">
        <f>IF(AND((N77+K77)/2&gt;5,(M77+J77)/2&gt;10,R77="N",S77="N"),4,IF(AND((N77+K77)/2&lt;5,(M77+J77)/2&gt;10,R77="N",S77="N"),4,IF(AND((N77+K77)/2&lt;5,(M77+J77)/2&lt;5,R77="Y"),1,IF(AND(S77="Y",R77="N"),3,IF(AND(S77="Y",R77="Y"),1,IF(AND((N77+K77)/2&lt;5,(M77+J77)/2&gt;5,(M77+J77)/2&lt;10,R77="N",S77="N"),2,IF(AND((N77+K77)/2&lt;5,(M77+J77)/2&lt;5,R77="N",S77="N"),0,"")))))))</f>
        <v>0</v>
      </c>
      <c r="R77" s="152" t="s">
        <v>105</v>
      </c>
      <c r="S77" s="152" t="s">
        <v>105</v>
      </c>
      <c r="T77">
        <v>34</v>
      </c>
      <c r="U77" s="160" t="s">
        <v>165</v>
      </c>
      <c r="V77" s="153">
        <f t="shared" si="10"/>
        <v>1.625</v>
      </c>
    </row>
    <row r="78" spans="1:22" x14ac:dyDescent="0.3">
      <c r="A78" s="153">
        <v>2370</v>
      </c>
      <c r="B78" s="153">
        <v>43514</v>
      </c>
      <c r="C78" s="153" t="b">
        <v>0</v>
      </c>
      <c r="D78" s="153" t="s">
        <v>89</v>
      </c>
      <c r="E78" s="153">
        <v>2</v>
      </c>
      <c r="F78" s="153">
        <v>5</v>
      </c>
      <c r="G78" s="153">
        <v>16</v>
      </c>
      <c r="H78" s="153" t="s">
        <v>159</v>
      </c>
      <c r="I78" s="153">
        <v>3</v>
      </c>
      <c r="J78" s="153" t="s">
        <v>56</v>
      </c>
      <c r="K78" s="153" t="s">
        <v>56</v>
      </c>
      <c r="L78" s="153" t="s">
        <v>56</v>
      </c>
      <c r="M78" s="153" t="s">
        <v>56</v>
      </c>
      <c r="N78" s="153" t="s">
        <v>56</v>
      </c>
      <c r="O78" s="153" t="s">
        <v>56</v>
      </c>
      <c r="P78" s="153" t="s">
        <v>56</v>
      </c>
      <c r="Q78" s="153" t="s">
        <v>56</v>
      </c>
      <c r="R78" s="153" t="s">
        <v>56</v>
      </c>
      <c r="S78" s="153" t="s">
        <v>56</v>
      </c>
      <c r="T78">
        <v>34</v>
      </c>
      <c r="U78" s="160" t="s">
        <v>165</v>
      </c>
      <c r="V78" s="153" t="e">
        <f t="shared" si="10"/>
        <v>#DIV/0!</v>
      </c>
    </row>
    <row r="79" spans="1:22" x14ac:dyDescent="0.3">
      <c r="A79" s="153">
        <v>2371</v>
      </c>
      <c r="B79" s="153">
        <v>43514</v>
      </c>
      <c r="C79" s="153" t="b">
        <v>1</v>
      </c>
      <c r="D79" s="153" t="s">
        <v>88</v>
      </c>
      <c r="E79" s="153" t="s">
        <v>56</v>
      </c>
      <c r="F79" s="153">
        <v>5</v>
      </c>
      <c r="G79" s="153">
        <v>16</v>
      </c>
      <c r="H79" s="153" t="s">
        <v>159</v>
      </c>
      <c r="I79" s="153">
        <v>3</v>
      </c>
      <c r="J79" s="153" t="s">
        <v>56</v>
      </c>
      <c r="K79" s="153" t="s">
        <v>56</v>
      </c>
      <c r="L79" s="153" t="s">
        <v>56</v>
      </c>
      <c r="M79" s="153" t="s">
        <v>56</v>
      </c>
      <c r="N79" s="153" t="s">
        <v>56</v>
      </c>
      <c r="O79" s="153" t="s">
        <v>56</v>
      </c>
      <c r="P79" s="153" t="s">
        <v>56</v>
      </c>
      <c r="Q79" s="153" t="s">
        <v>56</v>
      </c>
      <c r="R79" s="152"/>
      <c r="S79" s="153" t="s">
        <v>56</v>
      </c>
      <c r="T79">
        <v>34</v>
      </c>
      <c r="U79" s="160" t="s">
        <v>165</v>
      </c>
      <c r="V79" s="153" t="e">
        <f t="shared" si="10"/>
        <v>#DIV/0!</v>
      </c>
    </row>
    <row r="80" spans="1:22" x14ac:dyDescent="0.3">
      <c r="A80" s="153">
        <v>2374</v>
      </c>
      <c r="B80" s="153">
        <v>43529</v>
      </c>
      <c r="C80" s="153" t="b">
        <v>0</v>
      </c>
      <c r="D80" s="153" t="s">
        <v>88</v>
      </c>
      <c r="E80" s="153">
        <v>1</v>
      </c>
      <c r="F80" s="153">
        <v>6</v>
      </c>
      <c r="G80" s="153">
        <v>21</v>
      </c>
      <c r="H80" s="153" t="s">
        <v>159</v>
      </c>
      <c r="I80" s="153">
        <v>3</v>
      </c>
      <c r="J80" s="152">
        <v>8.9</v>
      </c>
      <c r="K80" s="152">
        <v>5.6</v>
      </c>
      <c r="L80" s="152">
        <v>3.3</v>
      </c>
      <c r="M80" s="153">
        <v>10.4</v>
      </c>
      <c r="N80" s="152">
        <v>6</v>
      </c>
      <c r="O80" s="152">
        <v>2.6</v>
      </c>
      <c r="P80" s="154">
        <f t="shared" ref="P80:P85" si="13">AVERAGE(L80,O80)</f>
        <v>2.95</v>
      </c>
      <c r="Q80" s="155" t="str">
        <f t="shared" ref="Q80:Q85" si="14">IF(AND((N80+K80)/2&gt;5,(M80+J80)/2&gt;10,R80="N",S80="N"),4,IF(AND((N80+K80)/2&lt;5,(M80+J80)/2&gt;10,R80="N",S80="N"),4,IF(AND((N80+K80)/2&lt;5,(M80+J80)/2&lt;5,R80="Y"),1,IF(AND(S80="Y",R80="N"),3,IF(AND(S80="Y",R80="Y"),1,IF(AND((N80+K80)/2&lt;5,(M80+J80)/2&gt;5,(M80+J80)/2&lt;10,R80="N",S80="N"),2,IF(AND((N80+K80)/2&lt;5,(M80+J80)/2&lt;5,R80="N",S80="N"),0,"")))))))</f>
        <v/>
      </c>
      <c r="R80" s="152" t="s">
        <v>105</v>
      </c>
      <c r="S80" s="152" t="s">
        <v>105</v>
      </c>
      <c r="T80">
        <v>34</v>
      </c>
      <c r="U80" s="160" t="s">
        <v>165</v>
      </c>
      <c r="V80" s="153">
        <f t="shared" si="10"/>
        <v>7.7249999999999996</v>
      </c>
    </row>
    <row r="81" spans="1:22" x14ac:dyDescent="0.3">
      <c r="A81" s="153">
        <v>2374</v>
      </c>
      <c r="B81" s="153">
        <v>43529</v>
      </c>
      <c r="C81" s="153" t="b">
        <v>0</v>
      </c>
      <c r="D81" s="153" t="s">
        <v>88</v>
      </c>
      <c r="E81" s="153">
        <v>1</v>
      </c>
      <c r="F81" s="153">
        <v>6</v>
      </c>
      <c r="G81" s="153">
        <v>21</v>
      </c>
      <c r="H81" s="153" t="s">
        <v>159</v>
      </c>
      <c r="I81" s="153">
        <v>3</v>
      </c>
      <c r="J81" s="152">
        <v>7.6</v>
      </c>
      <c r="K81" s="152">
        <v>5</v>
      </c>
      <c r="L81" s="152">
        <v>2.6</v>
      </c>
      <c r="M81" s="153">
        <v>8.3000000000000007</v>
      </c>
      <c r="N81" s="152">
        <v>5.0999999999999996</v>
      </c>
      <c r="O81" s="152">
        <v>4.4000000000000004</v>
      </c>
      <c r="P81" s="154">
        <f t="shared" si="13"/>
        <v>3.5</v>
      </c>
      <c r="Q81" s="155">
        <f t="shared" si="14"/>
        <v>3</v>
      </c>
      <c r="R81" s="152" t="s">
        <v>105</v>
      </c>
      <c r="S81" s="152" t="s">
        <v>107</v>
      </c>
      <c r="T81">
        <v>33.35</v>
      </c>
      <c r="U81" s="160" t="s">
        <v>165</v>
      </c>
      <c r="V81" s="153">
        <f t="shared" si="10"/>
        <v>6.5</v>
      </c>
    </row>
    <row r="82" spans="1:22" x14ac:dyDescent="0.3">
      <c r="A82" s="153">
        <v>2375</v>
      </c>
      <c r="B82" s="153">
        <v>43529</v>
      </c>
      <c r="C82" s="153" t="b">
        <v>1</v>
      </c>
      <c r="D82" s="153" t="s">
        <v>88</v>
      </c>
      <c r="E82" s="153" t="s">
        <v>56</v>
      </c>
      <c r="F82" s="153">
        <v>6</v>
      </c>
      <c r="G82" s="153">
        <v>21</v>
      </c>
      <c r="H82" s="153" t="s">
        <v>159</v>
      </c>
      <c r="I82" s="153">
        <v>3</v>
      </c>
      <c r="J82" s="152">
        <v>14.3</v>
      </c>
      <c r="K82" s="152">
        <v>7.9</v>
      </c>
      <c r="L82" s="152">
        <v>6.4</v>
      </c>
      <c r="M82" s="153">
        <v>14.8</v>
      </c>
      <c r="N82" s="152">
        <v>8.8000000000000007</v>
      </c>
      <c r="O82" s="152">
        <v>3.3</v>
      </c>
      <c r="P82" s="154">
        <f t="shared" si="13"/>
        <v>4.8499999999999996</v>
      </c>
      <c r="Q82" s="155">
        <f t="shared" si="14"/>
        <v>4</v>
      </c>
      <c r="R82" s="152" t="s">
        <v>105</v>
      </c>
      <c r="S82" s="152" t="s">
        <v>105</v>
      </c>
      <c r="T82">
        <v>34</v>
      </c>
      <c r="U82" s="160" t="s">
        <v>165</v>
      </c>
      <c r="V82" s="153">
        <f t="shared" si="10"/>
        <v>11.45</v>
      </c>
    </row>
    <row r="83" spans="1:22" x14ac:dyDescent="0.3">
      <c r="A83" s="153">
        <v>2379</v>
      </c>
      <c r="B83" s="153">
        <v>43550</v>
      </c>
      <c r="C83" s="153" t="b">
        <v>1</v>
      </c>
      <c r="D83" s="153" t="s">
        <v>88</v>
      </c>
      <c r="E83" s="153">
        <v>1</v>
      </c>
      <c r="F83" s="153">
        <v>7</v>
      </c>
      <c r="G83" s="153">
        <v>10</v>
      </c>
      <c r="H83" s="153" t="s">
        <v>159</v>
      </c>
      <c r="I83" s="153">
        <v>3</v>
      </c>
      <c r="J83" s="152">
        <v>11.1</v>
      </c>
      <c r="K83" s="152">
        <v>3.8</v>
      </c>
      <c r="L83" s="152">
        <v>7.3</v>
      </c>
      <c r="M83" s="153">
        <v>8</v>
      </c>
      <c r="N83" s="152">
        <v>3</v>
      </c>
      <c r="O83" s="152">
        <v>2.1</v>
      </c>
      <c r="P83" s="154">
        <f t="shared" si="13"/>
        <v>4.7</v>
      </c>
      <c r="Q83" s="155">
        <f t="shared" si="14"/>
        <v>2</v>
      </c>
      <c r="R83" s="152" t="s">
        <v>105</v>
      </c>
      <c r="S83" s="152" t="s">
        <v>105</v>
      </c>
      <c r="T83">
        <v>34</v>
      </c>
      <c r="U83" s="160" t="s">
        <v>165</v>
      </c>
      <c r="V83" s="153">
        <f t="shared" si="10"/>
        <v>6.4749999999999996</v>
      </c>
    </row>
    <row r="84" spans="1:22" x14ac:dyDescent="0.3">
      <c r="A84" s="153">
        <v>2380</v>
      </c>
      <c r="B84" s="153">
        <v>43550</v>
      </c>
      <c r="C84" s="153" t="b">
        <v>0</v>
      </c>
      <c r="D84" s="153" t="s">
        <v>88</v>
      </c>
      <c r="E84" s="153">
        <v>2</v>
      </c>
      <c r="F84" s="153">
        <v>7</v>
      </c>
      <c r="G84" s="153">
        <v>9</v>
      </c>
      <c r="H84" s="153" t="s">
        <v>159</v>
      </c>
      <c r="I84" s="153">
        <v>3</v>
      </c>
      <c r="J84" s="152">
        <v>10.1</v>
      </c>
      <c r="K84" s="152">
        <v>6.5</v>
      </c>
      <c r="L84" s="152">
        <v>3.6</v>
      </c>
      <c r="M84" s="153">
        <v>10.6</v>
      </c>
      <c r="N84" s="152">
        <v>7</v>
      </c>
      <c r="O84" s="152">
        <v>3.5</v>
      </c>
      <c r="P84" s="154">
        <f t="shared" si="13"/>
        <v>3.55</v>
      </c>
      <c r="Q84" s="155">
        <f t="shared" si="14"/>
        <v>4</v>
      </c>
      <c r="R84" s="152" t="s">
        <v>105</v>
      </c>
      <c r="S84" s="152" t="s">
        <v>105</v>
      </c>
      <c r="T84">
        <v>34</v>
      </c>
      <c r="U84" s="160" t="s">
        <v>165</v>
      </c>
      <c r="V84" s="153">
        <f t="shared" si="10"/>
        <v>8.5500000000000007</v>
      </c>
    </row>
    <row r="85" spans="1:22" x14ac:dyDescent="0.3">
      <c r="A85" s="153">
        <v>2407</v>
      </c>
      <c r="B85" s="153">
        <v>43578</v>
      </c>
      <c r="C85" s="153" t="b">
        <v>0</v>
      </c>
      <c r="D85" s="153" t="s">
        <v>89</v>
      </c>
      <c r="E85" s="153">
        <v>2</v>
      </c>
      <c r="F85" s="153">
        <v>8</v>
      </c>
      <c r="G85" s="153">
        <v>5</v>
      </c>
      <c r="H85" s="153" t="s">
        <v>159</v>
      </c>
      <c r="I85" s="153">
        <v>3</v>
      </c>
      <c r="J85" s="152">
        <v>9.4</v>
      </c>
      <c r="K85" s="152">
        <v>4.8</v>
      </c>
      <c r="L85" s="152">
        <v>4.5999999999999996</v>
      </c>
      <c r="M85" s="153">
        <v>9.6</v>
      </c>
      <c r="N85" s="152"/>
      <c r="O85" s="152">
        <v>3.5</v>
      </c>
      <c r="P85" s="154">
        <f t="shared" si="13"/>
        <v>4.05</v>
      </c>
      <c r="Q85" s="155">
        <f t="shared" si="14"/>
        <v>2</v>
      </c>
      <c r="R85" s="152" t="s">
        <v>105</v>
      </c>
      <c r="S85" s="152" t="s">
        <v>105</v>
      </c>
      <c r="T85">
        <v>34</v>
      </c>
      <c r="U85" s="160" t="s">
        <v>165</v>
      </c>
      <c r="V85" s="153">
        <f t="shared" si="10"/>
        <v>7.9333333333333327</v>
      </c>
    </row>
    <row r="86" spans="1:22" x14ac:dyDescent="0.3">
      <c r="A86" s="153">
        <v>2408</v>
      </c>
      <c r="B86" s="153">
        <v>43578</v>
      </c>
      <c r="C86" s="153" t="b">
        <v>1</v>
      </c>
      <c r="D86" s="153" t="s">
        <v>88</v>
      </c>
      <c r="E86" s="153">
        <v>1</v>
      </c>
      <c r="F86" s="153">
        <v>8</v>
      </c>
      <c r="G86" s="153">
        <v>5</v>
      </c>
      <c r="H86" s="153" t="s">
        <v>159</v>
      </c>
      <c r="I86" s="153">
        <v>3</v>
      </c>
      <c r="J86" s="153" t="s">
        <v>56</v>
      </c>
      <c r="K86" s="153" t="s">
        <v>56</v>
      </c>
      <c r="L86" s="153" t="s">
        <v>56</v>
      </c>
      <c r="M86" s="153" t="s">
        <v>56</v>
      </c>
      <c r="N86" s="153" t="s">
        <v>56</v>
      </c>
      <c r="O86" s="153" t="s">
        <v>56</v>
      </c>
      <c r="P86" s="153" t="s">
        <v>56</v>
      </c>
      <c r="Q86" s="153" t="s">
        <v>56</v>
      </c>
      <c r="R86" s="153" t="s">
        <v>56</v>
      </c>
      <c r="S86" s="153" t="s">
        <v>56</v>
      </c>
      <c r="T86">
        <v>34</v>
      </c>
      <c r="U86" s="160" t="s">
        <v>165</v>
      </c>
      <c r="V86" s="153" t="e">
        <f t="shared" si="10"/>
        <v>#DIV/0!</v>
      </c>
    </row>
    <row r="87" spans="1:22" x14ac:dyDescent="0.3">
      <c r="A87" s="153">
        <v>2409</v>
      </c>
      <c r="B87" s="153">
        <v>43592</v>
      </c>
      <c r="C87" s="153" t="b">
        <v>1</v>
      </c>
      <c r="D87" s="153" t="s">
        <v>88</v>
      </c>
      <c r="E87" s="153">
        <v>3</v>
      </c>
      <c r="F87" s="153">
        <v>9</v>
      </c>
      <c r="G87" s="153">
        <v>7</v>
      </c>
      <c r="H87" s="153" t="s">
        <v>159</v>
      </c>
      <c r="I87" s="153">
        <v>3</v>
      </c>
      <c r="J87" s="153" t="s">
        <v>56</v>
      </c>
      <c r="K87" s="153" t="s">
        <v>56</v>
      </c>
      <c r="L87" s="153" t="s">
        <v>56</v>
      </c>
      <c r="M87" s="153" t="s">
        <v>56</v>
      </c>
      <c r="N87" s="153" t="s">
        <v>56</v>
      </c>
      <c r="O87" s="153" t="s">
        <v>56</v>
      </c>
      <c r="P87" s="153" t="s">
        <v>56</v>
      </c>
      <c r="Q87" s="153" t="s">
        <v>56</v>
      </c>
      <c r="R87" s="153" t="s">
        <v>56</v>
      </c>
      <c r="S87" s="153" t="s">
        <v>56</v>
      </c>
      <c r="T87">
        <v>34</v>
      </c>
      <c r="U87" s="160" t="s">
        <v>165</v>
      </c>
      <c r="V87" s="153" t="e">
        <f t="shared" si="10"/>
        <v>#DIV/0!</v>
      </c>
    </row>
    <row r="88" spans="1:22" x14ac:dyDescent="0.3">
      <c r="A88" s="153">
        <v>2334</v>
      </c>
      <c r="B88" s="153">
        <v>43403</v>
      </c>
      <c r="C88" s="153" t="b">
        <v>0</v>
      </c>
      <c r="D88" s="153" t="s">
        <v>88</v>
      </c>
      <c r="E88" s="153">
        <v>1</v>
      </c>
      <c r="F88" s="153">
        <v>1</v>
      </c>
      <c r="G88" s="153">
        <v>12</v>
      </c>
      <c r="H88" s="153" t="s">
        <v>159</v>
      </c>
      <c r="I88" s="153">
        <v>4</v>
      </c>
      <c r="J88" s="152">
        <v>8.6</v>
      </c>
      <c r="K88" s="152">
        <v>5.7</v>
      </c>
      <c r="L88" s="152">
        <v>2.9</v>
      </c>
      <c r="M88" s="152">
        <v>13.9</v>
      </c>
      <c r="N88" s="152">
        <v>8.6999999999999993</v>
      </c>
      <c r="O88" s="152">
        <v>6.7</v>
      </c>
      <c r="P88" s="154">
        <f t="shared" ref="P88:P95" si="15">AVERAGE(L88,O88)</f>
        <v>4.8</v>
      </c>
      <c r="Q88" s="155">
        <f t="shared" ref="Q88:Q95" si="16">IF(AND((N88+K88)/2&gt;5,(M88+J88)/2&gt;10,R88="N",S88="N"),4,IF(AND((N88+K88)/2&lt;5,(M88+J88)/2&gt;10,R88="N",S88="N"),4,IF(AND((N88+K88)/2&lt;5,(M88+J88)/2&lt;5,R88="Y"),1,IF(AND(S88="Y",R88="N"),3,IF(AND(S88="Y",R88="Y"),1,IF(AND((N88+K88)/2&lt;5,(M88+J88)/2&gt;5,(M88+J88)/2&lt;10,R88="N",S88="N"),2,IF(AND((N88+K88)/2&lt;5,(M88+J88)/2&lt;5,R88="N",S88="N"),0,"")))))))</f>
        <v>4</v>
      </c>
      <c r="R88" s="152" t="s">
        <v>105</v>
      </c>
      <c r="S88" s="152" t="s">
        <v>105</v>
      </c>
      <c r="T88">
        <v>33.72</v>
      </c>
      <c r="U88" s="160" t="s">
        <v>165</v>
      </c>
      <c r="V88" s="153">
        <f t="shared" si="10"/>
        <v>9.2250000000000014</v>
      </c>
    </row>
    <row r="89" spans="1:22" x14ac:dyDescent="0.3">
      <c r="A89" s="153">
        <v>2335</v>
      </c>
      <c r="B89" s="153">
        <v>43403</v>
      </c>
      <c r="C89" s="153" t="b">
        <v>0</v>
      </c>
      <c r="D89" s="153" t="s">
        <v>89</v>
      </c>
      <c r="E89" s="153">
        <v>2</v>
      </c>
      <c r="F89" s="153">
        <v>1</v>
      </c>
      <c r="G89" s="153">
        <v>12</v>
      </c>
      <c r="H89" s="153" t="s">
        <v>159</v>
      </c>
      <c r="I89" s="153">
        <v>4</v>
      </c>
      <c r="J89" s="152">
        <v>10.5</v>
      </c>
      <c r="K89" s="152">
        <v>6.6</v>
      </c>
      <c r="L89" s="152">
        <v>3.9</v>
      </c>
      <c r="M89" s="153">
        <v>17.899999999999999</v>
      </c>
      <c r="N89" s="152">
        <v>10.3</v>
      </c>
      <c r="O89" s="152">
        <v>3.7</v>
      </c>
      <c r="P89" s="154">
        <f t="shared" si="15"/>
        <v>3.8</v>
      </c>
      <c r="Q89" s="155">
        <f t="shared" si="16"/>
        <v>4</v>
      </c>
      <c r="R89" s="152" t="s">
        <v>105</v>
      </c>
      <c r="S89" s="152" t="s">
        <v>105</v>
      </c>
      <c r="T89">
        <v>33.74</v>
      </c>
      <c r="U89" s="160" t="s">
        <v>165</v>
      </c>
      <c r="V89" s="153">
        <f t="shared" si="10"/>
        <v>11.324999999999999</v>
      </c>
    </row>
    <row r="90" spans="1:22" x14ac:dyDescent="0.3">
      <c r="A90" s="153">
        <v>2343</v>
      </c>
      <c r="B90" s="153">
        <v>43411</v>
      </c>
      <c r="C90" s="153" t="b">
        <v>0</v>
      </c>
      <c r="D90" s="153" t="s">
        <v>88</v>
      </c>
      <c r="E90" s="153">
        <v>2</v>
      </c>
      <c r="F90" s="153">
        <v>2</v>
      </c>
      <c r="G90" s="153">
        <v>12</v>
      </c>
      <c r="H90" s="153" t="s">
        <v>159</v>
      </c>
      <c r="I90" s="153">
        <v>4</v>
      </c>
      <c r="J90" s="152">
        <v>20.5</v>
      </c>
      <c r="K90" s="152">
        <v>11.6</v>
      </c>
      <c r="L90" s="152">
        <v>8.9</v>
      </c>
      <c r="M90" s="153">
        <v>19.8</v>
      </c>
      <c r="N90" s="152">
        <v>11.1</v>
      </c>
      <c r="O90" s="152">
        <v>9.3000000000000007</v>
      </c>
      <c r="P90" s="154">
        <f t="shared" si="15"/>
        <v>9.1000000000000014</v>
      </c>
      <c r="Q90" s="155">
        <f t="shared" si="16"/>
        <v>4</v>
      </c>
      <c r="R90" s="152" t="s">
        <v>105</v>
      </c>
      <c r="S90" s="152" t="s">
        <v>105</v>
      </c>
      <c r="T90">
        <v>33.74</v>
      </c>
      <c r="U90" s="160" t="s">
        <v>165</v>
      </c>
      <c r="V90" s="153">
        <f t="shared" si="10"/>
        <v>15.750000000000002</v>
      </c>
    </row>
    <row r="91" spans="1:22" x14ac:dyDescent="0.3">
      <c r="A91" s="153">
        <v>2344</v>
      </c>
      <c r="B91" s="153">
        <v>43411</v>
      </c>
      <c r="C91" s="153" t="b">
        <v>0</v>
      </c>
      <c r="D91" s="153" t="s">
        <v>88</v>
      </c>
      <c r="E91" s="153">
        <v>1</v>
      </c>
      <c r="F91" s="153">
        <v>2</v>
      </c>
      <c r="G91" s="153">
        <v>14</v>
      </c>
      <c r="H91" s="153" t="s">
        <v>159</v>
      </c>
      <c r="I91" s="153">
        <v>4</v>
      </c>
      <c r="J91" s="152">
        <v>2.2999999999999998</v>
      </c>
      <c r="K91" s="152">
        <v>1.7</v>
      </c>
      <c r="L91" s="152">
        <v>0.6</v>
      </c>
      <c r="M91" s="152">
        <v>2</v>
      </c>
      <c r="N91" s="152">
        <v>1.2</v>
      </c>
      <c r="O91" s="152">
        <v>0.8</v>
      </c>
      <c r="P91" s="154">
        <f t="shared" si="15"/>
        <v>0.7</v>
      </c>
      <c r="Q91" s="155">
        <f t="shared" si="16"/>
        <v>1</v>
      </c>
      <c r="R91" s="152" t="s">
        <v>107</v>
      </c>
      <c r="S91" s="152" t="s">
        <v>105</v>
      </c>
      <c r="T91">
        <v>33.200000000000003</v>
      </c>
      <c r="U91" s="160" t="s">
        <v>165</v>
      </c>
      <c r="V91" s="153">
        <f t="shared" si="10"/>
        <v>1.8</v>
      </c>
    </row>
    <row r="92" spans="1:22" x14ac:dyDescent="0.3">
      <c r="A92" s="153">
        <v>2344</v>
      </c>
      <c r="B92" s="153">
        <v>43411</v>
      </c>
      <c r="C92" s="153" t="b">
        <v>0</v>
      </c>
      <c r="D92" s="153" t="s">
        <v>88</v>
      </c>
      <c r="E92" s="153">
        <v>1</v>
      </c>
      <c r="F92" s="153">
        <v>2</v>
      </c>
      <c r="G92" s="153">
        <v>14</v>
      </c>
      <c r="H92" s="153" t="s">
        <v>159</v>
      </c>
      <c r="I92" s="153">
        <v>4</v>
      </c>
      <c r="J92" s="152">
        <v>2.1</v>
      </c>
      <c r="K92" s="152">
        <v>1.4</v>
      </c>
      <c r="L92" s="152">
        <v>0.7</v>
      </c>
      <c r="M92" s="152">
        <v>2.2000000000000002</v>
      </c>
      <c r="N92" s="152">
        <v>1.1000000000000001</v>
      </c>
      <c r="O92" s="152">
        <v>0.6</v>
      </c>
      <c r="P92" s="154">
        <f t="shared" si="15"/>
        <v>0.64999999999999991</v>
      </c>
      <c r="Q92" s="155">
        <f t="shared" si="16"/>
        <v>0</v>
      </c>
      <c r="R92" s="152" t="s">
        <v>105</v>
      </c>
      <c r="S92" s="152" t="s">
        <v>105</v>
      </c>
      <c r="T92">
        <v>33.72</v>
      </c>
      <c r="U92" s="160" t="s">
        <v>165</v>
      </c>
      <c r="V92" s="153">
        <f t="shared" si="10"/>
        <v>1.7000000000000002</v>
      </c>
    </row>
    <row r="93" spans="1:22" x14ac:dyDescent="0.3">
      <c r="A93" s="153">
        <v>2350</v>
      </c>
      <c r="B93" s="153">
        <v>43424</v>
      </c>
      <c r="C93" s="153" t="b">
        <v>0</v>
      </c>
      <c r="D93" s="153" t="s">
        <v>88</v>
      </c>
      <c r="E93" s="153">
        <v>1</v>
      </c>
      <c r="F93" s="153">
        <v>3</v>
      </c>
      <c r="G93" s="153">
        <v>6</v>
      </c>
      <c r="H93" s="153" t="s">
        <v>159</v>
      </c>
      <c r="I93" s="153">
        <v>4</v>
      </c>
      <c r="J93" s="152">
        <v>4.8</v>
      </c>
      <c r="K93" s="152">
        <v>2</v>
      </c>
      <c r="L93" s="152">
        <v>2.8</v>
      </c>
      <c r="M93" s="153">
        <v>7.2</v>
      </c>
      <c r="N93" s="152">
        <v>4</v>
      </c>
      <c r="O93" s="152">
        <v>3.7</v>
      </c>
      <c r="P93" s="154">
        <f t="shared" si="15"/>
        <v>3.25</v>
      </c>
      <c r="Q93" s="155">
        <f t="shared" si="16"/>
        <v>2</v>
      </c>
      <c r="R93" s="152" t="s">
        <v>105</v>
      </c>
      <c r="S93" s="152" t="s">
        <v>105</v>
      </c>
      <c r="T93">
        <v>33.74</v>
      </c>
      <c r="U93" s="160" t="s">
        <v>165</v>
      </c>
      <c r="V93" s="153">
        <f t="shared" si="10"/>
        <v>4.5</v>
      </c>
    </row>
    <row r="94" spans="1:22" x14ac:dyDescent="0.3">
      <c r="A94" s="153">
        <v>2368</v>
      </c>
      <c r="B94" s="153">
        <v>43507</v>
      </c>
      <c r="C94" s="153" t="b">
        <v>1</v>
      </c>
      <c r="D94" s="153" t="s">
        <v>88</v>
      </c>
      <c r="E94" s="153">
        <v>1</v>
      </c>
      <c r="F94" s="153">
        <v>4</v>
      </c>
      <c r="G94" s="153">
        <v>1</v>
      </c>
      <c r="H94" s="153" t="s">
        <v>159</v>
      </c>
      <c r="I94" s="153">
        <v>4</v>
      </c>
      <c r="J94" s="152">
        <v>1.6</v>
      </c>
      <c r="K94" s="152">
        <v>1</v>
      </c>
      <c r="L94" s="152">
        <v>0.6</v>
      </c>
      <c r="M94" s="153">
        <v>2</v>
      </c>
      <c r="N94" s="152">
        <v>1.1000000000000001</v>
      </c>
      <c r="O94" s="152">
        <v>1.2</v>
      </c>
      <c r="P94" s="154">
        <f t="shared" si="15"/>
        <v>0.89999999999999991</v>
      </c>
      <c r="Q94" s="155">
        <f t="shared" si="16"/>
        <v>0</v>
      </c>
      <c r="R94" s="152" t="s">
        <v>105</v>
      </c>
      <c r="S94" s="152" t="s">
        <v>105</v>
      </c>
      <c r="T94">
        <v>33.35</v>
      </c>
      <c r="U94" s="160" t="s">
        <v>165</v>
      </c>
      <c r="V94" s="153">
        <f t="shared" si="10"/>
        <v>1.4249999999999998</v>
      </c>
    </row>
    <row r="95" spans="1:22" x14ac:dyDescent="0.3">
      <c r="A95" s="153">
        <v>2368</v>
      </c>
      <c r="B95" s="153">
        <v>43507</v>
      </c>
      <c r="C95" s="153" t="b">
        <v>1</v>
      </c>
      <c r="D95" s="153" t="s">
        <v>88</v>
      </c>
      <c r="E95" s="153">
        <v>1</v>
      </c>
      <c r="F95" s="153">
        <v>4</v>
      </c>
      <c r="G95" s="153">
        <v>1</v>
      </c>
      <c r="H95" s="153" t="s">
        <v>159</v>
      </c>
      <c r="I95" s="153">
        <v>4</v>
      </c>
      <c r="J95" s="152">
        <v>1.6</v>
      </c>
      <c r="K95" s="152">
        <v>0.9</v>
      </c>
      <c r="L95" s="152">
        <v>0.7</v>
      </c>
      <c r="M95" s="152">
        <v>2.2000000000000002</v>
      </c>
      <c r="N95" s="152">
        <v>1</v>
      </c>
      <c r="O95" s="152">
        <v>0.8</v>
      </c>
      <c r="P95" s="154">
        <f t="shared" si="15"/>
        <v>0.75</v>
      </c>
      <c r="Q95" s="155">
        <f t="shared" si="16"/>
        <v>0</v>
      </c>
      <c r="R95" s="152" t="s">
        <v>105</v>
      </c>
      <c r="S95" s="152" t="s">
        <v>105</v>
      </c>
      <c r="T95">
        <v>33.200000000000003</v>
      </c>
      <c r="U95" s="160" t="s">
        <v>165</v>
      </c>
      <c r="V95" s="153">
        <f t="shared" si="10"/>
        <v>1.425</v>
      </c>
    </row>
    <row r="96" spans="1:22" x14ac:dyDescent="0.3">
      <c r="A96" s="153">
        <v>2370</v>
      </c>
      <c r="B96" s="153">
        <v>43514</v>
      </c>
      <c r="C96" s="153" t="b">
        <v>0</v>
      </c>
      <c r="D96" s="153" t="s">
        <v>89</v>
      </c>
      <c r="E96" s="153">
        <v>2</v>
      </c>
      <c r="F96" s="153">
        <v>5</v>
      </c>
      <c r="G96" s="153">
        <v>16</v>
      </c>
      <c r="H96" s="153" t="s">
        <v>159</v>
      </c>
      <c r="I96" s="153">
        <v>4</v>
      </c>
      <c r="J96" s="153" t="s">
        <v>56</v>
      </c>
      <c r="K96" s="153" t="s">
        <v>56</v>
      </c>
      <c r="L96" s="153" t="s">
        <v>56</v>
      </c>
      <c r="M96" s="153" t="s">
        <v>56</v>
      </c>
      <c r="N96" s="153" t="s">
        <v>56</v>
      </c>
      <c r="O96" s="153" t="s">
        <v>56</v>
      </c>
      <c r="P96" s="153" t="s">
        <v>56</v>
      </c>
      <c r="Q96" s="155" t="s">
        <v>56</v>
      </c>
      <c r="R96" s="153" t="s">
        <v>56</v>
      </c>
      <c r="S96" s="153" t="s">
        <v>56</v>
      </c>
      <c r="T96">
        <v>33.35</v>
      </c>
      <c r="U96" s="160" t="s">
        <v>165</v>
      </c>
      <c r="V96" s="153" t="e">
        <f t="shared" si="10"/>
        <v>#DIV/0!</v>
      </c>
    </row>
    <row r="97" spans="1:22" x14ac:dyDescent="0.3">
      <c r="A97" s="153">
        <v>2371</v>
      </c>
      <c r="B97" s="153">
        <v>43514</v>
      </c>
      <c r="C97" s="153" t="b">
        <v>1</v>
      </c>
      <c r="D97" s="153" t="s">
        <v>88</v>
      </c>
      <c r="E97" s="153" t="s">
        <v>56</v>
      </c>
      <c r="F97" s="153">
        <v>5</v>
      </c>
      <c r="G97" s="153">
        <v>16</v>
      </c>
      <c r="H97" s="153" t="s">
        <v>159</v>
      </c>
      <c r="I97" s="153">
        <v>4</v>
      </c>
      <c r="J97" s="153" t="s">
        <v>56</v>
      </c>
      <c r="K97" s="153" t="s">
        <v>56</v>
      </c>
      <c r="L97" s="153" t="s">
        <v>56</v>
      </c>
      <c r="M97" s="153" t="s">
        <v>56</v>
      </c>
      <c r="N97" s="153" t="s">
        <v>56</v>
      </c>
      <c r="O97" s="153" t="s">
        <v>56</v>
      </c>
      <c r="P97" s="153" t="s">
        <v>56</v>
      </c>
      <c r="Q97" s="155" t="s">
        <v>56</v>
      </c>
      <c r="R97" s="153" t="s">
        <v>56</v>
      </c>
      <c r="S97" s="153" t="s">
        <v>56</v>
      </c>
      <c r="T97">
        <v>33.72</v>
      </c>
      <c r="U97" s="160" t="s">
        <v>165</v>
      </c>
      <c r="V97" s="153" t="e">
        <f t="shared" si="10"/>
        <v>#DIV/0!</v>
      </c>
    </row>
    <row r="98" spans="1:22" x14ac:dyDescent="0.3">
      <c r="A98" s="153">
        <v>2374</v>
      </c>
      <c r="B98" s="153">
        <v>43529</v>
      </c>
      <c r="C98" s="153" t="b">
        <v>0</v>
      </c>
      <c r="D98" s="153" t="s">
        <v>88</v>
      </c>
      <c r="E98" s="153">
        <v>1</v>
      </c>
      <c r="F98" s="153">
        <v>6</v>
      </c>
      <c r="G98" s="153">
        <v>21</v>
      </c>
      <c r="H98" s="153" t="s">
        <v>159</v>
      </c>
      <c r="I98" s="153">
        <v>4</v>
      </c>
      <c r="J98" s="152">
        <v>8.6999999999999993</v>
      </c>
      <c r="K98" s="152">
        <v>4.9000000000000004</v>
      </c>
      <c r="L98" s="152">
        <v>3.8</v>
      </c>
      <c r="M98" s="152">
        <v>9.9</v>
      </c>
      <c r="N98" s="152">
        <v>5.6</v>
      </c>
      <c r="O98" s="152">
        <v>4.9000000000000004</v>
      </c>
      <c r="P98" s="154">
        <f>AVERAGE(L98,O98)</f>
        <v>4.3499999999999996</v>
      </c>
      <c r="Q98" s="155" t="str">
        <f>IF(AND((N98+K98)/2&gt;5,(M98+J98)/2&gt;10,R98="N",S98="N"),4,IF(AND((N98+K98)/2&lt;5,(M98+J98)/2&gt;10,R98="N",S98="N"),4,IF(AND((N98+K98)/2&lt;5,(M98+J98)/2&lt;5,R98="Y"),1,IF(AND(S98="Y",R98="N"),3,IF(AND(S98="Y",R98="Y"),1,IF(AND((N98+K98)/2&lt;5,(M98+J98)/2&gt;5,(M98+J98)/2&lt;10,R98="N",S98="N"),2,IF(AND((N98+K98)/2&lt;5,(M98+J98)/2&lt;5,R98="N",S98="N"),0,"")))))))</f>
        <v/>
      </c>
      <c r="R98" s="152" t="s">
        <v>105</v>
      </c>
      <c r="S98" s="152" t="s">
        <v>105</v>
      </c>
      <c r="T98">
        <v>33.200000000000003</v>
      </c>
      <c r="U98" s="160" t="s">
        <v>165</v>
      </c>
      <c r="V98" s="153">
        <f t="shared" si="10"/>
        <v>7.2750000000000004</v>
      </c>
    </row>
    <row r="99" spans="1:22" x14ac:dyDescent="0.3">
      <c r="A99" s="153">
        <v>2375</v>
      </c>
      <c r="B99" s="153">
        <v>43529</v>
      </c>
      <c r="C99" s="153" t="b">
        <v>1</v>
      </c>
      <c r="D99" s="153" t="s">
        <v>88</v>
      </c>
      <c r="E99" s="153" t="s">
        <v>56</v>
      </c>
      <c r="F99" s="153">
        <v>6</v>
      </c>
      <c r="G99" s="153">
        <v>21</v>
      </c>
      <c r="H99" s="153" t="s">
        <v>159</v>
      </c>
      <c r="I99" s="153">
        <v>4</v>
      </c>
      <c r="J99" s="152">
        <v>11.1</v>
      </c>
      <c r="K99" s="152">
        <v>5.2</v>
      </c>
      <c r="L99" s="152">
        <v>5.9</v>
      </c>
      <c r="M99" s="152">
        <v>11.6</v>
      </c>
      <c r="N99" s="152">
        <v>6.9</v>
      </c>
      <c r="O99" s="152">
        <v>4.7</v>
      </c>
      <c r="P99" s="154">
        <f>AVERAGE(L99,O99)</f>
        <v>5.3000000000000007</v>
      </c>
      <c r="Q99" s="155">
        <f>IF(AND((N99+K99)/2&gt;5,(M99+J99)/2&gt;10,R99="N",S99="N"),4,IF(AND((N99+K99)/2&lt;5,(M99+J99)/2&gt;10,R99="N",S99="N"),4,IF(AND((N99+K99)/2&lt;5,(M99+J99)/2&lt;5,R99="Y"),1,IF(AND(S99="Y",R99="N"),3,IF(AND(S99="Y",R99="Y"),1,IF(AND((N99+K99)/2&lt;5,(M99+J99)/2&gt;5,(M99+J99)/2&lt;10,R99="N",S99="N"),2,IF(AND((N99+K99)/2&lt;5,(M99+J99)/2&lt;5,R99="N",S99="N"),0,"")))))))</f>
        <v>4</v>
      </c>
      <c r="R99" s="152" t="s">
        <v>105</v>
      </c>
      <c r="S99" s="152" t="s">
        <v>105</v>
      </c>
      <c r="T99">
        <v>33.57</v>
      </c>
      <c r="U99" s="160" t="s">
        <v>165</v>
      </c>
      <c r="V99" s="153">
        <f t="shared" si="10"/>
        <v>8.6999999999999993</v>
      </c>
    </row>
    <row r="100" spans="1:22" x14ac:dyDescent="0.3">
      <c r="A100" s="153">
        <v>2379</v>
      </c>
      <c r="B100" s="153">
        <v>43550</v>
      </c>
      <c r="C100" s="153" t="b">
        <v>1</v>
      </c>
      <c r="D100" s="153" t="s">
        <v>88</v>
      </c>
      <c r="E100" s="153">
        <v>1</v>
      </c>
      <c r="F100" s="153">
        <v>7</v>
      </c>
      <c r="G100" s="153">
        <v>10</v>
      </c>
      <c r="H100" s="153" t="s">
        <v>159</v>
      </c>
      <c r="I100" s="153">
        <v>4</v>
      </c>
      <c r="J100" s="152">
        <v>11.3</v>
      </c>
      <c r="K100" s="152">
        <v>6.2</v>
      </c>
      <c r="L100" s="152">
        <v>5</v>
      </c>
      <c r="M100" s="153">
        <v>10.199999999999999</v>
      </c>
      <c r="N100" s="152">
        <v>5.0999999999999996</v>
      </c>
      <c r="O100" s="152">
        <v>5</v>
      </c>
      <c r="P100" s="154">
        <f>AVERAGE(L100,O100)</f>
        <v>5</v>
      </c>
      <c r="Q100" s="155">
        <f>IF(AND((N100+K100)/2&gt;5,(M100+J100)/2&gt;10,R100="N",S100="N"),4,IF(AND((N100+K100)/2&lt;5,(M100+J100)/2&gt;10,R100="N",S100="N"),4,IF(AND((N100+K100)/2&lt;5,(M100+J100)/2&lt;5,R100="Y"),1,IF(AND(S100="Y",R100="N"),3,IF(AND(S100="Y",R100="Y"),1,IF(AND((N100+K100)/2&lt;5,(M100+J100)/2&gt;5,(M100+J100)/2&lt;10,R100="N",S100="N"),2,IF(AND((N100+K100)/2&lt;5,(M100+J100)/2&lt;5,R100="N",S100="N"),0,"")))))))</f>
        <v>4</v>
      </c>
      <c r="R100" s="152" t="s">
        <v>105</v>
      </c>
      <c r="S100" s="152" t="s">
        <v>105</v>
      </c>
      <c r="T100">
        <v>33.35</v>
      </c>
      <c r="U100" s="160" t="s">
        <v>165</v>
      </c>
      <c r="V100" s="153">
        <f t="shared" si="10"/>
        <v>8.1999999999999993</v>
      </c>
    </row>
    <row r="101" spans="1:22" x14ac:dyDescent="0.3">
      <c r="A101" s="153">
        <v>2379</v>
      </c>
      <c r="B101" s="153">
        <v>43550</v>
      </c>
      <c r="C101" s="153" t="b">
        <v>1</v>
      </c>
      <c r="D101" s="153" t="s">
        <v>88</v>
      </c>
      <c r="E101" s="153">
        <v>1</v>
      </c>
      <c r="F101" s="153">
        <v>7</v>
      </c>
      <c r="G101" s="153">
        <v>10</v>
      </c>
      <c r="H101" s="153" t="s">
        <v>159</v>
      </c>
      <c r="I101" s="153">
        <v>4</v>
      </c>
      <c r="J101" s="152">
        <v>10.5</v>
      </c>
      <c r="K101" s="152">
        <v>3.6</v>
      </c>
      <c r="L101" s="152">
        <v>6.9</v>
      </c>
      <c r="M101" s="152">
        <v>10.4</v>
      </c>
      <c r="N101" s="152">
        <v>2.7</v>
      </c>
      <c r="O101" s="152">
        <v>4.5999999999999996</v>
      </c>
      <c r="P101" s="154">
        <f>AVERAGE(L101,O101)</f>
        <v>5.75</v>
      </c>
      <c r="Q101" s="155">
        <f>IF(AND((N101+K101)/2&gt;5,(M101+J101)/2&gt;10,R101="N",S101="N"),4,IF(AND((N101+K101)/2&lt;5,(M101+J101)/2&gt;10,R101="N",S101="N"),4,IF(AND((N101+K101)/2&lt;5,(M101+J101)/2&lt;5,R101="Y"),1,IF(AND(S101="Y",R101="N"),3,IF(AND(S101="Y",R101="Y"),1,IF(AND((N101+K101)/2&lt;5,(M101+J101)/2&gt;5,(M101+J101)/2&lt;10,R101="N",S101="N"),2,IF(AND((N101+K101)/2&lt;5,(M101+J101)/2&lt;5,R101="N",S101="N"),0,"")))))))</f>
        <v>4</v>
      </c>
      <c r="R101" s="152" t="s">
        <v>105</v>
      </c>
      <c r="S101" s="152" t="s">
        <v>105</v>
      </c>
      <c r="T101">
        <v>33.200000000000003</v>
      </c>
      <c r="U101" s="160" t="s">
        <v>165</v>
      </c>
      <c r="V101" s="153">
        <f t="shared" si="10"/>
        <v>6.8</v>
      </c>
    </row>
    <row r="102" spans="1:22" x14ac:dyDescent="0.3">
      <c r="A102" s="153">
        <v>2408</v>
      </c>
      <c r="B102" s="153">
        <v>43578</v>
      </c>
      <c r="C102" s="153" t="b">
        <v>1</v>
      </c>
      <c r="D102" s="153" t="s">
        <v>88</v>
      </c>
      <c r="E102" s="153">
        <v>1</v>
      </c>
      <c r="F102" s="153">
        <v>8</v>
      </c>
      <c r="G102" s="153">
        <v>5</v>
      </c>
      <c r="H102" s="153" t="s">
        <v>159</v>
      </c>
      <c r="I102" s="153">
        <v>4</v>
      </c>
      <c r="J102" s="153" t="s">
        <v>56</v>
      </c>
      <c r="K102" s="153" t="s">
        <v>56</v>
      </c>
      <c r="L102" s="153" t="s">
        <v>56</v>
      </c>
      <c r="M102" s="153" t="s">
        <v>56</v>
      </c>
      <c r="N102" s="153" t="s">
        <v>56</v>
      </c>
      <c r="O102" s="153" t="s">
        <v>56</v>
      </c>
      <c r="P102" s="153" t="s">
        <v>56</v>
      </c>
      <c r="Q102" s="155" t="s">
        <v>56</v>
      </c>
      <c r="R102" s="153" t="s">
        <v>56</v>
      </c>
      <c r="S102" s="153" t="s">
        <v>56</v>
      </c>
      <c r="T102">
        <v>33.35</v>
      </c>
      <c r="U102" s="160" t="s">
        <v>165</v>
      </c>
      <c r="V102" s="153" t="e">
        <f t="shared" si="10"/>
        <v>#DIV/0!</v>
      </c>
    </row>
    <row r="103" spans="1:22" x14ac:dyDescent="0.3">
      <c r="A103" s="153">
        <v>2409</v>
      </c>
      <c r="B103" s="153">
        <v>43592</v>
      </c>
      <c r="C103" s="153" t="b">
        <v>1</v>
      </c>
      <c r="D103" s="153" t="s">
        <v>88</v>
      </c>
      <c r="E103" s="153">
        <v>3</v>
      </c>
      <c r="F103" s="153">
        <v>9</v>
      </c>
      <c r="G103" s="153">
        <v>7</v>
      </c>
      <c r="H103" s="153" t="s">
        <v>159</v>
      </c>
      <c r="I103" s="153">
        <v>4</v>
      </c>
      <c r="J103" s="153" t="s">
        <v>56</v>
      </c>
      <c r="K103" s="153" t="s">
        <v>56</v>
      </c>
      <c r="L103" s="153" t="s">
        <v>56</v>
      </c>
      <c r="M103" s="153" t="s">
        <v>56</v>
      </c>
      <c r="N103" s="153" t="s">
        <v>56</v>
      </c>
      <c r="O103" s="153" t="s">
        <v>56</v>
      </c>
      <c r="P103" s="153" t="s">
        <v>56</v>
      </c>
      <c r="Q103" s="155" t="s">
        <v>56</v>
      </c>
      <c r="R103" s="153" t="s">
        <v>56</v>
      </c>
      <c r="S103" s="153" t="s">
        <v>56</v>
      </c>
      <c r="T103">
        <v>33.479999999999997</v>
      </c>
      <c r="U103" s="160" t="s">
        <v>165</v>
      </c>
      <c r="V103" s="153" t="e">
        <f t="shared" si="10"/>
        <v>#DIV/0!</v>
      </c>
    </row>
    <row r="104" spans="1:22" x14ac:dyDescent="0.3">
      <c r="A104" s="153">
        <v>2409</v>
      </c>
      <c r="B104" s="153">
        <v>43592</v>
      </c>
      <c r="C104" s="153" t="b">
        <v>1</v>
      </c>
      <c r="D104" s="153" t="s">
        <v>88</v>
      </c>
      <c r="E104" s="153">
        <v>3</v>
      </c>
      <c r="F104" s="153">
        <v>9</v>
      </c>
      <c r="G104" s="153">
        <v>7</v>
      </c>
      <c r="H104" s="153" t="s">
        <v>159</v>
      </c>
      <c r="I104" s="153">
        <v>4</v>
      </c>
      <c r="J104" s="153" t="s">
        <v>56</v>
      </c>
      <c r="K104" s="153" t="s">
        <v>56</v>
      </c>
      <c r="L104" s="153" t="s">
        <v>56</v>
      </c>
      <c r="M104" s="153" t="s">
        <v>56</v>
      </c>
      <c r="N104" s="153" t="s">
        <v>56</v>
      </c>
      <c r="O104" s="153" t="s">
        <v>56</v>
      </c>
      <c r="P104" s="153" t="s">
        <v>56</v>
      </c>
      <c r="Q104" s="155" t="s">
        <v>56</v>
      </c>
      <c r="R104" s="156" t="s">
        <v>56</v>
      </c>
      <c r="S104" s="153" t="s">
        <v>56</v>
      </c>
      <c r="T104">
        <v>38.174999999999997</v>
      </c>
      <c r="U104" s="160" t="s">
        <v>166</v>
      </c>
      <c r="V104" s="153" t="e">
        <f t="shared" si="10"/>
        <v>#DIV/0!</v>
      </c>
    </row>
    <row r="105" spans="1:22" x14ac:dyDescent="0.3">
      <c r="A105" s="153">
        <v>2335</v>
      </c>
      <c r="B105" s="153">
        <v>43403</v>
      </c>
      <c r="C105" s="153" t="b">
        <v>0</v>
      </c>
      <c r="D105" s="153" t="s">
        <v>89</v>
      </c>
      <c r="E105" s="153">
        <v>2</v>
      </c>
      <c r="F105" s="153">
        <v>1</v>
      </c>
      <c r="G105" s="153">
        <v>12</v>
      </c>
      <c r="H105" s="153" t="s">
        <v>159</v>
      </c>
      <c r="I105" s="153">
        <v>5</v>
      </c>
      <c r="J105" s="152">
        <v>11.4</v>
      </c>
      <c r="K105" s="152">
        <v>7.2</v>
      </c>
      <c r="L105" s="152">
        <v>4.2</v>
      </c>
      <c r="M105" s="152">
        <v>15.3</v>
      </c>
      <c r="N105" s="152">
        <v>9.1999999999999993</v>
      </c>
      <c r="O105" s="152">
        <v>4.7</v>
      </c>
      <c r="P105" s="154">
        <f t="shared" ref="P105:P110" si="17">AVERAGE(L105,O105)</f>
        <v>4.45</v>
      </c>
      <c r="Q105" s="155">
        <f t="shared" ref="Q105:Q110" si="18">IF(AND((N105+K105)/2&gt;5,(M105+J105)/2&gt;10,R105="N",S105="N"),4,IF(AND((N105+K105)/2&lt;5,(M105+J105)/2&gt;10,R105="N",S105="N"),4,IF(AND((N105+K105)/2&lt;5,(M105+J105)/2&lt;5,R105="Y"),1,IF(AND(S105="Y",R105="N"),3,IF(AND(S105="Y",R105="Y"),1,IF(AND((N105+K105)/2&lt;5,(M105+J105)/2&gt;5,(M105+J105)/2&lt;10,R105="N",S105="N"),2,IF(AND((N105+K105)/2&lt;5,(M105+J105)/2&lt;5,R105="N",S105="N"),0,"")))))))</f>
        <v>4</v>
      </c>
      <c r="R105" s="152" t="s">
        <v>105</v>
      </c>
      <c r="S105" s="152" t="s">
        <v>105</v>
      </c>
      <c r="T105">
        <v>33.72</v>
      </c>
      <c r="U105" s="160" t="s">
        <v>165</v>
      </c>
      <c r="V105" s="153">
        <f t="shared" si="10"/>
        <v>10.775000000000002</v>
      </c>
    </row>
    <row r="106" spans="1:22" x14ac:dyDescent="0.3">
      <c r="A106" s="153">
        <v>2343</v>
      </c>
      <c r="B106" s="153">
        <v>43411</v>
      </c>
      <c r="C106" s="153" t="b">
        <v>0</v>
      </c>
      <c r="D106" s="153" t="s">
        <v>88</v>
      </c>
      <c r="E106" s="153">
        <v>2</v>
      </c>
      <c r="F106" s="153">
        <v>2</v>
      </c>
      <c r="G106" s="153">
        <v>12</v>
      </c>
      <c r="H106" s="153" t="s">
        <v>159</v>
      </c>
      <c r="I106" s="153">
        <v>5</v>
      </c>
      <c r="J106" s="152">
        <v>18.600000000000001</v>
      </c>
      <c r="K106" s="152">
        <v>12.1</v>
      </c>
      <c r="L106" s="152">
        <v>6.5</v>
      </c>
      <c r="M106" s="152">
        <v>17</v>
      </c>
      <c r="N106" s="152">
        <v>10.8</v>
      </c>
      <c r="O106" s="152">
        <v>8.6999999999999993</v>
      </c>
      <c r="P106" s="154">
        <f t="shared" si="17"/>
        <v>7.6</v>
      </c>
      <c r="Q106" s="155">
        <f t="shared" si="18"/>
        <v>4</v>
      </c>
      <c r="R106" s="152" t="s">
        <v>105</v>
      </c>
      <c r="S106" s="152" t="s">
        <v>105</v>
      </c>
      <c r="T106">
        <v>33.200000000000003</v>
      </c>
      <c r="U106" s="160" t="s">
        <v>165</v>
      </c>
      <c r="V106" s="153">
        <f t="shared" si="10"/>
        <v>14.625</v>
      </c>
    </row>
    <row r="107" spans="1:22" x14ac:dyDescent="0.3">
      <c r="A107" s="153">
        <v>2343</v>
      </c>
      <c r="B107" s="153">
        <v>43411</v>
      </c>
      <c r="C107" s="153" t="b">
        <v>0</v>
      </c>
      <c r="D107" s="153" t="s">
        <v>88</v>
      </c>
      <c r="E107" s="153">
        <v>2</v>
      </c>
      <c r="F107" s="153">
        <v>2</v>
      </c>
      <c r="G107" s="153">
        <v>12</v>
      </c>
      <c r="H107" s="153" t="s">
        <v>159</v>
      </c>
      <c r="I107" s="153">
        <v>5</v>
      </c>
      <c r="J107" s="152">
        <v>19.100000000000001</v>
      </c>
      <c r="K107" s="152">
        <v>10.6</v>
      </c>
      <c r="L107" s="152">
        <v>8.5</v>
      </c>
      <c r="M107" s="152">
        <v>19.899999999999999</v>
      </c>
      <c r="N107" s="152">
        <v>10.1</v>
      </c>
      <c r="O107" s="152">
        <v>5.9</v>
      </c>
      <c r="P107" s="154">
        <f t="shared" si="17"/>
        <v>7.2</v>
      </c>
      <c r="Q107" s="155">
        <f t="shared" si="18"/>
        <v>4</v>
      </c>
      <c r="R107" s="152" t="s">
        <v>105</v>
      </c>
      <c r="S107" s="152" t="s">
        <v>105</v>
      </c>
      <c r="T107">
        <v>33.72</v>
      </c>
      <c r="U107" s="160" t="s">
        <v>165</v>
      </c>
      <c r="V107" s="153">
        <f t="shared" si="10"/>
        <v>14.925000000000001</v>
      </c>
    </row>
    <row r="108" spans="1:22" x14ac:dyDescent="0.3">
      <c r="A108" s="153">
        <v>2350</v>
      </c>
      <c r="B108" s="153">
        <v>43424</v>
      </c>
      <c r="C108" s="153" t="b">
        <v>0</v>
      </c>
      <c r="D108" s="153" t="s">
        <v>88</v>
      </c>
      <c r="E108" s="153">
        <v>1</v>
      </c>
      <c r="F108" s="153">
        <v>3</v>
      </c>
      <c r="G108" s="153">
        <v>6</v>
      </c>
      <c r="H108" s="153" t="s">
        <v>159</v>
      </c>
      <c r="I108" s="153">
        <v>5</v>
      </c>
      <c r="J108" s="152">
        <v>4.0999999999999996</v>
      </c>
      <c r="K108" s="152">
        <v>2.6</v>
      </c>
      <c r="L108" s="152">
        <v>1.5</v>
      </c>
      <c r="M108" s="152">
        <v>8.6999999999999993</v>
      </c>
      <c r="N108" s="152">
        <v>4</v>
      </c>
      <c r="O108" s="152">
        <v>3.2</v>
      </c>
      <c r="P108" s="154">
        <f t="shared" si="17"/>
        <v>2.35</v>
      </c>
      <c r="Q108" s="155">
        <f t="shared" si="18"/>
        <v>2</v>
      </c>
      <c r="R108" s="152" t="s">
        <v>105</v>
      </c>
      <c r="S108" s="152" t="s">
        <v>105</v>
      </c>
      <c r="T108">
        <v>33.200000000000003</v>
      </c>
      <c r="U108" s="160" t="s">
        <v>165</v>
      </c>
      <c r="V108" s="153">
        <f t="shared" si="10"/>
        <v>4.8499999999999996</v>
      </c>
    </row>
    <row r="109" spans="1:22" x14ac:dyDescent="0.3">
      <c r="A109" s="153">
        <v>2350</v>
      </c>
      <c r="B109" s="153">
        <v>43424</v>
      </c>
      <c r="C109" s="153" t="b">
        <v>0</v>
      </c>
      <c r="D109" s="153" t="s">
        <v>88</v>
      </c>
      <c r="E109" s="153">
        <v>1</v>
      </c>
      <c r="F109" s="153">
        <v>3</v>
      </c>
      <c r="G109" s="153">
        <v>6</v>
      </c>
      <c r="H109" s="153" t="s">
        <v>159</v>
      </c>
      <c r="I109" s="153">
        <v>5</v>
      </c>
      <c r="J109" s="152">
        <v>4.7</v>
      </c>
      <c r="K109" s="152">
        <v>2.1</v>
      </c>
      <c r="L109" s="152">
        <v>2.6</v>
      </c>
      <c r="M109" s="152">
        <v>7.9</v>
      </c>
      <c r="N109" s="152">
        <v>4.5</v>
      </c>
      <c r="O109" s="152">
        <v>3.6</v>
      </c>
      <c r="P109" s="154">
        <f t="shared" si="17"/>
        <v>3.1</v>
      </c>
      <c r="Q109" s="155">
        <f t="shared" si="18"/>
        <v>2</v>
      </c>
      <c r="R109" s="152" t="s">
        <v>105</v>
      </c>
      <c r="S109" s="152" t="s">
        <v>105</v>
      </c>
      <c r="T109">
        <v>33.72</v>
      </c>
      <c r="U109" s="160" t="s">
        <v>165</v>
      </c>
      <c r="V109" s="153">
        <f t="shared" si="10"/>
        <v>4.8000000000000007</v>
      </c>
    </row>
    <row r="110" spans="1:22" x14ac:dyDescent="0.3">
      <c r="A110" s="153">
        <v>2351</v>
      </c>
      <c r="B110" s="153">
        <v>43424</v>
      </c>
      <c r="C110" s="153" t="b">
        <v>0</v>
      </c>
      <c r="D110" s="153" t="s">
        <v>88</v>
      </c>
      <c r="E110" s="153">
        <v>2</v>
      </c>
      <c r="F110" s="153">
        <v>3</v>
      </c>
      <c r="G110" s="153">
        <v>6</v>
      </c>
      <c r="H110" s="153" t="s">
        <v>159</v>
      </c>
      <c r="I110" s="153">
        <v>5</v>
      </c>
      <c r="J110" s="152">
        <v>9.8000000000000007</v>
      </c>
      <c r="K110" s="152">
        <v>4.3</v>
      </c>
      <c r="L110" s="152">
        <v>5.5</v>
      </c>
      <c r="M110" s="153">
        <v>12.6</v>
      </c>
      <c r="N110" s="152">
        <v>5.3</v>
      </c>
      <c r="O110" s="152">
        <v>4.5</v>
      </c>
      <c r="P110" s="154">
        <f t="shared" si="17"/>
        <v>5</v>
      </c>
      <c r="Q110" s="155">
        <f t="shared" si="18"/>
        <v>4</v>
      </c>
      <c r="R110" s="152" t="s">
        <v>105</v>
      </c>
      <c r="S110" s="152" t="s">
        <v>105</v>
      </c>
      <c r="T110">
        <v>33.74</v>
      </c>
      <c r="U110" s="160" t="s">
        <v>165</v>
      </c>
      <c r="V110" s="153">
        <f t="shared" si="10"/>
        <v>8</v>
      </c>
    </row>
    <row r="111" spans="1:22" x14ac:dyDescent="0.3">
      <c r="A111" s="153">
        <v>2367</v>
      </c>
      <c r="B111" s="153">
        <v>43507</v>
      </c>
      <c r="C111" s="153" t="b">
        <v>0</v>
      </c>
      <c r="D111" s="153" t="s">
        <v>89</v>
      </c>
      <c r="E111" s="153">
        <v>2</v>
      </c>
      <c r="F111" s="153">
        <v>4</v>
      </c>
      <c r="G111" s="153">
        <v>1</v>
      </c>
      <c r="H111" s="153" t="s">
        <v>159</v>
      </c>
      <c r="I111" s="153">
        <v>5</v>
      </c>
      <c r="J111" s="153" t="s">
        <v>56</v>
      </c>
      <c r="K111" s="153" t="s">
        <v>56</v>
      </c>
      <c r="L111" s="153" t="s">
        <v>56</v>
      </c>
      <c r="M111" s="153" t="s">
        <v>56</v>
      </c>
      <c r="N111" s="153" t="s">
        <v>56</v>
      </c>
      <c r="O111" s="153" t="s">
        <v>56</v>
      </c>
      <c r="P111" s="153" t="s">
        <v>56</v>
      </c>
      <c r="Q111" s="155" t="s">
        <v>56</v>
      </c>
      <c r="R111" s="156" t="s">
        <v>56</v>
      </c>
      <c r="S111" s="153" t="s">
        <v>56</v>
      </c>
      <c r="T111">
        <v>33.35</v>
      </c>
      <c r="U111" s="160" t="s">
        <v>165</v>
      </c>
      <c r="V111" s="153" t="e">
        <f t="shared" si="10"/>
        <v>#DIV/0!</v>
      </c>
    </row>
    <row r="112" spans="1:22" x14ac:dyDescent="0.3">
      <c r="A112" s="153">
        <v>2367</v>
      </c>
      <c r="B112" s="153">
        <v>43507</v>
      </c>
      <c r="C112" s="153" t="b">
        <v>0</v>
      </c>
      <c r="D112" s="153" t="s">
        <v>89</v>
      </c>
      <c r="E112" s="153">
        <v>2</v>
      </c>
      <c r="F112" s="153">
        <v>4</v>
      </c>
      <c r="G112" s="153">
        <v>1</v>
      </c>
      <c r="H112" s="153" t="s">
        <v>159</v>
      </c>
      <c r="I112" s="153">
        <v>5</v>
      </c>
      <c r="J112" s="153" t="s">
        <v>56</v>
      </c>
      <c r="K112" s="153" t="s">
        <v>56</v>
      </c>
      <c r="L112" s="153" t="s">
        <v>56</v>
      </c>
      <c r="M112" s="153" t="s">
        <v>56</v>
      </c>
      <c r="N112" s="153" t="s">
        <v>56</v>
      </c>
      <c r="O112" s="153" t="s">
        <v>56</v>
      </c>
      <c r="P112" s="153" t="s">
        <v>56</v>
      </c>
      <c r="Q112" s="155" t="s">
        <v>56</v>
      </c>
      <c r="R112" s="156" t="s">
        <v>56</v>
      </c>
      <c r="S112" s="153" t="s">
        <v>56</v>
      </c>
      <c r="T112">
        <v>33.200000000000003</v>
      </c>
      <c r="U112" s="160" t="s">
        <v>165</v>
      </c>
      <c r="V112" s="153" t="e">
        <f t="shared" si="10"/>
        <v>#DIV/0!</v>
      </c>
    </row>
    <row r="113" spans="1:22" x14ac:dyDescent="0.3">
      <c r="A113" s="153">
        <v>2368</v>
      </c>
      <c r="B113" s="153">
        <v>43507</v>
      </c>
      <c r="C113" s="153" t="b">
        <v>1</v>
      </c>
      <c r="D113" s="153" t="s">
        <v>88</v>
      </c>
      <c r="E113" s="153">
        <v>1</v>
      </c>
      <c r="F113" s="153">
        <v>4</v>
      </c>
      <c r="G113" s="153">
        <v>1</v>
      </c>
      <c r="H113" s="153" t="s">
        <v>159</v>
      </c>
      <c r="I113" s="153">
        <v>5</v>
      </c>
      <c r="J113" s="152">
        <v>1.6</v>
      </c>
      <c r="K113" s="152">
        <v>0.9</v>
      </c>
      <c r="L113" s="152">
        <v>0.7</v>
      </c>
      <c r="M113" s="153">
        <v>1.9</v>
      </c>
      <c r="N113" s="152">
        <v>1.1000000000000001</v>
      </c>
      <c r="O113" s="152">
        <v>0.9</v>
      </c>
      <c r="P113" s="154">
        <f>AVERAGE(L113,O113)</f>
        <v>0.8</v>
      </c>
      <c r="Q113" s="155">
        <f>IF(AND((N113+K113)/2&gt;5,(M113+J113)/2&gt;10,R113="N",S113="N"),4,IF(AND((N113+K113)/2&lt;5,(M113+J113)/2&gt;10,R113="N",S113="N"),4,IF(AND((N113+K113)/2&lt;5,(M113+J113)/2&lt;5,R113="Y"),1,IF(AND(S113="Y",R113="N"),3,IF(AND(S113="Y",R113="Y"),1,IF(AND((N113+K113)/2&lt;5,(M113+J113)/2&gt;5,(M113+J113)/2&lt;10,R113="N",S113="N"),2,IF(AND((N113+K113)/2&lt;5,(M113+J113)/2&lt;5,R113="N",S113="N"),0,"")))))))</f>
        <v>0</v>
      </c>
      <c r="R113" s="152" t="s">
        <v>105</v>
      </c>
      <c r="S113" s="152" t="s">
        <v>105</v>
      </c>
      <c r="T113">
        <v>33.74</v>
      </c>
      <c r="U113" s="160" t="s">
        <v>165</v>
      </c>
      <c r="V113" s="153">
        <f t="shared" si="10"/>
        <v>1.375</v>
      </c>
    </row>
    <row r="114" spans="1:22" x14ac:dyDescent="0.3">
      <c r="A114" s="153">
        <v>2368</v>
      </c>
      <c r="B114" s="153">
        <v>43507</v>
      </c>
      <c r="C114" s="153" t="b">
        <v>1</v>
      </c>
      <c r="D114" s="153" t="s">
        <v>88</v>
      </c>
      <c r="E114" s="153">
        <v>1</v>
      </c>
      <c r="F114" s="153">
        <v>4</v>
      </c>
      <c r="G114" s="153">
        <v>1</v>
      </c>
      <c r="H114" s="153" t="s">
        <v>159</v>
      </c>
      <c r="I114" s="153">
        <v>5</v>
      </c>
      <c r="J114" s="152">
        <v>1.7</v>
      </c>
      <c r="K114" s="152">
        <v>1</v>
      </c>
      <c r="L114" s="152">
        <v>0.7</v>
      </c>
      <c r="M114" s="152">
        <v>2.2000000000000002</v>
      </c>
      <c r="N114" s="152">
        <v>1</v>
      </c>
      <c r="O114" s="152">
        <v>0.9</v>
      </c>
      <c r="P114" s="154">
        <f>AVERAGE(L114,O114)</f>
        <v>0.8</v>
      </c>
      <c r="Q114" s="155">
        <f>IF(AND((N114+K114)/2&gt;5,(M114+J114)/2&gt;10,R114="N",S114="N"),4,IF(AND((N114+K114)/2&lt;5,(M114+J114)/2&gt;10,R114="N",S114="N"),4,IF(AND((N114+K114)/2&lt;5,(M114+J114)/2&lt;5,R114="Y"),1,IF(AND(S114="Y",R114="N"),3,IF(AND(S114="Y",R114="Y"),1,IF(AND((N114+K114)/2&lt;5,(M114+J114)/2&gt;5,(M114+J114)/2&lt;10,R114="N",S114="N"),2,IF(AND((N114+K114)/2&lt;5,(M114+J114)/2&lt;5,R114="N",S114="N"),0,"")))))))</f>
        <v>0</v>
      </c>
      <c r="R114" s="152" t="s">
        <v>105</v>
      </c>
      <c r="S114" s="152" t="s">
        <v>105</v>
      </c>
      <c r="T114">
        <v>33.72</v>
      </c>
      <c r="U114" s="160" t="s">
        <v>165</v>
      </c>
      <c r="V114" s="153">
        <f t="shared" si="10"/>
        <v>1.4750000000000001</v>
      </c>
    </row>
    <row r="115" spans="1:22" x14ac:dyDescent="0.3">
      <c r="A115" s="153">
        <v>2370</v>
      </c>
      <c r="B115" s="153">
        <v>43514</v>
      </c>
      <c r="C115" s="153" t="b">
        <v>0</v>
      </c>
      <c r="D115" s="153" t="s">
        <v>89</v>
      </c>
      <c r="E115" s="153">
        <v>2</v>
      </c>
      <c r="F115" s="153">
        <v>5</v>
      </c>
      <c r="G115" s="153">
        <v>16</v>
      </c>
      <c r="H115" s="153" t="s">
        <v>159</v>
      </c>
      <c r="I115" s="153">
        <v>5</v>
      </c>
      <c r="J115" s="153" t="s">
        <v>56</v>
      </c>
      <c r="K115" s="153" t="s">
        <v>56</v>
      </c>
      <c r="L115" s="153" t="s">
        <v>56</v>
      </c>
      <c r="M115" s="153" t="s">
        <v>56</v>
      </c>
      <c r="N115" s="153" t="s">
        <v>56</v>
      </c>
      <c r="O115" s="153" t="s">
        <v>56</v>
      </c>
      <c r="P115" s="153" t="s">
        <v>56</v>
      </c>
      <c r="Q115" s="155" t="s">
        <v>56</v>
      </c>
      <c r="R115" s="153" t="s">
        <v>56</v>
      </c>
      <c r="S115" s="153" t="s">
        <v>56</v>
      </c>
      <c r="T115">
        <v>33.200000000000003</v>
      </c>
      <c r="U115" s="160" t="s">
        <v>165</v>
      </c>
      <c r="V115" s="153" t="e">
        <f t="shared" si="10"/>
        <v>#DIV/0!</v>
      </c>
    </row>
    <row r="116" spans="1:22" x14ac:dyDescent="0.3">
      <c r="A116" s="153">
        <v>2371</v>
      </c>
      <c r="B116" s="153">
        <v>43514</v>
      </c>
      <c r="C116" s="153" t="b">
        <v>1</v>
      </c>
      <c r="D116" s="153" t="s">
        <v>88</v>
      </c>
      <c r="E116" s="153" t="s">
        <v>56</v>
      </c>
      <c r="F116" s="153">
        <v>5</v>
      </c>
      <c r="G116" s="153">
        <v>16</v>
      </c>
      <c r="H116" s="153" t="s">
        <v>159</v>
      </c>
      <c r="I116" s="153">
        <v>5</v>
      </c>
      <c r="J116" s="153" t="s">
        <v>56</v>
      </c>
      <c r="K116" s="153" t="s">
        <v>56</v>
      </c>
      <c r="L116" s="153" t="s">
        <v>56</v>
      </c>
      <c r="M116" s="153" t="s">
        <v>56</v>
      </c>
      <c r="N116" s="153" t="s">
        <v>56</v>
      </c>
      <c r="O116" s="153" t="s">
        <v>56</v>
      </c>
      <c r="P116" s="153" t="s">
        <v>56</v>
      </c>
      <c r="Q116" s="155" t="s">
        <v>56</v>
      </c>
      <c r="R116" s="153" t="s">
        <v>56</v>
      </c>
      <c r="S116" s="153" t="s">
        <v>56</v>
      </c>
      <c r="T116">
        <v>33.520000000000003</v>
      </c>
      <c r="U116" s="160" t="s">
        <v>165</v>
      </c>
      <c r="V116" s="153" t="e">
        <f t="shared" si="10"/>
        <v>#DIV/0!</v>
      </c>
    </row>
    <row r="117" spans="1:22" x14ac:dyDescent="0.3">
      <c r="A117" s="153">
        <v>2371</v>
      </c>
      <c r="B117" s="153">
        <v>43514</v>
      </c>
      <c r="C117" s="153" t="b">
        <v>1</v>
      </c>
      <c r="D117" s="153" t="s">
        <v>88</v>
      </c>
      <c r="E117" s="153" t="s">
        <v>56</v>
      </c>
      <c r="F117" s="153">
        <v>5</v>
      </c>
      <c r="G117" s="153">
        <v>16</v>
      </c>
      <c r="H117" s="153" t="s">
        <v>159</v>
      </c>
      <c r="I117" s="153">
        <v>5</v>
      </c>
      <c r="J117" s="153" t="s">
        <v>56</v>
      </c>
      <c r="K117" s="153" t="s">
        <v>56</v>
      </c>
      <c r="L117" s="153" t="s">
        <v>56</v>
      </c>
      <c r="M117" s="153" t="s">
        <v>56</v>
      </c>
      <c r="N117" s="153" t="s">
        <v>56</v>
      </c>
      <c r="O117" s="153" t="s">
        <v>56</v>
      </c>
      <c r="P117" s="153" t="s">
        <v>56</v>
      </c>
      <c r="Q117" s="155" t="s">
        <v>56</v>
      </c>
      <c r="R117" s="153" t="s">
        <v>56</v>
      </c>
      <c r="S117" s="153" t="s">
        <v>56</v>
      </c>
      <c r="T117">
        <v>33.35</v>
      </c>
      <c r="U117" s="160" t="s">
        <v>166</v>
      </c>
      <c r="V117" s="153" t="e">
        <f t="shared" si="10"/>
        <v>#DIV/0!</v>
      </c>
    </row>
    <row r="118" spans="1:22" x14ac:dyDescent="0.3">
      <c r="A118" s="153">
        <v>2380</v>
      </c>
      <c r="B118" s="153">
        <v>43550</v>
      </c>
      <c r="C118" s="153" t="b">
        <v>0</v>
      </c>
      <c r="D118" s="153" t="s">
        <v>88</v>
      </c>
      <c r="E118" s="153">
        <v>2</v>
      </c>
      <c r="F118" s="153">
        <v>7</v>
      </c>
      <c r="G118" s="153">
        <v>9</v>
      </c>
      <c r="H118" s="153" t="s">
        <v>159</v>
      </c>
      <c r="I118" s="153">
        <v>5</v>
      </c>
      <c r="J118" s="152">
        <v>11.8</v>
      </c>
      <c r="K118" s="152">
        <v>6.8</v>
      </c>
      <c r="L118" s="152">
        <v>5</v>
      </c>
      <c r="M118" s="153">
        <v>13.2</v>
      </c>
      <c r="N118" s="152">
        <v>8.6999999999999993</v>
      </c>
      <c r="O118" s="152">
        <v>3.6</v>
      </c>
      <c r="P118" s="154">
        <f>AVERAGE(L118,O118)</f>
        <v>4.3</v>
      </c>
      <c r="Q118" s="155">
        <f>IF(AND((N118+K118)/2&gt;5,(M118+J118)/2&gt;10,R118="N",S118="N"),4,IF(AND((N118+K118)/2&lt;5,(M118+J118)/2&gt;10,R118="N",S118="N"),4,IF(AND((N118+K118)/2&lt;5,(M118+J118)/2&lt;5,R118="Y"),1,IF(AND(S118="Y",R118="N"),3,IF(AND(S118="Y",R118="Y"),1,IF(AND((N118+K118)/2&lt;5,(M118+J118)/2&gt;5,(M118+J118)/2&lt;10,R118="N",S118="N"),2,IF(AND((N118+K118)/2&lt;5,(M118+J118)/2&lt;5,R118="N",S118="N"),0,"")))))))</f>
        <v>4</v>
      </c>
      <c r="R118" s="152" t="s">
        <v>105</v>
      </c>
      <c r="S118" s="152" t="s">
        <v>105</v>
      </c>
      <c r="T118">
        <v>33.35</v>
      </c>
      <c r="U118" s="160" t="s">
        <v>165</v>
      </c>
      <c r="V118" s="153">
        <f t="shared" si="10"/>
        <v>10.125</v>
      </c>
    </row>
    <row r="119" spans="1:22" x14ac:dyDescent="0.3">
      <c r="A119" s="153">
        <v>2380</v>
      </c>
      <c r="B119" s="153">
        <v>43550</v>
      </c>
      <c r="C119" s="153" t="b">
        <v>0</v>
      </c>
      <c r="D119" s="153" t="s">
        <v>88</v>
      </c>
      <c r="E119" s="153">
        <v>2</v>
      </c>
      <c r="F119" s="153">
        <v>7</v>
      </c>
      <c r="G119" s="153">
        <v>9</v>
      </c>
      <c r="H119" s="153" t="s">
        <v>159</v>
      </c>
      <c r="I119" s="153">
        <v>5</v>
      </c>
      <c r="J119" s="152">
        <v>12.2</v>
      </c>
      <c r="K119" s="152">
        <v>7.1</v>
      </c>
      <c r="L119" s="152">
        <v>5.0999999999999996</v>
      </c>
      <c r="M119" s="152">
        <v>12.1</v>
      </c>
      <c r="N119" s="152">
        <v>8.1</v>
      </c>
      <c r="O119" s="152">
        <v>5.9</v>
      </c>
      <c r="P119" s="154">
        <f>AVERAGE(L119,O119)</f>
        <v>5.5</v>
      </c>
      <c r="Q119" s="155">
        <f>IF(AND((N119+K119)/2&gt;5,(M119+J119)/2&gt;10,R119="N",S119="N"),4,IF(AND((N119+K119)/2&lt;5,(M119+J119)/2&gt;10,R119="N",S119="N"),4,IF(AND((N119+K119)/2&lt;5,(M119+J119)/2&lt;5,R119="Y"),1,IF(AND(S119="Y",R119="N"),3,IF(AND(S119="Y",R119="Y"),1,IF(AND((N119+K119)/2&lt;5,(M119+J119)/2&gt;5,(M119+J119)/2&lt;10,R119="N",S119="N"),2,IF(AND((N119+K119)/2&lt;5,(M119+J119)/2&lt;5,R119="N",S119="N"),0,"")))))))</f>
        <v>4</v>
      </c>
      <c r="R119" s="152" t="s">
        <v>105</v>
      </c>
      <c r="S119" s="152" t="s">
        <v>105</v>
      </c>
      <c r="T119">
        <v>33.200000000000003</v>
      </c>
      <c r="U119" s="160" t="s">
        <v>165</v>
      </c>
      <c r="V119" s="153">
        <f t="shared" si="10"/>
        <v>9.875</v>
      </c>
    </row>
    <row r="120" spans="1:22" x14ac:dyDescent="0.3">
      <c r="A120" s="153">
        <v>2407</v>
      </c>
      <c r="B120" s="153">
        <v>43578</v>
      </c>
      <c r="C120" s="153" t="b">
        <v>0</v>
      </c>
      <c r="D120" s="153" t="s">
        <v>89</v>
      </c>
      <c r="E120" s="153">
        <v>2</v>
      </c>
      <c r="F120" s="153">
        <v>8</v>
      </c>
      <c r="G120" s="153">
        <v>5</v>
      </c>
      <c r="H120" s="153" t="s">
        <v>159</v>
      </c>
      <c r="I120" s="153">
        <v>5</v>
      </c>
      <c r="J120" s="152">
        <v>12.4</v>
      </c>
      <c r="K120" s="152">
        <v>6.7</v>
      </c>
      <c r="L120" s="152">
        <v>5.7</v>
      </c>
      <c r="M120" s="153">
        <v>12.4</v>
      </c>
      <c r="N120" s="152">
        <v>6.1</v>
      </c>
      <c r="O120" s="152"/>
      <c r="P120" s="154">
        <f>AVERAGE(L120,O120)</f>
        <v>5.7</v>
      </c>
      <c r="Q120" s="155">
        <f>IF(AND((N120+K120)/2&gt;5,(M120+J120)/2&gt;10,R120="N",S120="N"),4,IF(AND((N120+K120)/2&lt;5,(M120+J120)/2&gt;10,R120="N",S120="N"),4,IF(AND((N120+K120)/2&lt;5,(M120+J120)/2&lt;5,R120="Y"),1,IF(AND(S120="Y",R120="N"),3,IF(AND(S120="Y",R120="Y"),1,IF(AND((N120+K120)/2&lt;5,(M120+J120)/2&gt;5,(M120+J120)/2&lt;10,R120="N",S120="N"),2,IF(AND((N120+K120)/2&lt;5,(M120+J120)/2&lt;5,R120="N",S120="N"),0,"")))))))</f>
        <v>4</v>
      </c>
      <c r="R120" s="152" t="s">
        <v>105</v>
      </c>
      <c r="S120" s="152" t="s">
        <v>105</v>
      </c>
      <c r="T120">
        <v>33.35</v>
      </c>
      <c r="U120" s="160" t="s">
        <v>165</v>
      </c>
      <c r="V120" s="153">
        <f t="shared" si="10"/>
        <v>9.4</v>
      </c>
    </row>
    <row r="121" spans="1:22" x14ac:dyDescent="0.3">
      <c r="A121" s="153">
        <v>2408</v>
      </c>
      <c r="B121" s="153">
        <v>43578</v>
      </c>
      <c r="C121" s="153" t="b">
        <v>1</v>
      </c>
      <c r="D121" s="153" t="s">
        <v>88</v>
      </c>
      <c r="E121" s="153">
        <v>1</v>
      </c>
      <c r="F121" s="153">
        <v>8</v>
      </c>
      <c r="G121" s="153">
        <v>5</v>
      </c>
      <c r="H121" s="153" t="s">
        <v>159</v>
      </c>
      <c r="I121" s="153">
        <v>5</v>
      </c>
      <c r="J121" s="153" t="s">
        <v>56</v>
      </c>
      <c r="K121" s="153" t="s">
        <v>56</v>
      </c>
      <c r="L121" s="153" t="s">
        <v>56</v>
      </c>
      <c r="M121" s="153" t="s">
        <v>56</v>
      </c>
      <c r="N121" s="153" t="s">
        <v>56</v>
      </c>
      <c r="O121" s="153" t="s">
        <v>56</v>
      </c>
      <c r="P121" s="153" t="s">
        <v>56</v>
      </c>
      <c r="Q121" s="155" t="s">
        <v>56</v>
      </c>
      <c r="R121" s="153" t="s">
        <v>56</v>
      </c>
      <c r="S121" s="153" t="s">
        <v>56</v>
      </c>
      <c r="T121">
        <v>33.200000000000003</v>
      </c>
      <c r="U121" s="160" t="s">
        <v>165</v>
      </c>
      <c r="V121" s="153" t="e">
        <f t="shared" si="10"/>
        <v>#DIV/0!</v>
      </c>
    </row>
    <row r="122" spans="1:22" x14ac:dyDescent="0.3">
      <c r="A122" s="153">
        <v>2334</v>
      </c>
      <c r="B122" s="153">
        <v>43403</v>
      </c>
      <c r="C122" s="153" t="b">
        <v>0</v>
      </c>
      <c r="D122" s="153" t="s">
        <v>88</v>
      </c>
      <c r="E122" s="153">
        <v>1</v>
      </c>
      <c r="F122" s="153">
        <v>1</v>
      </c>
      <c r="G122" s="153">
        <v>12</v>
      </c>
      <c r="H122" s="153" t="s">
        <v>159</v>
      </c>
      <c r="I122" s="153">
        <v>6</v>
      </c>
      <c r="J122" s="152">
        <v>8.6999999999999993</v>
      </c>
      <c r="K122" s="152">
        <v>5.5</v>
      </c>
      <c r="L122" s="152">
        <v>3.2</v>
      </c>
      <c r="M122" s="152">
        <v>14.8</v>
      </c>
      <c r="N122" s="152">
        <v>7.8</v>
      </c>
      <c r="O122" s="152">
        <v>8</v>
      </c>
      <c r="P122" s="154">
        <f>AVERAGE(L122,O122)</f>
        <v>5.6</v>
      </c>
      <c r="Q122" s="155">
        <f>IF(AND((N122+K122)/2&gt;5,(M122+J122)/2&gt;10,R122="N",S122="N"),4,IF(AND((N122+K122)/2&lt;5,(M122+J122)/2&gt;10,R122="N",S122="N"),4,IF(AND((N122+K122)/2&lt;5,(M122+J122)/2&lt;5,R122="Y"),1,IF(AND(S122="Y",R122="N"),3,IF(AND(S122="Y",R122="Y"),1,IF(AND((N122+K122)/2&lt;5,(M122+J122)/2&gt;5,(M122+J122)/2&lt;10,R122="N",S122="N"),2,IF(AND((N122+K122)/2&lt;5,(M122+J122)/2&lt;5,R122="N",S122="N"),0,"")))))))</f>
        <v>4</v>
      </c>
      <c r="R122" s="152" t="s">
        <v>105</v>
      </c>
      <c r="S122" s="152" t="s">
        <v>105</v>
      </c>
      <c r="T122">
        <v>33.200000000000003</v>
      </c>
      <c r="U122" s="160" t="s">
        <v>165</v>
      </c>
      <c r="V122" s="153">
        <f t="shared" si="10"/>
        <v>9.1999999999999993</v>
      </c>
    </row>
    <row r="123" spans="1:22" x14ac:dyDescent="0.3">
      <c r="A123" s="153">
        <v>2344</v>
      </c>
      <c r="B123" s="153">
        <v>43411</v>
      </c>
      <c r="C123" s="153" t="b">
        <v>0</v>
      </c>
      <c r="D123" s="153" t="s">
        <v>88</v>
      </c>
      <c r="E123" s="153">
        <v>1</v>
      </c>
      <c r="F123" s="153">
        <v>2</v>
      </c>
      <c r="G123" s="153">
        <v>14</v>
      </c>
      <c r="H123" s="153" t="s">
        <v>159</v>
      </c>
      <c r="I123" s="153">
        <v>6</v>
      </c>
      <c r="J123" s="152">
        <v>2.4</v>
      </c>
      <c r="K123" s="152">
        <v>1.7</v>
      </c>
      <c r="L123" s="152">
        <v>0.7</v>
      </c>
      <c r="M123" s="152">
        <v>2.1</v>
      </c>
      <c r="N123" s="152">
        <v>1</v>
      </c>
      <c r="O123" s="152">
        <v>0.8</v>
      </c>
      <c r="P123" s="154">
        <f>AVERAGE(L123,O123)</f>
        <v>0.75</v>
      </c>
      <c r="Q123" s="155">
        <f>IF(AND((N123+K123)/2&gt;5,(M123+J123)/2&gt;10,R123="N",S123="N"),4,IF(AND((N123+K123)/2&lt;5,(M123+J123)/2&gt;10,R123="N",S123="N"),4,IF(AND((N123+K123)/2&lt;5,(M123+J123)/2&lt;5,R123="Y"),1,IF(AND(S123="Y",R123="N"),3,IF(AND(S123="Y",R123="Y"),1,IF(AND((N123+K123)/2&lt;5,(M123+J123)/2&gt;5,(M123+J123)/2&lt;10,R123="N",S123="N"),2,IF(AND((N123+K123)/2&lt;5,(M123+J123)/2&lt;5,R123="N",S123="N"),0,"")))))))</f>
        <v>0</v>
      </c>
      <c r="R123" s="152" t="s">
        <v>105</v>
      </c>
      <c r="S123" s="152" t="s">
        <v>105</v>
      </c>
      <c r="T123">
        <v>33.51</v>
      </c>
      <c r="U123" s="160" t="s">
        <v>165</v>
      </c>
      <c r="V123" s="153">
        <f t="shared" si="10"/>
        <v>1.7999999999999998</v>
      </c>
    </row>
    <row r="124" spans="1:22" x14ac:dyDescent="0.3">
      <c r="A124" s="153">
        <v>2351</v>
      </c>
      <c r="B124" s="153">
        <v>43424</v>
      </c>
      <c r="C124" s="153" t="b">
        <v>0</v>
      </c>
      <c r="D124" s="153" t="s">
        <v>88</v>
      </c>
      <c r="E124" s="153">
        <v>2</v>
      </c>
      <c r="F124" s="153">
        <v>3</v>
      </c>
      <c r="G124" s="153">
        <v>6</v>
      </c>
      <c r="H124" s="153" t="s">
        <v>159</v>
      </c>
      <c r="I124" s="153">
        <v>6</v>
      </c>
      <c r="J124" s="152">
        <v>13.1</v>
      </c>
      <c r="K124" s="152">
        <v>5</v>
      </c>
      <c r="L124" s="152">
        <v>8.1</v>
      </c>
      <c r="M124" s="152">
        <v>11.7</v>
      </c>
      <c r="N124" s="152">
        <v>5.0999999999999996</v>
      </c>
      <c r="O124" s="152">
        <v>7.3</v>
      </c>
      <c r="P124" s="154">
        <f>AVERAGE(L124,O124)</f>
        <v>7.6999999999999993</v>
      </c>
      <c r="Q124" s="155">
        <f>IF(AND((N124+K124)/2&gt;5,(M124+J124)/2&gt;10,R124="N",S124="N"),4,IF(AND((N124+K124)/2&lt;5,(M124+J124)/2&gt;10,R124="N",S124="N"),4,IF(AND((N124+K124)/2&lt;5,(M124+J124)/2&lt;5,R124="Y"),1,IF(AND(S124="Y",R124="N"),3,IF(AND(S124="Y",R124="Y"),1,IF(AND((N124+K124)/2&lt;5,(M124+J124)/2&gt;5,(M124+J124)/2&lt;10,R124="N",S124="N"),2,IF(AND((N124+K124)/2&lt;5,(M124+J124)/2&lt;5,R124="N",S124="N"),0,"")))))))</f>
        <v>4</v>
      </c>
      <c r="R124" s="152" t="s">
        <v>105</v>
      </c>
      <c r="S124" s="152" t="s">
        <v>105</v>
      </c>
      <c r="T124">
        <v>33.200000000000003</v>
      </c>
      <c r="U124" s="160" t="s">
        <v>165</v>
      </c>
      <c r="V124" s="153">
        <f t="shared" si="10"/>
        <v>8.7249999999999996</v>
      </c>
    </row>
    <row r="125" spans="1:22" x14ac:dyDescent="0.3">
      <c r="A125" s="153">
        <v>2351</v>
      </c>
      <c r="B125" s="153">
        <v>43424</v>
      </c>
      <c r="C125" s="153" t="b">
        <v>0</v>
      </c>
      <c r="D125" s="153" t="s">
        <v>88</v>
      </c>
      <c r="E125" s="153">
        <v>2</v>
      </c>
      <c r="F125" s="153">
        <v>3</v>
      </c>
      <c r="G125" s="153">
        <v>6</v>
      </c>
      <c r="H125" s="153" t="s">
        <v>159</v>
      </c>
      <c r="I125" s="153">
        <v>6</v>
      </c>
      <c r="J125" s="152">
        <v>11.8</v>
      </c>
      <c r="K125" s="152">
        <v>4.7</v>
      </c>
      <c r="L125" s="152">
        <v>7.1</v>
      </c>
      <c r="M125" s="152">
        <v>11.2</v>
      </c>
      <c r="N125" s="152">
        <v>4.5999999999999996</v>
      </c>
      <c r="O125" s="152">
        <v>7.6</v>
      </c>
      <c r="P125" s="154">
        <f>AVERAGE(L125,O125)</f>
        <v>7.35</v>
      </c>
      <c r="Q125" s="155">
        <f>IF(AND((N125+K125)/2&gt;5,(M125+J125)/2&gt;10,R125="N",S125="N"),4,IF(AND((N125+K125)/2&lt;5,(M125+J125)/2&gt;10,R125="N",S125="N"),4,IF(AND((N125+K125)/2&lt;5,(M125+J125)/2&lt;5,R125="Y"),1,IF(AND(S125="Y",R125="N"),3,IF(AND(S125="Y",R125="Y"),1,IF(AND((N125+K125)/2&lt;5,(M125+J125)/2&gt;5,(M125+J125)/2&lt;10,R125="N",S125="N"),2,IF(AND((N125+K125)/2&lt;5,(M125+J125)/2&lt;5,R125="N",S125="N"),0,"")))))))</f>
        <v>4</v>
      </c>
      <c r="R125" s="152" t="s">
        <v>105</v>
      </c>
      <c r="S125" s="152" t="s">
        <v>105</v>
      </c>
      <c r="T125">
        <v>33.72</v>
      </c>
      <c r="U125" s="160" t="s">
        <v>165</v>
      </c>
      <c r="V125" s="153">
        <f t="shared" si="10"/>
        <v>8.0749999999999993</v>
      </c>
    </row>
    <row r="126" spans="1:22" x14ac:dyDescent="0.3">
      <c r="A126" s="153">
        <v>2367</v>
      </c>
      <c r="B126" s="153">
        <v>43507</v>
      </c>
      <c r="C126" s="153" t="b">
        <v>0</v>
      </c>
      <c r="D126" s="153" t="s">
        <v>89</v>
      </c>
      <c r="E126" s="153">
        <v>2</v>
      </c>
      <c r="F126" s="153">
        <v>4</v>
      </c>
      <c r="G126" s="153">
        <v>1</v>
      </c>
      <c r="H126" s="153" t="s">
        <v>159</v>
      </c>
      <c r="I126" s="153">
        <v>6</v>
      </c>
      <c r="J126" s="153" t="s">
        <v>56</v>
      </c>
      <c r="K126" s="153" t="s">
        <v>56</v>
      </c>
      <c r="L126" s="153" t="s">
        <v>56</v>
      </c>
      <c r="M126" s="153" t="s">
        <v>56</v>
      </c>
      <c r="N126" s="153" t="s">
        <v>56</v>
      </c>
      <c r="O126" s="153" t="s">
        <v>56</v>
      </c>
      <c r="P126" s="153" t="s">
        <v>56</v>
      </c>
      <c r="Q126" s="155" t="s">
        <v>56</v>
      </c>
      <c r="R126" s="156" t="s">
        <v>56</v>
      </c>
      <c r="S126" s="153" t="s">
        <v>56</v>
      </c>
      <c r="T126">
        <v>33.74</v>
      </c>
      <c r="U126" s="160" t="s">
        <v>165</v>
      </c>
      <c r="V126" s="153" t="e">
        <f t="shared" si="10"/>
        <v>#DIV/0!</v>
      </c>
    </row>
    <row r="127" spans="1:22" x14ac:dyDescent="0.3">
      <c r="A127" s="153">
        <v>2367</v>
      </c>
      <c r="B127" s="153">
        <v>43507</v>
      </c>
      <c r="C127" s="153" t="b">
        <v>0</v>
      </c>
      <c r="D127" s="153" t="s">
        <v>89</v>
      </c>
      <c r="E127" s="153">
        <v>2</v>
      </c>
      <c r="F127" s="153">
        <v>4</v>
      </c>
      <c r="G127" s="153">
        <v>1</v>
      </c>
      <c r="H127" s="153" t="s">
        <v>159</v>
      </c>
      <c r="I127" s="153">
        <v>6</v>
      </c>
      <c r="J127" s="153" t="s">
        <v>56</v>
      </c>
      <c r="K127" s="153" t="s">
        <v>56</v>
      </c>
      <c r="L127" s="153" t="s">
        <v>56</v>
      </c>
      <c r="M127" s="153" t="s">
        <v>56</v>
      </c>
      <c r="N127" s="153" t="s">
        <v>56</v>
      </c>
      <c r="O127" s="153" t="s">
        <v>56</v>
      </c>
      <c r="P127" s="153" t="s">
        <v>56</v>
      </c>
      <c r="Q127" s="155" t="s">
        <v>56</v>
      </c>
      <c r="R127" s="156" t="s">
        <v>56</v>
      </c>
      <c r="S127" s="153" t="s">
        <v>56</v>
      </c>
      <c r="T127">
        <v>33.72</v>
      </c>
      <c r="U127" s="160" t="s">
        <v>165</v>
      </c>
      <c r="V127" s="153" t="e">
        <f t="shared" si="10"/>
        <v>#DIV/0!</v>
      </c>
    </row>
    <row r="128" spans="1:22" x14ac:dyDescent="0.3">
      <c r="A128" s="153">
        <v>2371</v>
      </c>
      <c r="B128" s="153">
        <v>43514</v>
      </c>
      <c r="C128" s="153" t="b">
        <v>1</v>
      </c>
      <c r="D128" s="153" t="s">
        <v>88</v>
      </c>
      <c r="E128" s="153" t="s">
        <v>56</v>
      </c>
      <c r="F128" s="153">
        <v>5</v>
      </c>
      <c r="G128" s="153">
        <v>16</v>
      </c>
      <c r="H128" s="153" t="s">
        <v>159</v>
      </c>
      <c r="I128" s="153">
        <v>6</v>
      </c>
      <c r="J128" s="153" t="s">
        <v>56</v>
      </c>
      <c r="K128" s="153" t="s">
        <v>56</v>
      </c>
      <c r="L128" s="153" t="s">
        <v>56</v>
      </c>
      <c r="M128" s="153" t="s">
        <v>56</v>
      </c>
      <c r="N128" s="153" t="s">
        <v>56</v>
      </c>
      <c r="O128" s="153" t="s">
        <v>56</v>
      </c>
      <c r="P128" s="153" t="s">
        <v>56</v>
      </c>
      <c r="Q128" s="155" t="s">
        <v>56</v>
      </c>
      <c r="R128" s="153" t="s">
        <v>56</v>
      </c>
      <c r="S128" s="153" t="s">
        <v>56</v>
      </c>
      <c r="T128">
        <v>33.78</v>
      </c>
      <c r="U128" s="160" t="s">
        <v>165</v>
      </c>
      <c r="V128" s="153" t="e">
        <f t="shared" si="10"/>
        <v>#DIV/0!</v>
      </c>
    </row>
    <row r="129" spans="1:22" x14ac:dyDescent="0.3">
      <c r="A129" s="153">
        <v>2371</v>
      </c>
      <c r="B129" s="153">
        <v>43514</v>
      </c>
      <c r="C129" s="153" t="b">
        <v>1</v>
      </c>
      <c r="D129" s="153" t="s">
        <v>88</v>
      </c>
      <c r="E129" s="153" t="s">
        <v>56</v>
      </c>
      <c r="F129" s="153">
        <v>5</v>
      </c>
      <c r="G129" s="153">
        <v>16</v>
      </c>
      <c r="H129" s="153" t="s">
        <v>159</v>
      </c>
      <c r="I129" s="153">
        <v>6</v>
      </c>
      <c r="J129" s="153" t="s">
        <v>56</v>
      </c>
      <c r="K129" s="153" t="s">
        <v>56</v>
      </c>
      <c r="L129" s="153" t="s">
        <v>56</v>
      </c>
      <c r="M129" s="153" t="s">
        <v>56</v>
      </c>
      <c r="N129" s="153" t="s">
        <v>56</v>
      </c>
      <c r="O129" s="153" t="s">
        <v>56</v>
      </c>
      <c r="P129" s="153" t="s">
        <v>56</v>
      </c>
      <c r="Q129" s="155" t="s">
        <v>56</v>
      </c>
      <c r="R129" s="153" t="s">
        <v>56</v>
      </c>
      <c r="S129" s="153" t="s">
        <v>56</v>
      </c>
      <c r="T129">
        <v>34.174999999999997</v>
      </c>
      <c r="U129" s="160" t="s">
        <v>166</v>
      </c>
      <c r="V129" s="153" t="e">
        <f t="shared" si="10"/>
        <v>#DIV/0!</v>
      </c>
    </row>
    <row r="130" spans="1:22" x14ac:dyDescent="0.3">
      <c r="A130" s="153">
        <v>2374</v>
      </c>
      <c r="B130" s="153">
        <v>43529</v>
      </c>
      <c r="C130" s="153" t="b">
        <v>0</v>
      </c>
      <c r="D130" s="153" t="s">
        <v>88</v>
      </c>
      <c r="E130" s="153">
        <v>1</v>
      </c>
      <c r="F130" s="153">
        <v>6</v>
      </c>
      <c r="G130" s="153">
        <v>21</v>
      </c>
      <c r="H130" s="153" t="s">
        <v>159</v>
      </c>
      <c r="I130" s="153">
        <v>6</v>
      </c>
      <c r="J130" s="152">
        <v>6.7</v>
      </c>
      <c r="K130" s="152">
        <v>3.8</v>
      </c>
      <c r="L130" s="152">
        <v>2.9</v>
      </c>
      <c r="M130" s="153">
        <v>8.8000000000000007</v>
      </c>
      <c r="N130" s="152">
        <v>3.9</v>
      </c>
      <c r="O130" s="152">
        <v>3.2</v>
      </c>
      <c r="P130" s="154">
        <f t="shared" ref="P130:P137" si="19">AVERAGE(L130,O130)</f>
        <v>3.05</v>
      </c>
      <c r="Q130" s="155">
        <f t="shared" ref="Q130:Q137" si="20">IF(AND((N130+K130)/2&gt;5,(M130+J130)/2&gt;10,R130="N",S130="N"),4,IF(AND((N130+K130)/2&lt;5,(M130+J130)/2&gt;10,R130="N",S130="N"),4,IF(AND((N130+K130)/2&lt;5,(M130+J130)/2&lt;5,R130="Y"),1,IF(AND(S130="Y",R130="N"),3,IF(AND(S130="Y",R130="Y"),1,IF(AND((N130+K130)/2&lt;5,(M130+J130)/2&gt;5,(M130+J130)/2&lt;10,R130="N",S130="N"),2,IF(AND((N130+K130)/2&lt;5,(M130+J130)/2&lt;5,R130="N",S130="N"),0,"")))))))</f>
        <v>2</v>
      </c>
      <c r="R130" s="152" t="s">
        <v>105</v>
      </c>
      <c r="S130" s="152" t="s">
        <v>105</v>
      </c>
      <c r="T130">
        <v>33.74</v>
      </c>
      <c r="U130" s="160" t="s">
        <v>165</v>
      </c>
      <c r="V130" s="153">
        <f t="shared" si="10"/>
        <v>5.8</v>
      </c>
    </row>
    <row r="131" spans="1:22" x14ac:dyDescent="0.3">
      <c r="A131" s="153">
        <v>2375</v>
      </c>
      <c r="B131" s="153">
        <v>43529</v>
      </c>
      <c r="C131" s="153" t="b">
        <v>1</v>
      </c>
      <c r="D131" s="153" t="s">
        <v>88</v>
      </c>
      <c r="E131" s="153" t="s">
        <v>56</v>
      </c>
      <c r="F131" s="153">
        <v>6</v>
      </c>
      <c r="G131" s="153">
        <v>21</v>
      </c>
      <c r="H131" s="153" t="s">
        <v>159</v>
      </c>
      <c r="I131" s="153">
        <v>6</v>
      </c>
      <c r="J131" s="152">
        <v>7</v>
      </c>
      <c r="K131" s="152">
        <v>3</v>
      </c>
      <c r="L131" s="152">
        <v>4</v>
      </c>
      <c r="M131" s="152">
        <v>5.3</v>
      </c>
      <c r="N131" s="152">
        <v>3</v>
      </c>
      <c r="O131" s="152">
        <v>1.9</v>
      </c>
      <c r="P131" s="154">
        <f t="shared" si="19"/>
        <v>2.95</v>
      </c>
      <c r="Q131" s="155">
        <f t="shared" si="20"/>
        <v>2</v>
      </c>
      <c r="R131" s="152" t="s">
        <v>105</v>
      </c>
      <c r="S131" s="160" t="s">
        <v>105</v>
      </c>
      <c r="T131">
        <v>33.520000000000003</v>
      </c>
      <c r="U131" s="160" t="s">
        <v>165</v>
      </c>
      <c r="V131" s="153">
        <f t="shared" ref="V131:V194" si="21">AVERAGE(J131:K131,M131:N131)</f>
        <v>4.5750000000000002</v>
      </c>
    </row>
    <row r="132" spans="1:22" x14ac:dyDescent="0.3">
      <c r="A132" s="153">
        <v>2375</v>
      </c>
      <c r="B132" s="153">
        <v>43529</v>
      </c>
      <c r="C132" s="153" t="b">
        <v>1</v>
      </c>
      <c r="D132" s="153" t="s">
        <v>88</v>
      </c>
      <c r="E132" s="153" t="s">
        <v>56</v>
      </c>
      <c r="F132" s="153">
        <v>6</v>
      </c>
      <c r="G132" s="153">
        <v>21</v>
      </c>
      <c r="H132" s="153" t="s">
        <v>159</v>
      </c>
      <c r="I132" s="153">
        <v>6</v>
      </c>
      <c r="J132" s="152">
        <v>6</v>
      </c>
      <c r="K132" s="152">
        <v>2.5</v>
      </c>
      <c r="L132" s="152">
        <v>3.5</v>
      </c>
      <c r="M132" s="152">
        <v>5.5</v>
      </c>
      <c r="N132" s="152">
        <v>3.9</v>
      </c>
      <c r="O132" s="152">
        <v>1.7</v>
      </c>
      <c r="P132" s="154">
        <f t="shared" si="19"/>
        <v>2.6</v>
      </c>
      <c r="Q132" s="155">
        <f t="shared" si="20"/>
        <v>2</v>
      </c>
      <c r="R132" s="152" t="s">
        <v>105</v>
      </c>
      <c r="S132" s="152" t="s">
        <v>105</v>
      </c>
      <c r="T132">
        <v>33.57</v>
      </c>
      <c r="U132" s="160" t="s">
        <v>165</v>
      </c>
      <c r="V132" s="153">
        <f t="shared" si="21"/>
        <v>4.4749999999999996</v>
      </c>
    </row>
    <row r="133" spans="1:22" x14ac:dyDescent="0.3">
      <c r="A133" s="153">
        <v>2375</v>
      </c>
      <c r="B133" s="153">
        <v>43529</v>
      </c>
      <c r="C133" s="153" t="b">
        <v>1</v>
      </c>
      <c r="D133" s="153" t="s">
        <v>88</v>
      </c>
      <c r="E133" s="153" t="s">
        <v>56</v>
      </c>
      <c r="F133" s="153">
        <v>6</v>
      </c>
      <c r="G133" s="153">
        <v>21</v>
      </c>
      <c r="H133" s="153" t="s">
        <v>159</v>
      </c>
      <c r="I133" s="153">
        <v>6</v>
      </c>
      <c r="J133" s="152">
        <v>7.2</v>
      </c>
      <c r="K133" s="152">
        <v>3.9</v>
      </c>
      <c r="L133" s="152">
        <v>3.3</v>
      </c>
      <c r="M133" s="152">
        <v>7.9</v>
      </c>
      <c r="N133" s="152">
        <v>4.4000000000000004</v>
      </c>
      <c r="O133" s="152">
        <v>3.1</v>
      </c>
      <c r="P133" s="154">
        <f t="shared" si="19"/>
        <v>3.2</v>
      </c>
      <c r="Q133" s="155">
        <f t="shared" si="20"/>
        <v>2</v>
      </c>
      <c r="R133" s="152" t="s">
        <v>105</v>
      </c>
      <c r="S133" s="160" t="s">
        <v>105</v>
      </c>
      <c r="T133">
        <v>33.549999999999997</v>
      </c>
      <c r="U133" s="160" t="s">
        <v>165</v>
      </c>
      <c r="V133" s="153">
        <f t="shared" si="21"/>
        <v>5.85</v>
      </c>
    </row>
    <row r="134" spans="1:22" x14ac:dyDescent="0.3">
      <c r="A134" s="153">
        <v>2375</v>
      </c>
      <c r="B134" s="153">
        <v>43529</v>
      </c>
      <c r="C134" s="153" t="b">
        <v>1</v>
      </c>
      <c r="D134" s="153" t="s">
        <v>88</v>
      </c>
      <c r="E134" s="153" t="s">
        <v>56</v>
      </c>
      <c r="F134" s="153">
        <v>6</v>
      </c>
      <c r="G134" s="153">
        <v>21</v>
      </c>
      <c r="H134" s="153" t="s">
        <v>159</v>
      </c>
      <c r="I134" s="153">
        <v>6</v>
      </c>
      <c r="J134" s="152">
        <v>6.3</v>
      </c>
      <c r="K134" s="152">
        <v>3.9</v>
      </c>
      <c r="L134" s="152">
        <v>3.6</v>
      </c>
      <c r="M134" s="152">
        <v>4.7</v>
      </c>
      <c r="N134" s="152">
        <v>4.0999999999999996</v>
      </c>
      <c r="O134" s="152">
        <v>2.6</v>
      </c>
      <c r="P134" s="154">
        <f t="shared" si="19"/>
        <v>3.1</v>
      </c>
      <c r="Q134" s="155">
        <f t="shared" si="20"/>
        <v>2</v>
      </c>
      <c r="R134" s="152" t="s">
        <v>105</v>
      </c>
      <c r="S134" s="152" t="s">
        <v>105</v>
      </c>
      <c r="T134">
        <v>33.35</v>
      </c>
      <c r="U134" s="160" t="s">
        <v>166</v>
      </c>
      <c r="V134" s="153">
        <f t="shared" si="21"/>
        <v>4.75</v>
      </c>
    </row>
    <row r="135" spans="1:22" x14ac:dyDescent="0.3">
      <c r="A135" s="153">
        <v>2379</v>
      </c>
      <c r="B135" s="153">
        <v>43550</v>
      </c>
      <c r="C135" s="153" t="b">
        <v>1</v>
      </c>
      <c r="D135" s="153" t="s">
        <v>88</v>
      </c>
      <c r="E135" s="153">
        <v>1</v>
      </c>
      <c r="F135" s="153">
        <v>7</v>
      </c>
      <c r="G135" s="153">
        <v>10</v>
      </c>
      <c r="H135" s="153" t="s">
        <v>159</v>
      </c>
      <c r="I135" s="153">
        <v>6</v>
      </c>
      <c r="J135" s="152">
        <v>10</v>
      </c>
      <c r="K135" s="152">
        <v>5.2</v>
      </c>
      <c r="L135" s="152">
        <v>4.8</v>
      </c>
      <c r="M135" s="153">
        <v>8.6999999999999993</v>
      </c>
      <c r="N135" s="152">
        <v>4.0999999999999996</v>
      </c>
      <c r="O135" s="152">
        <v>5.0999999999999996</v>
      </c>
      <c r="P135" s="154">
        <f t="shared" si="19"/>
        <v>4.9499999999999993</v>
      </c>
      <c r="Q135" s="155">
        <f t="shared" si="20"/>
        <v>2</v>
      </c>
      <c r="R135" s="152" t="s">
        <v>105</v>
      </c>
      <c r="S135" s="152" t="s">
        <v>105</v>
      </c>
      <c r="T135">
        <v>33.74</v>
      </c>
      <c r="U135" s="160" t="s">
        <v>165</v>
      </c>
      <c r="V135" s="153">
        <f t="shared" si="21"/>
        <v>7</v>
      </c>
    </row>
    <row r="136" spans="1:22" x14ac:dyDescent="0.3">
      <c r="A136" s="153">
        <v>2379</v>
      </c>
      <c r="B136" s="153">
        <v>43550</v>
      </c>
      <c r="C136" s="153" t="b">
        <v>1</v>
      </c>
      <c r="D136" s="153" t="s">
        <v>88</v>
      </c>
      <c r="E136" s="153">
        <v>1</v>
      </c>
      <c r="F136" s="153">
        <v>7</v>
      </c>
      <c r="G136" s="153">
        <v>10</v>
      </c>
      <c r="H136" s="153" t="s">
        <v>159</v>
      </c>
      <c r="I136" s="153">
        <v>6</v>
      </c>
      <c r="J136" s="152">
        <v>9.6999999999999993</v>
      </c>
      <c r="K136" s="152">
        <v>4.8</v>
      </c>
      <c r="L136" s="152">
        <v>4.9000000000000004</v>
      </c>
      <c r="M136" s="152">
        <v>9</v>
      </c>
      <c r="N136" s="152">
        <v>3.9</v>
      </c>
      <c r="O136" s="152">
        <v>5.2</v>
      </c>
      <c r="P136" s="154">
        <f t="shared" si="19"/>
        <v>5.0500000000000007</v>
      </c>
      <c r="Q136" s="155">
        <f t="shared" si="20"/>
        <v>2</v>
      </c>
      <c r="R136" s="152" t="s">
        <v>105</v>
      </c>
      <c r="S136" s="152" t="s">
        <v>105</v>
      </c>
      <c r="T136">
        <v>33.72</v>
      </c>
      <c r="U136" s="160" t="s">
        <v>165</v>
      </c>
      <c r="V136" s="153">
        <f t="shared" si="21"/>
        <v>6.85</v>
      </c>
    </row>
    <row r="137" spans="1:22" x14ac:dyDescent="0.3">
      <c r="A137" s="153">
        <v>2407</v>
      </c>
      <c r="B137" s="153">
        <v>43578</v>
      </c>
      <c r="C137" s="153" t="b">
        <v>0</v>
      </c>
      <c r="D137" s="153" t="s">
        <v>89</v>
      </c>
      <c r="E137" s="153">
        <v>2</v>
      </c>
      <c r="F137" s="153">
        <v>8</v>
      </c>
      <c r="G137" s="153">
        <v>5</v>
      </c>
      <c r="H137" s="153" t="s">
        <v>159</v>
      </c>
      <c r="I137" s="153">
        <v>6</v>
      </c>
      <c r="J137" s="152">
        <v>11</v>
      </c>
      <c r="K137" s="152">
        <v>46</v>
      </c>
      <c r="L137" s="152">
        <v>6.4</v>
      </c>
      <c r="M137" s="152">
        <v>8.3000000000000007</v>
      </c>
      <c r="N137" s="152">
        <v>5.2</v>
      </c>
      <c r="O137" s="152">
        <v>4.2</v>
      </c>
      <c r="P137" s="154">
        <f t="shared" si="19"/>
        <v>5.3000000000000007</v>
      </c>
      <c r="Q137" s="155" t="str">
        <f t="shared" si="20"/>
        <v/>
      </c>
      <c r="R137" s="152" t="s">
        <v>105</v>
      </c>
      <c r="S137" s="152" t="s">
        <v>105</v>
      </c>
      <c r="T137">
        <v>33.200000000000003</v>
      </c>
      <c r="U137" s="160" t="s">
        <v>165</v>
      </c>
      <c r="V137" s="153">
        <f t="shared" si="21"/>
        <v>17.625</v>
      </c>
    </row>
    <row r="138" spans="1:22" x14ac:dyDescent="0.3">
      <c r="A138" s="153">
        <v>2408</v>
      </c>
      <c r="B138" s="153">
        <v>43578</v>
      </c>
      <c r="C138" s="153" t="b">
        <v>1</v>
      </c>
      <c r="D138" s="153" t="s">
        <v>88</v>
      </c>
      <c r="E138" s="153">
        <v>1</v>
      </c>
      <c r="F138" s="153">
        <v>8</v>
      </c>
      <c r="G138" s="153">
        <v>5</v>
      </c>
      <c r="H138" s="153" t="s">
        <v>159</v>
      </c>
      <c r="I138" s="153">
        <v>6</v>
      </c>
      <c r="J138" s="153" t="s">
        <v>56</v>
      </c>
      <c r="K138" s="153" t="s">
        <v>56</v>
      </c>
      <c r="L138" s="153" t="s">
        <v>56</v>
      </c>
      <c r="M138" s="153" t="s">
        <v>56</v>
      </c>
      <c r="N138" s="153" t="s">
        <v>56</v>
      </c>
      <c r="O138" s="153" t="s">
        <v>56</v>
      </c>
      <c r="P138" s="153" t="s">
        <v>56</v>
      </c>
      <c r="Q138" s="155" t="s">
        <v>56</v>
      </c>
      <c r="R138" s="153" t="s">
        <v>56</v>
      </c>
      <c r="S138" s="153" t="s">
        <v>56</v>
      </c>
      <c r="T138">
        <v>33.74</v>
      </c>
      <c r="U138" s="160" t="s">
        <v>165</v>
      </c>
      <c r="V138" s="153" t="e">
        <f t="shared" si="21"/>
        <v>#DIV/0!</v>
      </c>
    </row>
    <row r="139" spans="1:22" x14ac:dyDescent="0.3">
      <c r="A139" s="153">
        <v>2334</v>
      </c>
      <c r="B139" s="153">
        <v>43403</v>
      </c>
      <c r="C139" s="153" t="b">
        <v>0</v>
      </c>
      <c r="D139" s="153" t="s">
        <v>88</v>
      </c>
      <c r="E139" s="153">
        <v>1</v>
      </c>
      <c r="F139" s="153">
        <v>1</v>
      </c>
      <c r="G139" s="153">
        <v>12</v>
      </c>
      <c r="H139" s="153" t="s">
        <v>159</v>
      </c>
      <c r="I139" s="153">
        <v>7</v>
      </c>
      <c r="J139" s="152">
        <v>10.7</v>
      </c>
      <c r="K139" s="152">
        <v>6.2</v>
      </c>
      <c r="L139" s="152">
        <v>4.5</v>
      </c>
      <c r="M139" s="152">
        <v>14.2</v>
      </c>
      <c r="N139" s="152">
        <v>8.1999999999999993</v>
      </c>
      <c r="O139" s="152">
        <v>7.2</v>
      </c>
      <c r="P139" s="154">
        <f>AVERAGE(L139,O139)</f>
        <v>5.85</v>
      </c>
      <c r="Q139" s="155">
        <f>IF(AND((N139+K139)/2&gt;5,(M139+J139)/2&gt;10,R139="N",S139="N"),4,IF(AND((N139+K139)/2&lt;5,(M139+J139)/2&gt;10,R139="N",S139="N"),4,IF(AND((N139+K139)/2&lt;5,(M139+J139)/2&lt;5,R139="Y"),1,IF(AND(S139="Y",R139="N"),3,IF(AND(S139="Y",R139="Y"),1,IF(AND((N139+K139)/2&lt;5,(M139+J139)/2&gt;5,(M139+J139)/2&lt;10,R139="N",S139="N"),2,IF(AND((N139+K139)/2&lt;5,(M139+J139)/2&lt;5,R139="N",S139="N"),0,"")))))))</f>
        <v>4</v>
      </c>
      <c r="R139" s="152" t="s">
        <v>105</v>
      </c>
      <c r="S139" s="152" t="s">
        <v>105</v>
      </c>
      <c r="T139">
        <v>33.51</v>
      </c>
      <c r="U139" s="160" t="s">
        <v>165</v>
      </c>
      <c r="V139" s="153">
        <f t="shared" si="21"/>
        <v>9.8249999999999993</v>
      </c>
    </row>
    <row r="140" spans="1:22" x14ac:dyDescent="0.3">
      <c r="A140" s="153">
        <v>2335</v>
      </c>
      <c r="B140" s="153">
        <v>43403</v>
      </c>
      <c r="C140" s="153" t="b">
        <v>0</v>
      </c>
      <c r="D140" s="153" t="s">
        <v>89</v>
      </c>
      <c r="E140" s="153">
        <v>2</v>
      </c>
      <c r="F140" s="153">
        <v>1</v>
      </c>
      <c r="G140" s="153">
        <v>12</v>
      </c>
      <c r="H140" s="153" t="s">
        <v>159</v>
      </c>
      <c r="I140" s="153">
        <v>7</v>
      </c>
      <c r="J140" s="152">
        <v>11.3</v>
      </c>
      <c r="K140" s="152">
        <v>7.5</v>
      </c>
      <c r="L140" s="152">
        <v>3.8</v>
      </c>
      <c r="M140" s="152">
        <v>14.9</v>
      </c>
      <c r="N140" s="152">
        <v>11.2</v>
      </c>
      <c r="O140" s="152">
        <v>7.6</v>
      </c>
      <c r="P140" s="154">
        <f>AVERAGE(L140,O140)</f>
        <v>5.6999999999999993</v>
      </c>
      <c r="Q140" s="155">
        <f>IF(AND((N140+K140)/2&gt;5,(M140+J140)/2&gt;10,R140="N",S140="N"),4,IF(AND((N140+K140)/2&lt;5,(M140+J140)/2&gt;10,R140="N",S140="N"),4,IF(AND((N140+K140)/2&lt;5,(M140+J140)/2&lt;5,R140="Y"),1,IF(AND(S140="Y",R140="N"),3,IF(AND(S140="Y",R140="Y"),1,IF(AND((N140+K140)/2&lt;5,(M140+J140)/2&gt;5,(M140+J140)/2&lt;10,R140="N",S140="N"),2,IF(AND((N140+K140)/2&lt;5,(M140+J140)/2&lt;5,R140="N",S140="N"),0,"")))))))</f>
        <v>4</v>
      </c>
      <c r="R140" s="152" t="s">
        <v>105</v>
      </c>
      <c r="S140" s="152" t="s">
        <v>105</v>
      </c>
      <c r="T140">
        <v>33.200000000000003</v>
      </c>
      <c r="U140" s="160" t="s">
        <v>165</v>
      </c>
      <c r="V140" s="153">
        <f t="shared" si="21"/>
        <v>11.225000000000001</v>
      </c>
    </row>
    <row r="141" spans="1:22" x14ac:dyDescent="0.3">
      <c r="A141" s="153">
        <v>2343</v>
      </c>
      <c r="B141" s="153">
        <v>43411</v>
      </c>
      <c r="C141" s="153" t="b">
        <v>0</v>
      </c>
      <c r="D141" s="153" t="s">
        <v>88</v>
      </c>
      <c r="E141" s="153">
        <v>2</v>
      </c>
      <c r="F141" s="153">
        <v>2</v>
      </c>
      <c r="G141" s="153">
        <v>12</v>
      </c>
      <c r="H141" s="153" t="s">
        <v>159</v>
      </c>
      <c r="I141" s="153">
        <v>7</v>
      </c>
      <c r="J141" s="152">
        <v>18.8</v>
      </c>
      <c r="K141" s="152">
        <v>11.1</v>
      </c>
      <c r="L141" s="152">
        <v>7.7</v>
      </c>
      <c r="M141" s="152">
        <v>21.9</v>
      </c>
      <c r="N141" s="152">
        <v>10.5</v>
      </c>
      <c r="O141" s="152">
        <v>8.4</v>
      </c>
      <c r="P141" s="154">
        <f>AVERAGE(L141,O141)</f>
        <v>8.0500000000000007</v>
      </c>
      <c r="Q141" s="155">
        <f>IF(AND((N141+K141)/2&gt;5,(M141+J141)/2&gt;10,R141="N",S141="N"),4,IF(AND((N141+K141)/2&lt;5,(M141+J141)/2&gt;10,R141="N",S141="N"),4,IF(AND((N141+K141)/2&lt;5,(M141+J141)/2&lt;5,R141="Y"),1,IF(AND(S141="Y",R141="N"),3,IF(AND(S141="Y",R141="Y"),1,IF(AND((N141+K141)/2&lt;5,(M141+J141)/2&gt;5,(M141+J141)/2&lt;10,R141="N",S141="N"),2,IF(AND((N141+K141)/2&lt;5,(M141+J141)/2&lt;5,R141="N",S141="N"),0,"")))))))</f>
        <v>4</v>
      </c>
      <c r="R141" s="152" t="s">
        <v>105</v>
      </c>
      <c r="S141" s="152" t="s">
        <v>105</v>
      </c>
      <c r="T141">
        <v>33.51</v>
      </c>
      <c r="U141" s="160" t="s">
        <v>165</v>
      </c>
      <c r="V141" s="153">
        <f t="shared" si="21"/>
        <v>15.574999999999999</v>
      </c>
    </row>
    <row r="142" spans="1:22" x14ac:dyDescent="0.3">
      <c r="A142" s="153">
        <v>2344</v>
      </c>
      <c r="B142" s="153">
        <v>43411</v>
      </c>
      <c r="C142" s="153" t="b">
        <v>0</v>
      </c>
      <c r="D142" s="153" t="s">
        <v>88</v>
      </c>
      <c r="E142" s="153">
        <v>1</v>
      </c>
      <c r="F142" s="153">
        <v>2</v>
      </c>
      <c r="G142" s="153">
        <v>14</v>
      </c>
      <c r="H142" s="153" t="s">
        <v>159</v>
      </c>
      <c r="I142" s="153">
        <v>7</v>
      </c>
      <c r="J142" s="152">
        <v>2</v>
      </c>
      <c r="K142" s="152">
        <v>1.3</v>
      </c>
      <c r="L142" s="152">
        <v>0.7</v>
      </c>
      <c r="M142" s="152">
        <v>1.7</v>
      </c>
      <c r="N142" s="152">
        <v>1.4</v>
      </c>
      <c r="O142" s="152">
        <v>0.4</v>
      </c>
      <c r="P142" s="154">
        <f>AVERAGE(L142,O142)</f>
        <v>0.55000000000000004</v>
      </c>
      <c r="Q142" s="155">
        <f>IF(AND((N142+K142)/2&gt;5,(M142+J142)/2&gt;10,R142="N",S142="N"),4,IF(AND((N142+K142)/2&lt;5,(M142+J142)/2&gt;10,R142="N",S142="N"),4,IF(AND((N142+K142)/2&lt;5,(M142+J142)/2&lt;5,R142="Y"),1,IF(AND(S142="Y",R142="N"),3,IF(AND(S142="Y",R142="Y"),1,IF(AND((N142+K142)/2&lt;5,(M142+J142)/2&gt;5,(M142+J142)/2&lt;10,R142="N",S142="N"),2,IF(AND((N142+K142)/2&lt;5,(M142+J142)/2&lt;5,R142="N",S142="N"),0,"")))))))</f>
        <v>0</v>
      </c>
      <c r="R142" s="152" t="s">
        <v>105</v>
      </c>
      <c r="S142" s="152" t="s">
        <v>105</v>
      </c>
      <c r="T142">
        <v>33.57</v>
      </c>
      <c r="U142" s="160" t="s">
        <v>165</v>
      </c>
      <c r="V142" s="153">
        <f t="shared" si="21"/>
        <v>1.6</v>
      </c>
    </row>
    <row r="143" spans="1:22" x14ac:dyDescent="0.3">
      <c r="A143" s="153">
        <v>2350</v>
      </c>
      <c r="B143" s="153">
        <v>43424</v>
      </c>
      <c r="C143" s="153" t="b">
        <v>0</v>
      </c>
      <c r="D143" s="153" t="s">
        <v>88</v>
      </c>
      <c r="E143" s="153">
        <v>1</v>
      </c>
      <c r="F143" s="153">
        <v>3</v>
      </c>
      <c r="G143" s="153">
        <v>6</v>
      </c>
      <c r="H143" s="153" t="s">
        <v>159</v>
      </c>
      <c r="I143" s="153">
        <v>7</v>
      </c>
      <c r="J143" s="152">
        <v>6.2</v>
      </c>
      <c r="K143" s="152">
        <v>2.4</v>
      </c>
      <c r="L143" s="152">
        <v>3.8</v>
      </c>
      <c r="M143" s="152">
        <v>8.6999999999999993</v>
      </c>
      <c r="N143" s="152">
        <v>4.5</v>
      </c>
      <c r="O143" s="152">
        <v>5.4</v>
      </c>
      <c r="P143" s="154">
        <f>AVERAGE(L143,O143)</f>
        <v>4.5999999999999996</v>
      </c>
      <c r="Q143" s="155">
        <f>IF(AND((N143+K143)/2&gt;5,(M143+J143)/2&gt;10,R143="N",S143="N"),4,IF(AND((N143+K143)/2&lt;5,(M143+J143)/2&gt;10,R143="N",S143="N"),4,IF(AND((N143+K143)/2&lt;5,(M143+J143)/2&lt;5,R143="Y"),1,IF(AND(S143="Y",R143="N"),3,IF(AND(S143="Y",R143="Y"),1,IF(AND((N143+K143)/2&lt;5,(M143+J143)/2&gt;5,(M143+J143)/2&lt;10,R143="N",S143="N"),2,IF(AND((N143+K143)/2&lt;5,(M143+J143)/2&lt;5,R143="N",S143="N"),0,"")))))))</f>
        <v>2</v>
      </c>
      <c r="R143" s="152" t="s">
        <v>105</v>
      </c>
      <c r="S143" s="152" t="s">
        <v>105</v>
      </c>
      <c r="T143">
        <v>33.78</v>
      </c>
      <c r="U143" s="160" t="s">
        <v>165</v>
      </c>
      <c r="V143" s="153">
        <f t="shared" si="21"/>
        <v>5.4499999999999993</v>
      </c>
    </row>
    <row r="144" spans="1:22" x14ac:dyDescent="0.3">
      <c r="A144" s="153">
        <v>2370</v>
      </c>
      <c r="B144" s="153">
        <v>43514</v>
      </c>
      <c r="C144" s="153" t="b">
        <v>0</v>
      </c>
      <c r="D144" s="153" t="s">
        <v>89</v>
      </c>
      <c r="E144" s="153">
        <v>2</v>
      </c>
      <c r="F144" s="153">
        <v>5</v>
      </c>
      <c r="G144" s="153">
        <v>16</v>
      </c>
      <c r="H144" s="153" t="s">
        <v>159</v>
      </c>
      <c r="I144" s="153">
        <v>7</v>
      </c>
      <c r="J144" s="153" t="s">
        <v>56</v>
      </c>
      <c r="K144" s="153" t="s">
        <v>56</v>
      </c>
      <c r="L144" s="153" t="s">
        <v>56</v>
      </c>
      <c r="M144" s="153" t="s">
        <v>56</v>
      </c>
      <c r="N144" s="153" t="s">
        <v>56</v>
      </c>
      <c r="O144" s="153" t="s">
        <v>56</v>
      </c>
      <c r="P144" s="153" t="s">
        <v>56</v>
      </c>
      <c r="Q144" s="155" t="s">
        <v>56</v>
      </c>
      <c r="R144" s="153" t="s">
        <v>56</v>
      </c>
      <c r="S144" s="153" t="s">
        <v>56</v>
      </c>
      <c r="T144">
        <v>33.74</v>
      </c>
      <c r="U144" s="160" t="s">
        <v>165</v>
      </c>
      <c r="V144" s="153" t="e">
        <f t="shared" si="21"/>
        <v>#DIV/0!</v>
      </c>
    </row>
    <row r="145" spans="1:22" x14ac:dyDescent="0.3">
      <c r="A145" s="153">
        <v>2371</v>
      </c>
      <c r="B145" s="153">
        <v>43514</v>
      </c>
      <c r="C145" s="153" t="b">
        <v>1</v>
      </c>
      <c r="D145" s="153" t="s">
        <v>88</v>
      </c>
      <c r="E145" s="153" t="s">
        <v>56</v>
      </c>
      <c r="F145" s="153">
        <v>5</v>
      </c>
      <c r="G145" s="153">
        <v>16</v>
      </c>
      <c r="H145" s="153" t="s">
        <v>159</v>
      </c>
      <c r="I145" s="153">
        <v>7</v>
      </c>
      <c r="J145" s="153" t="s">
        <v>56</v>
      </c>
      <c r="K145" s="153" t="s">
        <v>56</v>
      </c>
      <c r="L145" s="153" t="s">
        <v>56</v>
      </c>
      <c r="M145" s="153" t="s">
        <v>56</v>
      </c>
      <c r="N145" s="153" t="s">
        <v>56</v>
      </c>
      <c r="O145" s="153" t="s">
        <v>56</v>
      </c>
      <c r="P145" s="153" t="s">
        <v>56</v>
      </c>
      <c r="Q145" s="155" t="s">
        <v>56</v>
      </c>
      <c r="R145" s="153" t="s">
        <v>56</v>
      </c>
      <c r="S145" s="153" t="s">
        <v>56</v>
      </c>
      <c r="T145">
        <v>33.479999999999997</v>
      </c>
      <c r="U145" s="160" t="s">
        <v>165</v>
      </c>
      <c r="V145" s="153" t="e">
        <f t="shared" si="21"/>
        <v>#DIV/0!</v>
      </c>
    </row>
    <row r="146" spans="1:22" x14ac:dyDescent="0.3">
      <c r="A146" s="153">
        <v>2371</v>
      </c>
      <c r="B146" s="153">
        <v>43514</v>
      </c>
      <c r="C146" s="153" t="b">
        <v>1</v>
      </c>
      <c r="D146" s="153" t="s">
        <v>88</v>
      </c>
      <c r="E146" s="153" t="s">
        <v>56</v>
      </c>
      <c r="F146" s="153">
        <v>5</v>
      </c>
      <c r="G146" s="153">
        <v>16</v>
      </c>
      <c r="H146" s="153" t="s">
        <v>159</v>
      </c>
      <c r="I146" s="153">
        <v>7</v>
      </c>
      <c r="J146" s="153" t="s">
        <v>56</v>
      </c>
      <c r="K146" s="153" t="s">
        <v>56</v>
      </c>
      <c r="L146" s="153" t="s">
        <v>56</v>
      </c>
      <c r="M146" s="153" t="s">
        <v>56</v>
      </c>
      <c r="N146" s="153" t="s">
        <v>56</v>
      </c>
      <c r="O146" s="153" t="s">
        <v>56</v>
      </c>
      <c r="P146" s="153" t="s">
        <v>56</v>
      </c>
      <c r="Q146" s="155" t="s">
        <v>56</v>
      </c>
      <c r="R146" s="153" t="s">
        <v>56</v>
      </c>
      <c r="S146" s="153" t="s">
        <v>56</v>
      </c>
      <c r="T146">
        <v>37.674999999999997</v>
      </c>
      <c r="U146" s="160" t="s">
        <v>166</v>
      </c>
      <c r="V146" s="153" t="e">
        <f t="shared" si="21"/>
        <v>#DIV/0!</v>
      </c>
    </row>
    <row r="147" spans="1:22" x14ac:dyDescent="0.3">
      <c r="A147" s="153">
        <v>2374</v>
      </c>
      <c r="B147" s="153">
        <v>43529</v>
      </c>
      <c r="C147" s="153" t="b">
        <v>0</v>
      </c>
      <c r="D147" s="153" t="s">
        <v>88</v>
      </c>
      <c r="E147" s="153">
        <v>1</v>
      </c>
      <c r="F147" s="153">
        <v>6</v>
      </c>
      <c r="G147" s="153">
        <v>21</v>
      </c>
      <c r="H147" s="153" t="s">
        <v>159</v>
      </c>
      <c r="I147" s="153">
        <v>7</v>
      </c>
      <c r="J147" s="152">
        <v>8</v>
      </c>
      <c r="K147" s="152">
        <v>4.9000000000000004</v>
      </c>
      <c r="L147" s="152">
        <v>3.1</v>
      </c>
      <c r="M147" s="152">
        <v>9.3000000000000007</v>
      </c>
      <c r="N147" s="152">
        <v>6.5</v>
      </c>
      <c r="O147" s="152">
        <v>4.2</v>
      </c>
      <c r="P147" s="154">
        <f t="shared" ref="P147:P152" si="22">AVERAGE(L147,O147)</f>
        <v>3.6500000000000004</v>
      </c>
      <c r="Q147" s="155" t="str">
        <f t="shared" ref="Q147:Q153" si="23">IF(AND((N147+K147)/2&gt;5,(M147+J147)/2&gt;10,R147="N",S147="N"),4,IF(AND((N147+K147)/2&lt;5,(M147+J147)/2&gt;10,R147="N",S147="N"),4,IF(AND((N147+K147)/2&lt;5,(M147+J147)/2&lt;5,R147="Y"),1,IF(AND(S147="Y",R147="N"),3,IF(AND(S147="Y",R147="Y"),1,IF(AND((N147+K147)/2&lt;5,(M147+J147)/2&gt;5,(M147+J147)/2&lt;10,R147="N",S147="N"),2,IF(AND((N147+K147)/2&lt;5,(M147+J147)/2&lt;5,R147="N",S147="N"),0,"")))))))</f>
        <v/>
      </c>
      <c r="R147" s="152" t="s">
        <v>105</v>
      </c>
      <c r="S147" s="152" t="s">
        <v>105</v>
      </c>
      <c r="T147">
        <v>33.72</v>
      </c>
      <c r="U147" s="160" t="s">
        <v>165</v>
      </c>
      <c r="V147" s="153">
        <f t="shared" si="21"/>
        <v>7.1750000000000007</v>
      </c>
    </row>
    <row r="148" spans="1:22" x14ac:dyDescent="0.3">
      <c r="A148" s="153">
        <v>2375</v>
      </c>
      <c r="B148" s="153">
        <v>43529</v>
      </c>
      <c r="C148" s="153" t="b">
        <v>1</v>
      </c>
      <c r="D148" s="153" t="s">
        <v>88</v>
      </c>
      <c r="E148" s="153" t="s">
        <v>56</v>
      </c>
      <c r="F148" s="153">
        <v>6</v>
      </c>
      <c r="G148" s="153">
        <v>21</v>
      </c>
      <c r="H148" s="153" t="s">
        <v>159</v>
      </c>
      <c r="I148" s="153">
        <v>7</v>
      </c>
      <c r="J148" s="152">
        <v>5.6</v>
      </c>
      <c r="K148" s="152">
        <v>3</v>
      </c>
      <c r="L148" s="152">
        <v>2.6</v>
      </c>
      <c r="M148" s="152">
        <v>6.2</v>
      </c>
      <c r="N148" s="152">
        <v>4.2</v>
      </c>
      <c r="O148" s="152">
        <v>2.9</v>
      </c>
      <c r="P148" s="154">
        <f t="shared" si="22"/>
        <v>2.75</v>
      </c>
      <c r="Q148" s="155">
        <f t="shared" si="23"/>
        <v>2</v>
      </c>
      <c r="R148" s="152" t="s">
        <v>105</v>
      </c>
      <c r="S148" s="160" t="s">
        <v>105</v>
      </c>
      <c r="T148">
        <v>33.479999999999997</v>
      </c>
      <c r="U148" s="160" t="s">
        <v>165</v>
      </c>
      <c r="V148" s="153">
        <f t="shared" si="21"/>
        <v>4.75</v>
      </c>
    </row>
    <row r="149" spans="1:22" x14ac:dyDescent="0.3">
      <c r="A149" s="153">
        <v>2375</v>
      </c>
      <c r="B149" s="153">
        <v>43529</v>
      </c>
      <c r="C149" s="153" t="b">
        <v>1</v>
      </c>
      <c r="D149" s="153" t="s">
        <v>88</v>
      </c>
      <c r="E149" s="153" t="s">
        <v>56</v>
      </c>
      <c r="F149" s="153">
        <v>6</v>
      </c>
      <c r="G149" s="153">
        <v>21</v>
      </c>
      <c r="H149" s="153" t="s">
        <v>159</v>
      </c>
      <c r="I149" s="153">
        <v>7</v>
      </c>
      <c r="J149" s="152">
        <v>5.9</v>
      </c>
      <c r="K149" s="152">
        <v>2.5</v>
      </c>
      <c r="L149" s="152">
        <v>2.8</v>
      </c>
      <c r="M149" s="152">
        <v>5</v>
      </c>
      <c r="N149" s="152">
        <v>3.7</v>
      </c>
      <c r="O149" s="152">
        <v>2.7</v>
      </c>
      <c r="P149" s="154">
        <f t="shared" si="22"/>
        <v>2.75</v>
      </c>
      <c r="Q149" s="155">
        <f t="shared" si="23"/>
        <v>2</v>
      </c>
      <c r="R149" s="152" t="s">
        <v>105</v>
      </c>
      <c r="S149" s="152" t="s">
        <v>105</v>
      </c>
      <c r="T149">
        <v>37.674999999999997</v>
      </c>
      <c r="U149" s="160" t="s">
        <v>166</v>
      </c>
      <c r="V149" s="153">
        <f t="shared" si="21"/>
        <v>4.2750000000000004</v>
      </c>
    </row>
    <row r="150" spans="1:22" x14ac:dyDescent="0.3">
      <c r="A150" s="153">
        <v>2379</v>
      </c>
      <c r="B150" s="153">
        <v>43550</v>
      </c>
      <c r="C150" s="153" t="b">
        <v>1</v>
      </c>
      <c r="D150" s="153" t="s">
        <v>88</v>
      </c>
      <c r="E150" s="153">
        <v>1</v>
      </c>
      <c r="F150" s="153">
        <v>7</v>
      </c>
      <c r="G150" s="153">
        <v>10</v>
      </c>
      <c r="H150" s="153" t="s">
        <v>159</v>
      </c>
      <c r="I150" s="153">
        <v>7</v>
      </c>
      <c r="J150" s="152">
        <v>8.5</v>
      </c>
      <c r="K150" s="152">
        <v>3.8</v>
      </c>
      <c r="L150" s="152">
        <v>4.7</v>
      </c>
      <c r="M150" s="152">
        <v>12.1</v>
      </c>
      <c r="N150" s="152">
        <v>3.4</v>
      </c>
      <c r="O150" s="152">
        <v>5.8</v>
      </c>
      <c r="P150" s="154">
        <f t="shared" si="22"/>
        <v>5.25</v>
      </c>
      <c r="Q150" s="155">
        <f t="shared" si="23"/>
        <v>4</v>
      </c>
      <c r="R150" s="152" t="s">
        <v>105</v>
      </c>
      <c r="S150" s="152" t="s">
        <v>105</v>
      </c>
      <c r="T150">
        <v>33.51</v>
      </c>
      <c r="U150" s="160" t="s">
        <v>165</v>
      </c>
      <c r="V150" s="153">
        <f t="shared" si="21"/>
        <v>6.9499999999999993</v>
      </c>
    </row>
    <row r="151" spans="1:22" x14ac:dyDescent="0.3">
      <c r="A151" s="153">
        <v>2380</v>
      </c>
      <c r="B151" s="153">
        <v>43550</v>
      </c>
      <c r="C151" s="153" t="b">
        <v>0</v>
      </c>
      <c r="D151" s="153" t="s">
        <v>88</v>
      </c>
      <c r="E151" s="153">
        <v>2</v>
      </c>
      <c r="F151" s="153">
        <v>7</v>
      </c>
      <c r="G151" s="153">
        <v>9</v>
      </c>
      <c r="H151" s="153" t="s">
        <v>159</v>
      </c>
      <c r="I151" s="153">
        <v>7</v>
      </c>
      <c r="J151" s="152">
        <v>10.9</v>
      </c>
      <c r="K151" s="152">
        <v>6.5</v>
      </c>
      <c r="L151" s="152">
        <v>4.4000000000000004</v>
      </c>
      <c r="M151" s="153">
        <v>13.5</v>
      </c>
      <c r="N151" s="152">
        <v>7.6</v>
      </c>
      <c r="O151" s="152">
        <v>4.5</v>
      </c>
      <c r="P151" s="154">
        <f t="shared" si="22"/>
        <v>4.45</v>
      </c>
      <c r="Q151" s="155">
        <f t="shared" si="23"/>
        <v>4</v>
      </c>
      <c r="R151" s="152" t="s">
        <v>105</v>
      </c>
      <c r="S151" s="152" t="s">
        <v>105</v>
      </c>
      <c r="T151">
        <v>33.74</v>
      </c>
      <c r="U151" s="160" t="s">
        <v>165</v>
      </c>
      <c r="V151" s="153">
        <f t="shared" si="21"/>
        <v>9.625</v>
      </c>
    </row>
    <row r="152" spans="1:22" x14ac:dyDescent="0.3">
      <c r="A152" s="153">
        <v>2380</v>
      </c>
      <c r="B152" s="153">
        <v>43550</v>
      </c>
      <c r="C152" s="153" t="b">
        <v>0</v>
      </c>
      <c r="D152" s="153" t="s">
        <v>88</v>
      </c>
      <c r="E152" s="153">
        <v>2</v>
      </c>
      <c r="F152" s="153">
        <v>7</v>
      </c>
      <c r="G152" s="153">
        <v>9</v>
      </c>
      <c r="H152" s="153" t="s">
        <v>159</v>
      </c>
      <c r="I152" s="153">
        <v>7</v>
      </c>
      <c r="J152" s="152">
        <v>11.1</v>
      </c>
      <c r="K152" s="152">
        <v>6.6</v>
      </c>
      <c r="L152" s="152">
        <v>4.5</v>
      </c>
      <c r="M152" s="152">
        <v>13.6</v>
      </c>
      <c r="N152" s="152">
        <v>7.5</v>
      </c>
      <c r="O152" s="152">
        <v>5.8</v>
      </c>
      <c r="P152" s="154">
        <f t="shared" si="22"/>
        <v>5.15</v>
      </c>
      <c r="Q152" s="155">
        <f t="shared" si="23"/>
        <v>4</v>
      </c>
      <c r="R152" s="152" t="s">
        <v>105</v>
      </c>
      <c r="S152" s="152" t="s">
        <v>105</v>
      </c>
      <c r="T152">
        <v>33.72</v>
      </c>
      <c r="U152" s="160" t="s">
        <v>165</v>
      </c>
      <c r="V152" s="153">
        <f t="shared" si="21"/>
        <v>9.6999999999999993</v>
      </c>
    </row>
    <row r="153" spans="1:22" x14ac:dyDescent="0.3">
      <c r="A153" s="153">
        <v>2407</v>
      </c>
      <c r="B153" s="153">
        <v>43578</v>
      </c>
      <c r="C153" s="153" t="b">
        <v>0</v>
      </c>
      <c r="D153" s="153" t="s">
        <v>89</v>
      </c>
      <c r="E153" s="153">
        <v>2</v>
      </c>
      <c r="F153" s="153">
        <v>8</v>
      </c>
      <c r="G153" s="153">
        <v>5</v>
      </c>
      <c r="H153" s="153" t="s">
        <v>159</v>
      </c>
      <c r="I153" s="153">
        <v>7</v>
      </c>
      <c r="J153" s="152">
        <v>11.1</v>
      </c>
      <c r="K153" s="152">
        <v>5.7</v>
      </c>
      <c r="L153" s="152">
        <v>54</v>
      </c>
      <c r="M153" s="153">
        <v>9.1</v>
      </c>
      <c r="N153" s="152">
        <v>4.9000000000000004</v>
      </c>
      <c r="O153" s="152">
        <v>6.3</v>
      </c>
      <c r="P153" s="154">
        <v>3.15</v>
      </c>
      <c r="Q153" s="155" t="str">
        <f t="shared" si="23"/>
        <v/>
      </c>
      <c r="R153" s="152" t="s">
        <v>107</v>
      </c>
      <c r="S153" s="152" t="s">
        <v>105</v>
      </c>
      <c r="T153">
        <v>33.74</v>
      </c>
      <c r="U153" s="160" t="s">
        <v>165</v>
      </c>
      <c r="V153" s="153">
        <f t="shared" si="21"/>
        <v>7.6999999999999993</v>
      </c>
    </row>
    <row r="154" spans="1:22" x14ac:dyDescent="0.3">
      <c r="A154" s="153">
        <v>2408</v>
      </c>
      <c r="B154" s="153">
        <v>43578</v>
      </c>
      <c r="C154" s="153" t="b">
        <v>1</v>
      </c>
      <c r="D154" s="153" t="s">
        <v>88</v>
      </c>
      <c r="E154" s="153">
        <v>1</v>
      </c>
      <c r="F154" s="153">
        <v>8</v>
      </c>
      <c r="G154" s="153">
        <v>5</v>
      </c>
      <c r="H154" s="153" t="s">
        <v>159</v>
      </c>
      <c r="I154" s="153">
        <v>7</v>
      </c>
      <c r="J154" s="153" t="s">
        <v>56</v>
      </c>
      <c r="K154" s="153" t="s">
        <v>56</v>
      </c>
      <c r="L154" s="153" t="s">
        <v>56</v>
      </c>
      <c r="M154" s="153" t="s">
        <v>56</v>
      </c>
      <c r="N154" s="153" t="s">
        <v>56</v>
      </c>
      <c r="O154" s="153" t="s">
        <v>56</v>
      </c>
      <c r="P154" s="153" t="s">
        <v>56</v>
      </c>
      <c r="Q154" s="155" t="s">
        <v>56</v>
      </c>
      <c r="R154" s="153" t="s">
        <v>56</v>
      </c>
      <c r="S154" s="153" t="s">
        <v>56</v>
      </c>
      <c r="T154">
        <v>33.74</v>
      </c>
      <c r="U154" s="160" t="s">
        <v>165</v>
      </c>
      <c r="V154" s="153" t="e">
        <f t="shared" si="21"/>
        <v>#DIV/0!</v>
      </c>
    </row>
    <row r="155" spans="1:22" x14ac:dyDescent="0.3">
      <c r="A155" s="153">
        <v>2409</v>
      </c>
      <c r="B155" s="153">
        <v>43592</v>
      </c>
      <c r="C155" s="153" t="b">
        <v>1</v>
      </c>
      <c r="D155" s="153" t="s">
        <v>88</v>
      </c>
      <c r="E155" s="153">
        <v>3</v>
      </c>
      <c r="F155" s="153">
        <v>9</v>
      </c>
      <c r="G155" s="153">
        <v>7</v>
      </c>
      <c r="H155" s="153" t="s">
        <v>159</v>
      </c>
      <c r="I155" s="153">
        <v>7</v>
      </c>
      <c r="J155" s="153" t="s">
        <v>56</v>
      </c>
      <c r="K155" s="153" t="s">
        <v>56</v>
      </c>
      <c r="L155" s="153" t="s">
        <v>56</v>
      </c>
      <c r="M155" s="153" t="s">
        <v>56</v>
      </c>
      <c r="N155" s="153" t="s">
        <v>56</v>
      </c>
      <c r="O155" s="153" t="s">
        <v>56</v>
      </c>
      <c r="P155" s="153" t="s">
        <v>56</v>
      </c>
      <c r="Q155" s="155" t="s">
        <v>56</v>
      </c>
      <c r="R155" s="153" t="s">
        <v>56</v>
      </c>
      <c r="S155" s="153" t="s">
        <v>56</v>
      </c>
      <c r="T155">
        <v>33.409999999999997</v>
      </c>
      <c r="U155" s="160" t="s">
        <v>165</v>
      </c>
      <c r="V155" s="153" t="e">
        <f t="shared" si="21"/>
        <v>#DIV/0!</v>
      </c>
    </row>
    <row r="156" spans="1:22" x14ac:dyDescent="0.3">
      <c r="A156" s="153">
        <v>2334</v>
      </c>
      <c r="B156" s="153">
        <v>43403</v>
      </c>
      <c r="C156" s="153" t="b">
        <v>0</v>
      </c>
      <c r="D156" s="153" t="s">
        <v>88</v>
      </c>
      <c r="E156" s="153">
        <v>1</v>
      </c>
      <c r="F156" s="153">
        <v>1</v>
      </c>
      <c r="G156" s="153">
        <v>12</v>
      </c>
      <c r="H156" s="153" t="s">
        <v>159</v>
      </c>
      <c r="I156" s="153">
        <v>8</v>
      </c>
      <c r="J156" s="152">
        <v>11.6</v>
      </c>
      <c r="K156" s="152">
        <v>6.3</v>
      </c>
      <c r="L156" s="152">
        <v>5.3</v>
      </c>
      <c r="M156" s="152">
        <v>14.1</v>
      </c>
      <c r="N156" s="152">
        <v>6.7</v>
      </c>
      <c r="O156" s="152">
        <v>6.1</v>
      </c>
      <c r="P156" s="154">
        <f t="shared" ref="P156:P162" si="24">AVERAGE(L156,O156)</f>
        <v>5.6999999999999993</v>
      </c>
      <c r="Q156" s="155">
        <f t="shared" ref="Q156:Q162" si="25">IF(AND((N156+K156)/2&gt;5,(M156+J156)/2&gt;10,R156="N",S156="N"),4,IF(AND((N156+K156)/2&lt;5,(M156+J156)/2&gt;10,R156="N",S156="N"),4,IF(AND((N156+K156)/2&lt;5,(M156+J156)/2&lt;5,R156="Y"),1,IF(AND(S156="Y",R156="N"),3,IF(AND(S156="Y",R156="Y"),1,IF(AND((N156+K156)/2&lt;5,(M156+J156)/2&gt;5,(M156+J156)/2&lt;10,R156="N",S156="N"),2,IF(AND((N156+K156)/2&lt;5,(M156+J156)/2&lt;5,R156="N",S156="N"),0,"")))))))</f>
        <v>4</v>
      </c>
      <c r="R156" s="152" t="s">
        <v>105</v>
      </c>
      <c r="S156" s="152" t="s">
        <v>105</v>
      </c>
      <c r="T156">
        <v>33.74</v>
      </c>
      <c r="U156" s="160" t="s">
        <v>165</v>
      </c>
      <c r="V156" s="153">
        <f t="shared" si="21"/>
        <v>9.6750000000000007</v>
      </c>
    </row>
    <row r="157" spans="1:22" x14ac:dyDescent="0.3">
      <c r="A157" s="153">
        <v>2334</v>
      </c>
      <c r="B157" s="153">
        <v>43403</v>
      </c>
      <c r="C157" s="153" t="b">
        <v>0</v>
      </c>
      <c r="D157" s="153" t="s">
        <v>88</v>
      </c>
      <c r="E157" s="153">
        <v>1</v>
      </c>
      <c r="F157" s="153">
        <v>1</v>
      </c>
      <c r="G157" s="153">
        <v>12</v>
      </c>
      <c r="H157" s="153" t="s">
        <v>159</v>
      </c>
      <c r="I157" s="153">
        <v>8</v>
      </c>
      <c r="J157" s="152">
        <v>9.6</v>
      </c>
      <c r="K157" s="152">
        <v>5.4</v>
      </c>
      <c r="L157" s="152">
        <v>4.2</v>
      </c>
      <c r="M157" s="152">
        <v>14.3</v>
      </c>
      <c r="N157" s="152">
        <v>6.7</v>
      </c>
      <c r="O157" s="152">
        <v>5.9</v>
      </c>
      <c r="P157" s="154">
        <f t="shared" si="24"/>
        <v>5.0500000000000007</v>
      </c>
      <c r="Q157" s="155">
        <f t="shared" si="25"/>
        <v>4</v>
      </c>
      <c r="R157" s="152" t="s">
        <v>105</v>
      </c>
      <c r="S157" s="152" t="s">
        <v>105</v>
      </c>
      <c r="T157">
        <v>33.57</v>
      </c>
      <c r="U157" s="160" t="s">
        <v>165</v>
      </c>
      <c r="V157" s="153">
        <f t="shared" si="21"/>
        <v>9</v>
      </c>
    </row>
    <row r="158" spans="1:22" x14ac:dyDescent="0.3">
      <c r="A158" s="153">
        <v>2335</v>
      </c>
      <c r="B158" s="153">
        <v>43403</v>
      </c>
      <c r="C158" s="153" t="b">
        <v>0</v>
      </c>
      <c r="D158" s="153" t="s">
        <v>89</v>
      </c>
      <c r="E158" s="153">
        <v>2</v>
      </c>
      <c r="F158" s="153">
        <v>1</v>
      </c>
      <c r="G158" s="153">
        <v>12</v>
      </c>
      <c r="H158" s="153" t="s">
        <v>159</v>
      </c>
      <c r="I158" s="153">
        <v>8</v>
      </c>
      <c r="J158" s="152">
        <v>10.9</v>
      </c>
      <c r="K158" s="152">
        <v>6</v>
      </c>
      <c r="L158" s="152">
        <v>4.9000000000000004</v>
      </c>
      <c r="M158" s="152">
        <v>15.4</v>
      </c>
      <c r="N158" s="152">
        <v>8.5</v>
      </c>
      <c r="O158" s="152">
        <v>6.6</v>
      </c>
      <c r="P158" s="154">
        <f t="shared" si="24"/>
        <v>5.75</v>
      </c>
      <c r="Q158" s="155">
        <f t="shared" si="25"/>
        <v>4</v>
      </c>
      <c r="R158" s="152" t="s">
        <v>105</v>
      </c>
      <c r="S158" s="152" t="s">
        <v>105</v>
      </c>
      <c r="T158">
        <v>33.51</v>
      </c>
      <c r="U158" s="160" t="s">
        <v>165</v>
      </c>
      <c r="V158" s="153">
        <f t="shared" si="21"/>
        <v>10.199999999999999</v>
      </c>
    </row>
    <row r="159" spans="1:22" x14ac:dyDescent="0.3">
      <c r="A159" s="153">
        <v>2343</v>
      </c>
      <c r="B159" s="153">
        <v>43411</v>
      </c>
      <c r="C159" s="153" t="b">
        <v>0</v>
      </c>
      <c r="D159" s="153" t="s">
        <v>88</v>
      </c>
      <c r="E159" s="153">
        <v>2</v>
      </c>
      <c r="F159" s="153">
        <v>2</v>
      </c>
      <c r="G159" s="153">
        <v>12</v>
      </c>
      <c r="H159" s="153" t="s">
        <v>159</v>
      </c>
      <c r="I159" s="153">
        <v>8</v>
      </c>
      <c r="J159" s="152">
        <v>21.4</v>
      </c>
      <c r="K159" s="152">
        <v>13.2</v>
      </c>
      <c r="L159" s="152">
        <v>8.1999999999999993</v>
      </c>
      <c r="M159" s="152">
        <v>19.399999999999999</v>
      </c>
      <c r="N159" s="152">
        <v>9.6999999999999993</v>
      </c>
      <c r="O159" s="152">
        <v>7.8</v>
      </c>
      <c r="P159" s="154">
        <f t="shared" si="24"/>
        <v>8</v>
      </c>
      <c r="Q159" s="155">
        <f t="shared" si="25"/>
        <v>4</v>
      </c>
      <c r="R159" s="152" t="s">
        <v>105</v>
      </c>
      <c r="S159" s="152" t="s">
        <v>105</v>
      </c>
      <c r="T159">
        <v>33.57</v>
      </c>
      <c r="U159" s="160" t="s">
        <v>165</v>
      </c>
      <c r="V159" s="153">
        <f t="shared" si="21"/>
        <v>15.924999999999997</v>
      </c>
    </row>
    <row r="160" spans="1:22" x14ac:dyDescent="0.3">
      <c r="A160" s="153">
        <v>2351</v>
      </c>
      <c r="B160" s="153">
        <v>43424</v>
      </c>
      <c r="C160" s="153" t="b">
        <v>0</v>
      </c>
      <c r="D160" s="153" t="s">
        <v>88</v>
      </c>
      <c r="E160" s="153">
        <v>2</v>
      </c>
      <c r="F160" s="153">
        <v>3</v>
      </c>
      <c r="G160" s="153">
        <v>6</v>
      </c>
      <c r="H160" s="153" t="s">
        <v>159</v>
      </c>
      <c r="I160" s="153">
        <v>8</v>
      </c>
      <c r="J160" s="152">
        <v>11.8</v>
      </c>
      <c r="K160" s="152">
        <v>4.5</v>
      </c>
      <c r="L160" s="152">
        <v>7.3</v>
      </c>
      <c r="M160" s="152">
        <v>12.7</v>
      </c>
      <c r="N160" s="152">
        <v>4.5999999999999996</v>
      </c>
      <c r="O160" s="152">
        <v>9.4</v>
      </c>
      <c r="P160" s="154">
        <f t="shared" si="24"/>
        <v>8.35</v>
      </c>
      <c r="Q160" s="155">
        <f t="shared" si="25"/>
        <v>4</v>
      </c>
      <c r="R160" s="152" t="s">
        <v>105</v>
      </c>
      <c r="S160" s="152" t="s">
        <v>105</v>
      </c>
      <c r="T160">
        <v>33.78</v>
      </c>
      <c r="U160" s="160" t="s">
        <v>165</v>
      </c>
      <c r="V160" s="153">
        <f t="shared" si="21"/>
        <v>8.4</v>
      </c>
    </row>
    <row r="161" spans="1:22" x14ac:dyDescent="0.3">
      <c r="A161" s="153">
        <v>2368</v>
      </c>
      <c r="B161" s="153">
        <v>43507</v>
      </c>
      <c r="C161" s="153" t="b">
        <v>1</v>
      </c>
      <c r="D161" s="153" t="s">
        <v>88</v>
      </c>
      <c r="E161" s="153">
        <v>1</v>
      </c>
      <c r="F161" s="153">
        <v>4</v>
      </c>
      <c r="G161" s="153">
        <v>1</v>
      </c>
      <c r="H161" s="153" t="s">
        <v>159</v>
      </c>
      <c r="I161" s="153">
        <v>8</v>
      </c>
      <c r="J161" s="152">
        <v>1.7</v>
      </c>
      <c r="K161" s="152">
        <v>0.9</v>
      </c>
      <c r="L161" s="152">
        <v>0.8</v>
      </c>
      <c r="M161" s="152">
        <v>2.2000000000000002</v>
      </c>
      <c r="N161" s="152">
        <v>1.1000000000000001</v>
      </c>
      <c r="O161" s="152">
        <v>1.2</v>
      </c>
      <c r="P161" s="154">
        <f t="shared" si="24"/>
        <v>1</v>
      </c>
      <c r="Q161" s="155">
        <f t="shared" si="25"/>
        <v>0</v>
      </c>
      <c r="R161" s="152" t="s">
        <v>105</v>
      </c>
      <c r="S161" s="152" t="s">
        <v>105</v>
      </c>
      <c r="T161">
        <v>33.74</v>
      </c>
      <c r="U161" s="160" t="s">
        <v>165</v>
      </c>
      <c r="V161" s="153">
        <f t="shared" si="21"/>
        <v>1.4750000000000001</v>
      </c>
    </row>
    <row r="162" spans="1:22" x14ac:dyDescent="0.3">
      <c r="A162" s="153">
        <v>2368</v>
      </c>
      <c r="B162" s="153">
        <v>43507</v>
      </c>
      <c r="C162" s="153" t="b">
        <v>1</v>
      </c>
      <c r="D162" s="153" t="s">
        <v>88</v>
      </c>
      <c r="E162" s="153">
        <v>1</v>
      </c>
      <c r="F162" s="153">
        <v>4</v>
      </c>
      <c r="G162" s="153">
        <v>1</v>
      </c>
      <c r="H162" s="153" t="s">
        <v>159</v>
      </c>
      <c r="I162" s="153">
        <v>8</v>
      </c>
      <c r="J162" s="152">
        <v>2.5</v>
      </c>
      <c r="K162" s="152">
        <v>1.8</v>
      </c>
      <c r="L162" s="152">
        <v>0.7</v>
      </c>
      <c r="M162" s="152">
        <v>1.8</v>
      </c>
      <c r="N162" s="152">
        <v>0.8</v>
      </c>
      <c r="O162" s="152">
        <v>0.6</v>
      </c>
      <c r="P162" s="154">
        <f t="shared" si="24"/>
        <v>0.64999999999999991</v>
      </c>
      <c r="Q162" s="155">
        <f t="shared" si="25"/>
        <v>0</v>
      </c>
      <c r="R162" s="152" t="s">
        <v>105</v>
      </c>
      <c r="S162" s="152" t="s">
        <v>105</v>
      </c>
      <c r="T162">
        <v>33.78</v>
      </c>
      <c r="U162" s="160" t="s">
        <v>165</v>
      </c>
      <c r="V162" s="153">
        <f t="shared" si="21"/>
        <v>1.7249999999999999</v>
      </c>
    </row>
    <row r="163" spans="1:22" x14ac:dyDescent="0.3">
      <c r="A163" s="153">
        <v>2370</v>
      </c>
      <c r="B163" s="153">
        <v>43514</v>
      </c>
      <c r="C163" s="153" t="b">
        <v>0</v>
      </c>
      <c r="D163" s="153" t="s">
        <v>89</v>
      </c>
      <c r="E163" s="153">
        <v>2</v>
      </c>
      <c r="F163" s="153">
        <v>5</v>
      </c>
      <c r="G163" s="153">
        <v>16</v>
      </c>
      <c r="H163" s="153" t="s">
        <v>159</v>
      </c>
      <c r="I163" s="153">
        <v>8</v>
      </c>
      <c r="J163" s="153" t="s">
        <v>56</v>
      </c>
      <c r="K163" s="153" t="s">
        <v>56</v>
      </c>
      <c r="L163" s="153" t="s">
        <v>56</v>
      </c>
      <c r="M163" s="153" t="s">
        <v>56</v>
      </c>
      <c r="N163" s="153" t="s">
        <v>56</v>
      </c>
      <c r="O163" s="153" t="s">
        <v>56</v>
      </c>
      <c r="P163" s="153" t="s">
        <v>56</v>
      </c>
      <c r="Q163" s="155" t="s">
        <v>56</v>
      </c>
      <c r="R163" s="153" t="s">
        <v>56</v>
      </c>
      <c r="S163" s="153" t="s">
        <v>56</v>
      </c>
      <c r="T163">
        <v>33.72</v>
      </c>
      <c r="U163" s="160" t="s">
        <v>165</v>
      </c>
      <c r="V163" s="153" t="e">
        <f t="shared" si="21"/>
        <v>#DIV/0!</v>
      </c>
    </row>
    <row r="164" spans="1:22" x14ac:dyDescent="0.3">
      <c r="A164" s="153">
        <v>2371</v>
      </c>
      <c r="B164" s="153">
        <v>43514</v>
      </c>
      <c r="C164" s="153" t="b">
        <v>1</v>
      </c>
      <c r="D164" s="153" t="s">
        <v>88</v>
      </c>
      <c r="E164" s="153" t="s">
        <v>56</v>
      </c>
      <c r="F164" s="153">
        <v>5</v>
      </c>
      <c r="G164" s="153">
        <v>16</v>
      </c>
      <c r="H164" s="153" t="s">
        <v>159</v>
      </c>
      <c r="I164" s="153">
        <v>8</v>
      </c>
      <c r="J164" s="153" t="s">
        <v>56</v>
      </c>
      <c r="K164" s="153" t="s">
        <v>56</v>
      </c>
      <c r="L164" s="153" t="s">
        <v>56</v>
      </c>
      <c r="M164" s="153" t="s">
        <v>56</v>
      </c>
      <c r="N164" s="153" t="s">
        <v>56</v>
      </c>
      <c r="O164" s="153" t="s">
        <v>56</v>
      </c>
      <c r="P164" s="153" t="s">
        <v>56</v>
      </c>
      <c r="Q164" s="155" t="s">
        <v>56</v>
      </c>
      <c r="R164" s="153" t="s">
        <v>56</v>
      </c>
      <c r="S164" s="153" t="s">
        <v>56</v>
      </c>
      <c r="T164">
        <v>33.630000000000003</v>
      </c>
      <c r="U164" s="160" t="s">
        <v>165</v>
      </c>
      <c r="V164" s="153" t="e">
        <f t="shared" si="21"/>
        <v>#DIV/0!</v>
      </c>
    </row>
    <row r="165" spans="1:22" x14ac:dyDescent="0.3">
      <c r="A165" s="153">
        <v>2374</v>
      </c>
      <c r="B165" s="153">
        <v>43529</v>
      </c>
      <c r="C165" s="153" t="b">
        <v>0</v>
      </c>
      <c r="D165" s="153" t="s">
        <v>88</v>
      </c>
      <c r="E165" s="153">
        <v>1</v>
      </c>
      <c r="F165" s="153">
        <v>6</v>
      </c>
      <c r="G165" s="153">
        <v>21</v>
      </c>
      <c r="H165" s="153" t="s">
        <v>159</v>
      </c>
      <c r="I165" s="153">
        <v>8</v>
      </c>
      <c r="J165" s="152">
        <v>8.5</v>
      </c>
      <c r="K165" s="152">
        <v>4.7</v>
      </c>
      <c r="L165" s="152">
        <v>3.8</v>
      </c>
      <c r="M165" s="152">
        <v>8</v>
      </c>
      <c r="N165" s="152">
        <v>5.5</v>
      </c>
      <c r="O165" s="152">
        <v>3.4</v>
      </c>
      <c r="P165" s="154">
        <f t="shared" ref="P165:P170" si="26">AVERAGE(L165,O165)</f>
        <v>3.5999999999999996</v>
      </c>
      <c r="Q165" s="155" t="str">
        <f t="shared" ref="Q165:Q170" si="27">IF(AND((N165+K165)/2&gt;5,(M165+J165)/2&gt;10,R165="N",S165="N"),4,IF(AND((N165+K165)/2&lt;5,(M165+J165)/2&gt;10,R165="N",S165="N"),4,IF(AND((N165+K165)/2&lt;5,(M165+J165)/2&lt;5,R165="Y"),1,IF(AND(S165="Y",R165="N"),3,IF(AND(S165="Y",R165="Y"),1,IF(AND((N165+K165)/2&lt;5,(M165+J165)/2&gt;5,(M165+J165)/2&lt;10,R165="N",S165="N"),2,IF(AND((N165+K165)/2&lt;5,(M165+J165)/2&lt;5,R165="N",S165="N"),0,"")))))))</f>
        <v/>
      </c>
      <c r="R165" s="152" t="s">
        <v>105</v>
      </c>
      <c r="S165" s="152" t="s">
        <v>105</v>
      </c>
      <c r="T165">
        <v>33.74</v>
      </c>
      <c r="U165" s="160" t="s">
        <v>165</v>
      </c>
      <c r="V165" s="153">
        <f t="shared" si="21"/>
        <v>6.6749999999999998</v>
      </c>
    </row>
    <row r="166" spans="1:22" x14ac:dyDescent="0.3">
      <c r="A166" s="153">
        <v>2374</v>
      </c>
      <c r="B166" s="153">
        <v>43529</v>
      </c>
      <c r="C166" s="153" t="b">
        <v>0</v>
      </c>
      <c r="D166" s="153" t="s">
        <v>88</v>
      </c>
      <c r="E166" s="153">
        <v>1</v>
      </c>
      <c r="F166" s="153">
        <v>6</v>
      </c>
      <c r="G166" s="153">
        <v>21</v>
      </c>
      <c r="H166" s="153" t="s">
        <v>159</v>
      </c>
      <c r="I166" s="153">
        <v>8</v>
      </c>
      <c r="J166" s="152">
        <v>6.8</v>
      </c>
      <c r="K166" s="152">
        <v>4.2</v>
      </c>
      <c r="L166" s="152">
        <v>2.6</v>
      </c>
      <c r="M166" s="152">
        <v>8.5</v>
      </c>
      <c r="N166" s="152">
        <v>5.9</v>
      </c>
      <c r="O166" s="152">
        <v>3</v>
      </c>
      <c r="P166" s="154">
        <f t="shared" si="26"/>
        <v>2.8</v>
      </c>
      <c r="Q166" s="155" t="str">
        <f t="shared" si="27"/>
        <v/>
      </c>
      <c r="R166" s="152" t="s">
        <v>105</v>
      </c>
      <c r="S166" s="152" t="s">
        <v>105</v>
      </c>
      <c r="T166">
        <v>33.78</v>
      </c>
      <c r="U166" s="160" t="s">
        <v>165</v>
      </c>
      <c r="V166" s="153">
        <f t="shared" si="21"/>
        <v>6.35</v>
      </c>
    </row>
    <row r="167" spans="1:22" x14ac:dyDescent="0.3">
      <c r="A167" s="153">
        <v>2375</v>
      </c>
      <c r="B167" s="153">
        <v>43529</v>
      </c>
      <c r="C167" s="153" t="b">
        <v>1</v>
      </c>
      <c r="D167" s="153" t="s">
        <v>88</v>
      </c>
      <c r="E167" s="153" t="s">
        <v>56</v>
      </c>
      <c r="F167" s="153">
        <v>6</v>
      </c>
      <c r="G167" s="153">
        <v>21</v>
      </c>
      <c r="H167" s="153" t="s">
        <v>159</v>
      </c>
      <c r="I167" s="153">
        <v>8</v>
      </c>
      <c r="J167" s="152">
        <v>11.3</v>
      </c>
      <c r="K167" s="152">
        <v>5.9</v>
      </c>
      <c r="L167" s="152">
        <v>5.4</v>
      </c>
      <c r="M167" s="152">
        <v>13</v>
      </c>
      <c r="N167" s="152">
        <v>7.9</v>
      </c>
      <c r="O167" s="152">
        <v>4.9000000000000004</v>
      </c>
      <c r="P167" s="154">
        <f t="shared" si="26"/>
        <v>5.15</v>
      </c>
      <c r="Q167" s="155">
        <f t="shared" si="27"/>
        <v>4</v>
      </c>
      <c r="R167" s="152" t="s">
        <v>105</v>
      </c>
      <c r="S167" s="152" t="s">
        <v>105</v>
      </c>
      <c r="T167">
        <v>33.72</v>
      </c>
      <c r="U167" s="160" t="s">
        <v>165</v>
      </c>
      <c r="V167" s="153">
        <f t="shared" si="21"/>
        <v>9.5250000000000004</v>
      </c>
    </row>
    <row r="168" spans="1:22" x14ac:dyDescent="0.3">
      <c r="A168" s="153">
        <v>2375</v>
      </c>
      <c r="B168" s="153">
        <v>43529</v>
      </c>
      <c r="C168" s="153" t="b">
        <v>1</v>
      </c>
      <c r="D168" s="153" t="s">
        <v>88</v>
      </c>
      <c r="E168" s="153" t="s">
        <v>56</v>
      </c>
      <c r="F168" s="153">
        <v>6</v>
      </c>
      <c r="G168" s="153">
        <v>21</v>
      </c>
      <c r="H168" s="153" t="s">
        <v>159</v>
      </c>
      <c r="I168" s="153">
        <v>8</v>
      </c>
      <c r="J168" s="152">
        <v>9.9</v>
      </c>
      <c r="K168" s="152">
        <v>5.3</v>
      </c>
      <c r="L168" s="152">
        <v>4.5999999999999996</v>
      </c>
      <c r="M168" s="152">
        <v>10.4</v>
      </c>
      <c r="N168" s="152">
        <v>6.6</v>
      </c>
      <c r="O168" s="152">
        <v>5.2</v>
      </c>
      <c r="P168" s="154">
        <f t="shared" si="26"/>
        <v>4.9000000000000004</v>
      </c>
      <c r="Q168" s="155">
        <f t="shared" si="27"/>
        <v>4</v>
      </c>
      <c r="R168" s="152" t="s">
        <v>105</v>
      </c>
      <c r="S168" s="152" t="s">
        <v>105</v>
      </c>
      <c r="T168">
        <v>33.78</v>
      </c>
      <c r="U168" s="160" t="s">
        <v>165</v>
      </c>
      <c r="V168" s="153">
        <f t="shared" si="21"/>
        <v>8.0500000000000007</v>
      </c>
    </row>
    <row r="169" spans="1:22" x14ac:dyDescent="0.3">
      <c r="A169" s="153">
        <v>2380</v>
      </c>
      <c r="B169" s="153">
        <v>43550</v>
      </c>
      <c r="C169" s="153" t="b">
        <v>0</v>
      </c>
      <c r="D169" s="153" t="s">
        <v>88</v>
      </c>
      <c r="E169" s="153">
        <v>2</v>
      </c>
      <c r="F169" s="153">
        <v>7</v>
      </c>
      <c r="G169" s="153">
        <v>9</v>
      </c>
      <c r="H169" s="153" t="s">
        <v>159</v>
      </c>
      <c r="I169" s="153">
        <v>8</v>
      </c>
      <c r="J169" s="152">
        <v>10.9</v>
      </c>
      <c r="K169" s="152">
        <v>7</v>
      </c>
      <c r="L169" s="152">
        <v>3.9</v>
      </c>
      <c r="M169" s="152">
        <v>12.3</v>
      </c>
      <c r="N169" s="152">
        <v>6.8</v>
      </c>
      <c r="O169" s="152">
        <v>6.3</v>
      </c>
      <c r="P169" s="154">
        <f t="shared" si="26"/>
        <v>5.0999999999999996</v>
      </c>
      <c r="Q169" s="155">
        <f t="shared" si="27"/>
        <v>4</v>
      </c>
      <c r="R169" s="152" t="s">
        <v>105</v>
      </c>
      <c r="S169" s="152" t="s">
        <v>105</v>
      </c>
      <c r="T169">
        <v>33.51</v>
      </c>
      <c r="U169" s="160" t="s">
        <v>165</v>
      </c>
      <c r="V169" s="153">
        <f t="shared" si="21"/>
        <v>9.25</v>
      </c>
    </row>
    <row r="170" spans="1:22" x14ac:dyDescent="0.3">
      <c r="A170" s="153">
        <v>2407</v>
      </c>
      <c r="B170" s="153">
        <v>43578</v>
      </c>
      <c r="C170" s="153" t="b">
        <v>0</v>
      </c>
      <c r="D170" s="153" t="s">
        <v>89</v>
      </c>
      <c r="E170" s="153">
        <v>2</v>
      </c>
      <c r="F170" s="153">
        <v>8</v>
      </c>
      <c r="G170" s="153">
        <v>5</v>
      </c>
      <c r="H170" s="153" t="s">
        <v>159</v>
      </c>
      <c r="I170" s="153">
        <v>8</v>
      </c>
      <c r="J170" s="152">
        <v>9.6999999999999993</v>
      </c>
      <c r="K170" s="152">
        <v>5.3</v>
      </c>
      <c r="L170" s="152">
        <v>4.4000000000000004</v>
      </c>
      <c r="M170" s="152">
        <v>10.8</v>
      </c>
      <c r="N170" s="152">
        <v>5.8</v>
      </c>
      <c r="O170" s="152">
        <v>3.5</v>
      </c>
      <c r="P170" s="154">
        <f t="shared" si="26"/>
        <v>3.95</v>
      </c>
      <c r="Q170" s="155">
        <f t="shared" si="27"/>
        <v>4</v>
      </c>
      <c r="R170" s="152" t="s">
        <v>105</v>
      </c>
      <c r="S170" s="152" t="s">
        <v>105</v>
      </c>
      <c r="T170">
        <v>33.74</v>
      </c>
      <c r="U170" s="160" t="s">
        <v>165</v>
      </c>
      <c r="V170" s="153">
        <f t="shared" si="21"/>
        <v>7.9</v>
      </c>
    </row>
    <row r="171" spans="1:22" x14ac:dyDescent="0.3">
      <c r="A171" s="153">
        <v>2408</v>
      </c>
      <c r="B171" s="153">
        <v>43578</v>
      </c>
      <c r="C171" s="153" t="b">
        <v>1</v>
      </c>
      <c r="D171" s="153" t="s">
        <v>88</v>
      </c>
      <c r="E171" s="153">
        <v>1</v>
      </c>
      <c r="F171" s="153">
        <v>8</v>
      </c>
      <c r="G171" s="153">
        <v>5</v>
      </c>
      <c r="H171" s="153" t="s">
        <v>159</v>
      </c>
      <c r="I171" s="153">
        <v>8</v>
      </c>
      <c r="J171" s="153" t="s">
        <v>56</v>
      </c>
      <c r="K171" s="153" t="s">
        <v>56</v>
      </c>
      <c r="L171" s="153" t="s">
        <v>56</v>
      </c>
      <c r="M171" s="153" t="s">
        <v>56</v>
      </c>
      <c r="N171" s="153" t="s">
        <v>56</v>
      </c>
      <c r="O171" s="153" t="s">
        <v>56</v>
      </c>
      <c r="P171" s="153" t="s">
        <v>56</v>
      </c>
      <c r="Q171" s="155" t="s">
        <v>56</v>
      </c>
      <c r="R171" s="153" t="s">
        <v>56</v>
      </c>
      <c r="S171" s="153" t="s">
        <v>56</v>
      </c>
      <c r="T171">
        <v>33.51</v>
      </c>
      <c r="U171" s="160" t="s">
        <v>165</v>
      </c>
      <c r="V171" s="153" t="e">
        <f t="shared" si="21"/>
        <v>#DIV/0!</v>
      </c>
    </row>
    <row r="172" spans="1:22" x14ac:dyDescent="0.3">
      <c r="A172" s="153">
        <v>2409</v>
      </c>
      <c r="B172" s="153">
        <v>43592</v>
      </c>
      <c r="C172" s="153" t="b">
        <v>1</v>
      </c>
      <c r="D172" s="153" t="s">
        <v>88</v>
      </c>
      <c r="E172" s="153">
        <v>3</v>
      </c>
      <c r="F172" s="153">
        <v>9</v>
      </c>
      <c r="G172" s="153">
        <v>7</v>
      </c>
      <c r="H172" s="153" t="s">
        <v>159</v>
      </c>
      <c r="I172" s="153">
        <v>8</v>
      </c>
      <c r="J172" s="153" t="s">
        <v>56</v>
      </c>
      <c r="K172" s="153" t="s">
        <v>56</v>
      </c>
      <c r="L172" s="153" t="s">
        <v>56</v>
      </c>
      <c r="M172" s="153" t="s">
        <v>56</v>
      </c>
      <c r="N172" s="153" t="s">
        <v>56</v>
      </c>
      <c r="O172" s="153" t="s">
        <v>56</v>
      </c>
      <c r="P172" s="153" t="s">
        <v>56</v>
      </c>
      <c r="Q172" s="155" t="s">
        <v>56</v>
      </c>
      <c r="R172" s="156" t="s">
        <v>56</v>
      </c>
      <c r="S172" s="153" t="s">
        <v>56</v>
      </c>
      <c r="T172">
        <v>38.674999999999997</v>
      </c>
      <c r="U172" s="160" t="s">
        <v>166</v>
      </c>
      <c r="V172" s="153" t="e">
        <f t="shared" si="21"/>
        <v>#DIV/0!</v>
      </c>
    </row>
    <row r="173" spans="1:22" x14ac:dyDescent="0.3">
      <c r="A173" s="153">
        <v>2334</v>
      </c>
      <c r="B173" s="153">
        <v>43403</v>
      </c>
      <c r="C173" s="153" t="b">
        <v>0</v>
      </c>
      <c r="D173" s="153" t="s">
        <v>88</v>
      </c>
      <c r="E173" s="153">
        <v>1</v>
      </c>
      <c r="F173" s="153">
        <v>1</v>
      </c>
      <c r="G173" s="153">
        <v>12</v>
      </c>
      <c r="H173" s="153" t="s">
        <v>159</v>
      </c>
      <c r="I173" s="153">
        <v>9</v>
      </c>
      <c r="J173" s="152">
        <v>10.7</v>
      </c>
      <c r="K173" s="152">
        <v>5.3</v>
      </c>
      <c r="L173" s="152">
        <v>5.4</v>
      </c>
      <c r="M173" s="152">
        <v>13.5</v>
      </c>
      <c r="N173" s="152">
        <v>8.1</v>
      </c>
      <c r="O173" s="152">
        <v>7.5</v>
      </c>
      <c r="P173" s="154">
        <f t="shared" ref="P173:P178" si="28">AVERAGE(L173,O173)</f>
        <v>6.45</v>
      </c>
      <c r="Q173" s="155">
        <f t="shared" ref="Q173:Q178" si="29">IF(AND((N173+K173)/2&gt;5,(M173+J173)/2&gt;10,R173="N",S173="N"),4,IF(AND((N173+K173)/2&lt;5,(M173+J173)/2&gt;10,R173="N",S173="N"),4,IF(AND((N173+K173)/2&lt;5,(M173+J173)/2&lt;5,R173="Y"),1,IF(AND(S173="Y",R173="N"),3,IF(AND(S173="Y",R173="Y"),1,IF(AND((N173+K173)/2&lt;5,(M173+J173)/2&gt;5,(M173+J173)/2&lt;10,R173="N",S173="N"),2,IF(AND((N173+K173)/2&lt;5,(M173+J173)/2&lt;5,R173="N",S173="N"),0,"")))))))</f>
        <v>4</v>
      </c>
      <c r="R173" s="152" t="s">
        <v>105</v>
      </c>
      <c r="S173" s="152" t="s">
        <v>105</v>
      </c>
      <c r="T173">
        <v>33.78</v>
      </c>
      <c r="U173" s="160" t="s">
        <v>165</v>
      </c>
      <c r="V173" s="153">
        <f t="shared" si="21"/>
        <v>9.4</v>
      </c>
    </row>
    <row r="174" spans="1:22" x14ac:dyDescent="0.3">
      <c r="A174" s="153">
        <v>2335</v>
      </c>
      <c r="B174" s="153">
        <v>43403</v>
      </c>
      <c r="C174" s="153" t="b">
        <v>0</v>
      </c>
      <c r="D174" s="153" t="s">
        <v>89</v>
      </c>
      <c r="E174" s="153">
        <v>2</v>
      </c>
      <c r="F174" s="153">
        <v>1</v>
      </c>
      <c r="G174" s="153">
        <v>12</v>
      </c>
      <c r="H174" s="153" t="s">
        <v>159</v>
      </c>
      <c r="I174" s="153">
        <v>9</v>
      </c>
      <c r="J174" s="152">
        <v>12.2</v>
      </c>
      <c r="K174" s="152">
        <v>6.6</v>
      </c>
      <c r="L174" s="152">
        <v>5.6</v>
      </c>
      <c r="M174" s="152">
        <v>13.7</v>
      </c>
      <c r="N174" s="152">
        <v>8.6999999999999993</v>
      </c>
      <c r="O174" s="152">
        <v>5.7</v>
      </c>
      <c r="P174" s="154">
        <f t="shared" si="28"/>
        <v>5.65</v>
      </c>
      <c r="Q174" s="155">
        <f t="shared" si="29"/>
        <v>4</v>
      </c>
      <c r="R174" s="152" t="s">
        <v>105</v>
      </c>
      <c r="S174" s="152" t="s">
        <v>105</v>
      </c>
      <c r="T174">
        <v>33.74</v>
      </c>
      <c r="U174" s="160" t="s">
        <v>165</v>
      </c>
      <c r="V174" s="153">
        <f t="shared" si="21"/>
        <v>10.3</v>
      </c>
    </row>
    <row r="175" spans="1:22" x14ac:dyDescent="0.3">
      <c r="A175" s="153">
        <v>2335</v>
      </c>
      <c r="B175" s="153">
        <v>43403</v>
      </c>
      <c r="C175" s="153" t="b">
        <v>0</v>
      </c>
      <c r="D175" s="153" t="s">
        <v>89</v>
      </c>
      <c r="E175" s="153">
        <v>2</v>
      </c>
      <c r="F175" s="153">
        <v>1</v>
      </c>
      <c r="G175" s="153">
        <v>12</v>
      </c>
      <c r="H175" s="153" t="s">
        <v>159</v>
      </c>
      <c r="I175" s="153">
        <v>9</v>
      </c>
      <c r="J175" s="152">
        <v>11.6</v>
      </c>
      <c r="K175" s="152">
        <v>7.9</v>
      </c>
      <c r="L175" s="152">
        <v>3.7</v>
      </c>
      <c r="M175" s="152">
        <v>18.899999999999999</v>
      </c>
      <c r="N175" s="152">
        <v>9.4</v>
      </c>
      <c r="O175" s="152">
        <v>5.2</v>
      </c>
      <c r="P175" s="154">
        <f t="shared" si="28"/>
        <v>4.45</v>
      </c>
      <c r="Q175" s="155">
        <f t="shared" si="29"/>
        <v>4</v>
      </c>
      <c r="R175" s="152" t="s">
        <v>105</v>
      </c>
      <c r="S175" s="152" t="s">
        <v>105</v>
      </c>
      <c r="T175">
        <v>33.57</v>
      </c>
      <c r="U175" s="160" t="s">
        <v>165</v>
      </c>
      <c r="V175" s="153">
        <f t="shared" si="21"/>
        <v>11.95</v>
      </c>
    </row>
    <row r="176" spans="1:22" x14ac:dyDescent="0.3">
      <c r="A176" s="153">
        <v>2344</v>
      </c>
      <c r="B176" s="153">
        <v>43411</v>
      </c>
      <c r="C176" s="153" t="b">
        <v>0</v>
      </c>
      <c r="D176" s="153" t="s">
        <v>88</v>
      </c>
      <c r="E176" s="153">
        <v>1</v>
      </c>
      <c r="F176" s="153">
        <v>2</v>
      </c>
      <c r="G176" s="153">
        <v>14</v>
      </c>
      <c r="H176" s="153" t="s">
        <v>159</v>
      </c>
      <c r="I176" s="153">
        <v>9</v>
      </c>
      <c r="J176" s="152">
        <v>2.8</v>
      </c>
      <c r="K176" s="152">
        <v>1.6</v>
      </c>
      <c r="L176" s="152">
        <v>1.2</v>
      </c>
      <c r="M176" s="152">
        <v>1.4</v>
      </c>
      <c r="N176" s="152">
        <v>1.4</v>
      </c>
      <c r="O176" s="152">
        <v>0.9</v>
      </c>
      <c r="P176" s="154">
        <f t="shared" si="28"/>
        <v>1.05</v>
      </c>
      <c r="Q176" s="155">
        <f t="shared" si="29"/>
        <v>1</v>
      </c>
      <c r="R176" s="152" t="s">
        <v>107</v>
      </c>
      <c r="S176" s="152" t="s">
        <v>105</v>
      </c>
      <c r="T176">
        <v>33.74</v>
      </c>
      <c r="U176" s="160" t="s">
        <v>165</v>
      </c>
      <c r="V176" s="153">
        <f t="shared" si="21"/>
        <v>1.8000000000000003</v>
      </c>
    </row>
    <row r="177" spans="1:22" x14ac:dyDescent="0.3">
      <c r="A177" s="153">
        <v>2350</v>
      </c>
      <c r="B177" s="153">
        <v>43424</v>
      </c>
      <c r="C177" s="153" t="b">
        <v>0</v>
      </c>
      <c r="D177" s="153" t="s">
        <v>88</v>
      </c>
      <c r="E177" s="153">
        <v>1</v>
      </c>
      <c r="F177" s="153">
        <v>3</v>
      </c>
      <c r="G177" s="153">
        <v>6</v>
      </c>
      <c r="H177" s="153" t="s">
        <v>159</v>
      </c>
      <c r="I177" s="153">
        <v>9</v>
      </c>
      <c r="J177" s="152">
        <v>4.4000000000000004</v>
      </c>
      <c r="K177" s="152">
        <v>2.2000000000000002</v>
      </c>
      <c r="L177" s="152">
        <v>2.2000000000000002</v>
      </c>
      <c r="M177" s="152">
        <v>9</v>
      </c>
      <c r="N177" s="152">
        <v>4.0999999999999996</v>
      </c>
      <c r="O177" s="152">
        <v>4.2</v>
      </c>
      <c r="P177" s="154">
        <f t="shared" si="28"/>
        <v>3.2</v>
      </c>
      <c r="Q177" s="155">
        <f t="shared" si="29"/>
        <v>2</v>
      </c>
      <c r="R177" s="152" t="s">
        <v>105</v>
      </c>
      <c r="S177" s="152" t="s">
        <v>105</v>
      </c>
      <c r="T177">
        <v>33.74</v>
      </c>
      <c r="U177" s="160" t="s">
        <v>165</v>
      </c>
      <c r="V177" s="153">
        <f t="shared" si="21"/>
        <v>4.9250000000000007</v>
      </c>
    </row>
    <row r="178" spans="1:22" x14ac:dyDescent="0.3">
      <c r="A178" s="153">
        <v>2350</v>
      </c>
      <c r="B178" s="153">
        <v>43424</v>
      </c>
      <c r="C178" s="153" t="b">
        <v>0</v>
      </c>
      <c r="D178" s="153" t="s">
        <v>88</v>
      </c>
      <c r="E178" s="153">
        <v>1</v>
      </c>
      <c r="F178" s="153">
        <v>3</v>
      </c>
      <c r="G178" s="153">
        <v>6</v>
      </c>
      <c r="H178" s="153" t="s">
        <v>159</v>
      </c>
      <c r="I178" s="153">
        <v>9</v>
      </c>
      <c r="J178" s="152">
        <v>5</v>
      </c>
      <c r="K178" s="152">
        <v>2.5</v>
      </c>
      <c r="L178" s="152">
        <v>2.5</v>
      </c>
      <c r="M178" s="152">
        <v>9.5</v>
      </c>
      <c r="N178" s="152">
        <v>4.3</v>
      </c>
      <c r="O178" s="152">
        <v>3.8</v>
      </c>
      <c r="P178" s="154">
        <f t="shared" si="28"/>
        <v>3.15</v>
      </c>
      <c r="Q178" s="155">
        <f t="shared" si="29"/>
        <v>2</v>
      </c>
      <c r="R178" s="152" t="s">
        <v>105</v>
      </c>
      <c r="S178" s="152" t="s">
        <v>105</v>
      </c>
      <c r="T178">
        <v>33.51</v>
      </c>
      <c r="U178" s="160" t="s">
        <v>165</v>
      </c>
      <c r="V178" s="153">
        <f t="shared" si="21"/>
        <v>5.3250000000000002</v>
      </c>
    </row>
    <row r="179" spans="1:22" x14ac:dyDescent="0.3">
      <c r="A179" s="153">
        <v>2367</v>
      </c>
      <c r="B179" s="153">
        <v>43507</v>
      </c>
      <c r="C179" s="153" t="b">
        <v>0</v>
      </c>
      <c r="D179" s="153" t="s">
        <v>89</v>
      </c>
      <c r="E179" s="153">
        <v>2</v>
      </c>
      <c r="F179" s="153">
        <v>4</v>
      </c>
      <c r="G179" s="153">
        <v>1</v>
      </c>
      <c r="H179" s="153" t="s">
        <v>159</v>
      </c>
      <c r="I179" s="153">
        <v>9</v>
      </c>
      <c r="J179" s="153" t="s">
        <v>56</v>
      </c>
      <c r="K179" s="153" t="s">
        <v>56</v>
      </c>
      <c r="L179" s="153" t="s">
        <v>56</v>
      </c>
      <c r="M179" s="153" t="s">
        <v>56</v>
      </c>
      <c r="N179" s="153" t="s">
        <v>56</v>
      </c>
      <c r="O179" s="153" t="s">
        <v>56</v>
      </c>
      <c r="P179" s="153" t="s">
        <v>56</v>
      </c>
      <c r="Q179" s="155" t="s">
        <v>56</v>
      </c>
      <c r="R179" s="156" t="s">
        <v>56</v>
      </c>
      <c r="S179" s="153" t="s">
        <v>56</v>
      </c>
      <c r="T179">
        <v>33.74</v>
      </c>
      <c r="U179" s="160" t="s">
        <v>165</v>
      </c>
      <c r="V179" s="153" t="e">
        <f t="shared" si="21"/>
        <v>#DIV/0!</v>
      </c>
    </row>
    <row r="180" spans="1:22" x14ac:dyDescent="0.3">
      <c r="A180" s="153">
        <v>2367</v>
      </c>
      <c r="B180" s="153">
        <v>43507</v>
      </c>
      <c r="C180" s="153" t="b">
        <v>0</v>
      </c>
      <c r="D180" s="153" t="s">
        <v>89</v>
      </c>
      <c r="E180" s="153">
        <v>2</v>
      </c>
      <c r="F180" s="153">
        <v>4</v>
      </c>
      <c r="G180" s="153">
        <v>1</v>
      </c>
      <c r="H180" s="153" t="s">
        <v>159</v>
      </c>
      <c r="I180" s="153">
        <v>9</v>
      </c>
      <c r="J180" s="153" t="s">
        <v>56</v>
      </c>
      <c r="K180" s="153" t="s">
        <v>56</v>
      </c>
      <c r="L180" s="153" t="s">
        <v>56</v>
      </c>
      <c r="M180" s="153" t="s">
        <v>56</v>
      </c>
      <c r="N180" s="153" t="s">
        <v>56</v>
      </c>
      <c r="O180" s="153" t="s">
        <v>56</v>
      </c>
      <c r="P180" s="153" t="s">
        <v>56</v>
      </c>
      <c r="Q180" s="155" t="s">
        <v>56</v>
      </c>
      <c r="R180" s="156" t="s">
        <v>56</v>
      </c>
      <c r="S180" s="153" t="s">
        <v>56</v>
      </c>
      <c r="T180">
        <v>33.78</v>
      </c>
      <c r="U180" s="160" t="s">
        <v>165</v>
      </c>
      <c r="V180" s="153" t="e">
        <f t="shared" si="21"/>
        <v>#DIV/0!</v>
      </c>
    </row>
    <row r="181" spans="1:22" x14ac:dyDescent="0.3">
      <c r="A181" s="153">
        <v>2368</v>
      </c>
      <c r="B181" s="153">
        <v>43507</v>
      </c>
      <c r="C181" s="153" t="b">
        <v>1</v>
      </c>
      <c r="D181" s="153" t="s">
        <v>88</v>
      </c>
      <c r="E181" s="153">
        <v>1</v>
      </c>
      <c r="F181" s="153">
        <v>4</v>
      </c>
      <c r="G181" s="153">
        <v>1</v>
      </c>
      <c r="H181" s="153" t="s">
        <v>159</v>
      </c>
      <c r="I181" s="153">
        <v>9</v>
      </c>
      <c r="J181" s="152">
        <v>1.8</v>
      </c>
      <c r="K181" s="152">
        <v>1.1000000000000001</v>
      </c>
      <c r="L181" s="152">
        <v>0.7</v>
      </c>
      <c r="M181" s="152">
        <v>1.3</v>
      </c>
      <c r="N181" s="152">
        <v>1.3</v>
      </c>
      <c r="O181" s="152">
        <v>1.1000000000000001</v>
      </c>
      <c r="P181" s="154">
        <f>AVERAGE(L181,O181)</f>
        <v>0.9</v>
      </c>
      <c r="Q181" s="155">
        <f>IF(AND((N181+K181)/2&gt;5,(M181+J181)/2&gt;10,R181="N",S181="N"),4,IF(AND((N181+K181)/2&lt;5,(M181+J181)/2&gt;10,R181="N",S181="N"),4,IF(AND((N181+K181)/2&lt;5,(M181+J181)/2&lt;5,R181="Y"),1,IF(AND(S181="Y",R181="N"),3,IF(AND(S181="Y",R181="Y"),1,IF(AND((N181+K181)/2&lt;5,(M181+J181)/2&gt;5,(M181+J181)/2&lt;10,R181="N",S181="N"),2,IF(AND((N181+K181)/2&lt;5,(M181+J181)/2&lt;5,R181="N",S181="N"),0,"")))))))</f>
        <v>0</v>
      </c>
      <c r="R181" s="152" t="s">
        <v>105</v>
      </c>
      <c r="S181" s="152" t="s">
        <v>105</v>
      </c>
      <c r="T181">
        <v>33.51</v>
      </c>
      <c r="U181" s="160" t="s">
        <v>165</v>
      </c>
      <c r="V181" s="153">
        <f t="shared" si="21"/>
        <v>1.375</v>
      </c>
    </row>
    <row r="182" spans="1:22" x14ac:dyDescent="0.3">
      <c r="A182" s="153">
        <v>2368</v>
      </c>
      <c r="B182" s="153">
        <v>43507</v>
      </c>
      <c r="C182" s="153" t="b">
        <v>1</v>
      </c>
      <c r="D182" s="153" t="s">
        <v>88</v>
      </c>
      <c r="E182" s="153">
        <v>1</v>
      </c>
      <c r="F182" s="153">
        <v>4</v>
      </c>
      <c r="G182" s="153">
        <v>1</v>
      </c>
      <c r="H182" s="153" t="s">
        <v>159</v>
      </c>
      <c r="I182" s="153">
        <v>9</v>
      </c>
      <c r="J182" s="152">
        <v>2.1</v>
      </c>
      <c r="K182" s="152">
        <v>1.4</v>
      </c>
      <c r="L182" s="152">
        <v>0.7</v>
      </c>
      <c r="M182" s="152">
        <v>1.3</v>
      </c>
      <c r="N182" s="152">
        <v>0.7</v>
      </c>
      <c r="O182" s="152">
        <v>0.9</v>
      </c>
      <c r="P182" s="154">
        <f>AVERAGE(L182,O182)</f>
        <v>0.8</v>
      </c>
      <c r="Q182" s="155">
        <f>IF(AND((N182+K182)/2&gt;5,(M182+J182)/2&gt;10,R182="N",S182="N"),4,IF(AND((N182+K182)/2&lt;5,(M182+J182)/2&gt;10,R182="N",S182="N"),4,IF(AND((N182+K182)/2&lt;5,(M182+J182)/2&lt;5,R182="Y"),1,IF(AND(S182="Y",R182="N"),3,IF(AND(S182="Y",R182="Y"),1,IF(AND((N182+K182)/2&lt;5,(M182+J182)/2&gt;5,(M182+J182)/2&lt;10,R182="N",S182="N"),2,IF(AND((N182+K182)/2&lt;5,(M182+J182)/2&lt;5,R182="N",S182="N"),0,"")))))))</f>
        <v>0</v>
      </c>
      <c r="R182" s="152" t="s">
        <v>105</v>
      </c>
      <c r="S182" s="152" t="s">
        <v>105</v>
      </c>
      <c r="T182">
        <v>33.57</v>
      </c>
      <c r="U182" s="160" t="s">
        <v>165</v>
      </c>
      <c r="V182" s="153">
        <f t="shared" si="21"/>
        <v>1.375</v>
      </c>
    </row>
    <row r="183" spans="1:22" x14ac:dyDescent="0.3">
      <c r="A183" s="153">
        <v>2370</v>
      </c>
      <c r="B183" s="153">
        <v>43514</v>
      </c>
      <c r="C183" s="153" t="b">
        <v>0</v>
      </c>
      <c r="D183" s="153" t="s">
        <v>89</v>
      </c>
      <c r="E183" s="153">
        <v>2</v>
      </c>
      <c r="F183" s="153">
        <v>5</v>
      </c>
      <c r="G183" s="153">
        <v>16</v>
      </c>
      <c r="H183" s="153" t="s">
        <v>159</v>
      </c>
      <c r="I183" s="153">
        <v>9</v>
      </c>
      <c r="J183" s="153" t="s">
        <v>56</v>
      </c>
      <c r="K183" s="153" t="s">
        <v>56</v>
      </c>
      <c r="L183" s="153" t="s">
        <v>56</v>
      </c>
      <c r="M183" s="153" t="s">
        <v>56</v>
      </c>
      <c r="N183" s="153" t="s">
        <v>56</v>
      </c>
      <c r="O183" s="153" t="s">
        <v>56</v>
      </c>
      <c r="P183" s="153" t="s">
        <v>56</v>
      </c>
      <c r="Q183" s="155" t="s">
        <v>56</v>
      </c>
      <c r="R183" s="153" t="s">
        <v>56</v>
      </c>
      <c r="S183" s="153" t="s">
        <v>56</v>
      </c>
      <c r="T183">
        <v>33.74</v>
      </c>
      <c r="U183" s="160" t="s">
        <v>165</v>
      </c>
      <c r="V183" s="153" t="e">
        <f t="shared" si="21"/>
        <v>#DIV/0!</v>
      </c>
    </row>
    <row r="184" spans="1:22" x14ac:dyDescent="0.3">
      <c r="A184" s="153">
        <v>2370</v>
      </c>
      <c r="B184" s="153">
        <v>43514</v>
      </c>
      <c r="C184" s="153" t="b">
        <v>0</v>
      </c>
      <c r="D184" s="153" t="s">
        <v>89</v>
      </c>
      <c r="E184" s="153">
        <v>2</v>
      </c>
      <c r="F184" s="153">
        <v>5</v>
      </c>
      <c r="G184" s="153">
        <v>16</v>
      </c>
      <c r="H184" s="153" t="s">
        <v>159</v>
      </c>
      <c r="I184" s="153">
        <v>9</v>
      </c>
      <c r="J184" s="153" t="s">
        <v>56</v>
      </c>
      <c r="K184" s="153" t="s">
        <v>56</v>
      </c>
      <c r="L184" s="153" t="s">
        <v>56</v>
      </c>
      <c r="M184" s="153" t="s">
        <v>56</v>
      </c>
      <c r="N184" s="153" t="s">
        <v>56</v>
      </c>
      <c r="O184" s="153" t="s">
        <v>56</v>
      </c>
      <c r="P184" s="153" t="s">
        <v>56</v>
      </c>
      <c r="Q184" s="155" t="s">
        <v>56</v>
      </c>
      <c r="R184" s="153" t="s">
        <v>56</v>
      </c>
      <c r="S184" s="153" t="s">
        <v>56</v>
      </c>
      <c r="T184">
        <v>33.78</v>
      </c>
      <c r="U184" s="160" t="s">
        <v>165</v>
      </c>
      <c r="V184" s="153" t="e">
        <f t="shared" si="21"/>
        <v>#DIV/0!</v>
      </c>
    </row>
    <row r="185" spans="1:22" x14ac:dyDescent="0.3">
      <c r="A185" s="153">
        <v>2374</v>
      </c>
      <c r="B185" s="153">
        <v>43529</v>
      </c>
      <c r="C185" s="153" t="b">
        <v>0</v>
      </c>
      <c r="D185" s="153" t="s">
        <v>88</v>
      </c>
      <c r="E185" s="153">
        <v>1</v>
      </c>
      <c r="F185" s="153">
        <v>6</v>
      </c>
      <c r="G185" s="153">
        <v>21</v>
      </c>
      <c r="H185" s="153" t="s">
        <v>159</v>
      </c>
      <c r="I185" s="153">
        <v>9</v>
      </c>
      <c r="J185" s="152">
        <v>6.9</v>
      </c>
      <c r="K185" s="152">
        <v>3.9</v>
      </c>
      <c r="L185" s="152">
        <v>3</v>
      </c>
      <c r="M185" s="152">
        <v>8.1999999999999993</v>
      </c>
      <c r="N185" s="152">
        <v>4.7</v>
      </c>
      <c r="O185" s="152">
        <v>3.8</v>
      </c>
      <c r="P185" s="154">
        <f>AVERAGE(L185,O185)</f>
        <v>3.4</v>
      </c>
      <c r="Q185" s="155">
        <f>IF(AND((N185+K185)/2&gt;5,(M185+J185)/2&gt;10,R185="N",S185="N"),4,IF(AND((N185+K185)/2&lt;5,(M185+J185)/2&gt;10,R185="N",S185="N"),4,IF(AND((N185+K185)/2&lt;5,(M185+J185)/2&lt;5,R185="Y"),1,IF(AND(S185="Y",R185="N"),3,IF(AND(S185="Y",R185="Y"),1,IF(AND((N185+K185)/2&lt;5,(M185+J185)/2&gt;5,(M185+J185)/2&lt;10,R185="N",S185="N"),2,IF(AND((N185+K185)/2&lt;5,(M185+J185)/2&lt;5,R185="N",S185="N"),0,"")))))))</f>
        <v>2</v>
      </c>
      <c r="R185" s="152" t="s">
        <v>105</v>
      </c>
      <c r="S185" s="152" t="s">
        <v>105</v>
      </c>
      <c r="T185">
        <v>33.51</v>
      </c>
      <c r="U185" s="160" t="s">
        <v>165</v>
      </c>
      <c r="V185" s="153">
        <f t="shared" si="21"/>
        <v>5.9249999999999998</v>
      </c>
    </row>
    <row r="186" spans="1:22" x14ac:dyDescent="0.3">
      <c r="A186" s="153">
        <v>2379</v>
      </c>
      <c r="B186" s="153">
        <v>43550</v>
      </c>
      <c r="C186" s="153" t="b">
        <v>1</v>
      </c>
      <c r="D186" s="153" t="s">
        <v>88</v>
      </c>
      <c r="E186" s="153">
        <v>1</v>
      </c>
      <c r="F186" s="153">
        <v>7</v>
      </c>
      <c r="G186" s="153">
        <v>10</v>
      </c>
      <c r="H186" s="153" t="s">
        <v>159</v>
      </c>
      <c r="I186" s="153">
        <v>9</v>
      </c>
      <c r="J186" s="152">
        <v>8.6999999999999993</v>
      </c>
      <c r="K186" s="152">
        <v>3.3</v>
      </c>
      <c r="L186" s="152">
        <v>5.4</v>
      </c>
      <c r="M186" s="152">
        <v>7.3</v>
      </c>
      <c r="N186" s="152">
        <v>3.2</v>
      </c>
      <c r="O186" s="152">
        <v>6.5</v>
      </c>
      <c r="P186" s="154">
        <f>AVERAGE(L186,O186)</f>
        <v>5.95</v>
      </c>
      <c r="Q186" s="155">
        <f>IF(AND((N186+K186)/2&gt;5,(M186+J186)/2&gt;10,R186="N",S186="N"),4,IF(AND((N186+K186)/2&lt;5,(M186+J186)/2&gt;10,R186="N",S186="N"),4,IF(AND((N186+K186)/2&lt;5,(M186+J186)/2&lt;5,R186="Y"),1,IF(AND(S186="Y",R186="N"),3,IF(AND(S186="Y",R186="Y"),1,IF(AND((N186+K186)/2&lt;5,(M186+J186)/2&gt;5,(M186+J186)/2&lt;10,R186="N",S186="N"),2,IF(AND((N186+K186)/2&lt;5,(M186+J186)/2&lt;5,R186="N",S186="N"),0,"")))))))</f>
        <v>2</v>
      </c>
      <c r="R186" s="152" t="s">
        <v>105</v>
      </c>
      <c r="S186" s="152" t="s">
        <v>105</v>
      </c>
      <c r="T186">
        <v>33.74</v>
      </c>
      <c r="U186" s="160" t="s">
        <v>165</v>
      </c>
      <c r="V186" s="153">
        <f t="shared" si="21"/>
        <v>5.625</v>
      </c>
    </row>
    <row r="187" spans="1:22" x14ac:dyDescent="0.3">
      <c r="A187" s="153">
        <v>2407</v>
      </c>
      <c r="B187" s="153">
        <v>43578</v>
      </c>
      <c r="C187" s="153" t="b">
        <v>0</v>
      </c>
      <c r="D187" s="153" t="s">
        <v>89</v>
      </c>
      <c r="E187" s="153">
        <v>2</v>
      </c>
      <c r="F187" s="153">
        <v>8</v>
      </c>
      <c r="G187" s="153">
        <v>5</v>
      </c>
      <c r="H187" s="153" t="s">
        <v>159</v>
      </c>
      <c r="I187" s="153">
        <v>9</v>
      </c>
      <c r="J187" s="152">
        <v>9.1999999999999993</v>
      </c>
      <c r="K187" s="152">
        <v>5.2</v>
      </c>
      <c r="L187" s="152">
        <v>4</v>
      </c>
      <c r="M187" s="152">
        <v>12</v>
      </c>
      <c r="N187" s="152">
        <v>4.9000000000000004</v>
      </c>
      <c r="O187" s="152">
        <v>3.2</v>
      </c>
      <c r="P187" s="154">
        <f>AVERAGE(L187,O187)</f>
        <v>3.6</v>
      </c>
      <c r="Q187" s="155">
        <f>IF(AND((N187+K187)/2&gt;5,(M187+J187)/2&gt;10,R187="N",S187="N"),4,IF(AND((N187+K187)/2&lt;5,(M187+J187)/2&gt;10,R187="N",S187="N"),4,IF(AND((N187+K187)/2&lt;5,(M187+J187)/2&lt;5,R187="Y"),1,IF(AND(S187="Y",R187="N"),3,IF(AND(S187="Y",R187="Y"),1,IF(AND((N187+K187)/2&lt;5,(M187+J187)/2&gt;5,(M187+J187)/2&lt;10,R187="N",S187="N"),2,IF(AND((N187+K187)/2&lt;5,(M187+J187)/2&lt;5,R187="N",S187="N"),0,"")))))))</f>
        <v>4</v>
      </c>
      <c r="R187" s="152" t="s">
        <v>105</v>
      </c>
      <c r="S187" s="152" t="s">
        <v>105</v>
      </c>
      <c r="T187">
        <v>33.51</v>
      </c>
      <c r="U187" s="160" t="s">
        <v>165</v>
      </c>
      <c r="V187" s="153">
        <f t="shared" si="21"/>
        <v>7.8249999999999993</v>
      </c>
    </row>
    <row r="188" spans="1:22" x14ac:dyDescent="0.3">
      <c r="A188" s="153">
        <v>2408</v>
      </c>
      <c r="B188" s="153">
        <v>43578</v>
      </c>
      <c r="C188" s="153" t="b">
        <v>1</v>
      </c>
      <c r="D188" s="153" t="s">
        <v>88</v>
      </c>
      <c r="E188" s="153">
        <v>1</v>
      </c>
      <c r="F188" s="153">
        <v>8</v>
      </c>
      <c r="G188" s="153">
        <v>5</v>
      </c>
      <c r="H188" s="153" t="s">
        <v>159</v>
      </c>
      <c r="I188" s="153">
        <v>9</v>
      </c>
      <c r="J188" s="153" t="s">
        <v>56</v>
      </c>
      <c r="K188" s="153" t="s">
        <v>56</v>
      </c>
      <c r="L188" s="153" t="s">
        <v>56</v>
      </c>
      <c r="M188" s="153" t="s">
        <v>56</v>
      </c>
      <c r="N188" s="153" t="s">
        <v>56</v>
      </c>
      <c r="O188" s="153" t="s">
        <v>56</v>
      </c>
      <c r="P188" s="153" t="s">
        <v>56</v>
      </c>
      <c r="Q188" s="155" t="s">
        <v>56</v>
      </c>
      <c r="R188" s="153" t="s">
        <v>56</v>
      </c>
      <c r="S188" s="153" t="s">
        <v>56</v>
      </c>
      <c r="T188">
        <v>33.72</v>
      </c>
      <c r="U188" s="160" t="s">
        <v>165</v>
      </c>
      <c r="V188" s="153" t="e">
        <f t="shared" si="21"/>
        <v>#DIV/0!</v>
      </c>
    </row>
    <row r="189" spans="1:22" x14ac:dyDescent="0.3">
      <c r="A189" s="153">
        <v>2408</v>
      </c>
      <c r="B189" s="153">
        <v>43578</v>
      </c>
      <c r="C189" s="153" t="b">
        <v>1</v>
      </c>
      <c r="D189" s="153" t="s">
        <v>88</v>
      </c>
      <c r="E189" s="153">
        <v>1</v>
      </c>
      <c r="F189" s="153">
        <v>8</v>
      </c>
      <c r="G189" s="153">
        <v>5</v>
      </c>
      <c r="H189" s="153" t="s">
        <v>159</v>
      </c>
      <c r="I189" s="153">
        <v>9</v>
      </c>
      <c r="J189" s="153" t="s">
        <v>56</v>
      </c>
      <c r="K189" s="153" t="s">
        <v>56</v>
      </c>
      <c r="L189" s="153" t="s">
        <v>56</v>
      </c>
      <c r="M189" s="153" t="s">
        <v>56</v>
      </c>
      <c r="N189" s="153" t="s">
        <v>56</v>
      </c>
      <c r="O189" s="153" t="s">
        <v>56</v>
      </c>
      <c r="P189" s="153" t="s">
        <v>56</v>
      </c>
      <c r="Q189" s="155" t="s">
        <v>56</v>
      </c>
      <c r="R189" s="153" t="s">
        <v>56</v>
      </c>
      <c r="S189" s="153" t="s">
        <v>56</v>
      </c>
      <c r="T189">
        <v>33.57</v>
      </c>
      <c r="U189" s="160" t="s">
        <v>165</v>
      </c>
      <c r="V189" s="153" t="e">
        <f t="shared" si="21"/>
        <v>#DIV/0!</v>
      </c>
    </row>
    <row r="190" spans="1:22" x14ac:dyDescent="0.3">
      <c r="A190" s="153">
        <v>2335</v>
      </c>
      <c r="B190" s="153">
        <v>43403</v>
      </c>
      <c r="C190" s="153" t="b">
        <v>0</v>
      </c>
      <c r="D190" s="153" t="s">
        <v>89</v>
      </c>
      <c r="E190" s="153">
        <v>2</v>
      </c>
      <c r="F190" s="153">
        <v>1</v>
      </c>
      <c r="G190" s="153">
        <v>12</v>
      </c>
      <c r="H190" s="153" t="s">
        <v>159</v>
      </c>
      <c r="I190" s="153">
        <v>10</v>
      </c>
      <c r="J190" s="152">
        <v>14.1</v>
      </c>
      <c r="K190" s="152">
        <v>7.9</v>
      </c>
      <c r="L190" s="152">
        <v>6.2</v>
      </c>
      <c r="M190" s="152">
        <v>20.3</v>
      </c>
      <c r="N190" s="152">
        <v>12.6</v>
      </c>
      <c r="O190" s="152">
        <v>6</v>
      </c>
      <c r="P190" s="154">
        <f>AVERAGE(L190,O190)</f>
        <v>6.1</v>
      </c>
      <c r="Q190" s="155">
        <f>IF(AND((N190+K190)/2&gt;5,(M190+J190)/2&gt;10,R190="N",S190="N"),4,IF(AND((N190+K190)/2&lt;5,(M190+J190)/2&gt;10,R190="N",S190="N"),4,IF(AND((N190+K190)/2&lt;5,(M190+J190)/2&lt;5,R190="Y"),1,IF(AND(S190="Y",R190="N"),3,IF(AND(S190="Y",R190="Y"),1,IF(AND((N190+K190)/2&lt;5,(M190+J190)/2&gt;5,(M190+J190)/2&lt;10,R190="N",S190="N"),2,IF(AND((N190+K190)/2&lt;5,(M190+J190)/2&lt;5,R190="N",S190="N"),0,"")))))))</f>
        <v>4</v>
      </c>
      <c r="R190" s="152" t="s">
        <v>105</v>
      </c>
      <c r="S190" s="152" t="s">
        <v>105</v>
      </c>
      <c r="T190">
        <v>33.78</v>
      </c>
      <c r="U190" s="160" t="s">
        <v>165</v>
      </c>
      <c r="V190" s="153">
        <f t="shared" si="21"/>
        <v>13.725</v>
      </c>
    </row>
    <row r="191" spans="1:22" x14ac:dyDescent="0.3">
      <c r="A191" s="153">
        <v>2343</v>
      </c>
      <c r="B191" s="153">
        <v>43411</v>
      </c>
      <c r="C191" s="153" t="b">
        <v>0</v>
      </c>
      <c r="D191" s="153" t="s">
        <v>88</v>
      </c>
      <c r="E191" s="153">
        <v>2</v>
      </c>
      <c r="F191" s="153">
        <v>2</v>
      </c>
      <c r="G191" s="153">
        <v>12</v>
      </c>
      <c r="H191" s="153" t="s">
        <v>159</v>
      </c>
      <c r="I191" s="153">
        <v>10</v>
      </c>
      <c r="J191" s="152">
        <v>20.7</v>
      </c>
      <c r="K191" s="152">
        <v>12.4</v>
      </c>
      <c r="L191" s="152">
        <v>8.3000000000000007</v>
      </c>
      <c r="M191" s="152">
        <v>18.3</v>
      </c>
      <c r="N191" s="152">
        <v>11.5</v>
      </c>
      <c r="O191" s="152">
        <v>6.9</v>
      </c>
      <c r="P191" s="154">
        <f>AVERAGE(L191,O191)</f>
        <v>7.6000000000000005</v>
      </c>
      <c r="Q191" s="155">
        <f>IF(AND((N191+K191)/2&gt;5,(M191+J191)/2&gt;10,R191="N",S191="N"),4,IF(AND((N191+K191)/2&lt;5,(M191+J191)/2&gt;10,R191="N",S191="N"),4,IF(AND((N191+K191)/2&lt;5,(M191+J191)/2&lt;5,R191="Y"),1,IF(AND(S191="Y",R191="N"),3,IF(AND(S191="Y",R191="Y"),1,IF(AND((N191+K191)/2&lt;5,(M191+J191)/2&gt;5,(M191+J191)/2&lt;10,R191="N",S191="N"),2,IF(AND((N191+K191)/2&lt;5,(M191+J191)/2&lt;5,R191="N",S191="N"),0,"")))))))</f>
        <v>4</v>
      </c>
      <c r="R191" s="152" t="s">
        <v>105</v>
      </c>
      <c r="S191" s="152" t="s">
        <v>105</v>
      </c>
      <c r="T191">
        <v>33.74</v>
      </c>
      <c r="U191" s="160" t="s">
        <v>165</v>
      </c>
      <c r="V191" s="153">
        <f t="shared" si="21"/>
        <v>15.725000000000001</v>
      </c>
    </row>
    <row r="192" spans="1:22" x14ac:dyDescent="0.3">
      <c r="A192" s="153">
        <v>2344</v>
      </c>
      <c r="B192" s="153">
        <v>43411</v>
      </c>
      <c r="C192" s="153" t="b">
        <v>0</v>
      </c>
      <c r="D192" s="153" t="s">
        <v>88</v>
      </c>
      <c r="E192" s="153">
        <v>1</v>
      </c>
      <c r="F192" s="153">
        <v>2</v>
      </c>
      <c r="G192" s="153">
        <v>14</v>
      </c>
      <c r="H192" s="153" t="s">
        <v>159</v>
      </c>
      <c r="I192" s="153">
        <v>10</v>
      </c>
      <c r="J192" s="152">
        <v>2.2999999999999998</v>
      </c>
      <c r="K192" s="152">
        <v>1.6</v>
      </c>
      <c r="L192" s="152">
        <v>0.7</v>
      </c>
      <c r="M192" s="152">
        <v>1.7</v>
      </c>
      <c r="N192" s="152">
        <v>1.2</v>
      </c>
      <c r="O192" s="152">
        <v>0.7</v>
      </c>
      <c r="P192" s="154">
        <f>AVERAGE(L192,O192)</f>
        <v>0.7</v>
      </c>
      <c r="Q192" s="155">
        <f>IF(AND((N192+K192)/2&gt;5,(M192+J192)/2&gt;10,R192="N",S192="N"),4,IF(AND((N192+K192)/2&lt;5,(M192+J192)/2&gt;10,R192="N",S192="N"),4,IF(AND((N192+K192)/2&lt;5,(M192+J192)/2&lt;5,R192="Y"),1,IF(AND(S192="Y",R192="N"),3,IF(AND(S192="Y",R192="Y"),1,IF(AND((N192+K192)/2&lt;5,(M192+J192)/2&gt;5,(M192+J192)/2&lt;10,R192="N",S192="N"),2,IF(AND((N192+K192)/2&lt;5,(M192+J192)/2&lt;5,R192="N",S192="N"),0,"")))))))</f>
        <v>0</v>
      </c>
      <c r="R192" s="152" t="s">
        <v>105</v>
      </c>
      <c r="S192" s="152" t="s">
        <v>105</v>
      </c>
      <c r="T192">
        <v>33.78</v>
      </c>
      <c r="U192" s="160" t="s">
        <v>165</v>
      </c>
      <c r="V192" s="153">
        <f t="shared" si="21"/>
        <v>1.7</v>
      </c>
    </row>
    <row r="193" spans="1:22" x14ac:dyDescent="0.3">
      <c r="A193" s="153">
        <v>2351</v>
      </c>
      <c r="B193" s="153">
        <v>43424</v>
      </c>
      <c r="C193" s="153" t="b">
        <v>0</v>
      </c>
      <c r="D193" s="153" t="s">
        <v>88</v>
      </c>
      <c r="E193" s="153">
        <v>2</v>
      </c>
      <c r="F193" s="153">
        <v>3</v>
      </c>
      <c r="G193" s="153">
        <v>6</v>
      </c>
      <c r="H193" s="153" t="s">
        <v>159</v>
      </c>
      <c r="I193" s="153">
        <v>10</v>
      </c>
      <c r="J193" s="152">
        <v>10.199999999999999</v>
      </c>
      <c r="K193" s="152">
        <v>4</v>
      </c>
      <c r="L193" s="152">
        <v>6.2</v>
      </c>
      <c r="M193" s="152">
        <v>10.5</v>
      </c>
      <c r="N193" s="152">
        <v>4.5999999999999996</v>
      </c>
      <c r="O193" s="152">
        <v>7.1</v>
      </c>
      <c r="P193" s="154">
        <f>AVERAGE(L193,O193)</f>
        <v>6.65</v>
      </c>
      <c r="Q193" s="155">
        <f>IF(AND((N193+K193)/2&gt;5,(M193+J193)/2&gt;10,R193="N",S193="N"),4,IF(AND((N193+K193)/2&lt;5,(M193+J193)/2&gt;10,R193="N",S193="N"),4,IF(AND((N193+K193)/2&lt;5,(M193+J193)/2&lt;5,R193="Y"),1,IF(AND(S193="Y",R193="N"),3,IF(AND(S193="Y",R193="Y"),1,IF(AND((N193+K193)/2&lt;5,(M193+J193)/2&gt;5,(M193+J193)/2&lt;10,R193="N",S193="N"),2,IF(AND((N193+K193)/2&lt;5,(M193+J193)/2&lt;5,R193="N",S193="N"),0,"")))))))</f>
        <v>4</v>
      </c>
      <c r="R193" s="152" t="s">
        <v>105</v>
      </c>
      <c r="S193" s="152" t="s">
        <v>105</v>
      </c>
      <c r="T193">
        <v>33.74</v>
      </c>
      <c r="U193" s="160" t="s">
        <v>165</v>
      </c>
      <c r="V193" s="153">
        <f t="shared" si="21"/>
        <v>7.3249999999999993</v>
      </c>
    </row>
    <row r="194" spans="1:22" x14ac:dyDescent="0.3">
      <c r="A194" s="153">
        <v>2351</v>
      </c>
      <c r="B194" s="153">
        <v>43424</v>
      </c>
      <c r="C194" s="153" t="b">
        <v>0</v>
      </c>
      <c r="D194" s="153" t="s">
        <v>88</v>
      </c>
      <c r="E194" s="153">
        <v>2</v>
      </c>
      <c r="F194" s="153">
        <v>3</v>
      </c>
      <c r="G194" s="153">
        <v>6</v>
      </c>
      <c r="H194" s="153" t="s">
        <v>159</v>
      </c>
      <c r="I194" s="153">
        <v>10</v>
      </c>
      <c r="J194" s="152">
        <v>13.3</v>
      </c>
      <c r="K194" s="152">
        <v>4.5999999999999996</v>
      </c>
      <c r="L194" s="152">
        <v>8.6999999999999993</v>
      </c>
      <c r="M194" s="152">
        <v>14.8</v>
      </c>
      <c r="N194" s="152">
        <v>5.4</v>
      </c>
      <c r="O194" s="152">
        <v>6.6</v>
      </c>
      <c r="P194" s="154">
        <f>AVERAGE(L194,O194)</f>
        <v>7.6499999999999995</v>
      </c>
      <c r="Q194" s="155" t="str">
        <f>IF(AND((N194+K194)/2&gt;5,(M194+J194)/2&gt;10,R194="N",S194="N"),4,IF(AND((N194+K194)/2&lt;5,(M194+J194)/2&gt;10,R194="N",S194="N"),4,IF(AND((N194+K194)/2&lt;5,(M194+J194)/2&lt;5,R194="Y"),1,IF(AND(S194="Y",R194="N"),3,IF(AND(S194="Y",R194="Y"),1,IF(AND((N194+K194)/2&lt;5,(M194+J194)/2&gt;5,(M194+J194)/2&lt;10,R194="N",S194="N"),2,IF(AND((N194+K194)/2&lt;5,(M194+J194)/2&lt;5,R194="N",S194="N"),0,"")))))))</f>
        <v/>
      </c>
      <c r="R194" s="152" t="s">
        <v>105</v>
      </c>
      <c r="S194" s="152" t="s">
        <v>105</v>
      </c>
      <c r="T194">
        <v>33.51</v>
      </c>
      <c r="U194" s="160" t="s">
        <v>165</v>
      </c>
      <c r="V194" s="153">
        <f t="shared" si="21"/>
        <v>9.5250000000000004</v>
      </c>
    </row>
    <row r="195" spans="1:22" x14ac:dyDescent="0.3">
      <c r="A195" s="153">
        <v>2367</v>
      </c>
      <c r="B195" s="153">
        <v>43507</v>
      </c>
      <c r="C195" s="153" t="b">
        <v>0</v>
      </c>
      <c r="D195" s="153" t="s">
        <v>89</v>
      </c>
      <c r="E195" s="153">
        <v>2</v>
      </c>
      <c r="F195" s="153">
        <v>4</v>
      </c>
      <c r="G195" s="153">
        <v>1</v>
      </c>
      <c r="H195" s="153" t="s">
        <v>159</v>
      </c>
      <c r="I195" s="153">
        <v>10</v>
      </c>
      <c r="J195" s="153" t="s">
        <v>56</v>
      </c>
      <c r="K195" s="153" t="s">
        <v>56</v>
      </c>
      <c r="L195" s="153" t="s">
        <v>56</v>
      </c>
      <c r="M195" s="153" t="s">
        <v>56</v>
      </c>
      <c r="N195" s="153" t="s">
        <v>56</v>
      </c>
      <c r="O195" s="153" t="s">
        <v>56</v>
      </c>
      <c r="P195" s="153" t="s">
        <v>56</v>
      </c>
      <c r="Q195" s="155" t="s">
        <v>56</v>
      </c>
      <c r="R195" s="156" t="s">
        <v>56</v>
      </c>
      <c r="S195" s="153" t="s">
        <v>56</v>
      </c>
      <c r="T195">
        <v>33.51</v>
      </c>
      <c r="U195" s="160" t="s">
        <v>165</v>
      </c>
      <c r="V195" s="153" t="e">
        <f t="shared" ref="V195:V258" si="30">AVERAGE(J195:K195,M195:N195)</f>
        <v>#DIV/0!</v>
      </c>
    </row>
    <row r="196" spans="1:22" x14ac:dyDescent="0.3">
      <c r="A196" s="153">
        <v>2367</v>
      </c>
      <c r="B196" s="153">
        <v>43507</v>
      </c>
      <c r="C196" s="153" t="b">
        <v>0</v>
      </c>
      <c r="D196" s="153" t="s">
        <v>89</v>
      </c>
      <c r="E196" s="153">
        <v>2</v>
      </c>
      <c r="F196" s="153">
        <v>4</v>
      </c>
      <c r="G196" s="153">
        <v>1</v>
      </c>
      <c r="H196" s="153" t="s">
        <v>159</v>
      </c>
      <c r="I196" s="153">
        <v>10</v>
      </c>
      <c r="J196" s="153" t="s">
        <v>56</v>
      </c>
      <c r="K196" s="153" t="s">
        <v>56</v>
      </c>
      <c r="L196" s="153" t="s">
        <v>56</v>
      </c>
      <c r="M196" s="153" t="s">
        <v>56</v>
      </c>
      <c r="N196" s="153" t="s">
        <v>56</v>
      </c>
      <c r="O196" s="153" t="s">
        <v>56</v>
      </c>
      <c r="P196" s="153" t="s">
        <v>56</v>
      </c>
      <c r="Q196" s="155" t="s">
        <v>56</v>
      </c>
      <c r="R196" s="156" t="s">
        <v>56</v>
      </c>
      <c r="S196" s="153" t="s">
        <v>56</v>
      </c>
      <c r="T196">
        <v>33.57</v>
      </c>
      <c r="U196" s="160" t="s">
        <v>165</v>
      </c>
      <c r="V196" s="153" t="e">
        <f t="shared" si="30"/>
        <v>#DIV/0!</v>
      </c>
    </row>
    <row r="197" spans="1:22" x14ac:dyDescent="0.3">
      <c r="A197" s="153">
        <v>2370</v>
      </c>
      <c r="B197" s="153">
        <v>43514</v>
      </c>
      <c r="C197" s="153" t="b">
        <v>0</v>
      </c>
      <c r="D197" s="153" t="s">
        <v>89</v>
      </c>
      <c r="E197" s="153">
        <v>2</v>
      </c>
      <c r="F197" s="153">
        <v>5</v>
      </c>
      <c r="G197" s="153">
        <v>16</v>
      </c>
      <c r="H197" s="153" t="s">
        <v>159</v>
      </c>
      <c r="I197" s="153">
        <v>10</v>
      </c>
      <c r="J197" s="153" t="s">
        <v>56</v>
      </c>
      <c r="K197" s="153" t="s">
        <v>56</v>
      </c>
      <c r="L197" s="153" t="s">
        <v>56</v>
      </c>
      <c r="M197" s="153" t="s">
        <v>56</v>
      </c>
      <c r="N197" s="153" t="s">
        <v>56</v>
      </c>
      <c r="O197" s="153" t="s">
        <v>56</v>
      </c>
      <c r="P197" s="153" t="s">
        <v>56</v>
      </c>
      <c r="Q197" s="155" t="s">
        <v>56</v>
      </c>
      <c r="R197" s="153" t="s">
        <v>56</v>
      </c>
      <c r="S197" s="153" t="s">
        <v>56</v>
      </c>
      <c r="T197">
        <v>33.51</v>
      </c>
      <c r="U197" s="160" t="s">
        <v>165</v>
      </c>
      <c r="V197" s="153" t="e">
        <f t="shared" si="30"/>
        <v>#DIV/0!</v>
      </c>
    </row>
    <row r="198" spans="1:22" x14ac:dyDescent="0.3">
      <c r="A198" s="153">
        <v>2371</v>
      </c>
      <c r="B198" s="153">
        <v>43514</v>
      </c>
      <c r="C198" s="153" t="b">
        <v>1</v>
      </c>
      <c r="D198" s="153" t="s">
        <v>88</v>
      </c>
      <c r="E198" s="153" t="s">
        <v>56</v>
      </c>
      <c r="F198" s="153">
        <v>5</v>
      </c>
      <c r="G198" s="153">
        <v>16</v>
      </c>
      <c r="H198" s="153" t="s">
        <v>159</v>
      </c>
      <c r="I198" s="153">
        <v>10</v>
      </c>
      <c r="J198" s="153" t="s">
        <v>56</v>
      </c>
      <c r="K198" s="153" t="s">
        <v>56</v>
      </c>
      <c r="L198" s="153" t="s">
        <v>56</v>
      </c>
      <c r="M198" s="153" t="s">
        <v>56</v>
      </c>
      <c r="N198" s="153" t="s">
        <v>56</v>
      </c>
      <c r="O198" s="153" t="s">
        <v>56</v>
      </c>
      <c r="P198" s="153" t="s">
        <v>56</v>
      </c>
      <c r="Q198" s="155" t="s">
        <v>56</v>
      </c>
      <c r="R198" s="153" t="s">
        <v>56</v>
      </c>
      <c r="S198" s="153" t="s">
        <v>56</v>
      </c>
      <c r="T198">
        <v>33.44</v>
      </c>
      <c r="U198" s="160" t="s">
        <v>165</v>
      </c>
      <c r="V198" s="153" t="e">
        <f t="shared" si="30"/>
        <v>#DIV/0!</v>
      </c>
    </row>
    <row r="199" spans="1:22" x14ac:dyDescent="0.3">
      <c r="A199" s="153">
        <v>2371</v>
      </c>
      <c r="B199" s="153">
        <v>43514</v>
      </c>
      <c r="C199" s="153" t="b">
        <v>1</v>
      </c>
      <c r="D199" s="153" t="s">
        <v>88</v>
      </c>
      <c r="E199" s="153" t="s">
        <v>56</v>
      </c>
      <c r="F199" s="153">
        <v>5</v>
      </c>
      <c r="G199" s="153">
        <v>16</v>
      </c>
      <c r="H199" s="153" t="s">
        <v>159</v>
      </c>
      <c r="I199" s="153">
        <v>10</v>
      </c>
      <c r="J199" s="153" t="s">
        <v>56</v>
      </c>
      <c r="K199" s="153" t="s">
        <v>56</v>
      </c>
      <c r="L199" s="153" t="s">
        <v>56</v>
      </c>
      <c r="M199" s="153" t="s">
        <v>56</v>
      </c>
      <c r="N199" s="153" t="s">
        <v>56</v>
      </c>
      <c r="O199" s="153" t="s">
        <v>56</v>
      </c>
      <c r="P199" s="153" t="s">
        <v>56</v>
      </c>
      <c r="Q199" s="155" t="s">
        <v>56</v>
      </c>
      <c r="R199" s="153" t="s">
        <v>56</v>
      </c>
      <c r="S199" s="153" t="s">
        <v>56</v>
      </c>
      <c r="T199">
        <v>33.24</v>
      </c>
      <c r="U199" s="160" t="s">
        <v>165</v>
      </c>
      <c r="V199" s="153" t="e">
        <f t="shared" si="30"/>
        <v>#DIV/0!</v>
      </c>
    </row>
    <row r="200" spans="1:22" x14ac:dyDescent="0.3">
      <c r="A200" s="153">
        <v>2374</v>
      </c>
      <c r="B200" s="153">
        <v>43529</v>
      </c>
      <c r="C200" s="153" t="b">
        <v>0</v>
      </c>
      <c r="D200" s="153" t="s">
        <v>88</v>
      </c>
      <c r="E200" s="153">
        <v>1</v>
      </c>
      <c r="F200" s="153">
        <v>6</v>
      </c>
      <c r="G200" s="153">
        <v>21</v>
      </c>
      <c r="H200" s="153" t="s">
        <v>159</v>
      </c>
      <c r="I200" s="153">
        <v>10</v>
      </c>
      <c r="J200" s="152">
        <v>6.9</v>
      </c>
      <c r="K200" s="152">
        <v>4</v>
      </c>
      <c r="L200" s="152">
        <v>2.9</v>
      </c>
      <c r="M200" s="152">
        <v>8.9</v>
      </c>
      <c r="N200" s="152">
        <v>5.2</v>
      </c>
      <c r="O200" s="152">
        <v>3.3</v>
      </c>
      <c r="P200" s="154">
        <f t="shared" ref="P200:P210" si="31">AVERAGE(L200,O200)</f>
        <v>3.0999999999999996</v>
      </c>
      <c r="Q200" s="155">
        <f t="shared" ref="Q200:Q210" si="32">IF(AND((N200+K200)/2&gt;5,(M200+J200)/2&gt;10,R200="N",S200="N"),4,IF(AND((N200+K200)/2&lt;5,(M200+J200)/2&gt;10,R200="N",S200="N"),4,IF(AND((N200+K200)/2&lt;5,(M200+J200)/2&lt;5,R200="Y"),1,IF(AND(S200="Y",R200="N"),3,IF(AND(S200="Y",R200="Y"),1,IF(AND((N200+K200)/2&lt;5,(M200+J200)/2&gt;5,(M200+J200)/2&lt;10,R200="N",S200="N"),2,IF(AND((N200+K200)/2&lt;5,(M200+J200)/2&lt;5,R200="N",S200="N"),0,"")))))))</f>
        <v>2</v>
      </c>
      <c r="R200" s="152" t="s">
        <v>105</v>
      </c>
      <c r="S200" s="152" t="s">
        <v>105</v>
      </c>
      <c r="T200">
        <v>33.57</v>
      </c>
      <c r="U200" s="160" t="s">
        <v>165</v>
      </c>
      <c r="V200" s="153">
        <f t="shared" si="30"/>
        <v>6.25</v>
      </c>
    </row>
    <row r="201" spans="1:22" x14ac:dyDescent="0.3">
      <c r="A201" s="153">
        <v>2375</v>
      </c>
      <c r="B201" s="153">
        <v>43529</v>
      </c>
      <c r="C201" s="153" t="b">
        <v>1</v>
      </c>
      <c r="D201" s="153" t="s">
        <v>88</v>
      </c>
      <c r="E201" s="153" t="s">
        <v>56</v>
      </c>
      <c r="F201" s="153">
        <v>6</v>
      </c>
      <c r="G201" s="153">
        <v>21</v>
      </c>
      <c r="H201" s="153" t="s">
        <v>159</v>
      </c>
      <c r="I201" s="153">
        <v>10</v>
      </c>
      <c r="J201" s="152">
        <v>4.8</v>
      </c>
      <c r="K201" s="152">
        <v>4.0999999999999996</v>
      </c>
      <c r="L201" s="152">
        <v>2.1</v>
      </c>
      <c r="M201" s="152">
        <v>5.2</v>
      </c>
      <c r="N201" s="152">
        <v>3.6</v>
      </c>
      <c r="O201" s="152">
        <v>1.6</v>
      </c>
      <c r="P201" s="154">
        <f t="shared" si="31"/>
        <v>1.85</v>
      </c>
      <c r="Q201" s="155" t="str">
        <f t="shared" si="32"/>
        <v/>
      </c>
      <c r="R201" s="152" t="s">
        <v>105</v>
      </c>
      <c r="S201" s="152" t="s">
        <v>105</v>
      </c>
      <c r="T201">
        <v>34.174999999999997</v>
      </c>
      <c r="U201" s="160" t="s">
        <v>166</v>
      </c>
      <c r="V201" s="153">
        <f t="shared" si="30"/>
        <v>4.4249999999999998</v>
      </c>
    </row>
    <row r="202" spans="1:22" x14ac:dyDescent="0.3">
      <c r="A202" s="153">
        <v>2379</v>
      </c>
      <c r="B202" s="153">
        <v>43550</v>
      </c>
      <c r="C202" s="153" t="b">
        <v>1</v>
      </c>
      <c r="D202" s="153" t="s">
        <v>88</v>
      </c>
      <c r="E202" s="153">
        <v>1</v>
      </c>
      <c r="F202" s="153">
        <v>7</v>
      </c>
      <c r="G202" s="153">
        <v>10</v>
      </c>
      <c r="H202" s="153" t="s">
        <v>159</v>
      </c>
      <c r="I202" s="153">
        <v>10</v>
      </c>
      <c r="J202" s="152">
        <v>10.7</v>
      </c>
      <c r="K202" s="152">
        <v>3.3</v>
      </c>
      <c r="L202" s="152">
        <v>7.4</v>
      </c>
      <c r="M202" s="152">
        <v>7.5</v>
      </c>
      <c r="N202" s="152">
        <v>2.7</v>
      </c>
      <c r="O202" s="152">
        <v>3.9</v>
      </c>
      <c r="P202" s="154">
        <f t="shared" si="31"/>
        <v>5.65</v>
      </c>
      <c r="Q202" s="155">
        <f t="shared" si="32"/>
        <v>2</v>
      </c>
      <c r="R202" s="152" t="s">
        <v>105</v>
      </c>
      <c r="S202" s="152" t="s">
        <v>105</v>
      </c>
      <c r="T202">
        <v>33.57</v>
      </c>
      <c r="U202" s="160" t="s">
        <v>165</v>
      </c>
      <c r="V202" s="153">
        <f t="shared" si="30"/>
        <v>6.05</v>
      </c>
    </row>
    <row r="203" spans="1:22" x14ac:dyDescent="0.3">
      <c r="A203" s="153">
        <v>2379</v>
      </c>
      <c r="B203" s="153">
        <v>43550</v>
      </c>
      <c r="C203" s="153" t="b">
        <v>1</v>
      </c>
      <c r="D203" s="153" t="s">
        <v>88</v>
      </c>
      <c r="E203" s="153">
        <v>1</v>
      </c>
      <c r="F203" s="153">
        <v>7</v>
      </c>
      <c r="G203" s="153">
        <v>10</v>
      </c>
      <c r="H203" s="153" t="s">
        <v>159</v>
      </c>
      <c r="I203" s="153">
        <v>10</v>
      </c>
      <c r="J203" s="152">
        <v>7.8</v>
      </c>
      <c r="K203" s="152">
        <v>3.3</v>
      </c>
      <c r="L203" s="152">
        <v>4.5</v>
      </c>
      <c r="M203" s="152">
        <v>7.5</v>
      </c>
      <c r="N203" s="152">
        <v>2.8</v>
      </c>
      <c r="O203" s="152">
        <v>9.4</v>
      </c>
      <c r="P203" s="154">
        <f t="shared" si="31"/>
        <v>6.95</v>
      </c>
      <c r="Q203" s="155">
        <f t="shared" si="32"/>
        <v>2</v>
      </c>
      <c r="R203" s="152" t="s">
        <v>105</v>
      </c>
      <c r="S203" s="152" t="s">
        <v>105</v>
      </c>
      <c r="T203">
        <v>33.78</v>
      </c>
      <c r="U203" s="160" t="s">
        <v>165</v>
      </c>
      <c r="V203" s="153">
        <f t="shared" si="30"/>
        <v>5.3500000000000005</v>
      </c>
    </row>
    <row r="204" spans="1:22" x14ac:dyDescent="0.3">
      <c r="A204" s="153">
        <v>2380</v>
      </c>
      <c r="B204" s="153">
        <v>43550</v>
      </c>
      <c r="C204" s="153" t="b">
        <v>0</v>
      </c>
      <c r="D204" s="153" t="s">
        <v>88</v>
      </c>
      <c r="E204" s="153">
        <v>2</v>
      </c>
      <c r="F204" s="153">
        <v>7</v>
      </c>
      <c r="G204" s="153">
        <v>9</v>
      </c>
      <c r="H204" s="153" t="s">
        <v>159</v>
      </c>
      <c r="I204" s="153">
        <v>10</v>
      </c>
      <c r="J204" s="152">
        <v>11.3</v>
      </c>
      <c r="K204" s="152">
        <v>5.9</v>
      </c>
      <c r="L204" s="152">
        <v>5.4</v>
      </c>
      <c r="M204" s="152">
        <v>12.4</v>
      </c>
      <c r="N204" s="152">
        <v>7.3</v>
      </c>
      <c r="O204" s="152">
        <v>4.5999999999999996</v>
      </c>
      <c r="P204" s="154">
        <f t="shared" si="31"/>
        <v>5</v>
      </c>
      <c r="Q204" s="155">
        <f t="shared" si="32"/>
        <v>4</v>
      </c>
      <c r="R204" s="152" t="s">
        <v>105</v>
      </c>
      <c r="S204" s="152" t="s">
        <v>105</v>
      </c>
      <c r="T204">
        <v>33.74</v>
      </c>
      <c r="U204" s="160" t="s">
        <v>165</v>
      </c>
      <c r="V204" s="153">
        <f t="shared" si="30"/>
        <v>9.2249999999999996</v>
      </c>
    </row>
    <row r="205" spans="1:22" x14ac:dyDescent="0.3">
      <c r="A205" s="153">
        <v>2407</v>
      </c>
      <c r="B205" s="153">
        <v>43578</v>
      </c>
      <c r="C205" s="153" t="b">
        <v>0</v>
      </c>
      <c r="D205" s="153" t="s">
        <v>89</v>
      </c>
      <c r="E205" s="153">
        <v>2</v>
      </c>
      <c r="F205" s="153">
        <v>8</v>
      </c>
      <c r="G205" s="153">
        <v>5</v>
      </c>
      <c r="H205" s="153" t="s">
        <v>159</v>
      </c>
      <c r="I205" s="153">
        <v>10</v>
      </c>
      <c r="J205" s="152">
        <v>9.6999999999999993</v>
      </c>
      <c r="K205" s="152">
        <v>5.0999999999999996</v>
      </c>
      <c r="L205" s="152">
        <v>4.5999999999999996</v>
      </c>
      <c r="M205" s="152">
        <v>9</v>
      </c>
      <c r="N205" s="152">
        <v>4.8</v>
      </c>
      <c r="O205" s="152">
        <v>4.5999999999999996</v>
      </c>
      <c r="P205" s="154">
        <f t="shared" si="31"/>
        <v>4.5999999999999996</v>
      </c>
      <c r="Q205" s="155" t="str">
        <f t="shared" si="32"/>
        <v/>
      </c>
      <c r="R205" s="152" t="s">
        <v>107</v>
      </c>
      <c r="S205" s="152" t="s">
        <v>105</v>
      </c>
      <c r="T205">
        <v>33.72</v>
      </c>
      <c r="U205" s="160" t="s">
        <v>165</v>
      </c>
      <c r="V205" s="153">
        <f t="shared" si="30"/>
        <v>7.1499999999999995</v>
      </c>
    </row>
    <row r="206" spans="1:22" x14ac:dyDescent="0.3">
      <c r="A206" s="153">
        <v>2407</v>
      </c>
      <c r="B206" s="153">
        <v>43578</v>
      </c>
      <c r="C206" s="153" t="b">
        <v>0</v>
      </c>
      <c r="D206" s="153" t="s">
        <v>89</v>
      </c>
      <c r="E206" s="153">
        <v>2</v>
      </c>
      <c r="F206" s="153">
        <v>8</v>
      </c>
      <c r="G206" s="153">
        <v>5</v>
      </c>
      <c r="H206" s="153" t="s">
        <v>159</v>
      </c>
      <c r="I206" s="153">
        <v>10</v>
      </c>
      <c r="J206" s="152">
        <v>10</v>
      </c>
      <c r="K206" s="152">
        <v>5</v>
      </c>
      <c r="L206" s="152">
        <v>5</v>
      </c>
      <c r="M206" s="152">
        <v>10.3</v>
      </c>
      <c r="N206" s="152">
        <v>5.7</v>
      </c>
      <c r="O206" s="152">
        <v>5.9</v>
      </c>
      <c r="P206" s="154">
        <f t="shared" si="31"/>
        <v>5.45</v>
      </c>
      <c r="Q206" s="155">
        <f t="shared" si="32"/>
        <v>4</v>
      </c>
      <c r="R206" s="152" t="s">
        <v>105</v>
      </c>
      <c r="S206" s="152" t="s">
        <v>105</v>
      </c>
      <c r="T206">
        <v>33.57</v>
      </c>
      <c r="U206" s="160" t="s">
        <v>165</v>
      </c>
      <c r="V206" s="153">
        <f t="shared" si="30"/>
        <v>7.75</v>
      </c>
    </row>
    <row r="207" spans="1:22" x14ac:dyDescent="0.3">
      <c r="A207" s="153">
        <v>2334</v>
      </c>
      <c r="B207" s="153">
        <v>43403</v>
      </c>
      <c r="C207" s="153" t="b">
        <v>0</v>
      </c>
      <c r="D207" s="153" t="s">
        <v>88</v>
      </c>
      <c r="E207" s="153">
        <v>1</v>
      </c>
      <c r="F207" s="153">
        <v>1</v>
      </c>
      <c r="G207" s="153">
        <v>12</v>
      </c>
      <c r="H207" s="153" t="s">
        <v>159</v>
      </c>
      <c r="I207" s="153">
        <v>11</v>
      </c>
      <c r="J207" s="152">
        <v>9.3000000000000007</v>
      </c>
      <c r="K207" s="152">
        <v>5.8</v>
      </c>
      <c r="L207" s="152">
        <v>3.5</v>
      </c>
      <c r="M207" s="152">
        <v>15.1</v>
      </c>
      <c r="N207" s="152">
        <v>7.8</v>
      </c>
      <c r="O207" s="152">
        <v>6.2</v>
      </c>
      <c r="P207" s="154">
        <f t="shared" si="31"/>
        <v>4.8499999999999996</v>
      </c>
      <c r="Q207" s="155">
        <f t="shared" si="32"/>
        <v>4</v>
      </c>
      <c r="R207" s="152" t="s">
        <v>105</v>
      </c>
      <c r="S207" s="160" t="s">
        <v>105</v>
      </c>
      <c r="T207">
        <v>33.630000000000003</v>
      </c>
      <c r="U207" s="160" t="s">
        <v>165</v>
      </c>
      <c r="V207" s="153">
        <f t="shared" si="30"/>
        <v>9.5</v>
      </c>
    </row>
    <row r="208" spans="1:22" x14ac:dyDescent="0.3">
      <c r="A208" s="153">
        <v>2343</v>
      </c>
      <c r="B208" s="153">
        <v>43411</v>
      </c>
      <c r="C208" s="153" t="b">
        <v>0</v>
      </c>
      <c r="D208" s="153" t="s">
        <v>88</v>
      </c>
      <c r="E208" s="153">
        <v>2</v>
      </c>
      <c r="F208" s="153">
        <v>2</v>
      </c>
      <c r="G208" s="153">
        <v>12</v>
      </c>
      <c r="H208" s="153" t="s">
        <v>159</v>
      </c>
      <c r="I208" s="153">
        <v>11</v>
      </c>
      <c r="J208" s="152">
        <v>21.1</v>
      </c>
      <c r="K208" s="152">
        <v>10.199999999999999</v>
      </c>
      <c r="L208" s="152">
        <v>10.9</v>
      </c>
      <c r="M208" s="152">
        <v>16.600000000000001</v>
      </c>
      <c r="N208" s="152">
        <v>9.6999999999999993</v>
      </c>
      <c r="O208" s="152">
        <v>12.2</v>
      </c>
      <c r="P208" s="154">
        <f t="shared" si="31"/>
        <v>11.55</v>
      </c>
      <c r="Q208" s="155">
        <f t="shared" si="32"/>
        <v>4</v>
      </c>
      <c r="R208" s="152" t="s">
        <v>105</v>
      </c>
      <c r="S208" s="152" t="s">
        <v>105</v>
      </c>
      <c r="T208">
        <v>33.78</v>
      </c>
      <c r="U208" s="160" t="s">
        <v>165</v>
      </c>
      <c r="V208" s="153">
        <f t="shared" si="30"/>
        <v>14.400000000000002</v>
      </c>
    </row>
    <row r="209" spans="1:22" x14ac:dyDescent="0.3">
      <c r="A209" s="153">
        <v>2350</v>
      </c>
      <c r="B209" s="153">
        <v>43424</v>
      </c>
      <c r="C209" s="153" t="b">
        <v>0</v>
      </c>
      <c r="D209" s="153" t="s">
        <v>88</v>
      </c>
      <c r="E209" s="153">
        <v>1</v>
      </c>
      <c r="F209" s="153">
        <v>3</v>
      </c>
      <c r="G209" s="153">
        <v>6</v>
      </c>
      <c r="H209" s="153" t="s">
        <v>159</v>
      </c>
      <c r="I209" s="153">
        <v>11</v>
      </c>
      <c r="J209" s="152">
        <v>6.6</v>
      </c>
      <c r="K209" s="152">
        <v>2.4</v>
      </c>
      <c r="L209" s="152">
        <v>4.2</v>
      </c>
      <c r="M209" s="152">
        <v>8.8000000000000007</v>
      </c>
      <c r="N209" s="152">
        <v>4.0999999999999996</v>
      </c>
      <c r="O209" s="152">
        <v>4.7</v>
      </c>
      <c r="P209" s="154">
        <f t="shared" si="31"/>
        <v>4.45</v>
      </c>
      <c r="Q209" s="155">
        <f t="shared" si="32"/>
        <v>2</v>
      </c>
      <c r="R209" s="152" t="s">
        <v>105</v>
      </c>
      <c r="S209" s="152" t="s">
        <v>105</v>
      </c>
      <c r="T209">
        <v>33.57</v>
      </c>
      <c r="U209" s="160" t="s">
        <v>165</v>
      </c>
      <c r="V209" s="153">
        <f t="shared" si="30"/>
        <v>5.4749999999999996</v>
      </c>
    </row>
    <row r="210" spans="1:22" x14ac:dyDescent="0.3">
      <c r="A210" s="153">
        <v>2368</v>
      </c>
      <c r="B210" s="153">
        <v>43507</v>
      </c>
      <c r="C210" s="153" t="b">
        <v>1</v>
      </c>
      <c r="D210" s="153" t="s">
        <v>88</v>
      </c>
      <c r="E210" s="153">
        <v>1</v>
      </c>
      <c r="F210" s="153">
        <v>4</v>
      </c>
      <c r="G210" s="153">
        <v>1</v>
      </c>
      <c r="H210" s="153" t="s">
        <v>159</v>
      </c>
      <c r="I210" s="153">
        <v>11</v>
      </c>
      <c r="J210" s="152">
        <v>2.6</v>
      </c>
      <c r="K210" s="152">
        <v>1.3</v>
      </c>
      <c r="L210" s="152">
        <v>1.3</v>
      </c>
      <c r="M210" s="152">
        <v>1.6</v>
      </c>
      <c r="N210" s="152">
        <v>1</v>
      </c>
      <c r="O210" s="152">
        <v>0.5</v>
      </c>
      <c r="P210" s="154">
        <f t="shared" si="31"/>
        <v>0.9</v>
      </c>
      <c r="Q210" s="155">
        <f t="shared" si="32"/>
        <v>0</v>
      </c>
      <c r="R210" s="152" t="s">
        <v>105</v>
      </c>
      <c r="S210" s="160" t="s">
        <v>105</v>
      </c>
      <c r="T210">
        <v>33.630000000000003</v>
      </c>
      <c r="U210" s="160" t="s">
        <v>165</v>
      </c>
      <c r="V210" s="153">
        <f t="shared" si="30"/>
        <v>1.625</v>
      </c>
    </row>
    <row r="211" spans="1:22" x14ac:dyDescent="0.3">
      <c r="A211" s="153">
        <v>2370</v>
      </c>
      <c r="B211" s="153">
        <v>43514</v>
      </c>
      <c r="C211" s="153" t="b">
        <v>0</v>
      </c>
      <c r="D211" s="153" t="s">
        <v>89</v>
      </c>
      <c r="E211" s="153">
        <v>2</v>
      </c>
      <c r="F211" s="153">
        <v>5</v>
      </c>
      <c r="G211" s="153">
        <v>16</v>
      </c>
      <c r="H211" s="153" t="s">
        <v>159</v>
      </c>
      <c r="I211" s="153">
        <v>11</v>
      </c>
      <c r="J211" s="153" t="s">
        <v>56</v>
      </c>
      <c r="K211" s="153" t="s">
        <v>56</v>
      </c>
      <c r="L211" s="153" t="s">
        <v>56</v>
      </c>
      <c r="M211" s="153" t="s">
        <v>56</v>
      </c>
      <c r="N211" s="153" t="s">
        <v>56</v>
      </c>
      <c r="O211" s="153" t="s">
        <v>56</v>
      </c>
      <c r="P211" s="153" t="s">
        <v>56</v>
      </c>
      <c r="Q211" s="155" t="s">
        <v>56</v>
      </c>
      <c r="R211" s="153" t="s">
        <v>56</v>
      </c>
      <c r="S211" s="153" t="s">
        <v>56</v>
      </c>
      <c r="T211">
        <v>33.57</v>
      </c>
      <c r="U211" s="160" t="s">
        <v>165</v>
      </c>
      <c r="V211" s="153" t="e">
        <f t="shared" si="30"/>
        <v>#DIV/0!</v>
      </c>
    </row>
    <row r="212" spans="1:22" x14ac:dyDescent="0.3">
      <c r="A212" s="153">
        <v>2371</v>
      </c>
      <c r="B212" s="153">
        <v>43514</v>
      </c>
      <c r="C212" s="153" t="b">
        <v>1</v>
      </c>
      <c r="D212" s="153" t="s">
        <v>88</v>
      </c>
      <c r="E212" s="153" t="s">
        <v>56</v>
      </c>
      <c r="F212" s="153">
        <v>5</v>
      </c>
      <c r="G212" s="153">
        <v>16</v>
      </c>
      <c r="H212" s="153" t="s">
        <v>159</v>
      </c>
      <c r="I212" s="153">
        <v>11</v>
      </c>
      <c r="J212" s="153" t="s">
        <v>56</v>
      </c>
      <c r="K212" s="153" t="s">
        <v>56</v>
      </c>
      <c r="L212" s="153" t="s">
        <v>56</v>
      </c>
      <c r="M212" s="153" t="s">
        <v>56</v>
      </c>
      <c r="N212" s="153" t="s">
        <v>56</v>
      </c>
      <c r="O212" s="153" t="s">
        <v>56</v>
      </c>
      <c r="P212" s="153" t="s">
        <v>56</v>
      </c>
      <c r="Q212" s="155" t="s">
        <v>56</v>
      </c>
      <c r="R212" s="153" t="s">
        <v>56</v>
      </c>
      <c r="S212" s="153" t="s">
        <v>56</v>
      </c>
      <c r="T212">
        <v>33.74</v>
      </c>
      <c r="U212" s="160" t="s">
        <v>165</v>
      </c>
      <c r="V212" s="153" t="e">
        <f t="shared" si="30"/>
        <v>#DIV/0!</v>
      </c>
    </row>
    <row r="213" spans="1:22" x14ac:dyDescent="0.3">
      <c r="A213" s="153">
        <v>2371</v>
      </c>
      <c r="B213" s="153">
        <v>43514</v>
      </c>
      <c r="C213" s="153" t="b">
        <v>1</v>
      </c>
      <c r="D213" s="153" t="s">
        <v>88</v>
      </c>
      <c r="E213" s="153" t="s">
        <v>56</v>
      </c>
      <c r="F213" s="153">
        <v>5</v>
      </c>
      <c r="G213" s="153">
        <v>16</v>
      </c>
      <c r="H213" s="153" t="s">
        <v>159</v>
      </c>
      <c r="I213" s="153">
        <v>11</v>
      </c>
      <c r="J213" s="153" t="s">
        <v>56</v>
      </c>
      <c r="K213" s="153" t="s">
        <v>56</v>
      </c>
      <c r="L213" s="153" t="s">
        <v>56</v>
      </c>
      <c r="M213" s="153" t="s">
        <v>56</v>
      </c>
      <c r="N213" s="153" t="s">
        <v>56</v>
      </c>
      <c r="O213" s="153" t="s">
        <v>56</v>
      </c>
      <c r="P213" s="153" t="s">
        <v>56</v>
      </c>
      <c r="Q213" s="155" t="s">
        <v>56</v>
      </c>
      <c r="R213" s="153" t="s">
        <v>56</v>
      </c>
      <c r="S213" s="153" t="s">
        <v>56</v>
      </c>
      <c r="T213">
        <v>33.409999999999997</v>
      </c>
      <c r="U213" s="160" t="s">
        <v>165</v>
      </c>
      <c r="V213" s="153" t="e">
        <f t="shared" si="30"/>
        <v>#DIV/0!</v>
      </c>
    </row>
    <row r="214" spans="1:22" x14ac:dyDescent="0.3">
      <c r="A214" s="153">
        <v>2371</v>
      </c>
      <c r="B214" s="153">
        <v>43514</v>
      </c>
      <c r="C214" s="153" t="b">
        <v>1</v>
      </c>
      <c r="D214" s="153" t="s">
        <v>88</v>
      </c>
      <c r="E214" s="153" t="s">
        <v>56</v>
      </c>
      <c r="F214" s="153">
        <v>5</v>
      </c>
      <c r="G214" s="153">
        <v>16</v>
      </c>
      <c r="H214" s="153" t="s">
        <v>159</v>
      </c>
      <c r="I214" s="153">
        <v>11</v>
      </c>
      <c r="J214" s="153" t="s">
        <v>56</v>
      </c>
      <c r="K214" s="153" t="s">
        <v>56</v>
      </c>
      <c r="L214" s="153" t="s">
        <v>56</v>
      </c>
      <c r="M214" s="153" t="s">
        <v>56</v>
      </c>
      <c r="N214" s="153" t="s">
        <v>56</v>
      </c>
      <c r="O214" s="153" t="s">
        <v>56</v>
      </c>
      <c r="P214" s="153" t="s">
        <v>56</v>
      </c>
      <c r="Q214" s="155" t="s">
        <v>56</v>
      </c>
      <c r="R214" s="153" t="s">
        <v>56</v>
      </c>
      <c r="S214" s="153" t="s">
        <v>56</v>
      </c>
      <c r="T214">
        <v>34.674999999999997</v>
      </c>
      <c r="U214" s="160" t="s">
        <v>166</v>
      </c>
      <c r="V214" s="153" t="e">
        <f t="shared" si="30"/>
        <v>#DIV/0!</v>
      </c>
    </row>
    <row r="215" spans="1:22" x14ac:dyDescent="0.3">
      <c r="A215" s="153">
        <v>2371</v>
      </c>
      <c r="B215" s="153">
        <v>43514</v>
      </c>
      <c r="C215" s="153" t="b">
        <v>1</v>
      </c>
      <c r="D215" s="153" t="s">
        <v>88</v>
      </c>
      <c r="E215" s="153" t="s">
        <v>56</v>
      </c>
      <c r="F215" s="153">
        <v>5</v>
      </c>
      <c r="G215" s="153">
        <v>16</v>
      </c>
      <c r="H215" s="153" t="s">
        <v>159</v>
      </c>
      <c r="I215" s="153">
        <v>11</v>
      </c>
      <c r="J215" s="153" t="s">
        <v>56</v>
      </c>
      <c r="K215" s="153" t="s">
        <v>56</v>
      </c>
      <c r="L215" s="153" t="s">
        <v>56</v>
      </c>
      <c r="M215" s="153" t="s">
        <v>56</v>
      </c>
      <c r="N215" s="153" t="s">
        <v>56</v>
      </c>
      <c r="O215" s="153" t="s">
        <v>56</v>
      </c>
      <c r="P215" s="153" t="s">
        <v>56</v>
      </c>
      <c r="Q215" s="155" t="s">
        <v>56</v>
      </c>
      <c r="R215" s="156" t="s">
        <v>56</v>
      </c>
      <c r="S215" s="153" t="s">
        <v>56</v>
      </c>
      <c r="T215">
        <v>38.174999999999997</v>
      </c>
      <c r="U215" s="160" t="s">
        <v>166</v>
      </c>
      <c r="V215" s="153" t="e">
        <f t="shared" si="30"/>
        <v>#DIV/0!</v>
      </c>
    </row>
    <row r="216" spans="1:22" x14ac:dyDescent="0.3">
      <c r="A216" s="153">
        <v>2371</v>
      </c>
      <c r="B216" s="153">
        <v>43514</v>
      </c>
      <c r="C216" s="153" t="b">
        <v>1</v>
      </c>
      <c r="D216" s="153" t="s">
        <v>88</v>
      </c>
      <c r="E216" s="153" t="s">
        <v>56</v>
      </c>
      <c r="F216" s="153">
        <v>5</v>
      </c>
      <c r="G216" s="153">
        <v>16</v>
      </c>
      <c r="H216" s="153" t="s">
        <v>159</v>
      </c>
      <c r="I216" s="153">
        <v>11</v>
      </c>
      <c r="J216" s="153" t="s">
        <v>56</v>
      </c>
      <c r="K216" s="153" t="s">
        <v>56</v>
      </c>
      <c r="L216" s="153" t="s">
        <v>56</v>
      </c>
      <c r="M216" s="153" t="s">
        <v>56</v>
      </c>
      <c r="N216" s="153" t="s">
        <v>56</v>
      </c>
      <c r="O216" s="153" t="s">
        <v>56</v>
      </c>
      <c r="P216" s="153" t="s">
        <v>56</v>
      </c>
      <c r="Q216" s="155" t="s">
        <v>56</v>
      </c>
      <c r="R216" s="156" t="s">
        <v>56</v>
      </c>
      <c r="S216" s="153" t="s">
        <v>56</v>
      </c>
      <c r="T216">
        <v>38.674999999999997</v>
      </c>
      <c r="U216" s="160" t="s">
        <v>166</v>
      </c>
      <c r="V216" s="153" t="e">
        <f t="shared" si="30"/>
        <v>#DIV/0!</v>
      </c>
    </row>
    <row r="217" spans="1:22" x14ac:dyDescent="0.3">
      <c r="A217" s="153">
        <v>2374</v>
      </c>
      <c r="B217" s="153">
        <v>43529</v>
      </c>
      <c r="C217" s="153" t="b">
        <v>0</v>
      </c>
      <c r="D217" s="153" t="s">
        <v>88</v>
      </c>
      <c r="E217" s="153">
        <v>1</v>
      </c>
      <c r="F217" s="153">
        <v>6</v>
      </c>
      <c r="G217" s="153">
        <v>21</v>
      </c>
      <c r="H217" s="153" t="s">
        <v>159</v>
      </c>
      <c r="I217" s="153">
        <v>11</v>
      </c>
      <c r="J217" s="152">
        <v>6.1</v>
      </c>
      <c r="K217" s="152">
        <v>3.8</v>
      </c>
      <c r="L217" s="152">
        <v>2.2999999999999998</v>
      </c>
      <c r="M217" s="152">
        <v>8.4</v>
      </c>
      <c r="N217" s="152">
        <v>5.4</v>
      </c>
      <c r="O217" s="152">
        <v>3</v>
      </c>
      <c r="P217" s="154">
        <f t="shared" ref="P217:P230" si="33">AVERAGE(L217,O217)</f>
        <v>2.65</v>
      </c>
      <c r="Q217" s="155">
        <f t="shared" ref="Q217:Q230" si="34">IF(AND((N217+K217)/2&gt;5,(M217+J217)/2&gt;10,R217="N",S217="N"),4,IF(AND((N217+K217)/2&lt;5,(M217+J217)/2&gt;10,R217="N",S217="N"),4,IF(AND((N217+K217)/2&lt;5,(M217+J217)/2&lt;5,R217="Y"),1,IF(AND(S217="Y",R217="N"),3,IF(AND(S217="Y",R217="Y"),1,IF(AND((N217+K217)/2&lt;5,(M217+J217)/2&gt;5,(M217+J217)/2&lt;10,R217="N",S217="N"),2,IF(AND((N217+K217)/2&lt;5,(M217+J217)/2&lt;5,R217="N",S217="N"),0,"")))))))</f>
        <v>2</v>
      </c>
      <c r="R217" s="152" t="s">
        <v>105</v>
      </c>
      <c r="S217" s="160" t="s">
        <v>105</v>
      </c>
      <c r="T217">
        <v>33.630000000000003</v>
      </c>
      <c r="U217" s="160" t="s">
        <v>165</v>
      </c>
      <c r="V217" s="153">
        <f t="shared" si="30"/>
        <v>5.9249999999999989</v>
      </c>
    </row>
    <row r="218" spans="1:22" x14ac:dyDescent="0.3">
      <c r="A218" s="153">
        <v>2375</v>
      </c>
      <c r="B218" s="153">
        <v>43529</v>
      </c>
      <c r="C218" s="153" t="b">
        <v>1</v>
      </c>
      <c r="D218" s="153" t="s">
        <v>88</v>
      </c>
      <c r="E218" s="153" t="s">
        <v>56</v>
      </c>
      <c r="F218" s="153">
        <v>6</v>
      </c>
      <c r="G218" s="153">
        <v>21</v>
      </c>
      <c r="H218" s="153" t="s">
        <v>159</v>
      </c>
      <c r="I218" s="153">
        <v>11</v>
      </c>
      <c r="J218" s="152">
        <v>5.0999999999999996</v>
      </c>
      <c r="K218" s="152">
        <v>2.6</v>
      </c>
      <c r="L218" s="152">
        <v>2.5</v>
      </c>
      <c r="M218" s="152">
        <v>6</v>
      </c>
      <c r="N218" s="152">
        <v>3.8</v>
      </c>
      <c r="O218" s="152">
        <v>1.9</v>
      </c>
      <c r="P218" s="154">
        <f t="shared" si="33"/>
        <v>2.2000000000000002</v>
      </c>
      <c r="Q218" s="155">
        <f t="shared" si="34"/>
        <v>2</v>
      </c>
      <c r="R218" s="152" t="s">
        <v>105</v>
      </c>
      <c r="S218" s="152" t="s">
        <v>105</v>
      </c>
      <c r="T218">
        <v>33.409999999999997</v>
      </c>
      <c r="U218" s="160" t="s">
        <v>165</v>
      </c>
      <c r="V218" s="153">
        <f t="shared" si="30"/>
        <v>4.375</v>
      </c>
    </row>
    <row r="219" spans="1:22" x14ac:dyDescent="0.3">
      <c r="A219" s="153">
        <v>2375</v>
      </c>
      <c r="B219" s="153">
        <v>43529</v>
      </c>
      <c r="C219" s="153" t="b">
        <v>1</v>
      </c>
      <c r="D219" s="153" t="s">
        <v>88</v>
      </c>
      <c r="E219" s="153" t="s">
        <v>56</v>
      </c>
      <c r="F219" s="153">
        <v>6</v>
      </c>
      <c r="G219" s="153">
        <v>21</v>
      </c>
      <c r="H219" s="153" t="s">
        <v>159</v>
      </c>
      <c r="I219" s="153">
        <v>11</v>
      </c>
      <c r="J219" s="152">
        <v>5</v>
      </c>
      <c r="K219" s="152">
        <v>3.7</v>
      </c>
      <c r="L219" s="152">
        <v>2.5</v>
      </c>
      <c r="M219" s="152">
        <v>4.7</v>
      </c>
      <c r="N219" s="152">
        <v>3.3</v>
      </c>
      <c r="O219" s="152">
        <v>1.3</v>
      </c>
      <c r="P219" s="154">
        <f t="shared" si="33"/>
        <v>1.9</v>
      </c>
      <c r="Q219" s="155">
        <f t="shared" si="34"/>
        <v>0</v>
      </c>
      <c r="R219" s="152" t="s">
        <v>105</v>
      </c>
      <c r="S219" s="152" t="s">
        <v>105</v>
      </c>
      <c r="T219">
        <v>38.174999999999997</v>
      </c>
      <c r="U219" s="160" t="s">
        <v>166</v>
      </c>
      <c r="V219" s="153">
        <f t="shared" si="30"/>
        <v>4.1749999999999998</v>
      </c>
    </row>
    <row r="220" spans="1:22" x14ac:dyDescent="0.3">
      <c r="A220" s="153">
        <v>2375</v>
      </c>
      <c r="B220" s="153">
        <v>43529</v>
      </c>
      <c r="C220" s="153" t="b">
        <v>1</v>
      </c>
      <c r="D220" s="153" t="s">
        <v>88</v>
      </c>
      <c r="E220" s="153" t="s">
        <v>56</v>
      </c>
      <c r="F220" s="153">
        <v>6</v>
      </c>
      <c r="G220" s="153">
        <v>21</v>
      </c>
      <c r="H220" s="153" t="s">
        <v>159</v>
      </c>
      <c r="I220" s="153">
        <v>11</v>
      </c>
      <c r="J220" s="152">
        <v>5</v>
      </c>
      <c r="K220" s="152">
        <v>2.4</v>
      </c>
      <c r="L220" s="152">
        <v>2.6</v>
      </c>
      <c r="M220" s="152">
        <v>5.7</v>
      </c>
      <c r="N220" s="152">
        <v>2.6</v>
      </c>
      <c r="O220" s="152">
        <v>2.2999999999999998</v>
      </c>
      <c r="P220" s="154">
        <f t="shared" si="33"/>
        <v>2.4500000000000002</v>
      </c>
      <c r="Q220" s="155">
        <f t="shared" si="34"/>
        <v>2</v>
      </c>
      <c r="R220" s="152" t="s">
        <v>105</v>
      </c>
      <c r="S220" s="152" t="s">
        <v>105</v>
      </c>
      <c r="T220">
        <v>33.24</v>
      </c>
      <c r="U220" s="160" t="s">
        <v>165</v>
      </c>
      <c r="V220" s="153">
        <f t="shared" si="30"/>
        <v>3.9250000000000003</v>
      </c>
    </row>
    <row r="221" spans="1:22" x14ac:dyDescent="0.3">
      <c r="A221" s="153">
        <v>2375</v>
      </c>
      <c r="B221" s="153">
        <v>43529</v>
      </c>
      <c r="C221" s="153" t="b">
        <v>1</v>
      </c>
      <c r="D221" s="153" t="s">
        <v>88</v>
      </c>
      <c r="E221" s="153" t="s">
        <v>56</v>
      </c>
      <c r="F221" s="153">
        <v>6</v>
      </c>
      <c r="G221" s="153">
        <v>21</v>
      </c>
      <c r="H221" s="153" t="s">
        <v>159</v>
      </c>
      <c r="I221" s="153">
        <v>11</v>
      </c>
      <c r="J221" s="152">
        <v>5.6</v>
      </c>
      <c r="K221" s="152">
        <v>3.4</v>
      </c>
      <c r="L221" s="152">
        <v>3.1</v>
      </c>
      <c r="M221" s="152">
        <v>5</v>
      </c>
      <c r="N221" s="152">
        <v>2</v>
      </c>
      <c r="O221" s="152">
        <v>1.9</v>
      </c>
      <c r="P221" s="154">
        <f t="shared" si="33"/>
        <v>2.5</v>
      </c>
      <c r="Q221" s="155">
        <f t="shared" si="34"/>
        <v>2</v>
      </c>
      <c r="R221" s="152" t="s">
        <v>105</v>
      </c>
      <c r="S221" s="152" t="s">
        <v>105</v>
      </c>
      <c r="T221">
        <v>36.674999999999997</v>
      </c>
      <c r="U221" s="160" t="s">
        <v>166</v>
      </c>
      <c r="V221" s="153">
        <f t="shared" si="30"/>
        <v>4</v>
      </c>
    </row>
    <row r="222" spans="1:22" x14ac:dyDescent="0.3">
      <c r="A222" s="153">
        <v>2380</v>
      </c>
      <c r="B222" s="153">
        <v>43550</v>
      </c>
      <c r="C222" s="153" t="b">
        <v>0</v>
      </c>
      <c r="D222" s="153" t="s">
        <v>88</v>
      </c>
      <c r="E222" s="153">
        <v>2</v>
      </c>
      <c r="F222" s="153">
        <v>7</v>
      </c>
      <c r="G222" s="153">
        <v>9</v>
      </c>
      <c r="H222" s="153" t="s">
        <v>159</v>
      </c>
      <c r="I222" s="153">
        <v>11</v>
      </c>
      <c r="J222" s="152">
        <v>11.3</v>
      </c>
      <c r="K222" s="152">
        <v>6.8</v>
      </c>
      <c r="L222" s="152">
        <v>4.5</v>
      </c>
      <c r="M222" s="152">
        <v>11.8</v>
      </c>
      <c r="N222" s="152">
        <v>7.1</v>
      </c>
      <c r="O222" s="152">
        <v>5.6</v>
      </c>
      <c r="P222" s="154">
        <f t="shared" si="33"/>
        <v>5.05</v>
      </c>
      <c r="Q222" s="155">
        <f t="shared" si="34"/>
        <v>4</v>
      </c>
      <c r="R222" s="152" t="s">
        <v>105</v>
      </c>
      <c r="S222" s="152" t="s">
        <v>105</v>
      </c>
      <c r="T222">
        <v>33.57</v>
      </c>
      <c r="U222" s="160" t="s">
        <v>165</v>
      </c>
      <c r="V222" s="153">
        <f t="shared" si="30"/>
        <v>9.25</v>
      </c>
    </row>
    <row r="223" spans="1:22" x14ac:dyDescent="0.3">
      <c r="A223" s="153">
        <v>2380</v>
      </c>
      <c r="B223" s="153">
        <v>43550</v>
      </c>
      <c r="C223" s="153" t="b">
        <v>0</v>
      </c>
      <c r="D223" s="153" t="s">
        <v>88</v>
      </c>
      <c r="E223" s="153">
        <v>2</v>
      </c>
      <c r="F223" s="153">
        <v>7</v>
      </c>
      <c r="G223" s="153">
        <v>9</v>
      </c>
      <c r="H223" s="153" t="s">
        <v>159</v>
      </c>
      <c r="I223" s="153">
        <v>11</v>
      </c>
      <c r="J223" s="152">
        <v>12.3</v>
      </c>
      <c r="K223" s="152">
        <v>6.4</v>
      </c>
      <c r="L223" s="152">
        <v>5.9</v>
      </c>
      <c r="M223" s="152">
        <v>12.3</v>
      </c>
      <c r="N223" s="152">
        <v>7.4</v>
      </c>
      <c r="O223" s="152">
        <v>5.2</v>
      </c>
      <c r="P223" s="154">
        <f t="shared" si="33"/>
        <v>5.5500000000000007</v>
      </c>
      <c r="Q223" s="155">
        <f t="shared" si="34"/>
        <v>4</v>
      </c>
      <c r="R223" s="152" t="s">
        <v>105</v>
      </c>
      <c r="S223" s="152" t="s">
        <v>105</v>
      </c>
      <c r="T223">
        <v>33.78</v>
      </c>
      <c r="U223" s="160" t="s">
        <v>165</v>
      </c>
      <c r="V223" s="153">
        <f t="shared" si="30"/>
        <v>9.6000000000000014</v>
      </c>
    </row>
    <row r="224" spans="1:22" x14ac:dyDescent="0.3">
      <c r="A224" s="153">
        <v>2334</v>
      </c>
      <c r="B224" s="153">
        <v>43403</v>
      </c>
      <c r="C224" s="153" t="b">
        <v>0</v>
      </c>
      <c r="D224" s="153" t="s">
        <v>88</v>
      </c>
      <c r="E224" s="153">
        <v>1</v>
      </c>
      <c r="F224" s="153">
        <v>1</v>
      </c>
      <c r="G224" s="153">
        <v>12</v>
      </c>
      <c r="H224" s="153" t="s">
        <v>159</v>
      </c>
      <c r="I224" s="153">
        <v>12</v>
      </c>
      <c r="J224" s="152">
        <v>12.7</v>
      </c>
      <c r="K224" s="152">
        <v>6.1</v>
      </c>
      <c r="L224" s="152">
        <v>6.6</v>
      </c>
      <c r="M224" s="153">
        <v>14.2</v>
      </c>
      <c r="N224" s="152">
        <v>7.6</v>
      </c>
      <c r="O224" s="152">
        <v>6.9</v>
      </c>
      <c r="P224" s="154">
        <f t="shared" si="33"/>
        <v>6.75</v>
      </c>
      <c r="Q224" s="155">
        <f t="shared" si="34"/>
        <v>4</v>
      </c>
      <c r="R224" s="152" t="s">
        <v>105</v>
      </c>
      <c r="S224" s="160" t="s">
        <v>105</v>
      </c>
      <c r="T224">
        <v>33.31</v>
      </c>
      <c r="U224" s="160" t="s">
        <v>165</v>
      </c>
      <c r="V224" s="153">
        <f t="shared" si="30"/>
        <v>10.15</v>
      </c>
    </row>
    <row r="225" spans="1:22" x14ac:dyDescent="0.3">
      <c r="A225" s="153">
        <v>2335</v>
      </c>
      <c r="B225" s="153">
        <v>43403</v>
      </c>
      <c r="C225" s="153" t="b">
        <v>0</v>
      </c>
      <c r="D225" s="153" t="s">
        <v>89</v>
      </c>
      <c r="E225" s="153">
        <v>2</v>
      </c>
      <c r="F225" s="153">
        <v>1</v>
      </c>
      <c r="G225" s="153">
        <v>12</v>
      </c>
      <c r="H225" s="153" t="s">
        <v>159</v>
      </c>
      <c r="I225" s="153">
        <v>12</v>
      </c>
      <c r="J225" s="152">
        <v>14.9</v>
      </c>
      <c r="K225" s="152">
        <v>9.8000000000000007</v>
      </c>
      <c r="L225" s="152">
        <v>5.0999999999999996</v>
      </c>
      <c r="M225" s="152">
        <v>20.5</v>
      </c>
      <c r="N225" s="152">
        <v>13.3</v>
      </c>
      <c r="O225" s="152">
        <v>6.3</v>
      </c>
      <c r="P225" s="154">
        <f t="shared" si="33"/>
        <v>5.6999999999999993</v>
      </c>
      <c r="Q225" s="155">
        <f t="shared" si="34"/>
        <v>4</v>
      </c>
      <c r="R225" s="152" t="s">
        <v>105</v>
      </c>
      <c r="S225" s="160" t="s">
        <v>105</v>
      </c>
      <c r="T225">
        <v>33.630000000000003</v>
      </c>
      <c r="U225" s="160" t="s">
        <v>165</v>
      </c>
      <c r="V225" s="153">
        <f t="shared" si="30"/>
        <v>14.625</v>
      </c>
    </row>
    <row r="226" spans="1:22" x14ac:dyDescent="0.3">
      <c r="A226" s="153">
        <v>2344</v>
      </c>
      <c r="B226" s="153">
        <v>43411</v>
      </c>
      <c r="C226" s="153" t="b">
        <v>0</v>
      </c>
      <c r="D226" s="153" t="s">
        <v>88</v>
      </c>
      <c r="E226" s="153">
        <v>1</v>
      </c>
      <c r="F226" s="153">
        <v>2</v>
      </c>
      <c r="G226" s="153">
        <v>14</v>
      </c>
      <c r="H226" s="153" t="s">
        <v>159</v>
      </c>
      <c r="I226" s="153">
        <v>12</v>
      </c>
      <c r="J226" s="152">
        <v>2.4</v>
      </c>
      <c r="K226" s="152">
        <v>1.7</v>
      </c>
      <c r="L226" s="152">
        <v>0.7</v>
      </c>
      <c r="M226" s="152">
        <v>3.2</v>
      </c>
      <c r="N226" s="152">
        <v>1.1000000000000001</v>
      </c>
      <c r="O226" s="152">
        <v>0.5</v>
      </c>
      <c r="P226" s="154">
        <f t="shared" si="33"/>
        <v>0.6</v>
      </c>
      <c r="Q226" s="155">
        <f t="shared" si="34"/>
        <v>0</v>
      </c>
      <c r="R226" s="152" t="s">
        <v>105</v>
      </c>
      <c r="S226" s="160" t="s">
        <v>105</v>
      </c>
      <c r="T226">
        <v>33.630000000000003</v>
      </c>
      <c r="U226" s="160" t="s">
        <v>165</v>
      </c>
      <c r="V226" s="153">
        <f t="shared" si="30"/>
        <v>2.1</v>
      </c>
    </row>
    <row r="227" spans="1:22" x14ac:dyDescent="0.3">
      <c r="A227" s="153">
        <v>2344</v>
      </c>
      <c r="B227" s="153">
        <v>43411</v>
      </c>
      <c r="C227" s="153" t="b">
        <v>0</v>
      </c>
      <c r="D227" s="153" t="s">
        <v>88</v>
      </c>
      <c r="E227" s="153">
        <v>1</v>
      </c>
      <c r="F227" s="153">
        <v>2</v>
      </c>
      <c r="G227" s="153">
        <v>14</v>
      </c>
      <c r="H227" s="153" t="s">
        <v>159</v>
      </c>
      <c r="I227" s="153">
        <v>12</v>
      </c>
      <c r="J227" s="152">
        <v>3.7</v>
      </c>
      <c r="K227" s="152">
        <v>2.2000000000000002</v>
      </c>
      <c r="L227" s="152">
        <v>1.5</v>
      </c>
      <c r="M227" s="152">
        <v>2.4</v>
      </c>
      <c r="N227" s="152">
        <v>1.4</v>
      </c>
      <c r="O227" s="152">
        <v>1</v>
      </c>
      <c r="P227" s="154">
        <f t="shared" si="33"/>
        <v>1.25</v>
      </c>
      <c r="Q227" s="155">
        <f t="shared" si="34"/>
        <v>0</v>
      </c>
      <c r="R227" s="152" t="s">
        <v>105</v>
      </c>
      <c r="S227" s="160" t="s">
        <v>105</v>
      </c>
      <c r="T227">
        <v>33.44</v>
      </c>
      <c r="U227" s="160" t="s">
        <v>165</v>
      </c>
      <c r="V227" s="153">
        <f t="shared" si="30"/>
        <v>2.4250000000000003</v>
      </c>
    </row>
    <row r="228" spans="1:22" x14ac:dyDescent="0.3">
      <c r="A228" s="153">
        <v>2350</v>
      </c>
      <c r="B228" s="153">
        <v>43424</v>
      </c>
      <c r="C228" s="153" t="b">
        <v>0</v>
      </c>
      <c r="D228" s="153" t="s">
        <v>88</v>
      </c>
      <c r="E228" s="153">
        <v>1</v>
      </c>
      <c r="F228" s="153">
        <v>3</v>
      </c>
      <c r="G228" s="153">
        <v>6</v>
      </c>
      <c r="H228" s="153" t="s">
        <v>159</v>
      </c>
      <c r="I228" s="153">
        <v>12</v>
      </c>
      <c r="J228" s="152">
        <v>6.2</v>
      </c>
      <c r="K228" s="152">
        <v>2.2999999999999998</v>
      </c>
      <c r="L228" s="152">
        <v>3.9</v>
      </c>
      <c r="M228" s="152">
        <v>9.6</v>
      </c>
      <c r="N228" s="152">
        <v>4</v>
      </c>
      <c r="O228" s="152">
        <v>4.3</v>
      </c>
      <c r="P228" s="154">
        <f t="shared" si="33"/>
        <v>4.0999999999999996</v>
      </c>
      <c r="Q228" s="155">
        <f t="shared" si="34"/>
        <v>2</v>
      </c>
      <c r="R228" s="152" t="s">
        <v>105</v>
      </c>
      <c r="S228" s="160" t="s">
        <v>105</v>
      </c>
      <c r="T228">
        <v>33.630000000000003</v>
      </c>
      <c r="U228" s="160" t="s">
        <v>165</v>
      </c>
      <c r="V228" s="153">
        <f t="shared" si="30"/>
        <v>5.5250000000000004</v>
      </c>
    </row>
    <row r="229" spans="1:22" x14ac:dyDescent="0.3">
      <c r="A229" s="153">
        <v>2350</v>
      </c>
      <c r="B229" s="153">
        <v>43424</v>
      </c>
      <c r="C229" s="153" t="b">
        <v>0</v>
      </c>
      <c r="D229" s="153" t="s">
        <v>88</v>
      </c>
      <c r="E229" s="153">
        <v>1</v>
      </c>
      <c r="F229" s="153">
        <v>3</v>
      </c>
      <c r="G229" s="153">
        <v>6</v>
      </c>
      <c r="H229" s="153" t="s">
        <v>159</v>
      </c>
      <c r="I229" s="153">
        <v>12</v>
      </c>
      <c r="J229" s="152">
        <v>8.1</v>
      </c>
      <c r="K229" s="152">
        <v>3.6</v>
      </c>
      <c r="L229" s="152">
        <v>4.5</v>
      </c>
      <c r="M229" s="152">
        <v>7.9</v>
      </c>
      <c r="N229" s="152">
        <v>5.8</v>
      </c>
      <c r="O229" s="152">
        <v>3.1</v>
      </c>
      <c r="P229" s="154">
        <f t="shared" si="33"/>
        <v>3.8</v>
      </c>
      <c r="Q229" s="155">
        <f t="shared" si="34"/>
        <v>2</v>
      </c>
      <c r="R229" s="152" t="s">
        <v>105</v>
      </c>
      <c r="S229" s="160" t="s">
        <v>105</v>
      </c>
      <c r="T229">
        <v>33.44</v>
      </c>
      <c r="U229" s="160" t="s">
        <v>165</v>
      </c>
      <c r="V229" s="153">
        <f t="shared" si="30"/>
        <v>6.3500000000000005</v>
      </c>
    </row>
    <row r="230" spans="1:22" x14ac:dyDescent="0.3">
      <c r="A230" s="153">
        <v>2351</v>
      </c>
      <c r="B230" s="153">
        <v>43424</v>
      </c>
      <c r="C230" s="153" t="b">
        <v>0</v>
      </c>
      <c r="D230" s="153" t="s">
        <v>88</v>
      </c>
      <c r="E230" s="153">
        <v>2</v>
      </c>
      <c r="F230" s="153">
        <v>3</v>
      </c>
      <c r="G230" s="153">
        <v>6</v>
      </c>
      <c r="H230" s="153" t="s">
        <v>159</v>
      </c>
      <c r="I230" s="153">
        <v>12</v>
      </c>
      <c r="J230" s="152">
        <v>12.4</v>
      </c>
      <c r="K230" s="152">
        <v>4.0999999999999996</v>
      </c>
      <c r="L230" s="152">
        <v>8.3000000000000007</v>
      </c>
      <c r="M230" s="152">
        <v>14.4</v>
      </c>
      <c r="N230" s="152">
        <v>5.4</v>
      </c>
      <c r="O230" s="152">
        <v>5.0999999999999996</v>
      </c>
      <c r="P230" s="154">
        <f t="shared" si="33"/>
        <v>6.7</v>
      </c>
      <c r="Q230" s="155">
        <f t="shared" si="34"/>
        <v>4</v>
      </c>
      <c r="R230" s="152" t="s">
        <v>105</v>
      </c>
      <c r="S230" s="152" t="s">
        <v>105</v>
      </c>
      <c r="T230">
        <v>33.57</v>
      </c>
      <c r="U230" s="160" t="s">
        <v>165</v>
      </c>
      <c r="V230" s="153">
        <f t="shared" si="30"/>
        <v>9.0749999999999993</v>
      </c>
    </row>
    <row r="231" spans="1:22" x14ac:dyDescent="0.3">
      <c r="A231" s="153">
        <v>2367</v>
      </c>
      <c r="B231" s="153">
        <v>43507</v>
      </c>
      <c r="C231" s="153" t="b">
        <v>0</v>
      </c>
      <c r="D231" s="153" t="s">
        <v>89</v>
      </c>
      <c r="E231" s="153">
        <v>2</v>
      </c>
      <c r="F231" s="153">
        <v>4</v>
      </c>
      <c r="G231" s="153">
        <v>1</v>
      </c>
      <c r="H231" s="153" t="s">
        <v>159</v>
      </c>
      <c r="I231" s="153">
        <v>12</v>
      </c>
      <c r="J231" s="153" t="s">
        <v>56</v>
      </c>
      <c r="K231" s="153" t="s">
        <v>56</v>
      </c>
      <c r="L231" s="153" t="s">
        <v>56</v>
      </c>
      <c r="M231" s="153" t="s">
        <v>56</v>
      </c>
      <c r="N231" s="153" t="s">
        <v>56</v>
      </c>
      <c r="O231" s="153" t="s">
        <v>56</v>
      </c>
      <c r="P231" s="153" t="s">
        <v>56</v>
      </c>
      <c r="Q231" s="155" t="s">
        <v>56</v>
      </c>
      <c r="R231" s="156" t="s">
        <v>56</v>
      </c>
      <c r="S231" s="153" t="s">
        <v>56</v>
      </c>
      <c r="T231">
        <v>33.630000000000003</v>
      </c>
      <c r="U231" s="160" t="s">
        <v>165</v>
      </c>
      <c r="V231" s="153" t="e">
        <f t="shared" si="30"/>
        <v>#DIV/0!</v>
      </c>
    </row>
    <row r="232" spans="1:22" x14ac:dyDescent="0.3">
      <c r="A232" s="153">
        <v>2370</v>
      </c>
      <c r="B232" s="153">
        <v>43514</v>
      </c>
      <c r="C232" s="153" t="b">
        <v>0</v>
      </c>
      <c r="D232" s="153" t="s">
        <v>89</v>
      </c>
      <c r="E232" s="153">
        <v>2</v>
      </c>
      <c r="F232" s="153">
        <v>5</v>
      </c>
      <c r="G232" s="153">
        <v>16</v>
      </c>
      <c r="H232" s="153" t="s">
        <v>159</v>
      </c>
      <c r="I232" s="153">
        <v>12</v>
      </c>
      <c r="J232" s="153" t="s">
        <v>56</v>
      </c>
      <c r="K232" s="153" t="s">
        <v>56</v>
      </c>
      <c r="L232" s="153" t="s">
        <v>56</v>
      </c>
      <c r="M232" s="153" t="s">
        <v>56</v>
      </c>
      <c r="N232" s="153" t="s">
        <v>56</v>
      </c>
      <c r="O232" s="153" t="s">
        <v>56</v>
      </c>
      <c r="P232" s="153" t="s">
        <v>56</v>
      </c>
      <c r="Q232" s="155" t="s">
        <v>56</v>
      </c>
      <c r="R232" s="153" t="s">
        <v>56</v>
      </c>
      <c r="S232" s="153" t="s">
        <v>56</v>
      </c>
      <c r="T232">
        <v>33.630000000000003</v>
      </c>
      <c r="U232" s="160" t="s">
        <v>165</v>
      </c>
      <c r="V232" s="153" t="e">
        <f t="shared" si="30"/>
        <v>#DIV/0!</v>
      </c>
    </row>
    <row r="233" spans="1:22" x14ac:dyDescent="0.3">
      <c r="A233" s="153">
        <v>2371</v>
      </c>
      <c r="B233" s="153">
        <v>43514</v>
      </c>
      <c r="C233" s="153" t="b">
        <v>1</v>
      </c>
      <c r="D233" s="153" t="s">
        <v>88</v>
      </c>
      <c r="E233" s="153" t="s">
        <v>56</v>
      </c>
      <c r="F233" s="153">
        <v>5</v>
      </c>
      <c r="G233" s="153">
        <v>16</v>
      </c>
      <c r="H233" s="153" t="s">
        <v>159</v>
      </c>
      <c r="I233" s="153">
        <v>12</v>
      </c>
      <c r="J233" s="153" t="s">
        <v>56</v>
      </c>
      <c r="K233" s="153" t="s">
        <v>56</v>
      </c>
      <c r="L233" s="153" t="s">
        <v>56</v>
      </c>
      <c r="M233" s="153" t="s">
        <v>56</v>
      </c>
      <c r="N233" s="153" t="s">
        <v>56</v>
      </c>
      <c r="O233" s="153" t="s">
        <v>56</v>
      </c>
      <c r="P233" s="153" t="s">
        <v>56</v>
      </c>
      <c r="Q233" s="155" t="s">
        <v>56</v>
      </c>
      <c r="R233" s="153" t="s">
        <v>56</v>
      </c>
      <c r="S233" s="153" t="s">
        <v>56</v>
      </c>
      <c r="T233">
        <v>35.174999999999997</v>
      </c>
      <c r="U233" s="160" t="s">
        <v>166</v>
      </c>
      <c r="V233" s="153" t="e">
        <f t="shared" si="30"/>
        <v>#DIV/0!</v>
      </c>
    </row>
    <row r="234" spans="1:22" x14ac:dyDescent="0.3">
      <c r="A234" s="153">
        <v>2375</v>
      </c>
      <c r="B234" s="153">
        <v>43529</v>
      </c>
      <c r="C234" s="153" t="b">
        <v>1</v>
      </c>
      <c r="D234" s="153" t="s">
        <v>88</v>
      </c>
      <c r="E234" s="153" t="s">
        <v>56</v>
      </c>
      <c r="F234" s="153">
        <v>6</v>
      </c>
      <c r="G234" s="153">
        <v>21</v>
      </c>
      <c r="H234" s="153" t="s">
        <v>159</v>
      </c>
      <c r="I234" s="153">
        <v>12</v>
      </c>
      <c r="J234" s="152">
        <v>5.0999999999999996</v>
      </c>
      <c r="K234" s="152">
        <v>3.6</v>
      </c>
      <c r="L234" s="152">
        <v>2.5</v>
      </c>
      <c r="M234" s="152">
        <v>5.0999999999999996</v>
      </c>
      <c r="N234" s="152">
        <v>2.9</v>
      </c>
      <c r="O234" s="152">
        <v>1.9</v>
      </c>
      <c r="P234" s="154">
        <f>AVERAGE(L234,O234)</f>
        <v>2.2000000000000002</v>
      </c>
      <c r="Q234" s="155">
        <f>IF(AND((N234+K234)/2&gt;5,(M234+J234)/2&gt;10,R234="N",S234="N"),4,IF(AND((N234+K234)/2&lt;5,(M234+J234)/2&gt;10,R234="N",S234="N"),4,IF(AND((N234+K234)/2&lt;5,(M234+J234)/2&lt;5,R234="Y"),1,IF(AND(S234="Y",R234="N"),3,IF(AND(S234="Y",R234="Y"),1,IF(AND((N234+K234)/2&lt;5,(M234+J234)/2&gt;5,(M234+J234)/2&lt;10,R234="N",S234="N"),2,IF(AND((N234+K234)/2&lt;5,(M234+J234)/2&lt;5,R234="N",S234="N"),0,"")))))))</f>
        <v>2</v>
      </c>
      <c r="R234" s="152" t="s">
        <v>105</v>
      </c>
      <c r="S234" s="152" t="s">
        <v>105</v>
      </c>
      <c r="T234">
        <v>34.674999999999997</v>
      </c>
      <c r="U234" s="160" t="s">
        <v>166</v>
      </c>
      <c r="V234" s="153">
        <f t="shared" si="30"/>
        <v>4.1749999999999998</v>
      </c>
    </row>
    <row r="235" spans="1:22" x14ac:dyDescent="0.3">
      <c r="A235" s="153">
        <v>2375</v>
      </c>
      <c r="B235" s="153">
        <v>43529</v>
      </c>
      <c r="C235" s="153" t="b">
        <v>1</v>
      </c>
      <c r="D235" s="153" t="s">
        <v>88</v>
      </c>
      <c r="E235" s="153" t="s">
        <v>56</v>
      </c>
      <c r="F235" s="153">
        <v>6</v>
      </c>
      <c r="G235" s="153">
        <v>21</v>
      </c>
      <c r="H235" s="153" t="s">
        <v>159</v>
      </c>
      <c r="I235" s="153">
        <v>12</v>
      </c>
      <c r="J235" s="152">
        <v>2.7</v>
      </c>
      <c r="K235" s="152">
        <v>3.3</v>
      </c>
      <c r="L235" s="152">
        <v>1.3</v>
      </c>
      <c r="M235" s="152">
        <v>3.8</v>
      </c>
      <c r="N235" s="152">
        <v>2.5</v>
      </c>
      <c r="O235" s="152">
        <v>1.4</v>
      </c>
      <c r="P235" s="154">
        <f>AVERAGE(L235,O235)</f>
        <v>1.35</v>
      </c>
      <c r="Q235" s="155">
        <f>IF(AND((N235+K235)/2&gt;5,(M235+J235)/2&gt;10,R235="N",S235="N"),4,IF(AND((N235+K235)/2&lt;5,(M235+J235)/2&gt;10,R235="N",S235="N"),4,IF(AND((N235+K235)/2&lt;5,(M235+J235)/2&lt;5,R235="Y"),1,IF(AND(S235="Y",R235="N"),3,IF(AND(S235="Y",R235="Y"),1,IF(AND((N235+K235)/2&lt;5,(M235+J235)/2&gt;5,(M235+J235)/2&lt;10,R235="N",S235="N"),2,IF(AND((N235+K235)/2&lt;5,(M235+J235)/2&lt;5,R235="N",S235="N"),0,"")))))))</f>
        <v>0</v>
      </c>
      <c r="R235" s="152" t="s">
        <v>105</v>
      </c>
      <c r="S235" s="152" t="s">
        <v>105</v>
      </c>
      <c r="T235">
        <v>38.674999999999997</v>
      </c>
      <c r="U235" s="160" t="s">
        <v>166</v>
      </c>
      <c r="V235" s="153">
        <f t="shared" si="30"/>
        <v>3.0750000000000002</v>
      </c>
    </row>
    <row r="236" spans="1:22" x14ac:dyDescent="0.3">
      <c r="A236" s="153">
        <v>2379</v>
      </c>
      <c r="B236" s="153">
        <v>43550</v>
      </c>
      <c r="C236" s="153" t="b">
        <v>1</v>
      </c>
      <c r="D236" s="153" t="s">
        <v>88</v>
      </c>
      <c r="E236" s="153">
        <v>1</v>
      </c>
      <c r="F236" s="153">
        <v>7</v>
      </c>
      <c r="G236" s="153">
        <v>10</v>
      </c>
      <c r="H236" s="153" t="s">
        <v>159</v>
      </c>
      <c r="I236" s="153">
        <v>12</v>
      </c>
      <c r="J236" s="152">
        <v>8.6999999999999993</v>
      </c>
      <c r="K236" s="152">
        <v>3.6</v>
      </c>
      <c r="L236" s="152">
        <v>5.0999999999999996</v>
      </c>
      <c r="M236" s="152">
        <v>6.1</v>
      </c>
      <c r="N236" s="152">
        <v>2.6</v>
      </c>
      <c r="O236" s="152">
        <v>4.7</v>
      </c>
      <c r="P236" s="154">
        <f>AVERAGE(L236,O236)</f>
        <v>4.9000000000000004</v>
      </c>
      <c r="Q236" s="155">
        <f>IF(AND((N236+K236)/2&gt;5,(M236+J236)/2&gt;10,R236="N",S236="N"),4,IF(AND((N236+K236)/2&lt;5,(M236+J236)/2&gt;10,R236="N",S236="N"),4,IF(AND((N236+K236)/2&lt;5,(M236+J236)/2&lt;5,R236="Y"),1,IF(AND(S236="Y",R236="N"),3,IF(AND(S236="Y",R236="Y"),1,IF(AND((N236+K236)/2&lt;5,(M236+J236)/2&gt;5,(M236+J236)/2&lt;10,R236="N",S236="N"),2,IF(AND((N236+K236)/2&lt;5,(M236+J236)/2&lt;5,R236="N",S236="N"),0,"")))))))</f>
        <v>2</v>
      </c>
      <c r="R236" s="152" t="s">
        <v>105</v>
      </c>
      <c r="S236" s="160" t="s">
        <v>105</v>
      </c>
      <c r="T236">
        <v>33.49</v>
      </c>
      <c r="U236" s="160" t="s">
        <v>165</v>
      </c>
      <c r="V236" s="153">
        <f t="shared" si="30"/>
        <v>5.25</v>
      </c>
    </row>
    <row r="237" spans="1:22" x14ac:dyDescent="0.3">
      <c r="A237" s="153">
        <v>2379</v>
      </c>
      <c r="B237" s="153">
        <v>43550</v>
      </c>
      <c r="C237" s="153" t="b">
        <v>1</v>
      </c>
      <c r="D237" s="153" t="s">
        <v>88</v>
      </c>
      <c r="E237" s="153">
        <v>1</v>
      </c>
      <c r="F237" s="153">
        <v>7</v>
      </c>
      <c r="G237" s="153">
        <v>10</v>
      </c>
      <c r="H237" s="153" t="s">
        <v>159</v>
      </c>
      <c r="I237" s="153">
        <v>12</v>
      </c>
      <c r="J237" s="152">
        <v>9.4</v>
      </c>
      <c r="K237" s="152">
        <v>3.4</v>
      </c>
      <c r="L237" s="152">
        <v>6</v>
      </c>
      <c r="M237" s="152">
        <v>6.2</v>
      </c>
      <c r="N237" s="152">
        <v>2.8</v>
      </c>
      <c r="O237" s="152">
        <v>4.7</v>
      </c>
      <c r="P237" s="154">
        <f>AVERAGE(L237,O237)</f>
        <v>5.35</v>
      </c>
      <c r="Q237" s="155">
        <f>IF(AND((N237+K237)/2&gt;5,(M237+J237)/2&gt;10,R237="N",S237="N"),4,IF(AND((N237+K237)/2&lt;5,(M237+J237)/2&gt;10,R237="N",S237="N"),4,IF(AND((N237+K237)/2&lt;5,(M237+J237)/2&lt;5,R237="Y"),1,IF(AND(S237="Y",R237="N"),3,IF(AND(S237="Y",R237="Y"),1,IF(AND((N237+K237)/2&lt;5,(M237+J237)/2&gt;5,(M237+J237)/2&lt;10,R237="N",S237="N"),2,IF(AND((N237+K237)/2&lt;5,(M237+J237)/2&lt;5,R237="N",S237="N"),0,"")))))))</f>
        <v>2</v>
      </c>
      <c r="R237" s="152" t="s">
        <v>105</v>
      </c>
      <c r="S237" s="160" t="s">
        <v>105</v>
      </c>
      <c r="T237">
        <v>33.630000000000003</v>
      </c>
      <c r="U237" s="160" t="s">
        <v>165</v>
      </c>
      <c r="V237" s="153">
        <f t="shared" si="30"/>
        <v>5.45</v>
      </c>
    </row>
    <row r="238" spans="1:22" x14ac:dyDescent="0.3">
      <c r="A238" s="153">
        <v>2379</v>
      </c>
      <c r="B238" s="153">
        <v>43550</v>
      </c>
      <c r="C238" s="153" t="b">
        <v>1</v>
      </c>
      <c r="D238" s="153" t="s">
        <v>88</v>
      </c>
      <c r="E238" s="153">
        <v>1</v>
      </c>
      <c r="F238" s="153">
        <v>7</v>
      </c>
      <c r="G238" s="153">
        <v>10</v>
      </c>
      <c r="H238" s="153" t="s">
        <v>159</v>
      </c>
      <c r="I238" s="153">
        <v>12</v>
      </c>
      <c r="J238" s="152">
        <v>8</v>
      </c>
      <c r="K238" s="152">
        <v>3.1</v>
      </c>
      <c r="L238" s="152">
        <v>4.9000000000000004</v>
      </c>
      <c r="M238" s="153">
        <v>7</v>
      </c>
      <c r="N238" s="152">
        <v>2.7</v>
      </c>
      <c r="O238" s="152">
        <v>3.6</v>
      </c>
      <c r="P238" s="154">
        <f>AVERAGE(L238,O238)</f>
        <v>4.25</v>
      </c>
      <c r="Q238" s="155">
        <f>IF(AND((N238+K238)/2&gt;5,(M238+J238)/2&gt;10,R238="N",S238="N"),4,IF(AND((N238+K238)/2&lt;5,(M238+J238)/2&gt;10,R238="N",S238="N"),4,IF(AND((N238+K238)/2&lt;5,(M238+J238)/2&lt;5,R238="Y"),1,IF(AND(S238="Y",R238="N"),3,IF(AND(S238="Y",R238="Y"),1,IF(AND((N238+K238)/2&lt;5,(M238+J238)/2&gt;5,(M238+J238)/2&lt;10,R238="N",S238="N"),2,IF(AND((N238+K238)/2&lt;5,(M238+J238)/2&lt;5,R238="N",S238="N"),0,"")))))))</f>
        <v>2</v>
      </c>
      <c r="R238" s="152" t="s">
        <v>105</v>
      </c>
      <c r="S238" s="160" t="s">
        <v>105</v>
      </c>
      <c r="T238">
        <v>33.31</v>
      </c>
      <c r="U238" s="160" t="s">
        <v>165</v>
      </c>
      <c r="V238" s="153">
        <f t="shared" si="30"/>
        <v>5.2</v>
      </c>
    </row>
    <row r="239" spans="1:22" x14ac:dyDescent="0.3">
      <c r="A239" s="153">
        <v>2408</v>
      </c>
      <c r="B239" s="153">
        <v>43578</v>
      </c>
      <c r="C239" s="153" t="b">
        <v>1</v>
      </c>
      <c r="D239" s="153" t="s">
        <v>88</v>
      </c>
      <c r="E239" s="153">
        <v>1</v>
      </c>
      <c r="F239" s="153">
        <v>8</v>
      </c>
      <c r="G239" s="153">
        <v>5</v>
      </c>
      <c r="H239" s="153" t="s">
        <v>159</v>
      </c>
      <c r="I239" s="153">
        <v>12</v>
      </c>
      <c r="J239" s="153" t="s">
        <v>56</v>
      </c>
      <c r="K239" s="153" t="s">
        <v>56</v>
      </c>
      <c r="L239" s="153" t="s">
        <v>56</v>
      </c>
      <c r="M239" s="153" t="s">
        <v>56</v>
      </c>
      <c r="N239" s="153" t="s">
        <v>56</v>
      </c>
      <c r="O239" s="153" t="s">
        <v>56</v>
      </c>
      <c r="P239" s="153" t="s">
        <v>56</v>
      </c>
      <c r="Q239" s="155" t="s">
        <v>56</v>
      </c>
      <c r="R239" s="153" t="s">
        <v>56</v>
      </c>
      <c r="S239" s="153" t="s">
        <v>56</v>
      </c>
      <c r="T239">
        <v>33.78</v>
      </c>
      <c r="U239" s="160" t="s">
        <v>165</v>
      </c>
      <c r="V239" s="153" t="e">
        <f t="shared" si="30"/>
        <v>#DIV/0!</v>
      </c>
    </row>
    <row r="240" spans="1:22" x14ac:dyDescent="0.3">
      <c r="A240" s="153">
        <v>2408</v>
      </c>
      <c r="B240" s="153">
        <v>43578</v>
      </c>
      <c r="C240" s="153" t="b">
        <v>1</v>
      </c>
      <c r="D240" s="153" t="s">
        <v>88</v>
      </c>
      <c r="E240" s="153">
        <v>1</v>
      </c>
      <c r="F240" s="153">
        <v>8</v>
      </c>
      <c r="G240" s="153">
        <v>5</v>
      </c>
      <c r="H240" s="153" t="s">
        <v>159</v>
      </c>
      <c r="I240" s="153">
        <v>12</v>
      </c>
      <c r="J240" s="153" t="s">
        <v>56</v>
      </c>
      <c r="K240" s="153" t="s">
        <v>56</v>
      </c>
      <c r="L240" s="153" t="s">
        <v>56</v>
      </c>
      <c r="M240" s="153" t="s">
        <v>56</v>
      </c>
      <c r="N240" s="153" t="s">
        <v>56</v>
      </c>
      <c r="O240" s="153" t="s">
        <v>56</v>
      </c>
      <c r="P240" s="153" t="s">
        <v>56</v>
      </c>
      <c r="Q240" s="155" t="s">
        <v>56</v>
      </c>
      <c r="R240" s="153" t="s">
        <v>56</v>
      </c>
      <c r="S240" s="160" t="s">
        <v>56</v>
      </c>
      <c r="T240">
        <v>33.49</v>
      </c>
      <c r="U240" s="160" t="s">
        <v>165</v>
      </c>
      <c r="V240" s="153" t="e">
        <f t="shared" si="30"/>
        <v>#DIV/0!</v>
      </c>
    </row>
    <row r="241" spans="1:22" x14ac:dyDescent="0.3">
      <c r="A241" s="153">
        <v>2334</v>
      </c>
      <c r="B241" s="153">
        <v>43403</v>
      </c>
      <c r="C241" s="153" t="b">
        <v>0</v>
      </c>
      <c r="D241" s="153" t="s">
        <v>88</v>
      </c>
      <c r="E241" s="153">
        <v>1</v>
      </c>
      <c r="F241" s="153">
        <v>1</v>
      </c>
      <c r="G241" s="153">
        <v>12</v>
      </c>
      <c r="H241" s="153" t="s">
        <v>159</v>
      </c>
      <c r="I241" s="153">
        <v>13</v>
      </c>
      <c r="J241" s="152">
        <v>11.7</v>
      </c>
      <c r="K241" s="152">
        <v>5.8</v>
      </c>
      <c r="L241" s="152">
        <v>5.9</v>
      </c>
      <c r="M241" s="152">
        <v>15.6</v>
      </c>
      <c r="N241" s="152">
        <v>8.5</v>
      </c>
      <c r="O241" s="152">
        <v>5.7</v>
      </c>
      <c r="P241" s="154">
        <f t="shared" ref="P241:P256" si="35">AVERAGE(L241,O241)</f>
        <v>5.8000000000000007</v>
      </c>
      <c r="Q241" s="155">
        <f t="shared" ref="Q241:Q256" si="36">IF(AND((N241+K241)/2&gt;5,(M241+J241)/2&gt;10,R241="N",S241="N"),4,IF(AND((N241+K241)/2&lt;5,(M241+J241)/2&gt;10,R241="N",S241="N"),4,IF(AND((N241+K241)/2&lt;5,(M241+J241)/2&lt;5,R241="Y"),1,IF(AND(S241="Y",R241="N"),3,IF(AND(S241="Y",R241="Y"),1,IF(AND((N241+K241)/2&lt;5,(M241+J241)/2&gt;5,(M241+J241)/2&lt;10,R241="N",S241="N"),2,IF(AND((N241+K241)/2&lt;5,(M241+J241)/2&lt;5,R241="N",S241="N"),0,"")))))))</f>
        <v>4</v>
      </c>
      <c r="R241" s="152" t="s">
        <v>105</v>
      </c>
      <c r="S241" s="160" t="s">
        <v>105</v>
      </c>
      <c r="T241">
        <v>33.49</v>
      </c>
      <c r="U241" s="160" t="s">
        <v>165</v>
      </c>
      <c r="V241" s="153">
        <f t="shared" si="30"/>
        <v>10.4</v>
      </c>
    </row>
    <row r="242" spans="1:22" x14ac:dyDescent="0.3">
      <c r="A242" s="153">
        <v>2334</v>
      </c>
      <c r="B242" s="153">
        <v>43403</v>
      </c>
      <c r="C242" s="153" t="b">
        <v>0</v>
      </c>
      <c r="D242" s="153" t="s">
        <v>88</v>
      </c>
      <c r="E242" s="153">
        <v>1</v>
      </c>
      <c r="F242" s="153">
        <v>1</v>
      </c>
      <c r="G242" s="153">
        <v>12</v>
      </c>
      <c r="H242" s="153" t="s">
        <v>159</v>
      </c>
      <c r="I242" s="153">
        <v>13</v>
      </c>
      <c r="J242" s="152">
        <v>11.7</v>
      </c>
      <c r="K242" s="152">
        <v>5.8</v>
      </c>
      <c r="L242" s="152">
        <v>5.9</v>
      </c>
      <c r="M242" s="152">
        <v>15.4</v>
      </c>
      <c r="N242" s="152">
        <v>7.4</v>
      </c>
      <c r="O242" s="152">
        <v>8</v>
      </c>
      <c r="P242" s="154">
        <f t="shared" si="35"/>
        <v>6.95</v>
      </c>
      <c r="Q242" s="155">
        <f t="shared" si="36"/>
        <v>4</v>
      </c>
      <c r="R242" s="152" t="s">
        <v>105</v>
      </c>
      <c r="S242" s="160" t="s">
        <v>105</v>
      </c>
      <c r="T242">
        <v>33.549999999999997</v>
      </c>
      <c r="U242" s="160" t="s">
        <v>165</v>
      </c>
      <c r="V242" s="153">
        <f t="shared" si="30"/>
        <v>10.074999999999999</v>
      </c>
    </row>
    <row r="243" spans="1:22" x14ac:dyDescent="0.3">
      <c r="A243" s="153">
        <v>2335</v>
      </c>
      <c r="B243" s="153">
        <v>43403</v>
      </c>
      <c r="C243" s="153" t="b">
        <v>0</v>
      </c>
      <c r="D243" s="153" t="s">
        <v>89</v>
      </c>
      <c r="E243" s="153">
        <v>2</v>
      </c>
      <c r="F243" s="153">
        <v>1</v>
      </c>
      <c r="G243" s="153">
        <v>12</v>
      </c>
      <c r="H243" s="153" t="s">
        <v>159</v>
      </c>
      <c r="I243" s="153">
        <v>13</v>
      </c>
      <c r="J243" s="152">
        <v>13.6</v>
      </c>
      <c r="K243" s="152">
        <v>8.1</v>
      </c>
      <c r="L243" s="152">
        <v>5.5</v>
      </c>
      <c r="M243" s="153">
        <v>19.5</v>
      </c>
      <c r="N243" s="152">
        <v>11.2</v>
      </c>
      <c r="O243" s="152">
        <v>7.7</v>
      </c>
      <c r="P243" s="154">
        <f t="shared" si="35"/>
        <v>6.6</v>
      </c>
      <c r="Q243" s="155">
        <f t="shared" si="36"/>
        <v>4</v>
      </c>
      <c r="R243" s="152" t="s">
        <v>105</v>
      </c>
      <c r="S243" s="160" t="s">
        <v>105</v>
      </c>
      <c r="T243">
        <v>33.31</v>
      </c>
      <c r="U243" s="160" t="s">
        <v>165</v>
      </c>
      <c r="V243" s="153">
        <f t="shared" si="30"/>
        <v>13.100000000000001</v>
      </c>
    </row>
    <row r="244" spans="1:22" x14ac:dyDescent="0.3">
      <c r="A244" s="153">
        <v>2343</v>
      </c>
      <c r="B244" s="153">
        <v>43411</v>
      </c>
      <c r="C244" s="153" t="b">
        <v>0</v>
      </c>
      <c r="D244" s="153" t="s">
        <v>88</v>
      </c>
      <c r="E244" s="153">
        <v>2</v>
      </c>
      <c r="F244" s="153">
        <v>2</v>
      </c>
      <c r="G244" s="153">
        <v>12</v>
      </c>
      <c r="H244" s="153" t="s">
        <v>159</v>
      </c>
      <c r="I244" s="153">
        <v>13</v>
      </c>
      <c r="J244" s="152">
        <v>19.5</v>
      </c>
      <c r="K244" s="152">
        <v>10.7</v>
      </c>
      <c r="L244" s="152">
        <v>8.8000000000000007</v>
      </c>
      <c r="M244" s="152">
        <v>17.100000000000001</v>
      </c>
      <c r="N244" s="152">
        <v>9.1</v>
      </c>
      <c r="O244" s="152">
        <v>9.6999999999999993</v>
      </c>
      <c r="P244" s="154">
        <f t="shared" si="35"/>
        <v>9.25</v>
      </c>
      <c r="Q244" s="155">
        <f t="shared" si="36"/>
        <v>4</v>
      </c>
      <c r="R244" s="152" t="s">
        <v>105</v>
      </c>
      <c r="S244" s="160" t="s">
        <v>105</v>
      </c>
      <c r="T244">
        <v>33.630000000000003</v>
      </c>
      <c r="U244" s="160" t="s">
        <v>165</v>
      </c>
      <c r="V244" s="153">
        <f t="shared" si="30"/>
        <v>14.1</v>
      </c>
    </row>
    <row r="245" spans="1:22" x14ac:dyDescent="0.3">
      <c r="A245" s="153">
        <v>2343</v>
      </c>
      <c r="B245" s="153">
        <v>43411</v>
      </c>
      <c r="C245" s="153" t="b">
        <v>0</v>
      </c>
      <c r="D245" s="153" t="s">
        <v>88</v>
      </c>
      <c r="E245" s="153">
        <v>2</v>
      </c>
      <c r="F245" s="153">
        <v>2</v>
      </c>
      <c r="G245" s="153">
        <v>12</v>
      </c>
      <c r="H245" s="153" t="s">
        <v>159</v>
      </c>
      <c r="I245" s="153">
        <v>13</v>
      </c>
      <c r="J245" s="152">
        <v>18.399999999999999</v>
      </c>
      <c r="K245" s="152">
        <v>10.6</v>
      </c>
      <c r="L245" s="152">
        <v>7.8</v>
      </c>
      <c r="M245" s="152">
        <v>18.5</v>
      </c>
      <c r="N245" s="152">
        <v>10.199999999999999</v>
      </c>
      <c r="O245" s="152">
        <v>9</v>
      </c>
      <c r="P245" s="154">
        <f t="shared" si="35"/>
        <v>8.4</v>
      </c>
      <c r="Q245" s="155">
        <f t="shared" si="36"/>
        <v>4</v>
      </c>
      <c r="R245" s="152" t="s">
        <v>105</v>
      </c>
      <c r="S245" s="160" t="s">
        <v>105</v>
      </c>
      <c r="T245">
        <v>33.44</v>
      </c>
      <c r="U245" s="160" t="s">
        <v>165</v>
      </c>
      <c r="V245" s="153">
        <f t="shared" si="30"/>
        <v>14.425000000000001</v>
      </c>
    </row>
    <row r="246" spans="1:22" x14ac:dyDescent="0.3">
      <c r="A246" s="153">
        <v>2351</v>
      </c>
      <c r="B246" s="153">
        <v>43424</v>
      </c>
      <c r="C246" s="153" t="b">
        <v>0</v>
      </c>
      <c r="D246" s="153" t="s">
        <v>88</v>
      </c>
      <c r="E246" s="153">
        <v>2</v>
      </c>
      <c r="F246" s="153">
        <v>3</v>
      </c>
      <c r="G246" s="153">
        <v>6</v>
      </c>
      <c r="H246" s="153" t="s">
        <v>159</v>
      </c>
      <c r="I246" s="153">
        <v>13</v>
      </c>
      <c r="J246" s="152">
        <v>12.1</v>
      </c>
      <c r="K246" s="152">
        <v>4.4000000000000004</v>
      </c>
      <c r="L246" s="152">
        <v>7.7</v>
      </c>
      <c r="M246" s="152">
        <v>11.6</v>
      </c>
      <c r="N246" s="152">
        <v>4.9000000000000004</v>
      </c>
      <c r="O246" s="152">
        <v>9.8000000000000007</v>
      </c>
      <c r="P246" s="154">
        <f t="shared" si="35"/>
        <v>8.75</v>
      </c>
      <c r="Q246" s="155">
        <f t="shared" si="36"/>
        <v>4</v>
      </c>
      <c r="R246" s="152" t="s">
        <v>105</v>
      </c>
      <c r="S246" s="160" t="s">
        <v>105</v>
      </c>
      <c r="T246">
        <v>33.630000000000003</v>
      </c>
      <c r="U246" s="160" t="s">
        <v>165</v>
      </c>
      <c r="V246" s="153">
        <f t="shared" si="30"/>
        <v>8.25</v>
      </c>
    </row>
    <row r="247" spans="1:22" x14ac:dyDescent="0.3">
      <c r="A247" s="153">
        <v>2351</v>
      </c>
      <c r="B247" s="153">
        <v>43424</v>
      </c>
      <c r="C247" s="153" t="b">
        <v>0</v>
      </c>
      <c r="D247" s="153" t="s">
        <v>88</v>
      </c>
      <c r="E247" s="153">
        <v>2</v>
      </c>
      <c r="F247" s="153">
        <v>3</v>
      </c>
      <c r="G247" s="153">
        <v>6</v>
      </c>
      <c r="H247" s="153" t="s">
        <v>159</v>
      </c>
      <c r="I247" s="153">
        <v>13</v>
      </c>
      <c r="J247" s="152">
        <v>11.1</v>
      </c>
      <c r="K247" s="152">
        <v>4.0999999999999996</v>
      </c>
      <c r="L247" s="152">
        <v>7</v>
      </c>
      <c r="M247" s="152">
        <v>10.1</v>
      </c>
      <c r="N247" s="152">
        <v>5</v>
      </c>
      <c r="O247" s="152">
        <v>4.8</v>
      </c>
      <c r="P247" s="154">
        <f t="shared" si="35"/>
        <v>5.9</v>
      </c>
      <c r="Q247" s="155">
        <f t="shared" si="36"/>
        <v>4</v>
      </c>
      <c r="R247" s="152" t="s">
        <v>105</v>
      </c>
      <c r="S247" s="160" t="s">
        <v>105</v>
      </c>
      <c r="T247">
        <v>33.44</v>
      </c>
      <c r="U247" s="160" t="s">
        <v>165</v>
      </c>
      <c r="V247" s="153">
        <f t="shared" si="30"/>
        <v>7.5749999999999993</v>
      </c>
    </row>
    <row r="248" spans="1:22" x14ac:dyDescent="0.3">
      <c r="A248" s="153">
        <v>2368</v>
      </c>
      <c r="B248" s="153">
        <v>43507</v>
      </c>
      <c r="C248" s="153" t="b">
        <v>1</v>
      </c>
      <c r="D248" s="153" t="s">
        <v>88</v>
      </c>
      <c r="E248" s="153">
        <v>1</v>
      </c>
      <c r="F248" s="153">
        <v>4</v>
      </c>
      <c r="G248" s="153">
        <v>1</v>
      </c>
      <c r="H248" s="153" t="s">
        <v>159</v>
      </c>
      <c r="I248" s="153">
        <v>13</v>
      </c>
      <c r="J248" s="152">
        <v>2.4</v>
      </c>
      <c r="K248" s="152">
        <v>1.4</v>
      </c>
      <c r="L248" s="152">
        <v>1</v>
      </c>
      <c r="M248" s="152">
        <v>1.9</v>
      </c>
      <c r="N248" s="152">
        <v>0.9</v>
      </c>
      <c r="O248" s="152">
        <v>0.8</v>
      </c>
      <c r="P248" s="154">
        <f t="shared" si="35"/>
        <v>0.9</v>
      </c>
      <c r="Q248" s="155">
        <f t="shared" si="36"/>
        <v>0</v>
      </c>
      <c r="R248" s="152" t="s">
        <v>105</v>
      </c>
      <c r="S248" s="160" t="s">
        <v>105</v>
      </c>
      <c r="T248">
        <v>33.49</v>
      </c>
      <c r="U248" s="160" t="s">
        <v>165</v>
      </c>
      <c r="V248" s="153">
        <f t="shared" si="30"/>
        <v>1.65</v>
      </c>
    </row>
    <row r="249" spans="1:22" x14ac:dyDescent="0.3">
      <c r="A249" s="153">
        <v>2368</v>
      </c>
      <c r="B249" s="153">
        <v>43507</v>
      </c>
      <c r="C249" s="153" t="b">
        <v>1</v>
      </c>
      <c r="D249" s="153" t="s">
        <v>88</v>
      </c>
      <c r="E249" s="153">
        <v>1</v>
      </c>
      <c r="F249" s="153">
        <v>4</v>
      </c>
      <c r="G249" s="153">
        <v>1</v>
      </c>
      <c r="H249" s="153" t="s">
        <v>159</v>
      </c>
      <c r="I249" s="153">
        <v>13</v>
      </c>
      <c r="J249" s="152">
        <v>3.5</v>
      </c>
      <c r="K249" s="152">
        <v>1.6</v>
      </c>
      <c r="L249" s="152">
        <v>1.9</v>
      </c>
      <c r="M249" s="152">
        <v>3.5</v>
      </c>
      <c r="N249" s="152">
        <v>1.4</v>
      </c>
      <c r="O249" s="152">
        <v>0.9</v>
      </c>
      <c r="P249" s="154">
        <f t="shared" si="35"/>
        <v>1.4</v>
      </c>
      <c r="Q249" s="155">
        <f t="shared" si="36"/>
        <v>0</v>
      </c>
      <c r="R249" s="152" t="s">
        <v>105</v>
      </c>
      <c r="S249" s="160" t="s">
        <v>105</v>
      </c>
      <c r="T249">
        <v>33.44</v>
      </c>
      <c r="U249" s="160" t="s">
        <v>165</v>
      </c>
      <c r="V249" s="153">
        <f t="shared" si="30"/>
        <v>2.5</v>
      </c>
    </row>
    <row r="250" spans="1:22" x14ac:dyDescent="0.3">
      <c r="A250" s="153">
        <v>2374</v>
      </c>
      <c r="B250" s="153">
        <v>43529</v>
      </c>
      <c r="C250" s="153" t="b">
        <v>0</v>
      </c>
      <c r="D250" s="153" t="s">
        <v>88</v>
      </c>
      <c r="E250" s="153">
        <v>1</v>
      </c>
      <c r="F250" s="153">
        <v>6</v>
      </c>
      <c r="G250" s="153">
        <v>21</v>
      </c>
      <c r="H250" s="153" t="s">
        <v>159</v>
      </c>
      <c r="I250" s="153">
        <v>13</v>
      </c>
      <c r="J250" s="152">
        <v>6.6</v>
      </c>
      <c r="K250" s="152">
        <v>3.8</v>
      </c>
      <c r="L250" s="152">
        <v>2.8</v>
      </c>
      <c r="M250" s="152">
        <v>8.3000000000000007</v>
      </c>
      <c r="N250" s="152">
        <v>5.7</v>
      </c>
      <c r="O250" s="152">
        <v>3.1</v>
      </c>
      <c r="P250" s="154">
        <f t="shared" si="35"/>
        <v>2.95</v>
      </c>
      <c r="Q250" s="155">
        <f t="shared" si="36"/>
        <v>2</v>
      </c>
      <c r="R250" s="152" t="s">
        <v>105</v>
      </c>
      <c r="S250" s="160" t="s">
        <v>105</v>
      </c>
      <c r="T250">
        <v>33.49</v>
      </c>
      <c r="U250" s="160" t="s">
        <v>165</v>
      </c>
      <c r="V250" s="153">
        <f t="shared" si="30"/>
        <v>6.1</v>
      </c>
    </row>
    <row r="251" spans="1:22" x14ac:dyDescent="0.3">
      <c r="A251" s="153">
        <v>2375</v>
      </c>
      <c r="B251" s="153">
        <v>43529</v>
      </c>
      <c r="C251" s="153" t="b">
        <v>1</v>
      </c>
      <c r="D251" s="153" t="s">
        <v>88</v>
      </c>
      <c r="E251" s="153" t="s">
        <v>56</v>
      </c>
      <c r="F251" s="153">
        <v>6</v>
      </c>
      <c r="G251" s="153">
        <v>21</v>
      </c>
      <c r="H251" s="153" t="s">
        <v>159</v>
      </c>
      <c r="I251" s="153">
        <v>13</v>
      </c>
      <c r="J251" s="152">
        <v>9.4</v>
      </c>
      <c r="K251" s="152">
        <v>3.5</v>
      </c>
      <c r="L251" s="152">
        <v>5.9</v>
      </c>
      <c r="M251" s="152">
        <v>6.6</v>
      </c>
      <c r="N251" s="152">
        <v>5</v>
      </c>
      <c r="O251" s="152">
        <v>3.8</v>
      </c>
      <c r="P251" s="154">
        <f t="shared" si="35"/>
        <v>4.8499999999999996</v>
      </c>
      <c r="Q251" s="155">
        <f t="shared" si="36"/>
        <v>2</v>
      </c>
      <c r="R251" s="152" t="s">
        <v>105</v>
      </c>
      <c r="S251" s="160" t="s">
        <v>105</v>
      </c>
      <c r="T251">
        <v>33.44</v>
      </c>
      <c r="U251" s="160" t="s">
        <v>165</v>
      </c>
      <c r="V251" s="153">
        <f t="shared" si="30"/>
        <v>6.125</v>
      </c>
    </row>
    <row r="252" spans="1:22" x14ac:dyDescent="0.3">
      <c r="A252" s="153">
        <v>2380</v>
      </c>
      <c r="B252" s="153">
        <v>43550</v>
      </c>
      <c r="C252" s="153" t="b">
        <v>0</v>
      </c>
      <c r="D252" s="153" t="s">
        <v>88</v>
      </c>
      <c r="E252" s="153">
        <v>2</v>
      </c>
      <c r="F252" s="153">
        <v>7</v>
      </c>
      <c r="G252" s="153">
        <v>9</v>
      </c>
      <c r="H252" s="153" t="s">
        <v>159</v>
      </c>
      <c r="I252" s="153">
        <v>13</v>
      </c>
      <c r="J252" s="152">
        <v>11.7</v>
      </c>
      <c r="K252" s="152">
        <v>6.5</v>
      </c>
      <c r="L252" s="152">
        <v>5.2</v>
      </c>
      <c r="M252" s="152">
        <v>11.4</v>
      </c>
      <c r="N252" s="152">
        <v>8.3000000000000007</v>
      </c>
      <c r="O252" s="152">
        <v>4.8</v>
      </c>
      <c r="P252" s="154">
        <f t="shared" si="35"/>
        <v>5</v>
      </c>
      <c r="Q252" s="155">
        <f t="shared" si="36"/>
        <v>4</v>
      </c>
      <c r="R252" s="152" t="s">
        <v>105</v>
      </c>
      <c r="S252" s="160" t="s">
        <v>105</v>
      </c>
      <c r="T252">
        <v>33.49</v>
      </c>
      <c r="U252" s="160" t="s">
        <v>165</v>
      </c>
      <c r="V252" s="153">
        <f t="shared" si="30"/>
        <v>9.4750000000000014</v>
      </c>
    </row>
    <row r="253" spans="1:22" x14ac:dyDescent="0.3">
      <c r="A253" s="153">
        <v>2380</v>
      </c>
      <c r="B253" s="153">
        <v>43550</v>
      </c>
      <c r="C253" s="153" t="b">
        <v>0</v>
      </c>
      <c r="D253" s="153" t="s">
        <v>88</v>
      </c>
      <c r="E253" s="153">
        <v>2</v>
      </c>
      <c r="F253" s="153">
        <v>7</v>
      </c>
      <c r="G253" s="153">
        <v>9</v>
      </c>
      <c r="H253" s="153" t="s">
        <v>159</v>
      </c>
      <c r="I253" s="153">
        <v>13</v>
      </c>
      <c r="J253" s="152">
        <v>11.2</v>
      </c>
      <c r="K253" s="152">
        <v>6.3</v>
      </c>
      <c r="L253" s="152">
        <v>4.9000000000000004</v>
      </c>
      <c r="M253" s="152">
        <v>12.7</v>
      </c>
      <c r="N253" s="152">
        <v>7.5</v>
      </c>
      <c r="O253" s="152">
        <v>4.4000000000000004</v>
      </c>
      <c r="P253" s="154">
        <f t="shared" si="35"/>
        <v>4.6500000000000004</v>
      </c>
      <c r="Q253" s="155">
        <f t="shared" si="36"/>
        <v>4</v>
      </c>
      <c r="R253" s="152" t="s">
        <v>105</v>
      </c>
      <c r="S253" s="160" t="s">
        <v>105</v>
      </c>
      <c r="T253">
        <v>33.630000000000003</v>
      </c>
      <c r="U253" s="160" t="s">
        <v>165</v>
      </c>
      <c r="V253" s="153">
        <f t="shared" si="30"/>
        <v>9.4250000000000007</v>
      </c>
    </row>
    <row r="254" spans="1:22" x14ac:dyDescent="0.3">
      <c r="A254" s="153">
        <v>2380</v>
      </c>
      <c r="B254" s="153">
        <v>43550</v>
      </c>
      <c r="C254" s="153" t="b">
        <v>0</v>
      </c>
      <c r="D254" s="153" t="s">
        <v>88</v>
      </c>
      <c r="E254" s="153">
        <v>2</v>
      </c>
      <c r="F254" s="153">
        <v>7</v>
      </c>
      <c r="G254" s="153">
        <v>9</v>
      </c>
      <c r="H254" s="153" t="s">
        <v>159</v>
      </c>
      <c r="I254" s="153">
        <v>13</v>
      </c>
      <c r="J254" s="152">
        <v>12.4</v>
      </c>
      <c r="K254" s="152">
        <v>7</v>
      </c>
      <c r="L254" s="152">
        <v>5.4</v>
      </c>
      <c r="M254" s="153">
        <v>12</v>
      </c>
      <c r="N254" s="152">
        <v>7.4</v>
      </c>
      <c r="O254" s="152">
        <v>4.4000000000000004</v>
      </c>
      <c r="P254" s="154">
        <f t="shared" si="35"/>
        <v>4.9000000000000004</v>
      </c>
      <c r="Q254" s="155">
        <f t="shared" si="36"/>
        <v>4</v>
      </c>
      <c r="R254" s="152" t="s">
        <v>105</v>
      </c>
      <c r="S254" s="160" t="s">
        <v>105</v>
      </c>
      <c r="T254">
        <v>33.31</v>
      </c>
      <c r="U254" s="160" t="s">
        <v>165</v>
      </c>
      <c r="V254" s="153">
        <f t="shared" si="30"/>
        <v>9.6999999999999993</v>
      </c>
    </row>
    <row r="255" spans="1:22" x14ac:dyDescent="0.3">
      <c r="A255" s="153">
        <v>2407</v>
      </c>
      <c r="B255" s="153">
        <v>43578</v>
      </c>
      <c r="C255" s="153" t="b">
        <v>0</v>
      </c>
      <c r="D255" s="153" t="s">
        <v>89</v>
      </c>
      <c r="E255" s="153">
        <v>2</v>
      </c>
      <c r="F255" s="153">
        <v>8</v>
      </c>
      <c r="G255" s="153">
        <v>5</v>
      </c>
      <c r="H255" s="153" t="s">
        <v>159</v>
      </c>
      <c r="I255" s="153">
        <v>13</v>
      </c>
      <c r="J255" s="152">
        <v>9.8000000000000007</v>
      </c>
      <c r="K255" s="152">
        <v>4.7</v>
      </c>
      <c r="L255" s="152">
        <v>5.0999999999999996</v>
      </c>
      <c r="M255" s="152">
        <v>8</v>
      </c>
      <c r="N255" s="152">
        <v>5</v>
      </c>
      <c r="O255" s="152">
        <v>6.3</v>
      </c>
      <c r="P255" s="154">
        <f t="shared" si="35"/>
        <v>5.6999999999999993</v>
      </c>
      <c r="Q255" s="155">
        <f t="shared" si="36"/>
        <v>2</v>
      </c>
      <c r="R255" s="152" t="s">
        <v>105</v>
      </c>
      <c r="S255" s="152" t="s">
        <v>105</v>
      </c>
      <c r="T255">
        <v>33.78</v>
      </c>
      <c r="U255" s="160" t="s">
        <v>165</v>
      </c>
      <c r="V255" s="153">
        <f t="shared" si="30"/>
        <v>6.875</v>
      </c>
    </row>
    <row r="256" spans="1:22" x14ac:dyDescent="0.3">
      <c r="A256" s="153">
        <v>2407</v>
      </c>
      <c r="B256" s="153">
        <v>43578</v>
      </c>
      <c r="C256" s="153" t="b">
        <v>0</v>
      </c>
      <c r="D256" s="153" t="s">
        <v>89</v>
      </c>
      <c r="E256" s="153">
        <v>2</v>
      </c>
      <c r="F256" s="153">
        <v>8</v>
      </c>
      <c r="G256" s="153">
        <v>5</v>
      </c>
      <c r="H256" s="153" t="s">
        <v>159</v>
      </c>
      <c r="I256" s="153">
        <v>13</v>
      </c>
      <c r="J256" s="152">
        <v>8.1999999999999993</v>
      </c>
      <c r="K256" s="152">
        <v>3.6</v>
      </c>
      <c r="L256" s="152">
        <v>4.5999999999999996</v>
      </c>
      <c r="M256" s="152">
        <v>9.1</v>
      </c>
      <c r="N256" s="152">
        <v>4.8</v>
      </c>
      <c r="O256" s="152">
        <v>3.6</v>
      </c>
      <c r="P256" s="154">
        <f t="shared" si="35"/>
        <v>4.0999999999999996</v>
      </c>
      <c r="Q256" s="155">
        <f t="shared" si="36"/>
        <v>2</v>
      </c>
      <c r="R256" s="152" t="s">
        <v>105</v>
      </c>
      <c r="S256" s="160" t="s">
        <v>105</v>
      </c>
      <c r="T256">
        <v>33.49</v>
      </c>
      <c r="U256" s="160" t="s">
        <v>165</v>
      </c>
      <c r="V256" s="153">
        <f t="shared" si="30"/>
        <v>6.4249999999999998</v>
      </c>
    </row>
    <row r="257" spans="1:22" x14ac:dyDescent="0.3">
      <c r="A257" s="153">
        <v>2408</v>
      </c>
      <c r="B257" s="153">
        <v>43578</v>
      </c>
      <c r="C257" s="153" t="b">
        <v>1</v>
      </c>
      <c r="D257" s="153" t="s">
        <v>88</v>
      </c>
      <c r="E257" s="153">
        <v>1</v>
      </c>
      <c r="F257" s="153">
        <v>8</v>
      </c>
      <c r="G257" s="153">
        <v>5</v>
      </c>
      <c r="H257" s="153" t="s">
        <v>159</v>
      </c>
      <c r="I257" s="153">
        <v>13</v>
      </c>
      <c r="J257" s="153" t="s">
        <v>56</v>
      </c>
      <c r="K257" s="153" t="s">
        <v>56</v>
      </c>
      <c r="L257" s="153" t="s">
        <v>56</v>
      </c>
      <c r="M257" s="153" t="s">
        <v>56</v>
      </c>
      <c r="N257" s="153" t="s">
        <v>56</v>
      </c>
      <c r="O257" s="153" t="s">
        <v>56</v>
      </c>
      <c r="P257" s="153" t="s">
        <v>56</v>
      </c>
      <c r="Q257" s="155" t="s">
        <v>56</v>
      </c>
      <c r="R257" s="153" t="s">
        <v>56</v>
      </c>
      <c r="S257" s="153" t="s">
        <v>56</v>
      </c>
      <c r="T257">
        <v>33.31</v>
      </c>
      <c r="U257" s="160" t="s">
        <v>165</v>
      </c>
      <c r="V257" s="153" t="e">
        <f t="shared" si="30"/>
        <v>#DIV/0!</v>
      </c>
    </row>
    <row r="258" spans="1:22" x14ac:dyDescent="0.3">
      <c r="A258" s="153">
        <v>2335</v>
      </c>
      <c r="B258" s="153">
        <v>43403</v>
      </c>
      <c r="C258" s="153" t="b">
        <v>0</v>
      </c>
      <c r="D258" s="153" t="s">
        <v>89</v>
      </c>
      <c r="E258" s="153">
        <v>2</v>
      </c>
      <c r="F258" s="153">
        <v>1</v>
      </c>
      <c r="G258" s="153">
        <v>12</v>
      </c>
      <c r="H258" s="153" t="s">
        <v>159</v>
      </c>
      <c r="I258" s="153">
        <v>14</v>
      </c>
      <c r="J258" s="152">
        <v>13.3</v>
      </c>
      <c r="K258" s="152">
        <v>7.7</v>
      </c>
      <c r="L258" s="152">
        <v>5.6</v>
      </c>
      <c r="M258" s="152">
        <v>19.100000000000001</v>
      </c>
      <c r="N258" s="152">
        <v>12.8</v>
      </c>
      <c r="O258" s="152">
        <v>7</v>
      </c>
      <c r="P258" s="154">
        <f t="shared" ref="P258:P264" si="37">AVERAGE(L258,O258)</f>
        <v>6.3</v>
      </c>
      <c r="Q258" s="155">
        <f t="shared" ref="Q258:Q264" si="38">IF(AND((N258+K258)/2&gt;5,(M258+J258)/2&gt;10,R258="N",S258="N"),4,IF(AND((N258+K258)/2&lt;5,(M258+J258)/2&gt;10,R258="N",S258="N"),4,IF(AND((N258+K258)/2&lt;5,(M258+J258)/2&lt;5,R258="Y"),1,IF(AND(S258="Y",R258="N"),3,IF(AND(S258="Y",R258="Y"),1,IF(AND((N258+K258)/2&lt;5,(M258+J258)/2&gt;5,(M258+J258)/2&lt;10,R258="N",S258="N"),2,IF(AND((N258+K258)/2&lt;5,(M258+J258)/2&lt;5,R258="N",S258="N"),0,"")))))))</f>
        <v>4</v>
      </c>
      <c r="R258" s="152" t="s">
        <v>105</v>
      </c>
      <c r="S258" s="160" t="s">
        <v>105</v>
      </c>
      <c r="T258">
        <v>33.49</v>
      </c>
      <c r="U258" s="160" t="s">
        <v>165</v>
      </c>
      <c r="V258" s="153">
        <f t="shared" si="30"/>
        <v>13.225000000000001</v>
      </c>
    </row>
    <row r="259" spans="1:22" x14ac:dyDescent="0.3">
      <c r="A259" s="153">
        <v>2335</v>
      </c>
      <c r="B259" s="153">
        <v>43403</v>
      </c>
      <c r="C259" s="153" t="b">
        <v>0</v>
      </c>
      <c r="D259" s="153" t="s">
        <v>89</v>
      </c>
      <c r="E259" s="153">
        <v>2</v>
      </c>
      <c r="F259" s="153">
        <v>1</v>
      </c>
      <c r="G259" s="153">
        <v>12</v>
      </c>
      <c r="H259" s="153" t="s">
        <v>159</v>
      </c>
      <c r="I259" s="153">
        <v>14</v>
      </c>
      <c r="J259" s="152">
        <v>17</v>
      </c>
      <c r="K259" s="152">
        <v>8.3000000000000007</v>
      </c>
      <c r="L259" s="152">
        <v>8.6999999999999993</v>
      </c>
      <c r="M259" s="152">
        <v>20.2</v>
      </c>
      <c r="N259" s="152">
        <v>11</v>
      </c>
      <c r="O259" s="152">
        <v>7.9</v>
      </c>
      <c r="P259" s="154">
        <f t="shared" si="37"/>
        <v>8.3000000000000007</v>
      </c>
      <c r="Q259" s="155">
        <f t="shared" si="38"/>
        <v>4</v>
      </c>
      <c r="R259" s="152" t="s">
        <v>105</v>
      </c>
      <c r="S259" s="160" t="s">
        <v>105</v>
      </c>
      <c r="T259">
        <v>33.549999999999997</v>
      </c>
      <c r="U259" s="160" t="s">
        <v>165</v>
      </c>
      <c r="V259" s="153">
        <f t="shared" ref="V259:V322" si="39">AVERAGE(J259:K259,M259:N259)</f>
        <v>14.125</v>
      </c>
    </row>
    <row r="260" spans="1:22" x14ac:dyDescent="0.3">
      <c r="A260" s="153">
        <v>2344</v>
      </c>
      <c r="B260" s="153">
        <v>43411</v>
      </c>
      <c r="C260" s="153" t="b">
        <v>0</v>
      </c>
      <c r="D260" s="153" t="s">
        <v>88</v>
      </c>
      <c r="E260" s="153">
        <v>1</v>
      </c>
      <c r="F260" s="153">
        <v>2</v>
      </c>
      <c r="G260" s="153">
        <v>14</v>
      </c>
      <c r="H260" s="153" t="s">
        <v>159</v>
      </c>
      <c r="I260" s="153">
        <v>14</v>
      </c>
      <c r="J260" s="152">
        <v>2.5</v>
      </c>
      <c r="K260" s="152">
        <v>1.8</v>
      </c>
      <c r="L260" s="152">
        <v>0.7</v>
      </c>
      <c r="M260" s="152">
        <v>3.5</v>
      </c>
      <c r="N260" s="152">
        <v>2.2999999999999998</v>
      </c>
      <c r="O260" s="152">
        <v>0.6</v>
      </c>
      <c r="P260" s="154">
        <f t="shared" si="37"/>
        <v>0.64999999999999991</v>
      </c>
      <c r="Q260" s="155">
        <f t="shared" si="38"/>
        <v>0</v>
      </c>
      <c r="R260" s="152" t="s">
        <v>105</v>
      </c>
      <c r="S260" s="160" t="s">
        <v>105</v>
      </c>
      <c r="T260">
        <v>33.49</v>
      </c>
      <c r="U260" s="160" t="s">
        <v>165</v>
      </c>
      <c r="V260" s="153">
        <f t="shared" si="39"/>
        <v>2.5249999999999999</v>
      </c>
    </row>
    <row r="261" spans="1:22" x14ac:dyDescent="0.3">
      <c r="A261" s="153">
        <v>2344</v>
      </c>
      <c r="B261" s="153">
        <v>43411</v>
      </c>
      <c r="C261" s="153" t="b">
        <v>0</v>
      </c>
      <c r="D261" s="153" t="s">
        <v>88</v>
      </c>
      <c r="E261" s="153">
        <v>1</v>
      </c>
      <c r="F261" s="153">
        <v>2</v>
      </c>
      <c r="G261" s="153">
        <v>14</v>
      </c>
      <c r="H261" s="153" t="s">
        <v>159</v>
      </c>
      <c r="I261" s="153">
        <v>14</v>
      </c>
      <c r="J261" s="152">
        <v>2.5</v>
      </c>
      <c r="K261" s="152">
        <v>1.8</v>
      </c>
      <c r="L261" s="152">
        <v>0.7</v>
      </c>
      <c r="M261" s="153">
        <v>3.7</v>
      </c>
      <c r="N261" s="152">
        <v>2.2999999999999998</v>
      </c>
      <c r="O261" s="152">
        <v>0.9</v>
      </c>
      <c r="P261" s="154">
        <f t="shared" si="37"/>
        <v>0.8</v>
      </c>
      <c r="Q261" s="155">
        <f t="shared" si="38"/>
        <v>0</v>
      </c>
      <c r="R261" s="152" t="s">
        <v>105</v>
      </c>
      <c r="S261" s="160" t="s">
        <v>105</v>
      </c>
      <c r="T261">
        <v>33.31</v>
      </c>
      <c r="U261" s="160" t="s">
        <v>165</v>
      </c>
      <c r="V261" s="153">
        <f t="shared" si="39"/>
        <v>2.5750000000000002</v>
      </c>
    </row>
    <row r="262" spans="1:22" x14ac:dyDescent="0.3">
      <c r="A262" s="153">
        <v>2350</v>
      </c>
      <c r="B262" s="153">
        <v>43424</v>
      </c>
      <c r="C262" s="153" t="b">
        <v>0</v>
      </c>
      <c r="D262" s="153" t="s">
        <v>88</v>
      </c>
      <c r="E262" s="153">
        <v>1</v>
      </c>
      <c r="F262" s="153">
        <v>3</v>
      </c>
      <c r="G262" s="153">
        <v>6</v>
      </c>
      <c r="H262" s="153" t="s">
        <v>159</v>
      </c>
      <c r="I262" s="153">
        <v>14</v>
      </c>
      <c r="J262" s="152">
        <v>6</v>
      </c>
      <c r="K262" s="152">
        <v>2.1</v>
      </c>
      <c r="L262" s="152">
        <v>3.9</v>
      </c>
      <c r="M262" s="152">
        <v>9.1999999999999993</v>
      </c>
      <c r="N262" s="152">
        <v>4.4000000000000004</v>
      </c>
      <c r="O262" s="152">
        <v>4.7</v>
      </c>
      <c r="P262" s="154">
        <f t="shared" si="37"/>
        <v>4.3</v>
      </c>
      <c r="Q262" s="155">
        <f t="shared" si="38"/>
        <v>2</v>
      </c>
      <c r="R262" s="152" t="s">
        <v>105</v>
      </c>
      <c r="S262" s="160" t="s">
        <v>105</v>
      </c>
      <c r="T262">
        <v>33.49</v>
      </c>
      <c r="U262" s="160" t="s">
        <v>165</v>
      </c>
      <c r="V262" s="153">
        <f t="shared" si="39"/>
        <v>5.4249999999999989</v>
      </c>
    </row>
    <row r="263" spans="1:22" x14ac:dyDescent="0.3">
      <c r="A263" s="153">
        <v>2350</v>
      </c>
      <c r="B263" s="153">
        <v>43424</v>
      </c>
      <c r="C263" s="153" t="b">
        <v>0</v>
      </c>
      <c r="D263" s="153" t="s">
        <v>88</v>
      </c>
      <c r="E263" s="153">
        <v>1</v>
      </c>
      <c r="F263" s="153">
        <v>3</v>
      </c>
      <c r="G263" s="153">
        <v>6</v>
      </c>
      <c r="H263" s="153" t="s">
        <v>159</v>
      </c>
      <c r="I263" s="153">
        <v>14</v>
      </c>
      <c r="J263" s="152">
        <v>5.6</v>
      </c>
      <c r="K263" s="152">
        <v>2.8</v>
      </c>
      <c r="L263" s="152">
        <v>2.8</v>
      </c>
      <c r="M263" s="153">
        <v>8.6</v>
      </c>
      <c r="N263" s="152">
        <v>5</v>
      </c>
      <c r="O263" s="152">
        <v>5.2</v>
      </c>
      <c r="P263" s="154">
        <f t="shared" si="37"/>
        <v>4</v>
      </c>
      <c r="Q263" s="155">
        <f t="shared" si="38"/>
        <v>2</v>
      </c>
      <c r="R263" s="152" t="s">
        <v>105</v>
      </c>
      <c r="S263" s="160" t="s">
        <v>105</v>
      </c>
      <c r="T263">
        <v>33.31</v>
      </c>
      <c r="U263" s="160" t="s">
        <v>165</v>
      </c>
      <c r="V263" s="153">
        <f t="shared" si="39"/>
        <v>5.5</v>
      </c>
    </row>
    <row r="264" spans="1:22" x14ac:dyDescent="0.3">
      <c r="A264" s="153">
        <v>2350</v>
      </c>
      <c r="B264" s="153">
        <v>43424</v>
      </c>
      <c r="C264" s="153" t="b">
        <v>0</v>
      </c>
      <c r="D264" s="153" t="s">
        <v>88</v>
      </c>
      <c r="E264" s="153">
        <v>1</v>
      </c>
      <c r="F264" s="153">
        <v>3</v>
      </c>
      <c r="G264" s="153">
        <v>6</v>
      </c>
      <c r="H264" s="153" t="s">
        <v>159</v>
      </c>
      <c r="I264" s="153">
        <v>14</v>
      </c>
      <c r="J264" s="152">
        <v>5.8</v>
      </c>
      <c r="K264" s="152">
        <v>3.6</v>
      </c>
      <c r="L264" s="152">
        <v>2.2000000000000002</v>
      </c>
      <c r="M264" s="152">
        <v>9.5</v>
      </c>
      <c r="N264" s="152">
        <v>5.3</v>
      </c>
      <c r="O264" s="152">
        <v>4.5999999999999996</v>
      </c>
      <c r="P264" s="154">
        <f t="shared" si="37"/>
        <v>3.4</v>
      </c>
      <c r="Q264" s="155">
        <f t="shared" si="38"/>
        <v>2</v>
      </c>
      <c r="R264" s="152" t="s">
        <v>105</v>
      </c>
      <c r="S264" s="160" t="s">
        <v>105</v>
      </c>
      <c r="T264">
        <v>33.79</v>
      </c>
      <c r="U264" s="160" t="s">
        <v>165</v>
      </c>
      <c r="V264" s="153">
        <f t="shared" si="39"/>
        <v>6.05</v>
      </c>
    </row>
    <row r="265" spans="1:22" x14ac:dyDescent="0.3">
      <c r="A265" s="153">
        <v>2367</v>
      </c>
      <c r="B265" s="153">
        <v>43507</v>
      </c>
      <c r="C265" s="153" t="b">
        <v>0</v>
      </c>
      <c r="D265" s="153" t="s">
        <v>89</v>
      </c>
      <c r="E265" s="153">
        <v>2</v>
      </c>
      <c r="F265" s="153">
        <v>4</v>
      </c>
      <c r="G265" s="153">
        <v>1</v>
      </c>
      <c r="H265" s="153" t="s">
        <v>159</v>
      </c>
      <c r="I265" s="153">
        <v>14</v>
      </c>
      <c r="J265" s="153" t="s">
        <v>56</v>
      </c>
      <c r="K265" s="153" t="s">
        <v>56</v>
      </c>
      <c r="L265" s="153" t="s">
        <v>56</v>
      </c>
      <c r="M265" s="153" t="s">
        <v>56</v>
      </c>
      <c r="N265" s="153" t="s">
        <v>56</v>
      </c>
      <c r="O265" s="153" t="s">
        <v>56</v>
      </c>
      <c r="P265" s="153" t="s">
        <v>56</v>
      </c>
      <c r="Q265" s="155" t="s">
        <v>56</v>
      </c>
      <c r="R265" s="156" t="s">
        <v>56</v>
      </c>
      <c r="S265" s="153" t="s">
        <v>56</v>
      </c>
      <c r="T265">
        <v>33.49</v>
      </c>
      <c r="U265" s="160" t="s">
        <v>165</v>
      </c>
      <c r="V265" s="153" t="e">
        <f t="shared" si="39"/>
        <v>#DIV/0!</v>
      </c>
    </row>
    <row r="266" spans="1:22" x14ac:dyDescent="0.3">
      <c r="A266" s="153">
        <v>2367</v>
      </c>
      <c r="B266" s="153">
        <v>43507</v>
      </c>
      <c r="C266" s="153" t="b">
        <v>0</v>
      </c>
      <c r="D266" s="153" t="s">
        <v>89</v>
      </c>
      <c r="E266" s="153">
        <v>2</v>
      </c>
      <c r="F266" s="153">
        <v>4</v>
      </c>
      <c r="G266" s="153">
        <v>1</v>
      </c>
      <c r="H266" s="153" t="s">
        <v>159</v>
      </c>
      <c r="I266" s="153">
        <v>14</v>
      </c>
      <c r="J266" s="153" t="s">
        <v>56</v>
      </c>
      <c r="K266" s="153" t="s">
        <v>56</v>
      </c>
      <c r="L266" s="153" t="s">
        <v>56</v>
      </c>
      <c r="M266" s="153" t="s">
        <v>56</v>
      </c>
      <c r="N266" s="153" t="s">
        <v>56</v>
      </c>
      <c r="O266" s="153" t="s">
        <v>56</v>
      </c>
      <c r="P266" s="153" t="s">
        <v>56</v>
      </c>
      <c r="Q266" s="155" t="s">
        <v>56</v>
      </c>
      <c r="R266" s="156" t="s">
        <v>56</v>
      </c>
      <c r="S266" s="153" t="s">
        <v>56</v>
      </c>
      <c r="T266">
        <v>33.44</v>
      </c>
      <c r="U266" s="160" t="s">
        <v>165</v>
      </c>
      <c r="V266" s="153" t="e">
        <f t="shared" si="39"/>
        <v>#DIV/0!</v>
      </c>
    </row>
    <row r="267" spans="1:22" x14ac:dyDescent="0.3">
      <c r="A267" s="153">
        <v>2368</v>
      </c>
      <c r="B267" s="153">
        <v>43507</v>
      </c>
      <c r="C267" s="153" t="b">
        <v>1</v>
      </c>
      <c r="D267" s="153" t="s">
        <v>88</v>
      </c>
      <c r="E267" s="153">
        <v>1</v>
      </c>
      <c r="F267" s="153">
        <v>4</v>
      </c>
      <c r="G267" s="153">
        <v>1</v>
      </c>
      <c r="H267" s="153" t="s">
        <v>159</v>
      </c>
      <c r="I267" s="153">
        <v>14</v>
      </c>
      <c r="J267" s="152">
        <v>3</v>
      </c>
      <c r="K267" s="152">
        <v>1.7</v>
      </c>
      <c r="L267" s="152">
        <v>1.3</v>
      </c>
      <c r="M267" s="153">
        <v>2.1</v>
      </c>
      <c r="N267" s="152">
        <v>1</v>
      </c>
      <c r="O267" s="152">
        <v>0.7</v>
      </c>
      <c r="P267" s="154">
        <f>AVERAGE(L267,O267)</f>
        <v>1</v>
      </c>
      <c r="Q267" s="155">
        <f>IF(AND((N267+K267)/2&gt;5,(M267+J267)/2&gt;10,R267="N",S267="N"),4,IF(AND((N267+K267)/2&lt;5,(M267+J267)/2&gt;10,R267="N",S267="N"),4,IF(AND((N267+K267)/2&lt;5,(M267+J267)/2&lt;5,R267="Y"),1,IF(AND(S267="Y",R267="N"),3,IF(AND(S267="Y",R267="Y"),1,IF(AND((N267+K267)/2&lt;5,(M267+J267)/2&gt;5,(M267+J267)/2&lt;10,R267="N",S267="N"),2,IF(AND((N267+K267)/2&lt;5,(M267+J267)/2&lt;5,R267="N",S267="N"),0,"")))))))</f>
        <v>0</v>
      </c>
      <c r="R267" s="152" t="s">
        <v>105</v>
      </c>
      <c r="S267" s="160" t="s">
        <v>105</v>
      </c>
      <c r="T267">
        <v>33.31</v>
      </c>
      <c r="U267" s="160" t="s">
        <v>165</v>
      </c>
      <c r="V267" s="153">
        <f t="shared" si="39"/>
        <v>1.9500000000000002</v>
      </c>
    </row>
    <row r="268" spans="1:22" x14ac:dyDescent="0.3">
      <c r="A268" s="153">
        <v>2368</v>
      </c>
      <c r="B268" s="153">
        <v>43507</v>
      </c>
      <c r="C268" s="153" t="b">
        <v>1</v>
      </c>
      <c r="D268" s="153" t="s">
        <v>88</v>
      </c>
      <c r="E268" s="153">
        <v>1</v>
      </c>
      <c r="F268" s="153">
        <v>4</v>
      </c>
      <c r="G268" s="153">
        <v>1</v>
      </c>
      <c r="H268" s="153" t="s">
        <v>159</v>
      </c>
      <c r="I268" s="153">
        <v>14</v>
      </c>
      <c r="J268" s="152">
        <v>3.4</v>
      </c>
      <c r="K268" s="152">
        <v>2</v>
      </c>
      <c r="L268" s="152">
        <v>1.4</v>
      </c>
      <c r="M268" s="152">
        <v>3.3</v>
      </c>
      <c r="N268" s="152">
        <v>2.2000000000000002</v>
      </c>
      <c r="O268" s="152">
        <v>1.1000000000000001</v>
      </c>
      <c r="P268" s="154">
        <f>AVERAGE(L268,O268)</f>
        <v>1.25</v>
      </c>
      <c r="Q268" s="155">
        <f>IF(AND((N268+K268)/2&gt;5,(M268+J268)/2&gt;10,R268="N",S268="N"),4,IF(AND((N268+K268)/2&lt;5,(M268+J268)/2&gt;10,R268="N",S268="N"),4,IF(AND((N268+K268)/2&lt;5,(M268+J268)/2&lt;5,R268="Y"),1,IF(AND(S268="Y",R268="N"),3,IF(AND(S268="Y",R268="Y"),1,IF(AND((N268+K268)/2&lt;5,(M268+J268)/2&gt;5,(M268+J268)/2&lt;10,R268="N",S268="N"),2,IF(AND((N268+K268)/2&lt;5,(M268+J268)/2&lt;5,R268="N",S268="N"),0,"")))))))</f>
        <v>0</v>
      </c>
      <c r="R268" s="152" t="s">
        <v>105</v>
      </c>
      <c r="S268" s="160" t="s">
        <v>105</v>
      </c>
      <c r="T268">
        <v>33.79</v>
      </c>
      <c r="U268" s="160" t="s">
        <v>165</v>
      </c>
      <c r="V268" s="153">
        <f t="shared" si="39"/>
        <v>2.7249999999999996</v>
      </c>
    </row>
    <row r="269" spans="1:22" x14ac:dyDescent="0.3">
      <c r="A269" s="153">
        <v>2370</v>
      </c>
      <c r="B269" s="153">
        <v>43514</v>
      </c>
      <c r="C269" s="153" t="b">
        <v>0</v>
      </c>
      <c r="D269" s="153" t="s">
        <v>89</v>
      </c>
      <c r="E269" s="153">
        <v>2</v>
      </c>
      <c r="F269" s="153">
        <v>5</v>
      </c>
      <c r="G269" s="153">
        <v>16</v>
      </c>
      <c r="H269" s="153" t="s">
        <v>159</v>
      </c>
      <c r="I269" s="153">
        <v>14</v>
      </c>
      <c r="J269" s="153" t="s">
        <v>56</v>
      </c>
      <c r="K269" s="153" t="s">
        <v>56</v>
      </c>
      <c r="L269" s="153" t="s">
        <v>56</v>
      </c>
      <c r="M269" s="153" t="s">
        <v>56</v>
      </c>
      <c r="N269" s="153" t="s">
        <v>56</v>
      </c>
      <c r="O269" s="153" t="s">
        <v>56</v>
      </c>
      <c r="P269" s="153" t="s">
        <v>56</v>
      </c>
      <c r="Q269" s="155" t="s">
        <v>56</v>
      </c>
      <c r="R269" s="153" t="s">
        <v>56</v>
      </c>
      <c r="S269" s="153" t="s">
        <v>56</v>
      </c>
      <c r="T269">
        <v>33.49</v>
      </c>
      <c r="U269" s="160" t="s">
        <v>165</v>
      </c>
      <c r="V269" s="153" t="e">
        <f t="shared" si="39"/>
        <v>#DIV/0!</v>
      </c>
    </row>
    <row r="270" spans="1:22" x14ac:dyDescent="0.3">
      <c r="A270" s="153">
        <v>2371</v>
      </c>
      <c r="B270" s="153">
        <v>43514</v>
      </c>
      <c r="C270" s="153" t="b">
        <v>1</v>
      </c>
      <c r="D270" s="153" t="s">
        <v>88</v>
      </c>
      <c r="E270" s="153" t="s">
        <v>56</v>
      </c>
      <c r="F270" s="153">
        <v>5</v>
      </c>
      <c r="G270" s="153">
        <v>16</v>
      </c>
      <c r="H270" s="153" t="s">
        <v>159</v>
      </c>
      <c r="I270" s="153">
        <v>14</v>
      </c>
      <c r="J270" s="153" t="s">
        <v>56</v>
      </c>
      <c r="K270" s="153" t="s">
        <v>56</v>
      </c>
      <c r="L270" s="153" t="s">
        <v>56</v>
      </c>
      <c r="M270" s="153" t="s">
        <v>56</v>
      </c>
      <c r="N270" s="153" t="s">
        <v>56</v>
      </c>
      <c r="O270" s="153" t="s">
        <v>56</v>
      </c>
      <c r="P270" s="153" t="s">
        <v>56</v>
      </c>
      <c r="Q270" s="155" t="s">
        <v>56</v>
      </c>
      <c r="R270" s="153" t="s">
        <v>56</v>
      </c>
      <c r="S270" s="153" t="s">
        <v>56</v>
      </c>
      <c r="T270">
        <v>33.57</v>
      </c>
      <c r="U270" s="160" t="s">
        <v>165</v>
      </c>
      <c r="V270" s="153" t="e">
        <f t="shared" si="39"/>
        <v>#DIV/0!</v>
      </c>
    </row>
    <row r="271" spans="1:22" x14ac:dyDescent="0.3">
      <c r="A271" s="153">
        <v>2374</v>
      </c>
      <c r="B271" s="153">
        <v>43529</v>
      </c>
      <c r="C271" s="153" t="b">
        <v>0</v>
      </c>
      <c r="D271" s="153" t="s">
        <v>88</v>
      </c>
      <c r="E271" s="153">
        <v>1</v>
      </c>
      <c r="F271" s="153">
        <v>6</v>
      </c>
      <c r="G271" s="153">
        <v>21</v>
      </c>
      <c r="H271" s="153" t="s">
        <v>159</v>
      </c>
      <c r="I271" s="153">
        <v>14</v>
      </c>
      <c r="J271" s="152">
        <v>5.6</v>
      </c>
      <c r="K271" s="152">
        <v>3.2</v>
      </c>
      <c r="L271" s="152">
        <v>2.4</v>
      </c>
      <c r="M271" s="153">
        <v>8.3000000000000007</v>
      </c>
      <c r="N271" s="152">
        <v>4.7</v>
      </c>
      <c r="O271" s="152">
        <v>2.7</v>
      </c>
      <c r="P271" s="154">
        <f>AVERAGE(L271,O271)</f>
        <v>2.5499999999999998</v>
      </c>
      <c r="Q271" s="155">
        <f>IF(AND((N271+K271)/2&gt;5,(M271+J271)/2&gt;10,R271="N",S271="N"),4,IF(AND((N271+K271)/2&lt;5,(M271+J271)/2&gt;10,R271="N",S271="N"),4,IF(AND((N271+K271)/2&lt;5,(M271+J271)/2&lt;5,R271="Y"),1,IF(AND(S271="Y",R271="N"),3,IF(AND(S271="Y",R271="Y"),1,IF(AND((N271+K271)/2&lt;5,(M271+J271)/2&gt;5,(M271+J271)/2&lt;10,R271="N",S271="N"),2,IF(AND((N271+K271)/2&lt;5,(M271+J271)/2&lt;5,R271="N",S271="N"),0,"")))))))</f>
        <v>2</v>
      </c>
      <c r="R271" s="152" t="s">
        <v>105</v>
      </c>
      <c r="S271" s="160" t="s">
        <v>105</v>
      </c>
      <c r="T271">
        <v>33.31</v>
      </c>
      <c r="U271" s="160" t="s">
        <v>165</v>
      </c>
      <c r="V271" s="153">
        <f t="shared" si="39"/>
        <v>5.45</v>
      </c>
    </row>
    <row r="272" spans="1:22" x14ac:dyDescent="0.3">
      <c r="A272" s="153">
        <v>2407</v>
      </c>
      <c r="B272" s="153">
        <v>43578</v>
      </c>
      <c r="C272" s="153" t="b">
        <v>0</v>
      </c>
      <c r="D272" s="153" t="s">
        <v>89</v>
      </c>
      <c r="E272" s="153">
        <v>2</v>
      </c>
      <c r="F272" s="153">
        <v>8</v>
      </c>
      <c r="G272" s="153">
        <v>5</v>
      </c>
      <c r="H272" s="153" t="s">
        <v>159</v>
      </c>
      <c r="I272" s="153">
        <v>14</v>
      </c>
      <c r="J272" s="152">
        <v>8.5</v>
      </c>
      <c r="K272" s="152">
        <v>4</v>
      </c>
      <c r="L272" s="152">
        <v>4.5</v>
      </c>
      <c r="M272" s="153">
        <v>8.3000000000000007</v>
      </c>
      <c r="N272" s="152">
        <v>4.7</v>
      </c>
      <c r="O272" s="152">
        <v>3.5</v>
      </c>
      <c r="P272" s="154">
        <f>AVERAGE(L272,O272)</f>
        <v>4</v>
      </c>
      <c r="Q272" s="155">
        <f>IF(AND((N272+K272)/2&gt;5,(M272+J272)/2&gt;10,R272="N",S272="N"),4,IF(AND((N272+K272)/2&lt;5,(M272+J272)/2&gt;10,R272="N",S272="N"),4,IF(AND((N272+K272)/2&lt;5,(M272+J272)/2&lt;5,R272="Y"),1,IF(AND(S272="Y",R272="N"),3,IF(AND(S272="Y",R272="Y"),1,IF(AND((N272+K272)/2&lt;5,(M272+J272)/2&gt;5,(M272+J272)/2&lt;10,R272="N",S272="N"),2,IF(AND((N272+K272)/2&lt;5,(M272+J272)/2&lt;5,R272="N",S272="N"),0,"")))))))</f>
        <v>2</v>
      </c>
      <c r="R272" s="152" t="s">
        <v>105</v>
      </c>
      <c r="S272" s="160" t="s">
        <v>105</v>
      </c>
      <c r="T272">
        <v>33.31</v>
      </c>
      <c r="U272" s="160" t="s">
        <v>165</v>
      </c>
      <c r="V272" s="153">
        <f t="shared" si="39"/>
        <v>6.375</v>
      </c>
    </row>
    <row r="273" spans="1:22" x14ac:dyDescent="0.3">
      <c r="A273" s="153">
        <v>2408</v>
      </c>
      <c r="B273" s="153">
        <v>43578</v>
      </c>
      <c r="C273" s="153" t="b">
        <v>1</v>
      </c>
      <c r="D273" s="153" t="s">
        <v>88</v>
      </c>
      <c r="E273" s="153">
        <v>1</v>
      </c>
      <c r="F273" s="153">
        <v>8</v>
      </c>
      <c r="G273" s="153">
        <v>5</v>
      </c>
      <c r="H273" s="153" t="s">
        <v>159</v>
      </c>
      <c r="I273" s="153">
        <v>14</v>
      </c>
      <c r="J273" s="153" t="s">
        <v>56</v>
      </c>
      <c r="K273" s="153" t="s">
        <v>56</v>
      </c>
      <c r="L273" s="153" t="s">
        <v>56</v>
      </c>
      <c r="M273" s="153" t="s">
        <v>56</v>
      </c>
      <c r="N273" s="153" t="s">
        <v>56</v>
      </c>
      <c r="O273" s="153" t="s">
        <v>56</v>
      </c>
      <c r="P273" s="153" t="s">
        <v>56</v>
      </c>
      <c r="Q273" s="155" t="s">
        <v>56</v>
      </c>
      <c r="R273" s="153" t="s">
        <v>56</v>
      </c>
      <c r="S273" s="153" t="s">
        <v>56</v>
      </c>
      <c r="T273">
        <v>33.630000000000003</v>
      </c>
      <c r="U273" s="160" t="s">
        <v>165</v>
      </c>
      <c r="V273" s="153" t="e">
        <f t="shared" si="39"/>
        <v>#DIV/0!</v>
      </c>
    </row>
    <row r="274" spans="1:22" x14ac:dyDescent="0.3">
      <c r="A274" s="153">
        <v>2408</v>
      </c>
      <c r="B274" s="153">
        <v>43578</v>
      </c>
      <c r="C274" s="153" t="b">
        <v>1</v>
      </c>
      <c r="D274" s="153" t="s">
        <v>88</v>
      </c>
      <c r="E274" s="153">
        <v>1</v>
      </c>
      <c r="F274" s="153">
        <v>8</v>
      </c>
      <c r="G274" s="153">
        <v>5</v>
      </c>
      <c r="H274" s="153" t="s">
        <v>159</v>
      </c>
      <c r="I274" s="153">
        <v>14</v>
      </c>
      <c r="J274" s="153" t="s">
        <v>56</v>
      </c>
      <c r="K274" s="153" t="s">
        <v>56</v>
      </c>
      <c r="L274" s="153" t="s">
        <v>56</v>
      </c>
      <c r="M274" s="153" t="s">
        <v>56</v>
      </c>
      <c r="N274" s="153" t="s">
        <v>56</v>
      </c>
      <c r="O274" s="153" t="s">
        <v>56</v>
      </c>
      <c r="P274" s="153" t="s">
        <v>56</v>
      </c>
      <c r="Q274" s="155" t="s">
        <v>56</v>
      </c>
      <c r="R274" s="153" t="s">
        <v>56</v>
      </c>
      <c r="S274" s="160" t="s">
        <v>105</v>
      </c>
      <c r="T274">
        <v>33.44</v>
      </c>
      <c r="U274" s="160" t="s">
        <v>165</v>
      </c>
      <c r="V274" s="153" t="e">
        <f t="shared" si="39"/>
        <v>#DIV/0!</v>
      </c>
    </row>
    <row r="275" spans="1:22" x14ac:dyDescent="0.3">
      <c r="A275" s="153">
        <v>2334</v>
      </c>
      <c r="B275" s="153">
        <v>43403</v>
      </c>
      <c r="C275" s="153" t="b">
        <v>0</v>
      </c>
      <c r="D275" s="153" t="s">
        <v>88</v>
      </c>
      <c r="E275" s="153">
        <v>1</v>
      </c>
      <c r="F275" s="153">
        <v>1</v>
      </c>
      <c r="G275" s="153">
        <v>12</v>
      </c>
      <c r="H275" s="153" t="s">
        <v>159</v>
      </c>
      <c r="I275" s="153">
        <v>15</v>
      </c>
      <c r="J275" s="152">
        <v>11.8</v>
      </c>
      <c r="K275" s="152">
        <v>7</v>
      </c>
      <c r="L275" s="152">
        <v>4.8</v>
      </c>
      <c r="M275" s="152">
        <v>15</v>
      </c>
      <c r="N275" s="152">
        <v>9.1999999999999993</v>
      </c>
      <c r="O275" s="152">
        <v>7</v>
      </c>
      <c r="P275" s="154">
        <f t="shared" ref="P275:P282" si="40">AVERAGE(L275,O275)</f>
        <v>5.9</v>
      </c>
      <c r="Q275" s="155" t="str">
        <f t="shared" ref="Q275:Q282" si="41">IF(AND((N275+K275)/2&gt;5,(M275+J275)/2&gt;10,R275="N",S275="N"),4,IF(AND((N275+K275)/2&lt;5,(M275+J275)/2&gt;10,R275="N",S275="N"),4,IF(AND((N275+K275)/2&lt;5,(M275+J275)/2&lt;5,R275="Y"),1,IF(AND(S275="Y",R275="N"),3,IF(AND(S275="Y",R275="Y"),1,IF(AND((N275+K275)/2&lt;5,(M275+J275)/2&gt;5,(M275+J275)/2&lt;10,R275="N",S275="N"),2,IF(AND((N275+K275)/2&lt;5,(M275+J275)/2&lt;5,R275="N",S275="N"),0,"")))))))</f>
        <v/>
      </c>
      <c r="R275" s="152" t="s">
        <v>107</v>
      </c>
      <c r="S275" s="160" t="s">
        <v>105</v>
      </c>
      <c r="T275">
        <v>33.79</v>
      </c>
      <c r="U275" s="160" t="s">
        <v>165</v>
      </c>
      <c r="V275" s="153">
        <f t="shared" si="39"/>
        <v>10.75</v>
      </c>
    </row>
    <row r="276" spans="1:22" x14ac:dyDescent="0.3">
      <c r="A276" s="153">
        <v>2343</v>
      </c>
      <c r="B276" s="153">
        <v>43411</v>
      </c>
      <c r="C276" s="153" t="b">
        <v>0</v>
      </c>
      <c r="D276" s="153" t="s">
        <v>88</v>
      </c>
      <c r="E276" s="153">
        <v>2</v>
      </c>
      <c r="F276" s="153">
        <v>2</v>
      </c>
      <c r="G276" s="153">
        <v>12</v>
      </c>
      <c r="H276" s="153" t="s">
        <v>159</v>
      </c>
      <c r="I276" s="153">
        <v>15</v>
      </c>
      <c r="J276" s="152">
        <v>19.7</v>
      </c>
      <c r="K276" s="152">
        <v>11.1</v>
      </c>
      <c r="L276" s="152">
        <v>8.6</v>
      </c>
      <c r="M276" s="152">
        <v>18.399999999999999</v>
      </c>
      <c r="N276" s="152">
        <v>10.4</v>
      </c>
      <c r="O276" s="152">
        <v>7.5</v>
      </c>
      <c r="P276" s="154">
        <f t="shared" si="40"/>
        <v>8.0500000000000007</v>
      </c>
      <c r="Q276" s="155">
        <f t="shared" si="41"/>
        <v>4</v>
      </c>
      <c r="R276" s="152" t="s">
        <v>105</v>
      </c>
      <c r="S276" s="160" t="s">
        <v>105</v>
      </c>
      <c r="T276">
        <v>33.49</v>
      </c>
      <c r="U276" s="160" t="s">
        <v>165</v>
      </c>
      <c r="V276" s="153">
        <f t="shared" si="39"/>
        <v>14.899999999999999</v>
      </c>
    </row>
    <row r="277" spans="1:22" x14ac:dyDescent="0.3">
      <c r="A277" s="153">
        <v>2343</v>
      </c>
      <c r="B277" s="153">
        <v>43411</v>
      </c>
      <c r="C277" s="153" t="b">
        <v>0</v>
      </c>
      <c r="D277" s="153" t="s">
        <v>88</v>
      </c>
      <c r="E277" s="153">
        <v>2</v>
      </c>
      <c r="F277" s="153">
        <v>2</v>
      </c>
      <c r="G277" s="153">
        <v>12</v>
      </c>
      <c r="H277" s="153" t="s">
        <v>159</v>
      </c>
      <c r="I277" s="153">
        <v>15</v>
      </c>
      <c r="J277" s="152">
        <v>19</v>
      </c>
      <c r="K277" s="152">
        <v>9.6999999999999993</v>
      </c>
      <c r="L277" s="152">
        <v>9.3000000000000007</v>
      </c>
      <c r="M277" s="153">
        <v>19</v>
      </c>
      <c r="N277" s="152">
        <v>9.9</v>
      </c>
      <c r="O277" s="152">
        <v>6.7</v>
      </c>
      <c r="P277" s="154">
        <f t="shared" si="40"/>
        <v>8</v>
      </c>
      <c r="Q277" s="155">
        <f t="shared" si="41"/>
        <v>4</v>
      </c>
      <c r="R277" s="152" t="s">
        <v>105</v>
      </c>
      <c r="S277" s="160" t="s">
        <v>105</v>
      </c>
      <c r="T277">
        <v>33.31</v>
      </c>
      <c r="U277" s="160" t="s">
        <v>165</v>
      </c>
      <c r="V277" s="153">
        <f t="shared" si="39"/>
        <v>14.4</v>
      </c>
    </row>
    <row r="278" spans="1:22" x14ac:dyDescent="0.3">
      <c r="A278" s="153">
        <v>2344</v>
      </c>
      <c r="B278" s="153">
        <v>43411</v>
      </c>
      <c r="C278" s="153" t="b">
        <v>0</v>
      </c>
      <c r="D278" s="153" t="s">
        <v>88</v>
      </c>
      <c r="E278" s="153">
        <v>1</v>
      </c>
      <c r="F278" s="153">
        <v>2</v>
      </c>
      <c r="G278" s="153">
        <v>14</v>
      </c>
      <c r="H278" s="153" t="s">
        <v>159</v>
      </c>
      <c r="I278" s="153">
        <v>15</v>
      </c>
      <c r="J278" s="152">
        <v>2.6</v>
      </c>
      <c r="K278" s="152">
        <v>1.9</v>
      </c>
      <c r="L278" s="152">
        <v>0.7</v>
      </c>
      <c r="M278" s="152">
        <v>2.4</v>
      </c>
      <c r="N278" s="152">
        <v>2.7</v>
      </c>
      <c r="O278" s="152">
        <v>1.2</v>
      </c>
      <c r="P278" s="154">
        <f t="shared" si="40"/>
        <v>0.95</v>
      </c>
      <c r="Q278" s="155">
        <f t="shared" si="41"/>
        <v>0</v>
      </c>
      <c r="R278" s="152" t="s">
        <v>105</v>
      </c>
      <c r="S278" s="160" t="s">
        <v>105</v>
      </c>
      <c r="T278">
        <v>33.549999999999997</v>
      </c>
      <c r="U278" s="160" t="s">
        <v>165</v>
      </c>
      <c r="V278" s="153">
        <f t="shared" si="39"/>
        <v>2.4000000000000004</v>
      </c>
    </row>
    <row r="279" spans="1:22" x14ac:dyDescent="0.3">
      <c r="A279" s="153">
        <v>2344</v>
      </c>
      <c r="B279" s="153">
        <v>43411</v>
      </c>
      <c r="C279" s="153" t="b">
        <v>0</v>
      </c>
      <c r="D279" s="153" t="s">
        <v>88</v>
      </c>
      <c r="E279" s="153">
        <v>1</v>
      </c>
      <c r="F279" s="153">
        <v>2</v>
      </c>
      <c r="G279" s="153">
        <v>14</v>
      </c>
      <c r="H279" s="153" t="s">
        <v>159</v>
      </c>
      <c r="I279" s="153">
        <v>15</v>
      </c>
      <c r="J279" s="152">
        <v>3</v>
      </c>
      <c r="K279" s="152">
        <v>1.9</v>
      </c>
      <c r="L279" s="152">
        <v>1.1000000000000001</v>
      </c>
      <c r="M279" s="152">
        <v>2.9</v>
      </c>
      <c r="N279" s="152">
        <v>1.5</v>
      </c>
      <c r="O279" s="152">
        <v>1</v>
      </c>
      <c r="P279" s="154">
        <f t="shared" si="40"/>
        <v>1.05</v>
      </c>
      <c r="Q279" s="155">
        <f t="shared" si="41"/>
        <v>0</v>
      </c>
      <c r="R279" s="152" t="s">
        <v>105</v>
      </c>
      <c r="S279" s="160" t="s">
        <v>105</v>
      </c>
      <c r="T279">
        <v>33.79</v>
      </c>
      <c r="U279" s="160" t="s">
        <v>165</v>
      </c>
      <c r="V279" s="153">
        <f t="shared" si="39"/>
        <v>2.3250000000000002</v>
      </c>
    </row>
    <row r="280" spans="1:22" x14ac:dyDescent="0.3">
      <c r="A280" s="153">
        <v>2351</v>
      </c>
      <c r="B280" s="153">
        <v>43424</v>
      </c>
      <c r="C280" s="153" t="b">
        <v>0</v>
      </c>
      <c r="D280" s="153" t="s">
        <v>88</v>
      </c>
      <c r="E280" s="153">
        <v>2</v>
      </c>
      <c r="F280" s="153">
        <v>3</v>
      </c>
      <c r="G280" s="153">
        <v>6</v>
      </c>
      <c r="H280" s="153" t="s">
        <v>159</v>
      </c>
      <c r="I280" s="153">
        <v>15</v>
      </c>
      <c r="J280" s="152">
        <v>13.5</v>
      </c>
      <c r="K280" s="152">
        <v>4.5999999999999996</v>
      </c>
      <c r="L280" s="152">
        <v>8.9</v>
      </c>
      <c r="M280" s="152">
        <v>11.5</v>
      </c>
      <c r="N280" s="152">
        <v>5.3</v>
      </c>
      <c r="O280" s="152">
        <v>7.8</v>
      </c>
      <c r="P280" s="154">
        <f t="shared" si="40"/>
        <v>8.35</v>
      </c>
      <c r="Q280" s="155">
        <f t="shared" si="41"/>
        <v>4</v>
      </c>
      <c r="R280" s="152" t="s">
        <v>105</v>
      </c>
      <c r="S280" s="160" t="s">
        <v>105</v>
      </c>
      <c r="T280">
        <v>33.49</v>
      </c>
      <c r="U280" s="160" t="s">
        <v>165</v>
      </c>
      <c r="V280" s="153">
        <f t="shared" si="39"/>
        <v>8.7249999999999996</v>
      </c>
    </row>
    <row r="281" spans="1:22" x14ac:dyDescent="0.3">
      <c r="A281" s="153">
        <v>2351</v>
      </c>
      <c r="B281" s="153">
        <v>43424</v>
      </c>
      <c r="C281" s="153" t="b">
        <v>0</v>
      </c>
      <c r="D281" s="153" t="s">
        <v>88</v>
      </c>
      <c r="E281" s="153">
        <v>2</v>
      </c>
      <c r="F281" s="153">
        <v>3</v>
      </c>
      <c r="G281" s="153">
        <v>6</v>
      </c>
      <c r="H281" s="153" t="s">
        <v>159</v>
      </c>
      <c r="I281" s="153">
        <v>15</v>
      </c>
      <c r="J281" s="152">
        <v>12.2</v>
      </c>
      <c r="K281" s="152">
        <v>4.5999999999999996</v>
      </c>
      <c r="L281" s="152">
        <v>7.6</v>
      </c>
      <c r="M281" s="153">
        <v>9.5</v>
      </c>
      <c r="N281" s="152">
        <v>5.0999999999999996</v>
      </c>
      <c r="O281" s="152">
        <v>6.3</v>
      </c>
      <c r="P281" s="154">
        <f t="shared" si="40"/>
        <v>6.9499999999999993</v>
      </c>
      <c r="Q281" s="155">
        <f t="shared" si="41"/>
        <v>4</v>
      </c>
      <c r="R281" s="152" t="s">
        <v>105</v>
      </c>
      <c r="S281" s="160" t="s">
        <v>105</v>
      </c>
      <c r="T281">
        <v>33.31</v>
      </c>
      <c r="U281" s="160" t="s">
        <v>165</v>
      </c>
      <c r="V281" s="153">
        <f t="shared" si="39"/>
        <v>7.85</v>
      </c>
    </row>
    <row r="282" spans="1:22" x14ac:dyDescent="0.3">
      <c r="A282" s="153">
        <v>2351</v>
      </c>
      <c r="B282" s="153">
        <v>43424</v>
      </c>
      <c r="C282" s="153" t="b">
        <v>0</v>
      </c>
      <c r="D282" s="153" t="s">
        <v>88</v>
      </c>
      <c r="E282" s="153">
        <v>2</v>
      </c>
      <c r="F282" s="153">
        <v>3</v>
      </c>
      <c r="G282" s="153">
        <v>6</v>
      </c>
      <c r="H282" s="153" t="s">
        <v>159</v>
      </c>
      <c r="I282" s="153">
        <v>15</v>
      </c>
      <c r="J282" s="152">
        <v>11.2</v>
      </c>
      <c r="K282" s="152">
        <v>4.4000000000000004</v>
      </c>
      <c r="L282" s="152">
        <v>68</v>
      </c>
      <c r="M282" s="152">
        <v>12.3</v>
      </c>
      <c r="N282" s="152">
        <v>3.7</v>
      </c>
      <c r="O282" s="152">
        <v>8.6999999999999993</v>
      </c>
      <c r="P282" s="154">
        <f t="shared" si="40"/>
        <v>38.35</v>
      </c>
      <c r="Q282" s="155">
        <f t="shared" si="41"/>
        <v>4</v>
      </c>
      <c r="R282" s="152" t="s">
        <v>105</v>
      </c>
      <c r="S282" s="160" t="s">
        <v>105</v>
      </c>
      <c r="T282">
        <v>33.79</v>
      </c>
      <c r="U282" s="160" t="s">
        <v>165</v>
      </c>
      <c r="V282" s="153">
        <f t="shared" si="39"/>
        <v>7.8999999999999995</v>
      </c>
    </row>
    <row r="283" spans="1:22" x14ac:dyDescent="0.3">
      <c r="A283" s="153">
        <v>2367</v>
      </c>
      <c r="B283" s="153">
        <v>43507</v>
      </c>
      <c r="C283" s="153" t="b">
        <v>0</v>
      </c>
      <c r="D283" s="153" t="s">
        <v>89</v>
      </c>
      <c r="E283" s="153">
        <v>2</v>
      </c>
      <c r="F283" s="153">
        <v>4</v>
      </c>
      <c r="G283" s="153">
        <v>1</v>
      </c>
      <c r="H283" s="153" t="s">
        <v>159</v>
      </c>
      <c r="I283" s="153">
        <v>15</v>
      </c>
      <c r="J283" s="153" t="s">
        <v>56</v>
      </c>
      <c r="K283" s="153" t="s">
        <v>56</v>
      </c>
      <c r="L283" s="153" t="s">
        <v>56</v>
      </c>
      <c r="M283" s="153" t="s">
        <v>56</v>
      </c>
      <c r="N283" s="153" t="s">
        <v>56</v>
      </c>
      <c r="O283" s="153" t="s">
        <v>56</v>
      </c>
      <c r="P283" s="153" t="s">
        <v>56</v>
      </c>
      <c r="Q283" s="155" t="s">
        <v>56</v>
      </c>
      <c r="R283" s="156" t="s">
        <v>56</v>
      </c>
      <c r="S283" s="153" t="s">
        <v>56</v>
      </c>
      <c r="T283">
        <v>33.31</v>
      </c>
      <c r="U283" s="160" t="s">
        <v>165</v>
      </c>
      <c r="V283" s="153" t="e">
        <f t="shared" si="39"/>
        <v>#DIV/0!</v>
      </c>
    </row>
    <row r="284" spans="1:22" x14ac:dyDescent="0.3">
      <c r="A284" s="153">
        <v>2367</v>
      </c>
      <c r="B284" s="153">
        <v>43507</v>
      </c>
      <c r="C284" s="153" t="b">
        <v>0</v>
      </c>
      <c r="D284" s="153" t="s">
        <v>89</v>
      </c>
      <c r="E284" s="153">
        <v>2</v>
      </c>
      <c r="F284" s="153">
        <v>4</v>
      </c>
      <c r="G284" s="153">
        <v>1</v>
      </c>
      <c r="H284" s="153" t="s">
        <v>159</v>
      </c>
      <c r="I284" s="153">
        <v>15</v>
      </c>
      <c r="J284" s="153" t="s">
        <v>56</v>
      </c>
      <c r="K284" s="153" t="s">
        <v>56</v>
      </c>
      <c r="L284" s="153" t="s">
        <v>56</v>
      </c>
      <c r="M284" s="153" t="s">
        <v>56</v>
      </c>
      <c r="N284" s="153" t="s">
        <v>56</v>
      </c>
      <c r="O284" s="153" t="s">
        <v>56</v>
      </c>
      <c r="P284" s="153" t="s">
        <v>56</v>
      </c>
      <c r="Q284" s="155" t="s">
        <v>56</v>
      </c>
      <c r="R284" s="156" t="s">
        <v>56</v>
      </c>
      <c r="S284" s="160" t="s">
        <v>56</v>
      </c>
      <c r="T284">
        <v>33.79</v>
      </c>
      <c r="U284" s="160" t="s">
        <v>165</v>
      </c>
      <c r="V284" s="153" t="e">
        <f t="shared" si="39"/>
        <v>#DIV/0!</v>
      </c>
    </row>
    <row r="285" spans="1:22" x14ac:dyDescent="0.3">
      <c r="A285" s="153">
        <v>2370</v>
      </c>
      <c r="B285" s="153">
        <v>43514</v>
      </c>
      <c r="C285" s="153" t="b">
        <v>0</v>
      </c>
      <c r="D285" s="153" t="s">
        <v>89</v>
      </c>
      <c r="E285" s="153">
        <v>2</v>
      </c>
      <c r="F285" s="153">
        <v>5</v>
      </c>
      <c r="G285" s="153">
        <v>16</v>
      </c>
      <c r="H285" s="153" t="s">
        <v>159</v>
      </c>
      <c r="I285" s="153">
        <v>15</v>
      </c>
      <c r="J285" s="153" t="s">
        <v>56</v>
      </c>
      <c r="K285" s="153" t="s">
        <v>56</v>
      </c>
      <c r="L285" s="153" t="s">
        <v>56</v>
      </c>
      <c r="M285" s="153" t="s">
        <v>56</v>
      </c>
      <c r="N285" s="153" t="s">
        <v>56</v>
      </c>
      <c r="O285" s="153" t="s">
        <v>56</v>
      </c>
      <c r="P285" s="153" t="s">
        <v>56</v>
      </c>
      <c r="Q285" s="155" t="s">
        <v>56</v>
      </c>
      <c r="R285" s="153" t="s">
        <v>56</v>
      </c>
      <c r="S285" s="153" t="s">
        <v>56</v>
      </c>
      <c r="T285">
        <v>33.31</v>
      </c>
      <c r="U285" s="160" t="s">
        <v>165</v>
      </c>
      <c r="V285" s="153" t="e">
        <f t="shared" si="39"/>
        <v>#DIV/0!</v>
      </c>
    </row>
    <row r="286" spans="1:22" x14ac:dyDescent="0.3">
      <c r="A286" s="153">
        <v>2374</v>
      </c>
      <c r="B286" s="153">
        <v>43529</v>
      </c>
      <c r="C286" s="153" t="b">
        <v>0</v>
      </c>
      <c r="D286" s="153" t="s">
        <v>88</v>
      </c>
      <c r="E286" s="153">
        <v>1</v>
      </c>
      <c r="F286" s="153">
        <v>6</v>
      </c>
      <c r="G286" s="153">
        <v>21</v>
      </c>
      <c r="H286" s="153" t="s">
        <v>159</v>
      </c>
      <c r="I286" s="153">
        <v>15</v>
      </c>
      <c r="J286" s="152">
        <v>5.3</v>
      </c>
      <c r="K286" s="152">
        <v>3</v>
      </c>
      <c r="L286" s="152">
        <v>2.2999999999999998</v>
      </c>
      <c r="M286" s="152">
        <v>8.3000000000000007</v>
      </c>
      <c r="N286" s="152">
        <v>5</v>
      </c>
      <c r="O286" s="152">
        <v>3.6</v>
      </c>
      <c r="P286" s="154">
        <f t="shared" ref="P286:P298" si="42">AVERAGE(L286,O286)</f>
        <v>2.95</v>
      </c>
      <c r="Q286" s="155">
        <f t="shared" ref="Q286:Q298" si="43">IF(AND((N286+K286)/2&gt;5,(M286+J286)/2&gt;10,R286="N",S286="N"),4,IF(AND((N286+K286)/2&lt;5,(M286+J286)/2&gt;10,R286="N",S286="N"),4,IF(AND((N286+K286)/2&lt;5,(M286+J286)/2&lt;5,R286="Y"),1,IF(AND(S286="Y",R286="N"),3,IF(AND(S286="Y",R286="Y"),1,IF(AND((N286+K286)/2&lt;5,(M286+J286)/2&gt;5,(M286+J286)/2&lt;10,R286="N",S286="N"),2,IF(AND((N286+K286)/2&lt;5,(M286+J286)/2&lt;5,R286="N",S286="N"),0,"")))))))</f>
        <v>2</v>
      </c>
      <c r="R286" s="152" t="s">
        <v>105</v>
      </c>
      <c r="S286" s="160" t="s">
        <v>105</v>
      </c>
      <c r="T286">
        <v>33.549999999999997</v>
      </c>
      <c r="U286" s="160" t="s">
        <v>165</v>
      </c>
      <c r="V286" s="153">
        <f t="shared" si="39"/>
        <v>5.4</v>
      </c>
    </row>
    <row r="287" spans="1:22" x14ac:dyDescent="0.3">
      <c r="A287" s="153">
        <v>2374</v>
      </c>
      <c r="B287" s="153">
        <v>43529</v>
      </c>
      <c r="C287" s="153" t="b">
        <v>0</v>
      </c>
      <c r="D287" s="153" t="s">
        <v>88</v>
      </c>
      <c r="E287" s="153">
        <v>1</v>
      </c>
      <c r="F287" s="153">
        <v>6</v>
      </c>
      <c r="G287" s="153">
        <v>21</v>
      </c>
      <c r="H287" s="153" t="s">
        <v>159</v>
      </c>
      <c r="I287" s="153">
        <v>15</v>
      </c>
      <c r="J287" s="152">
        <v>7.5</v>
      </c>
      <c r="K287" s="152">
        <v>3.4</v>
      </c>
      <c r="L287" s="152">
        <v>4.0999999999999996</v>
      </c>
      <c r="M287" s="152">
        <v>11.7</v>
      </c>
      <c r="N287" s="152">
        <v>5.9</v>
      </c>
      <c r="O287" s="152">
        <v>3</v>
      </c>
      <c r="P287" s="154">
        <f t="shared" si="42"/>
        <v>3.55</v>
      </c>
      <c r="Q287" s="155">
        <f t="shared" si="43"/>
        <v>2</v>
      </c>
      <c r="R287" s="152" t="s">
        <v>105</v>
      </c>
      <c r="S287" s="160" t="s">
        <v>105</v>
      </c>
      <c r="T287">
        <v>33.520000000000003</v>
      </c>
      <c r="U287" s="160" t="s">
        <v>165</v>
      </c>
      <c r="V287" s="153">
        <f t="shared" si="39"/>
        <v>7.125</v>
      </c>
    </row>
    <row r="288" spans="1:22" x14ac:dyDescent="0.3">
      <c r="A288" s="153">
        <v>2379</v>
      </c>
      <c r="B288" s="153">
        <v>43550</v>
      </c>
      <c r="C288" s="153" t="b">
        <v>1</v>
      </c>
      <c r="D288" s="153" t="s">
        <v>88</v>
      </c>
      <c r="E288" s="153">
        <v>1</v>
      </c>
      <c r="F288" s="153">
        <v>7</v>
      </c>
      <c r="G288" s="153">
        <v>10</v>
      </c>
      <c r="H288" s="153" t="s">
        <v>159</v>
      </c>
      <c r="I288" s="153">
        <v>15</v>
      </c>
      <c r="J288" s="152">
        <v>9.1</v>
      </c>
      <c r="K288" s="152">
        <v>2.7</v>
      </c>
      <c r="L288" s="152">
        <v>6.4</v>
      </c>
      <c r="M288" s="152">
        <v>5.7</v>
      </c>
      <c r="N288" s="152">
        <v>2.9</v>
      </c>
      <c r="O288" s="152">
        <v>3.4</v>
      </c>
      <c r="P288" s="154">
        <f t="shared" si="42"/>
        <v>4.9000000000000004</v>
      </c>
      <c r="Q288" s="155">
        <f t="shared" si="43"/>
        <v>2</v>
      </c>
      <c r="R288" s="152" t="s">
        <v>105</v>
      </c>
      <c r="S288" s="160" t="s">
        <v>105</v>
      </c>
      <c r="T288">
        <v>33.549999999999997</v>
      </c>
      <c r="U288" s="160" t="s">
        <v>165</v>
      </c>
      <c r="V288" s="153">
        <f t="shared" si="39"/>
        <v>5.0999999999999996</v>
      </c>
    </row>
    <row r="289" spans="1:22" x14ac:dyDescent="0.3">
      <c r="A289" s="153">
        <v>2379</v>
      </c>
      <c r="B289" s="153">
        <v>43550</v>
      </c>
      <c r="C289" s="153" t="b">
        <v>1</v>
      </c>
      <c r="D289" s="153" t="s">
        <v>88</v>
      </c>
      <c r="E289" s="153">
        <v>1</v>
      </c>
      <c r="F289" s="153">
        <v>7</v>
      </c>
      <c r="G289" s="153">
        <v>10</v>
      </c>
      <c r="H289" s="153" t="s">
        <v>159</v>
      </c>
      <c r="I289" s="153">
        <v>15</v>
      </c>
      <c r="J289" s="152">
        <v>11.1</v>
      </c>
      <c r="K289" s="152">
        <v>3.1</v>
      </c>
      <c r="L289" s="152">
        <v>8</v>
      </c>
      <c r="M289" s="152">
        <v>6</v>
      </c>
      <c r="N289" s="152">
        <v>2.4</v>
      </c>
      <c r="O289" s="152">
        <v>3.7</v>
      </c>
      <c r="P289" s="154">
        <f t="shared" si="42"/>
        <v>5.85</v>
      </c>
      <c r="Q289" s="155">
        <f t="shared" si="43"/>
        <v>2</v>
      </c>
      <c r="R289" s="152" t="s">
        <v>105</v>
      </c>
      <c r="S289" s="160" t="s">
        <v>105</v>
      </c>
      <c r="T289">
        <v>33.520000000000003</v>
      </c>
      <c r="U289" s="160" t="s">
        <v>165</v>
      </c>
      <c r="V289" s="153">
        <f t="shared" si="39"/>
        <v>5.6499999999999995</v>
      </c>
    </row>
    <row r="290" spans="1:22" x14ac:dyDescent="0.3">
      <c r="A290" s="153">
        <v>2407</v>
      </c>
      <c r="B290" s="153">
        <v>43578</v>
      </c>
      <c r="C290" s="153" t="b">
        <v>0</v>
      </c>
      <c r="D290" s="153" t="s">
        <v>89</v>
      </c>
      <c r="E290" s="153">
        <v>2</v>
      </c>
      <c r="F290" s="153">
        <v>8</v>
      </c>
      <c r="G290" s="153">
        <v>5</v>
      </c>
      <c r="H290" s="153" t="s">
        <v>159</v>
      </c>
      <c r="I290" s="153">
        <v>15</v>
      </c>
      <c r="J290" s="152">
        <v>7.9</v>
      </c>
      <c r="K290" s="152">
        <v>4.3</v>
      </c>
      <c r="L290" s="152">
        <v>3.6</v>
      </c>
      <c r="M290" s="152">
        <v>8.3000000000000007</v>
      </c>
      <c r="N290" s="152">
        <v>4.4000000000000004</v>
      </c>
      <c r="O290" s="152">
        <v>5.3</v>
      </c>
      <c r="P290" s="154">
        <f t="shared" si="42"/>
        <v>4.45</v>
      </c>
      <c r="Q290" s="155">
        <f t="shared" si="43"/>
        <v>2</v>
      </c>
      <c r="R290" s="152" t="s">
        <v>105</v>
      </c>
      <c r="S290" s="160" t="s">
        <v>105</v>
      </c>
      <c r="T290">
        <v>33.630000000000003</v>
      </c>
      <c r="U290" s="160" t="s">
        <v>165</v>
      </c>
      <c r="V290" s="153">
        <f t="shared" si="39"/>
        <v>6.2249999999999996</v>
      </c>
    </row>
    <row r="291" spans="1:22" x14ac:dyDescent="0.3">
      <c r="A291" s="153">
        <v>2407</v>
      </c>
      <c r="B291" s="153">
        <v>43578</v>
      </c>
      <c r="C291" s="153" t="b">
        <v>0</v>
      </c>
      <c r="D291" s="153" t="s">
        <v>89</v>
      </c>
      <c r="E291" s="153">
        <v>2</v>
      </c>
      <c r="F291" s="153">
        <v>8</v>
      </c>
      <c r="G291" s="153">
        <v>5</v>
      </c>
      <c r="H291" s="153" t="s">
        <v>159</v>
      </c>
      <c r="I291" s="153">
        <v>15</v>
      </c>
      <c r="J291" s="152">
        <v>9.4</v>
      </c>
      <c r="K291" s="152">
        <v>3.9</v>
      </c>
      <c r="L291" s="152">
        <v>5.5</v>
      </c>
      <c r="M291" s="152">
        <v>9.5</v>
      </c>
      <c r="N291" s="152">
        <v>4.4000000000000004</v>
      </c>
      <c r="O291" s="152">
        <v>3.4</v>
      </c>
      <c r="P291" s="154">
        <f t="shared" si="42"/>
        <v>4.45</v>
      </c>
      <c r="Q291" s="155">
        <f t="shared" si="43"/>
        <v>2</v>
      </c>
      <c r="R291" s="152" t="s">
        <v>105</v>
      </c>
      <c r="S291" s="160" t="s">
        <v>105</v>
      </c>
      <c r="T291">
        <v>33.44</v>
      </c>
      <c r="U291" s="160" t="s">
        <v>165</v>
      </c>
      <c r="V291" s="153">
        <f t="shared" si="39"/>
        <v>6.8000000000000007</v>
      </c>
    </row>
    <row r="292" spans="1:22" x14ac:dyDescent="0.3">
      <c r="A292" s="153">
        <v>2334</v>
      </c>
      <c r="B292" s="153">
        <v>43403</v>
      </c>
      <c r="C292" s="153" t="b">
        <v>0</v>
      </c>
      <c r="D292" s="153" t="s">
        <v>88</v>
      </c>
      <c r="E292" s="153">
        <v>1</v>
      </c>
      <c r="F292" s="153">
        <v>1</v>
      </c>
      <c r="G292" s="153">
        <v>12</v>
      </c>
      <c r="H292" s="153" t="s">
        <v>159</v>
      </c>
      <c r="I292" s="153">
        <v>16</v>
      </c>
      <c r="J292" s="152">
        <v>12.5</v>
      </c>
      <c r="K292" s="152">
        <v>7</v>
      </c>
      <c r="L292" s="152">
        <v>5.5</v>
      </c>
      <c r="M292" s="152">
        <v>16.7</v>
      </c>
      <c r="N292" s="152">
        <v>8.4</v>
      </c>
      <c r="O292" s="152">
        <v>6.8</v>
      </c>
      <c r="P292" s="154">
        <f t="shared" si="42"/>
        <v>6.15</v>
      </c>
      <c r="Q292" s="155">
        <f t="shared" si="43"/>
        <v>4</v>
      </c>
      <c r="R292" s="152" t="s">
        <v>105</v>
      </c>
      <c r="S292" s="160" t="s">
        <v>105</v>
      </c>
      <c r="T292">
        <v>33.44</v>
      </c>
      <c r="U292" s="160" t="s">
        <v>165</v>
      </c>
      <c r="V292" s="153">
        <f t="shared" si="39"/>
        <v>11.15</v>
      </c>
    </row>
    <row r="293" spans="1:22" x14ac:dyDescent="0.3">
      <c r="A293" s="153">
        <v>2335</v>
      </c>
      <c r="B293" s="153">
        <v>43403</v>
      </c>
      <c r="C293" s="153" t="b">
        <v>0</v>
      </c>
      <c r="D293" s="153" t="s">
        <v>89</v>
      </c>
      <c r="E293" s="153">
        <v>2</v>
      </c>
      <c r="F293" s="153">
        <v>1</v>
      </c>
      <c r="G293" s="153">
        <v>12</v>
      </c>
      <c r="H293" s="153" t="s">
        <v>159</v>
      </c>
      <c r="I293" s="153">
        <v>16</v>
      </c>
      <c r="J293" s="152">
        <v>18</v>
      </c>
      <c r="K293" s="152">
        <v>10.7</v>
      </c>
      <c r="L293" s="152">
        <v>7.3</v>
      </c>
      <c r="M293" s="152">
        <v>21.1</v>
      </c>
      <c r="N293" s="152">
        <v>13</v>
      </c>
      <c r="O293" s="152">
        <v>7.6</v>
      </c>
      <c r="P293" s="154">
        <f t="shared" si="42"/>
        <v>7.4499999999999993</v>
      </c>
      <c r="Q293" s="155">
        <f t="shared" si="43"/>
        <v>4</v>
      </c>
      <c r="R293" s="152" t="s">
        <v>105</v>
      </c>
      <c r="S293" s="160" t="s">
        <v>105</v>
      </c>
      <c r="T293">
        <v>33.79</v>
      </c>
      <c r="U293" s="160" t="s">
        <v>165</v>
      </c>
      <c r="V293" s="153">
        <f t="shared" si="39"/>
        <v>15.7</v>
      </c>
    </row>
    <row r="294" spans="1:22" x14ac:dyDescent="0.3">
      <c r="A294" s="153">
        <v>2343</v>
      </c>
      <c r="B294" s="153">
        <v>43411</v>
      </c>
      <c r="C294" s="153" t="b">
        <v>0</v>
      </c>
      <c r="D294" s="153" t="s">
        <v>88</v>
      </c>
      <c r="E294" s="153">
        <v>2</v>
      </c>
      <c r="F294" s="153">
        <v>2</v>
      </c>
      <c r="G294" s="153">
        <v>12</v>
      </c>
      <c r="H294" s="153" t="s">
        <v>159</v>
      </c>
      <c r="I294" s="153">
        <v>16</v>
      </c>
      <c r="J294" s="152">
        <v>19.600000000000001</v>
      </c>
      <c r="K294" s="152">
        <v>9.9</v>
      </c>
      <c r="L294" s="152">
        <v>9.6999999999999993</v>
      </c>
      <c r="M294" s="152">
        <v>17.100000000000001</v>
      </c>
      <c r="N294" s="152">
        <v>10</v>
      </c>
      <c r="O294" s="152">
        <v>8.5</v>
      </c>
      <c r="P294" s="154">
        <f t="shared" si="42"/>
        <v>9.1</v>
      </c>
      <c r="Q294" s="155">
        <f t="shared" si="43"/>
        <v>4</v>
      </c>
      <c r="R294" s="152" t="s">
        <v>105</v>
      </c>
      <c r="S294" s="160" t="s">
        <v>105</v>
      </c>
      <c r="T294">
        <v>33.549999999999997</v>
      </c>
      <c r="U294" s="160" t="s">
        <v>165</v>
      </c>
      <c r="V294" s="153">
        <f t="shared" si="39"/>
        <v>14.15</v>
      </c>
    </row>
    <row r="295" spans="1:22" x14ac:dyDescent="0.3">
      <c r="A295" s="153">
        <v>2343</v>
      </c>
      <c r="B295" s="153">
        <v>43411</v>
      </c>
      <c r="C295" s="153" t="b">
        <v>0</v>
      </c>
      <c r="D295" s="153" t="s">
        <v>88</v>
      </c>
      <c r="E295" s="153">
        <v>2</v>
      </c>
      <c r="F295" s="153">
        <v>2</v>
      </c>
      <c r="G295" s="153">
        <v>12</v>
      </c>
      <c r="H295" s="153" t="s">
        <v>159</v>
      </c>
      <c r="I295" s="153">
        <v>16</v>
      </c>
      <c r="J295" s="152">
        <v>1.53</v>
      </c>
      <c r="K295" s="152">
        <v>10.199999999999999</v>
      </c>
      <c r="L295" s="152">
        <v>5.0999999999999996</v>
      </c>
      <c r="M295" s="152">
        <v>17.600000000000001</v>
      </c>
      <c r="N295" s="152">
        <v>9.6999999999999993</v>
      </c>
      <c r="O295" s="152">
        <v>6.9</v>
      </c>
      <c r="P295" s="154">
        <f t="shared" si="42"/>
        <v>6</v>
      </c>
      <c r="Q295" s="155" t="str">
        <f t="shared" si="43"/>
        <v/>
      </c>
      <c r="R295" s="152" t="s">
        <v>105</v>
      </c>
      <c r="S295" s="160" t="s">
        <v>105</v>
      </c>
      <c r="T295">
        <v>33.79</v>
      </c>
      <c r="U295" s="160" t="s">
        <v>165</v>
      </c>
      <c r="V295" s="153">
        <f t="shared" si="39"/>
        <v>9.7575000000000003</v>
      </c>
    </row>
    <row r="296" spans="1:22" x14ac:dyDescent="0.3">
      <c r="A296" s="153">
        <v>2344</v>
      </c>
      <c r="B296" s="153">
        <v>43411</v>
      </c>
      <c r="C296" s="153" t="b">
        <v>0</v>
      </c>
      <c r="D296" s="153" t="s">
        <v>88</v>
      </c>
      <c r="E296" s="153">
        <v>1</v>
      </c>
      <c r="F296" s="153">
        <v>2</v>
      </c>
      <c r="G296" s="153">
        <v>14</v>
      </c>
      <c r="H296" s="153" t="s">
        <v>159</v>
      </c>
      <c r="I296" s="153">
        <v>16</v>
      </c>
      <c r="J296" s="152">
        <v>2.9</v>
      </c>
      <c r="K296" s="152">
        <v>1.8</v>
      </c>
      <c r="L296" s="152">
        <v>1.1000000000000001</v>
      </c>
      <c r="M296" s="152">
        <v>6.6</v>
      </c>
      <c r="N296" s="152">
        <v>1.7</v>
      </c>
      <c r="O296" s="152">
        <v>1.3</v>
      </c>
      <c r="P296" s="154">
        <f t="shared" si="42"/>
        <v>1.2000000000000002</v>
      </c>
      <c r="Q296" s="155">
        <f t="shared" si="43"/>
        <v>1</v>
      </c>
      <c r="R296" s="152" t="s">
        <v>107</v>
      </c>
      <c r="S296" s="160" t="s">
        <v>105</v>
      </c>
      <c r="T296">
        <v>33.479999999999997</v>
      </c>
      <c r="U296" s="160" t="s">
        <v>165</v>
      </c>
      <c r="V296" s="153">
        <f t="shared" si="39"/>
        <v>3.25</v>
      </c>
    </row>
    <row r="297" spans="1:22" x14ac:dyDescent="0.3">
      <c r="A297" s="153">
        <v>2350</v>
      </c>
      <c r="B297" s="153">
        <v>43424</v>
      </c>
      <c r="C297" s="153" t="b">
        <v>0</v>
      </c>
      <c r="D297" s="153" t="s">
        <v>88</v>
      </c>
      <c r="E297" s="153">
        <v>1</v>
      </c>
      <c r="F297" s="153">
        <v>3</v>
      </c>
      <c r="G297" s="153">
        <v>6</v>
      </c>
      <c r="H297" s="153" t="s">
        <v>159</v>
      </c>
      <c r="I297" s="153">
        <v>16</v>
      </c>
      <c r="J297" s="152">
        <v>6.2</v>
      </c>
      <c r="K297" s="152">
        <v>3.4</v>
      </c>
      <c r="L297" s="152">
        <v>2.8</v>
      </c>
      <c r="M297" s="152">
        <v>10.4</v>
      </c>
      <c r="N297" s="152">
        <v>5.5</v>
      </c>
      <c r="O297" s="152">
        <v>4.2</v>
      </c>
      <c r="P297" s="154">
        <f t="shared" si="42"/>
        <v>3.5</v>
      </c>
      <c r="Q297" s="155">
        <f t="shared" si="43"/>
        <v>2</v>
      </c>
      <c r="R297" s="152" t="s">
        <v>105</v>
      </c>
      <c r="S297" s="160" t="s">
        <v>105</v>
      </c>
      <c r="T297">
        <v>33.549999999999997</v>
      </c>
      <c r="U297" s="160" t="s">
        <v>165</v>
      </c>
      <c r="V297" s="153">
        <f t="shared" si="39"/>
        <v>6.375</v>
      </c>
    </row>
    <row r="298" spans="1:22" x14ac:dyDescent="0.3">
      <c r="A298" s="153">
        <v>2368</v>
      </c>
      <c r="B298" s="153">
        <v>43507</v>
      </c>
      <c r="C298" s="153" t="b">
        <v>1</v>
      </c>
      <c r="D298" s="153" t="s">
        <v>88</v>
      </c>
      <c r="E298" s="153">
        <v>1</v>
      </c>
      <c r="F298" s="153">
        <v>4</v>
      </c>
      <c r="G298" s="153">
        <v>1</v>
      </c>
      <c r="H298" s="153" t="s">
        <v>159</v>
      </c>
      <c r="I298" s="153">
        <v>16</v>
      </c>
      <c r="J298" s="152">
        <v>3.1</v>
      </c>
      <c r="K298" s="152">
        <v>1.8</v>
      </c>
      <c r="L298" s="152">
        <v>1.3</v>
      </c>
      <c r="M298" s="152">
        <v>2.5</v>
      </c>
      <c r="N298" s="152">
        <v>1.2</v>
      </c>
      <c r="O298" s="152">
        <v>0.9</v>
      </c>
      <c r="P298" s="154">
        <f t="shared" si="42"/>
        <v>1.1000000000000001</v>
      </c>
      <c r="Q298" s="155">
        <f t="shared" si="43"/>
        <v>0</v>
      </c>
      <c r="R298" s="152" t="s">
        <v>105</v>
      </c>
      <c r="S298" s="160" t="s">
        <v>105</v>
      </c>
      <c r="T298">
        <v>33.549999999999997</v>
      </c>
      <c r="U298" s="160" t="s">
        <v>165</v>
      </c>
      <c r="V298" s="153">
        <f t="shared" si="39"/>
        <v>2.15</v>
      </c>
    </row>
    <row r="299" spans="1:22" x14ac:dyDescent="0.3">
      <c r="A299" s="153">
        <v>2370</v>
      </c>
      <c r="B299" s="153">
        <v>43514</v>
      </c>
      <c r="C299" s="153" t="b">
        <v>0</v>
      </c>
      <c r="D299" s="153" t="s">
        <v>89</v>
      </c>
      <c r="E299" s="153">
        <v>2</v>
      </c>
      <c r="F299" s="153">
        <v>5</v>
      </c>
      <c r="G299" s="153">
        <v>16</v>
      </c>
      <c r="H299" s="153" t="s">
        <v>159</v>
      </c>
      <c r="I299" s="153">
        <v>16</v>
      </c>
      <c r="J299" s="153" t="s">
        <v>56</v>
      </c>
      <c r="K299" s="153" t="s">
        <v>56</v>
      </c>
      <c r="L299" s="153" t="s">
        <v>56</v>
      </c>
      <c r="M299" s="153" t="s">
        <v>56</v>
      </c>
      <c r="N299" s="153" t="s">
        <v>56</v>
      </c>
      <c r="O299" s="153" t="s">
        <v>56</v>
      </c>
      <c r="P299" s="153" t="s">
        <v>56</v>
      </c>
      <c r="Q299" s="155" t="s">
        <v>56</v>
      </c>
      <c r="R299" s="153" t="s">
        <v>56</v>
      </c>
      <c r="S299" s="153" t="s">
        <v>56</v>
      </c>
      <c r="T299">
        <v>33.549999999999997</v>
      </c>
      <c r="U299" s="160" t="s">
        <v>165</v>
      </c>
      <c r="V299" s="153" t="e">
        <f t="shared" si="39"/>
        <v>#DIV/0!</v>
      </c>
    </row>
    <row r="300" spans="1:22" x14ac:dyDescent="0.3">
      <c r="A300" s="153">
        <v>2370</v>
      </c>
      <c r="B300" s="153">
        <v>43514</v>
      </c>
      <c r="C300" s="153" t="b">
        <v>0</v>
      </c>
      <c r="D300" s="153" t="s">
        <v>89</v>
      </c>
      <c r="E300" s="153">
        <v>2</v>
      </c>
      <c r="F300" s="153">
        <v>5</v>
      </c>
      <c r="G300" s="153">
        <v>16</v>
      </c>
      <c r="H300" s="153" t="s">
        <v>159</v>
      </c>
      <c r="I300" s="153">
        <v>16</v>
      </c>
      <c r="J300" s="153" t="s">
        <v>56</v>
      </c>
      <c r="K300" s="153" t="s">
        <v>56</v>
      </c>
      <c r="L300" s="153" t="s">
        <v>56</v>
      </c>
      <c r="M300" s="153" t="s">
        <v>56</v>
      </c>
      <c r="N300" s="153" t="s">
        <v>56</v>
      </c>
      <c r="O300" s="153" t="s">
        <v>56</v>
      </c>
      <c r="P300" s="153" t="s">
        <v>56</v>
      </c>
      <c r="Q300" s="155" t="s">
        <v>56</v>
      </c>
      <c r="R300" s="153" t="s">
        <v>56</v>
      </c>
      <c r="S300" s="153" t="s">
        <v>56</v>
      </c>
      <c r="T300">
        <v>33.520000000000003</v>
      </c>
      <c r="U300" s="160" t="s">
        <v>165</v>
      </c>
      <c r="V300" s="153" t="e">
        <f t="shared" si="39"/>
        <v>#DIV/0!</v>
      </c>
    </row>
    <row r="301" spans="1:22" x14ac:dyDescent="0.3">
      <c r="A301" s="153">
        <v>2371</v>
      </c>
      <c r="B301" s="153">
        <v>43514</v>
      </c>
      <c r="C301" s="153" t="b">
        <v>1</v>
      </c>
      <c r="D301" s="153" t="s">
        <v>88</v>
      </c>
      <c r="E301" s="153" t="s">
        <v>56</v>
      </c>
      <c r="F301" s="153">
        <v>5</v>
      </c>
      <c r="G301" s="153">
        <v>16</v>
      </c>
      <c r="H301" s="153" t="s">
        <v>159</v>
      </c>
      <c r="I301" s="153">
        <v>16</v>
      </c>
      <c r="J301" s="153" t="s">
        <v>56</v>
      </c>
      <c r="K301" s="153" t="s">
        <v>56</v>
      </c>
      <c r="L301" s="153" t="s">
        <v>56</v>
      </c>
      <c r="M301" s="153" t="s">
        <v>56</v>
      </c>
      <c r="N301" s="153" t="s">
        <v>56</v>
      </c>
      <c r="O301" s="153" t="s">
        <v>56</v>
      </c>
      <c r="P301" s="153" t="s">
        <v>56</v>
      </c>
      <c r="Q301" s="155" t="s">
        <v>56</v>
      </c>
      <c r="R301" s="153" t="s">
        <v>56</v>
      </c>
      <c r="S301" s="153" t="s">
        <v>56</v>
      </c>
      <c r="T301">
        <v>37.174999999999997</v>
      </c>
      <c r="U301" s="160" t="s">
        <v>166</v>
      </c>
      <c r="V301" s="153" t="e">
        <f t="shared" si="39"/>
        <v>#DIV/0!</v>
      </c>
    </row>
    <row r="302" spans="1:22" x14ac:dyDescent="0.3">
      <c r="A302" s="153">
        <v>2374</v>
      </c>
      <c r="B302" s="153">
        <v>43529</v>
      </c>
      <c r="C302" s="153" t="b">
        <v>0</v>
      </c>
      <c r="D302" s="153" t="s">
        <v>88</v>
      </c>
      <c r="E302" s="153">
        <v>1</v>
      </c>
      <c r="F302" s="153">
        <v>6</v>
      </c>
      <c r="G302" s="153">
        <v>21</v>
      </c>
      <c r="H302" s="153" t="s">
        <v>159</v>
      </c>
      <c r="I302" s="153">
        <v>16</v>
      </c>
      <c r="J302" s="152">
        <v>6.3</v>
      </c>
      <c r="K302" s="152">
        <v>3.2</v>
      </c>
      <c r="L302" s="152">
        <v>3.1</v>
      </c>
      <c r="M302" s="152">
        <v>9.5</v>
      </c>
      <c r="N302" s="152">
        <v>5.3</v>
      </c>
      <c r="O302" s="152">
        <v>3.3</v>
      </c>
      <c r="P302" s="154">
        <f t="shared" ref="P302:P307" si="44">AVERAGE(L302,O302)</f>
        <v>3.2</v>
      </c>
      <c r="Q302" s="155">
        <f t="shared" ref="Q302:Q307" si="45">IF(AND((N302+K302)/2&gt;5,(M302+J302)/2&gt;10,R302="N",S302="N"),4,IF(AND((N302+K302)/2&lt;5,(M302+J302)/2&gt;10,R302="N",S302="N"),4,IF(AND((N302+K302)/2&lt;5,(M302+J302)/2&lt;5,R302="Y"),1,IF(AND(S302="Y",R302="N"),3,IF(AND(S302="Y",R302="Y"),1,IF(AND((N302+K302)/2&lt;5,(M302+J302)/2&gt;5,(M302+J302)/2&lt;10,R302="N",S302="N"),2,IF(AND((N302+K302)/2&lt;5,(M302+J302)/2&lt;5,R302="N",S302="N"),0,"")))))))</f>
        <v>2</v>
      </c>
      <c r="R302" s="152" t="s">
        <v>105</v>
      </c>
      <c r="S302" s="160" t="s">
        <v>105</v>
      </c>
      <c r="T302">
        <v>33.44</v>
      </c>
      <c r="U302" s="160" t="s">
        <v>165</v>
      </c>
      <c r="V302" s="153">
        <f t="shared" si="39"/>
        <v>6.0750000000000002</v>
      </c>
    </row>
    <row r="303" spans="1:22" x14ac:dyDescent="0.3">
      <c r="A303" s="153">
        <v>2374</v>
      </c>
      <c r="B303" s="153">
        <v>43529</v>
      </c>
      <c r="C303" s="153" t="b">
        <v>0</v>
      </c>
      <c r="D303" s="153" t="s">
        <v>88</v>
      </c>
      <c r="E303" s="153">
        <v>1</v>
      </c>
      <c r="F303" s="153">
        <v>6</v>
      </c>
      <c r="G303" s="153">
        <v>21</v>
      </c>
      <c r="H303" s="153" t="s">
        <v>159</v>
      </c>
      <c r="I303" s="153">
        <v>16</v>
      </c>
      <c r="J303" s="152">
        <v>8.1999999999999993</v>
      </c>
      <c r="K303" s="152">
        <v>4.7</v>
      </c>
      <c r="L303" s="152">
        <v>3.5</v>
      </c>
      <c r="M303" s="152">
        <v>12.3</v>
      </c>
      <c r="N303" s="152">
        <v>7.6</v>
      </c>
      <c r="O303" s="152">
        <v>4.3</v>
      </c>
      <c r="P303" s="154">
        <f t="shared" si="44"/>
        <v>3.9</v>
      </c>
      <c r="Q303" s="155">
        <f t="shared" si="45"/>
        <v>4</v>
      </c>
      <c r="R303" s="152" t="s">
        <v>105</v>
      </c>
      <c r="S303" s="160" t="s">
        <v>105</v>
      </c>
      <c r="T303">
        <v>33.479999999999997</v>
      </c>
      <c r="U303" s="160" t="s">
        <v>165</v>
      </c>
      <c r="V303" s="153">
        <f t="shared" si="39"/>
        <v>8.1999999999999993</v>
      </c>
    </row>
    <row r="304" spans="1:22" x14ac:dyDescent="0.3">
      <c r="A304" s="153">
        <v>2379</v>
      </c>
      <c r="B304" s="153">
        <v>43550</v>
      </c>
      <c r="C304" s="153" t="b">
        <v>1</v>
      </c>
      <c r="D304" s="153" t="s">
        <v>88</v>
      </c>
      <c r="E304" s="153">
        <v>1</v>
      </c>
      <c r="F304" s="153">
        <v>7</v>
      </c>
      <c r="G304" s="153">
        <v>10</v>
      </c>
      <c r="H304" s="153" t="s">
        <v>159</v>
      </c>
      <c r="I304" s="153">
        <v>16</v>
      </c>
      <c r="J304" s="152">
        <v>8.3000000000000007</v>
      </c>
      <c r="K304" s="152">
        <v>3.1</v>
      </c>
      <c r="L304" s="152">
        <v>5.2</v>
      </c>
      <c r="M304" s="152">
        <v>6</v>
      </c>
      <c r="N304" s="152">
        <v>2.5</v>
      </c>
      <c r="O304" s="152">
        <v>4.0999999999999996</v>
      </c>
      <c r="P304" s="154">
        <f t="shared" si="44"/>
        <v>4.6500000000000004</v>
      </c>
      <c r="Q304" s="155">
        <f t="shared" si="45"/>
        <v>2</v>
      </c>
      <c r="R304" s="152" t="s">
        <v>105</v>
      </c>
      <c r="S304" s="160" t="s">
        <v>105</v>
      </c>
      <c r="T304">
        <v>33.44</v>
      </c>
      <c r="U304" s="160" t="s">
        <v>165</v>
      </c>
      <c r="V304" s="153">
        <f t="shared" si="39"/>
        <v>4.9749999999999996</v>
      </c>
    </row>
    <row r="305" spans="1:22" x14ac:dyDescent="0.3">
      <c r="A305" s="153">
        <v>2379</v>
      </c>
      <c r="B305" s="153">
        <v>43550</v>
      </c>
      <c r="C305" s="153" t="b">
        <v>1</v>
      </c>
      <c r="D305" s="153" t="s">
        <v>88</v>
      </c>
      <c r="E305" s="153">
        <v>1</v>
      </c>
      <c r="F305" s="153">
        <v>7</v>
      </c>
      <c r="G305" s="153">
        <v>10</v>
      </c>
      <c r="H305" s="153" t="s">
        <v>159</v>
      </c>
      <c r="I305" s="153">
        <v>16</v>
      </c>
      <c r="J305" s="152">
        <v>7.7</v>
      </c>
      <c r="K305" s="152">
        <v>2.9</v>
      </c>
      <c r="L305" s="152">
        <v>4.8</v>
      </c>
      <c r="M305" s="152">
        <v>5.7</v>
      </c>
      <c r="N305" s="152">
        <v>2.2999999999999998</v>
      </c>
      <c r="O305" s="152">
        <v>4</v>
      </c>
      <c r="P305" s="154">
        <f t="shared" si="44"/>
        <v>4.4000000000000004</v>
      </c>
      <c r="Q305" s="155">
        <f t="shared" si="45"/>
        <v>2</v>
      </c>
      <c r="R305" s="152" t="s">
        <v>105</v>
      </c>
      <c r="S305" s="160" t="s">
        <v>105</v>
      </c>
      <c r="T305">
        <v>33.479999999999997</v>
      </c>
      <c r="U305" s="160" t="s">
        <v>165</v>
      </c>
      <c r="V305" s="153">
        <f t="shared" si="39"/>
        <v>4.6500000000000004</v>
      </c>
    </row>
    <row r="306" spans="1:22" x14ac:dyDescent="0.3">
      <c r="A306" s="153">
        <v>2380</v>
      </c>
      <c r="B306" s="153">
        <v>43550</v>
      </c>
      <c r="C306" s="153" t="b">
        <v>0</v>
      </c>
      <c r="D306" s="153" t="s">
        <v>88</v>
      </c>
      <c r="E306" s="153">
        <v>2</v>
      </c>
      <c r="F306" s="153">
        <v>7</v>
      </c>
      <c r="G306" s="153">
        <v>9</v>
      </c>
      <c r="H306" s="153" t="s">
        <v>159</v>
      </c>
      <c r="I306" s="153">
        <v>16</v>
      </c>
      <c r="J306" s="152">
        <v>11.3</v>
      </c>
      <c r="K306" s="152">
        <v>6.9</v>
      </c>
      <c r="L306" s="152">
        <v>4.4000000000000004</v>
      </c>
      <c r="M306" s="152">
        <v>13.1</v>
      </c>
      <c r="N306" s="152">
        <v>6.8</v>
      </c>
      <c r="O306" s="152">
        <v>4</v>
      </c>
      <c r="P306" s="154">
        <f t="shared" si="44"/>
        <v>4.2</v>
      </c>
      <c r="Q306" s="155">
        <f t="shared" si="45"/>
        <v>4</v>
      </c>
      <c r="R306" s="152" t="s">
        <v>105</v>
      </c>
      <c r="S306" s="160" t="s">
        <v>105</v>
      </c>
      <c r="T306">
        <v>33.549999999999997</v>
      </c>
      <c r="U306" s="160" t="s">
        <v>165</v>
      </c>
      <c r="V306" s="153">
        <f t="shared" si="39"/>
        <v>9.5250000000000004</v>
      </c>
    </row>
    <row r="307" spans="1:22" x14ac:dyDescent="0.3">
      <c r="A307" s="153">
        <v>2380</v>
      </c>
      <c r="B307" s="153">
        <v>43550</v>
      </c>
      <c r="C307" s="153" t="b">
        <v>0</v>
      </c>
      <c r="D307" s="153" t="s">
        <v>88</v>
      </c>
      <c r="E307" s="153">
        <v>2</v>
      </c>
      <c r="F307" s="153">
        <v>7</v>
      </c>
      <c r="G307" s="153">
        <v>9</v>
      </c>
      <c r="H307" s="153" t="s">
        <v>159</v>
      </c>
      <c r="I307" s="153">
        <v>16</v>
      </c>
      <c r="J307" s="152">
        <v>12.1</v>
      </c>
      <c r="K307" s="152">
        <v>7.1</v>
      </c>
      <c r="L307" s="152">
        <v>5</v>
      </c>
      <c r="M307" s="152">
        <v>10.9</v>
      </c>
      <c r="N307" s="152">
        <v>7.2</v>
      </c>
      <c r="O307" s="152">
        <v>2.9</v>
      </c>
      <c r="P307" s="154">
        <f t="shared" si="44"/>
        <v>3.95</v>
      </c>
      <c r="Q307" s="155">
        <f t="shared" si="45"/>
        <v>4</v>
      </c>
      <c r="R307" s="152" t="s">
        <v>105</v>
      </c>
      <c r="S307" s="160" t="s">
        <v>105</v>
      </c>
      <c r="T307">
        <v>33.520000000000003</v>
      </c>
      <c r="U307" s="160" t="s">
        <v>165</v>
      </c>
      <c r="V307" s="153">
        <f t="shared" si="39"/>
        <v>9.3250000000000011</v>
      </c>
    </row>
    <row r="308" spans="1:22" x14ac:dyDescent="0.3">
      <c r="A308" s="153">
        <v>2408</v>
      </c>
      <c r="B308" s="153">
        <v>43578</v>
      </c>
      <c r="C308" s="153" t="b">
        <v>1</v>
      </c>
      <c r="D308" s="153" t="s">
        <v>88</v>
      </c>
      <c r="E308" s="153">
        <v>1</v>
      </c>
      <c r="F308" s="153">
        <v>8</v>
      </c>
      <c r="G308" s="153">
        <v>5</v>
      </c>
      <c r="H308" s="153" t="s">
        <v>159</v>
      </c>
      <c r="I308" s="153">
        <v>16</v>
      </c>
      <c r="J308" s="153" t="s">
        <v>56</v>
      </c>
      <c r="K308" s="153" t="s">
        <v>56</v>
      </c>
      <c r="L308" s="153" t="s">
        <v>56</v>
      </c>
      <c r="M308" s="153" t="s">
        <v>56</v>
      </c>
      <c r="N308" s="153" t="s">
        <v>56</v>
      </c>
      <c r="O308" s="153" t="s">
        <v>56</v>
      </c>
      <c r="P308" s="153" t="s">
        <v>56</v>
      </c>
      <c r="Q308" s="155" t="s">
        <v>56</v>
      </c>
      <c r="R308" s="153" t="s">
        <v>56</v>
      </c>
      <c r="S308" s="153" t="s">
        <v>56</v>
      </c>
      <c r="T308">
        <v>33.549999999999997</v>
      </c>
      <c r="U308" s="160" t="s">
        <v>165</v>
      </c>
      <c r="V308" s="153" t="e">
        <f t="shared" si="39"/>
        <v>#DIV/0!</v>
      </c>
    </row>
    <row r="309" spans="1:22" x14ac:dyDescent="0.3">
      <c r="A309" s="153">
        <v>2334</v>
      </c>
      <c r="B309" s="153">
        <v>43403</v>
      </c>
      <c r="C309" s="153" t="b">
        <v>0</v>
      </c>
      <c r="D309" s="153" t="s">
        <v>88</v>
      </c>
      <c r="E309" s="153">
        <v>1</v>
      </c>
      <c r="F309" s="153">
        <v>1</v>
      </c>
      <c r="G309" s="153">
        <v>12</v>
      </c>
      <c r="H309" s="153" t="s">
        <v>159</v>
      </c>
      <c r="I309" s="153">
        <v>17</v>
      </c>
      <c r="J309" s="152">
        <v>11.2</v>
      </c>
      <c r="K309" s="152">
        <v>6.1</v>
      </c>
      <c r="L309" s="152">
        <v>5.0999999999999996</v>
      </c>
      <c r="M309" s="152">
        <v>16.600000000000001</v>
      </c>
      <c r="N309" s="152">
        <v>8</v>
      </c>
      <c r="O309" s="152">
        <v>7.5</v>
      </c>
      <c r="P309" s="154">
        <f t="shared" ref="P309:P314" si="46">AVERAGE(L309,O309)</f>
        <v>6.3</v>
      </c>
      <c r="Q309" s="155">
        <f t="shared" ref="Q309:Q314" si="47">IF(AND((N309+K309)/2&gt;5,(M309+J309)/2&gt;10,R309="N",S309="N"),4,IF(AND((N309+K309)/2&lt;5,(M309+J309)/2&gt;10,R309="N",S309="N"),4,IF(AND((N309+K309)/2&lt;5,(M309+J309)/2&lt;5,R309="Y"),1,IF(AND(S309="Y",R309="N"),3,IF(AND(S309="Y",R309="Y"),1,IF(AND((N309+K309)/2&lt;5,(M309+J309)/2&gt;5,(M309+J309)/2&lt;10,R309="N",S309="N"),2,IF(AND((N309+K309)/2&lt;5,(M309+J309)/2&lt;5,R309="N",S309="N"),0,"")))))))</f>
        <v>4</v>
      </c>
      <c r="R309" s="152" t="s">
        <v>105</v>
      </c>
      <c r="S309" s="160" t="s">
        <v>105</v>
      </c>
      <c r="T309">
        <v>33.520000000000003</v>
      </c>
      <c r="U309" s="160" t="s">
        <v>165</v>
      </c>
      <c r="V309" s="153">
        <f t="shared" si="39"/>
        <v>10.475</v>
      </c>
    </row>
    <row r="310" spans="1:22" x14ac:dyDescent="0.3">
      <c r="A310" s="153">
        <v>2334</v>
      </c>
      <c r="B310" s="153">
        <v>43403</v>
      </c>
      <c r="C310" s="153" t="b">
        <v>0</v>
      </c>
      <c r="D310" s="153" t="s">
        <v>88</v>
      </c>
      <c r="E310" s="153">
        <v>1</v>
      </c>
      <c r="F310" s="153">
        <v>1</v>
      </c>
      <c r="G310" s="153">
        <v>12</v>
      </c>
      <c r="H310" s="153" t="s">
        <v>159</v>
      </c>
      <c r="I310" s="153">
        <v>17</v>
      </c>
      <c r="J310" s="152">
        <v>17.3</v>
      </c>
      <c r="K310" s="152">
        <v>10.5</v>
      </c>
      <c r="L310" s="152">
        <v>6.8</v>
      </c>
      <c r="M310" s="152">
        <v>20.6</v>
      </c>
      <c r="N310" s="152">
        <v>9.1</v>
      </c>
      <c r="O310" s="152">
        <v>6.8</v>
      </c>
      <c r="P310" s="154">
        <f t="shared" si="46"/>
        <v>6.8</v>
      </c>
      <c r="Q310" s="155">
        <f t="shared" si="47"/>
        <v>4</v>
      </c>
      <c r="R310" s="152" t="s">
        <v>105</v>
      </c>
      <c r="S310" s="152" t="s">
        <v>105</v>
      </c>
      <c r="T310">
        <v>33.22</v>
      </c>
      <c r="U310" s="160" t="s">
        <v>165</v>
      </c>
      <c r="V310" s="153">
        <f t="shared" si="39"/>
        <v>14.375000000000002</v>
      </c>
    </row>
    <row r="311" spans="1:22" x14ac:dyDescent="0.3">
      <c r="A311" s="153">
        <v>2335</v>
      </c>
      <c r="B311" s="153">
        <v>43403</v>
      </c>
      <c r="C311" s="153" t="b">
        <v>0</v>
      </c>
      <c r="D311" s="153" t="s">
        <v>89</v>
      </c>
      <c r="E311" s="153">
        <v>2</v>
      </c>
      <c r="F311" s="153">
        <v>1</v>
      </c>
      <c r="G311" s="153">
        <v>12</v>
      </c>
      <c r="H311" s="153" t="s">
        <v>159</v>
      </c>
      <c r="I311" s="153">
        <v>17</v>
      </c>
      <c r="J311" s="152">
        <v>19.100000000000001</v>
      </c>
      <c r="K311" s="152">
        <v>10.3</v>
      </c>
      <c r="L311" s="152">
        <v>8.8000000000000007</v>
      </c>
      <c r="M311" s="152">
        <v>23.3</v>
      </c>
      <c r="N311" s="152">
        <v>12.6</v>
      </c>
      <c r="O311" s="152">
        <v>8.5</v>
      </c>
      <c r="P311" s="154">
        <f t="shared" si="46"/>
        <v>8.65</v>
      </c>
      <c r="Q311" s="155">
        <f t="shared" si="47"/>
        <v>4</v>
      </c>
      <c r="R311" s="152" t="s">
        <v>105</v>
      </c>
      <c r="S311" s="160" t="s">
        <v>105</v>
      </c>
      <c r="T311">
        <v>33.44</v>
      </c>
      <c r="U311" s="160" t="s">
        <v>165</v>
      </c>
      <c r="V311" s="153">
        <f t="shared" si="39"/>
        <v>16.324999999999999</v>
      </c>
    </row>
    <row r="312" spans="1:22" x14ac:dyDescent="0.3">
      <c r="A312" s="153">
        <v>2343</v>
      </c>
      <c r="B312" s="153">
        <v>43411</v>
      </c>
      <c r="C312" s="153" t="b">
        <v>0</v>
      </c>
      <c r="D312" s="153" t="s">
        <v>88</v>
      </c>
      <c r="E312" s="153">
        <v>2</v>
      </c>
      <c r="F312" s="153">
        <v>2</v>
      </c>
      <c r="G312" s="153">
        <v>12</v>
      </c>
      <c r="H312" s="153" t="s">
        <v>159</v>
      </c>
      <c r="I312" s="153">
        <v>17</v>
      </c>
      <c r="J312" s="152">
        <v>16</v>
      </c>
      <c r="K312" s="152">
        <v>8.1</v>
      </c>
      <c r="L312" s="152">
        <v>7.9</v>
      </c>
      <c r="M312" s="152">
        <v>18.5</v>
      </c>
      <c r="N312" s="152">
        <v>7.1</v>
      </c>
      <c r="O312" s="152">
        <v>8.1999999999999993</v>
      </c>
      <c r="P312" s="154">
        <f t="shared" si="46"/>
        <v>8.0500000000000007</v>
      </c>
      <c r="Q312" s="155">
        <f t="shared" si="47"/>
        <v>4</v>
      </c>
      <c r="R312" s="152" t="s">
        <v>105</v>
      </c>
      <c r="S312" s="160" t="s">
        <v>105</v>
      </c>
      <c r="T312">
        <v>33.479999999999997</v>
      </c>
      <c r="U312" s="160" t="s">
        <v>165</v>
      </c>
      <c r="V312" s="153">
        <f t="shared" si="39"/>
        <v>12.425000000000001</v>
      </c>
    </row>
    <row r="313" spans="1:22" x14ac:dyDescent="0.3">
      <c r="A313" s="153">
        <v>2350</v>
      </c>
      <c r="B313" s="153">
        <v>43424</v>
      </c>
      <c r="C313" s="153" t="b">
        <v>0</v>
      </c>
      <c r="D313" s="153" t="s">
        <v>88</v>
      </c>
      <c r="E313" s="153">
        <v>1</v>
      </c>
      <c r="F313" s="153">
        <v>3</v>
      </c>
      <c r="G313" s="153">
        <v>6</v>
      </c>
      <c r="H313" s="153" t="s">
        <v>159</v>
      </c>
      <c r="I313" s="153">
        <v>17</v>
      </c>
      <c r="J313" s="152">
        <v>7.6</v>
      </c>
      <c r="K313" s="152">
        <v>4</v>
      </c>
      <c r="L313" s="152">
        <v>3.6</v>
      </c>
      <c r="M313" s="152">
        <v>9.6</v>
      </c>
      <c r="N313" s="152">
        <v>5.5</v>
      </c>
      <c r="O313" s="152">
        <v>4.3</v>
      </c>
      <c r="P313" s="154">
        <f t="shared" si="46"/>
        <v>3.95</v>
      </c>
      <c r="Q313" s="155">
        <f t="shared" si="47"/>
        <v>2</v>
      </c>
      <c r="R313" s="152" t="s">
        <v>105</v>
      </c>
      <c r="S313" s="160" t="s">
        <v>105</v>
      </c>
      <c r="T313">
        <v>33.479999999999997</v>
      </c>
      <c r="U313" s="160" t="s">
        <v>165</v>
      </c>
      <c r="V313" s="153">
        <f t="shared" si="39"/>
        <v>6.6749999999999998</v>
      </c>
    </row>
    <row r="314" spans="1:22" x14ac:dyDescent="0.3">
      <c r="A314" s="153">
        <v>2351</v>
      </c>
      <c r="B314" s="153">
        <v>43424</v>
      </c>
      <c r="C314" s="153" t="b">
        <v>0</v>
      </c>
      <c r="D314" s="153" t="s">
        <v>88</v>
      </c>
      <c r="E314" s="153">
        <v>2</v>
      </c>
      <c r="F314" s="153">
        <v>3</v>
      </c>
      <c r="G314" s="153">
        <v>6</v>
      </c>
      <c r="H314" s="153" t="s">
        <v>159</v>
      </c>
      <c r="I314" s="153">
        <v>17</v>
      </c>
      <c r="J314" s="152">
        <v>13.3</v>
      </c>
      <c r="K314" s="152">
        <v>4.0999999999999996</v>
      </c>
      <c r="L314" s="152">
        <v>9.1999999999999993</v>
      </c>
      <c r="M314" s="152">
        <v>13.7</v>
      </c>
      <c r="N314" s="152">
        <v>4.7</v>
      </c>
      <c r="O314" s="152">
        <v>6.4</v>
      </c>
      <c r="P314" s="154">
        <f t="shared" si="46"/>
        <v>7.8</v>
      </c>
      <c r="Q314" s="155">
        <f t="shared" si="47"/>
        <v>4</v>
      </c>
      <c r="R314" s="152" t="s">
        <v>105</v>
      </c>
      <c r="S314" s="160" t="s">
        <v>105</v>
      </c>
      <c r="T314">
        <v>33.549999999999997</v>
      </c>
      <c r="U314" s="160" t="s">
        <v>165</v>
      </c>
      <c r="V314" s="153">
        <f t="shared" si="39"/>
        <v>8.9499999999999993</v>
      </c>
    </row>
    <row r="315" spans="1:22" x14ac:dyDescent="0.3">
      <c r="A315" s="153">
        <v>2367</v>
      </c>
      <c r="B315" s="153">
        <v>43507</v>
      </c>
      <c r="C315" s="153" t="b">
        <v>0</v>
      </c>
      <c r="D315" s="153" t="s">
        <v>89</v>
      </c>
      <c r="E315" s="153">
        <v>2</v>
      </c>
      <c r="F315" s="153">
        <v>4</v>
      </c>
      <c r="G315" s="153">
        <v>1</v>
      </c>
      <c r="H315" s="153" t="s">
        <v>159</v>
      </c>
      <c r="I315" s="153">
        <v>17</v>
      </c>
      <c r="J315" s="153" t="s">
        <v>56</v>
      </c>
      <c r="K315" s="153" t="s">
        <v>56</v>
      </c>
      <c r="L315" s="153" t="s">
        <v>56</v>
      </c>
      <c r="M315" s="153" t="s">
        <v>56</v>
      </c>
      <c r="N315" s="153" t="s">
        <v>56</v>
      </c>
      <c r="O315" s="153" t="s">
        <v>56</v>
      </c>
      <c r="P315" s="153" t="s">
        <v>56</v>
      </c>
      <c r="Q315" s="155" t="s">
        <v>56</v>
      </c>
      <c r="R315" s="156" t="s">
        <v>56</v>
      </c>
      <c r="S315" s="153" t="s">
        <v>56</v>
      </c>
      <c r="T315">
        <v>33.549999999999997</v>
      </c>
      <c r="U315" s="160" t="s">
        <v>165</v>
      </c>
      <c r="V315" s="153" t="e">
        <f t="shared" si="39"/>
        <v>#DIV/0!</v>
      </c>
    </row>
    <row r="316" spans="1:22" x14ac:dyDescent="0.3">
      <c r="A316" s="153">
        <v>2368</v>
      </c>
      <c r="B316" s="153">
        <v>43507</v>
      </c>
      <c r="C316" s="153" t="b">
        <v>1</v>
      </c>
      <c r="D316" s="153" t="s">
        <v>88</v>
      </c>
      <c r="E316" s="153">
        <v>1</v>
      </c>
      <c r="F316" s="153">
        <v>4</v>
      </c>
      <c r="G316" s="153">
        <v>1</v>
      </c>
      <c r="H316" s="153" t="s">
        <v>159</v>
      </c>
      <c r="I316" s="153">
        <v>17</v>
      </c>
      <c r="J316" s="152">
        <v>3.1</v>
      </c>
      <c r="K316" s="152">
        <v>1.5</v>
      </c>
      <c r="L316" s="152">
        <v>1.6</v>
      </c>
      <c r="M316" s="152">
        <v>3.6</v>
      </c>
      <c r="N316" s="152">
        <v>1.7</v>
      </c>
      <c r="O316" s="152">
        <v>1.6</v>
      </c>
      <c r="P316" s="154">
        <f>AVERAGE(L316,O316)</f>
        <v>1.6</v>
      </c>
      <c r="Q316" s="155">
        <f>IF(AND((N316+K316)/2&gt;5,(M316+J316)/2&gt;10,R316="N",S316="N"),4,IF(AND((N316+K316)/2&lt;5,(M316+J316)/2&gt;10,R316="N",S316="N"),4,IF(AND((N316+K316)/2&lt;5,(M316+J316)/2&lt;5,R316="Y"),1,IF(AND(S316="Y",R316="N"),3,IF(AND(S316="Y",R316="Y"),1,IF(AND((N316+K316)/2&lt;5,(M316+J316)/2&gt;5,(M316+J316)/2&lt;10,R316="N",S316="N"),2,IF(AND((N316+K316)/2&lt;5,(M316+J316)/2&lt;5,R316="N",S316="N"),0,"")))))))</f>
        <v>0</v>
      </c>
      <c r="R316" s="152" t="s">
        <v>105</v>
      </c>
      <c r="S316" s="160" t="s">
        <v>105</v>
      </c>
      <c r="T316">
        <v>33.479999999999997</v>
      </c>
      <c r="U316" s="160" t="s">
        <v>165</v>
      </c>
      <c r="V316" s="153">
        <f t="shared" si="39"/>
        <v>2.4749999999999996</v>
      </c>
    </row>
    <row r="317" spans="1:22" x14ac:dyDescent="0.3">
      <c r="A317" s="153">
        <v>2370</v>
      </c>
      <c r="B317" s="153">
        <v>43514</v>
      </c>
      <c r="C317" s="153" t="b">
        <v>0</v>
      </c>
      <c r="D317" s="153" t="s">
        <v>89</v>
      </c>
      <c r="E317" s="153">
        <v>2</v>
      </c>
      <c r="F317" s="153">
        <v>5</v>
      </c>
      <c r="G317" s="153">
        <v>16</v>
      </c>
      <c r="H317" s="153" t="s">
        <v>159</v>
      </c>
      <c r="I317" s="153">
        <v>17</v>
      </c>
      <c r="J317" s="153" t="s">
        <v>56</v>
      </c>
      <c r="K317" s="153" t="s">
        <v>56</v>
      </c>
      <c r="L317" s="153" t="s">
        <v>56</v>
      </c>
      <c r="M317" s="153" t="s">
        <v>56</v>
      </c>
      <c r="N317" s="153" t="s">
        <v>56</v>
      </c>
      <c r="O317" s="153" t="s">
        <v>56</v>
      </c>
      <c r="P317" s="153" t="s">
        <v>56</v>
      </c>
      <c r="Q317" s="155" t="s">
        <v>56</v>
      </c>
      <c r="R317" s="153" t="s">
        <v>56</v>
      </c>
      <c r="S317" s="153" t="s">
        <v>56</v>
      </c>
      <c r="T317">
        <v>33.44</v>
      </c>
      <c r="U317" s="160" t="s">
        <v>165</v>
      </c>
      <c r="V317" s="153" t="e">
        <f t="shared" si="39"/>
        <v>#DIV/0!</v>
      </c>
    </row>
    <row r="318" spans="1:22" x14ac:dyDescent="0.3">
      <c r="A318" s="153">
        <v>2370</v>
      </c>
      <c r="B318" s="153">
        <v>43514</v>
      </c>
      <c r="C318" s="153" t="b">
        <v>0</v>
      </c>
      <c r="D318" s="153" t="s">
        <v>89</v>
      </c>
      <c r="E318" s="153">
        <v>2</v>
      </c>
      <c r="F318" s="153">
        <v>5</v>
      </c>
      <c r="G318" s="153">
        <v>16</v>
      </c>
      <c r="H318" s="153" t="s">
        <v>159</v>
      </c>
      <c r="I318" s="153">
        <v>17</v>
      </c>
      <c r="J318" s="153" t="s">
        <v>56</v>
      </c>
      <c r="K318" s="153" t="s">
        <v>56</v>
      </c>
      <c r="L318" s="153" t="s">
        <v>56</v>
      </c>
      <c r="M318" s="153" t="s">
        <v>56</v>
      </c>
      <c r="N318" s="153" t="s">
        <v>56</v>
      </c>
      <c r="O318" s="153" t="s">
        <v>56</v>
      </c>
      <c r="P318" s="153" t="s">
        <v>56</v>
      </c>
      <c r="Q318" s="155" t="s">
        <v>56</v>
      </c>
      <c r="R318" s="153" t="s">
        <v>56</v>
      </c>
      <c r="S318" s="153" t="s">
        <v>56</v>
      </c>
      <c r="T318">
        <v>33.479999999999997</v>
      </c>
      <c r="U318" s="160" t="s">
        <v>165</v>
      </c>
      <c r="V318" s="153" t="e">
        <f t="shared" si="39"/>
        <v>#DIV/0!</v>
      </c>
    </row>
    <row r="319" spans="1:22" x14ac:dyDescent="0.3">
      <c r="A319" s="153">
        <v>2375</v>
      </c>
      <c r="B319" s="153">
        <v>43529</v>
      </c>
      <c r="C319" s="153" t="b">
        <v>1</v>
      </c>
      <c r="D319" s="153" t="s">
        <v>88</v>
      </c>
      <c r="E319" s="153" t="s">
        <v>56</v>
      </c>
      <c r="F319" s="153">
        <v>6</v>
      </c>
      <c r="G319" s="153">
        <v>21</v>
      </c>
      <c r="H319" s="153" t="s">
        <v>159</v>
      </c>
      <c r="I319" s="153">
        <v>17</v>
      </c>
      <c r="J319" s="152">
        <v>6.4</v>
      </c>
      <c r="K319" s="152">
        <v>2</v>
      </c>
      <c r="L319" s="152">
        <v>3.4</v>
      </c>
      <c r="M319" s="152">
        <v>5.2</v>
      </c>
      <c r="N319" s="152">
        <v>2.5</v>
      </c>
      <c r="O319" s="152">
        <v>1.4</v>
      </c>
      <c r="P319" s="154">
        <f>AVERAGE(L319,O319)</f>
        <v>2.4</v>
      </c>
      <c r="Q319" s="155">
        <f>IF(AND((N319+K319)/2&gt;5,(M319+J319)/2&gt;10,R319="N",S319="N"),4,IF(AND((N319+K319)/2&lt;5,(M319+J319)/2&gt;10,R319="N",S319="N"),4,IF(AND((N319+K319)/2&lt;5,(M319+J319)/2&lt;5,R319="Y"),1,IF(AND(S319="Y",R319="N"),3,IF(AND(S319="Y",R319="Y"),1,IF(AND((N319+K319)/2&lt;5,(M319+J319)/2&gt;5,(M319+J319)/2&lt;10,R319="N",S319="N"),2,IF(AND((N319+K319)/2&lt;5,(M319+J319)/2&lt;5,R319="N",S319="N"),0,"")))))))</f>
        <v>2</v>
      </c>
      <c r="R319" s="152" t="s">
        <v>105</v>
      </c>
      <c r="S319" s="152" t="s">
        <v>105</v>
      </c>
      <c r="T319">
        <v>37.174999999999997</v>
      </c>
      <c r="U319" s="160" t="s">
        <v>166</v>
      </c>
      <c r="V319" s="153">
        <f t="shared" si="39"/>
        <v>4.0250000000000004</v>
      </c>
    </row>
    <row r="320" spans="1:22" x14ac:dyDescent="0.3">
      <c r="A320" s="153">
        <v>2380</v>
      </c>
      <c r="B320" s="153">
        <v>43550</v>
      </c>
      <c r="C320" s="153" t="b">
        <v>0</v>
      </c>
      <c r="D320" s="153" t="s">
        <v>88</v>
      </c>
      <c r="E320" s="153">
        <v>2</v>
      </c>
      <c r="F320" s="153">
        <v>7</v>
      </c>
      <c r="G320" s="153">
        <v>9</v>
      </c>
      <c r="H320" s="153" t="s">
        <v>159</v>
      </c>
      <c r="I320" s="153">
        <v>17</v>
      </c>
      <c r="J320" s="152">
        <v>12.6</v>
      </c>
      <c r="K320" s="152">
        <v>6.9</v>
      </c>
      <c r="L320" s="152">
        <v>5.7</v>
      </c>
      <c r="M320" s="152">
        <v>10.3</v>
      </c>
      <c r="N320" s="152">
        <v>7.9</v>
      </c>
      <c r="O320" s="152">
        <v>5.2</v>
      </c>
      <c r="P320" s="154">
        <f>AVERAGE(L320,O320)</f>
        <v>5.45</v>
      </c>
      <c r="Q320" s="155">
        <f>IF(AND((N320+K320)/2&gt;5,(M320+J320)/2&gt;10,R320="N",S320="N"),4,IF(AND((N320+K320)/2&lt;5,(M320+J320)/2&gt;10,R320="N",S320="N"),4,IF(AND((N320+K320)/2&lt;5,(M320+J320)/2&lt;5,R320="Y"),1,IF(AND(S320="Y",R320="N"),3,IF(AND(S320="Y",R320="Y"),1,IF(AND((N320+K320)/2&lt;5,(M320+J320)/2&gt;5,(M320+J320)/2&lt;10,R320="N",S320="N"),2,IF(AND((N320+K320)/2&lt;5,(M320+J320)/2&lt;5,R320="N",S320="N"),0,"")))))))</f>
        <v>4</v>
      </c>
      <c r="R320" s="152" t="s">
        <v>105</v>
      </c>
      <c r="S320" s="160" t="s">
        <v>105</v>
      </c>
      <c r="T320">
        <v>33.44</v>
      </c>
      <c r="U320" s="160" t="s">
        <v>165</v>
      </c>
      <c r="V320" s="153">
        <f t="shared" si="39"/>
        <v>9.4250000000000007</v>
      </c>
    </row>
    <row r="321" spans="1:22" x14ac:dyDescent="0.3">
      <c r="A321" s="153">
        <v>2380</v>
      </c>
      <c r="B321" s="153">
        <v>43550</v>
      </c>
      <c r="C321" s="153" t="b">
        <v>0</v>
      </c>
      <c r="D321" s="153" t="s">
        <v>88</v>
      </c>
      <c r="E321" s="153">
        <v>2</v>
      </c>
      <c r="F321" s="153">
        <v>7</v>
      </c>
      <c r="G321" s="153">
        <v>9</v>
      </c>
      <c r="H321" s="153" t="s">
        <v>159</v>
      </c>
      <c r="I321" s="153">
        <v>17</v>
      </c>
      <c r="J321" s="152">
        <v>12.8</v>
      </c>
      <c r="K321" s="152">
        <v>8</v>
      </c>
      <c r="L321" s="152">
        <v>4.8</v>
      </c>
      <c r="M321" s="152">
        <v>11.7</v>
      </c>
      <c r="N321" s="152">
        <v>8.1</v>
      </c>
      <c r="O321" s="152">
        <v>6</v>
      </c>
      <c r="P321" s="154">
        <f>AVERAGE(L321,O321)</f>
        <v>5.4</v>
      </c>
      <c r="Q321" s="155">
        <f>IF(AND((N321+K321)/2&gt;5,(M321+J321)/2&gt;10,R321="N",S321="N"),4,IF(AND((N321+K321)/2&lt;5,(M321+J321)/2&gt;10,R321="N",S321="N"),4,IF(AND((N321+K321)/2&lt;5,(M321+J321)/2&lt;5,R321="Y"),1,IF(AND(S321="Y",R321="N"),3,IF(AND(S321="Y",R321="Y"),1,IF(AND((N321+K321)/2&lt;5,(M321+J321)/2&gt;5,(M321+J321)/2&lt;10,R321="N",S321="N"),2,IF(AND((N321+K321)/2&lt;5,(M321+J321)/2&lt;5,R321="N",S321="N"),0,"")))))))</f>
        <v>4</v>
      </c>
      <c r="R321" s="152" t="s">
        <v>105</v>
      </c>
      <c r="S321" s="160" t="s">
        <v>105</v>
      </c>
      <c r="T321">
        <v>33.479999999999997</v>
      </c>
      <c r="U321" s="160" t="s">
        <v>165</v>
      </c>
      <c r="V321" s="153">
        <f t="shared" si="39"/>
        <v>10.15</v>
      </c>
    </row>
    <row r="322" spans="1:22" x14ac:dyDescent="0.3">
      <c r="A322" s="153">
        <v>2407</v>
      </c>
      <c r="B322" s="153">
        <v>43578</v>
      </c>
      <c r="C322" s="153" t="b">
        <v>0</v>
      </c>
      <c r="D322" s="153" t="s">
        <v>89</v>
      </c>
      <c r="E322" s="153">
        <v>2</v>
      </c>
      <c r="F322" s="153">
        <v>8</v>
      </c>
      <c r="G322" s="153">
        <v>5</v>
      </c>
      <c r="H322" s="153" t="s">
        <v>159</v>
      </c>
      <c r="I322" s="153">
        <v>17</v>
      </c>
      <c r="J322" s="152">
        <v>6.9</v>
      </c>
      <c r="K322" s="152">
        <v>41</v>
      </c>
      <c r="L322" s="152">
        <v>2.8</v>
      </c>
      <c r="M322" s="152">
        <v>8</v>
      </c>
      <c r="N322" s="152">
        <v>4.9000000000000004</v>
      </c>
      <c r="O322" s="152">
        <v>4.4000000000000004</v>
      </c>
      <c r="P322" s="154">
        <f>AVERAGE(L322,O322)</f>
        <v>3.6</v>
      </c>
      <c r="Q322" s="155" t="str">
        <f>IF(AND((N322+K322)/2&gt;5,(M322+J322)/2&gt;10,R322="N",S322="N"),4,IF(AND((N322+K322)/2&lt;5,(M322+J322)/2&gt;10,R322="N",S322="N"),4,IF(AND((N322+K322)/2&lt;5,(M322+J322)/2&lt;5,R322="Y"),1,IF(AND(S322="Y",R322="N"),3,IF(AND(S322="Y",R322="Y"),1,IF(AND((N322+K322)/2&lt;5,(M322+J322)/2&gt;5,(M322+J322)/2&lt;10,R322="N",S322="N"),2,IF(AND((N322+K322)/2&lt;5,(M322+J322)/2&lt;5,R322="N",S322="N"),0,"")))))))</f>
        <v/>
      </c>
      <c r="R322" s="152" t="s">
        <v>105</v>
      </c>
      <c r="S322" s="160" t="s">
        <v>105</v>
      </c>
      <c r="T322">
        <v>33.549999999999997</v>
      </c>
      <c r="U322" s="160" t="s">
        <v>165</v>
      </c>
      <c r="V322" s="153">
        <f t="shared" si="39"/>
        <v>15.2</v>
      </c>
    </row>
    <row r="323" spans="1:22" x14ac:dyDescent="0.3">
      <c r="A323" s="153">
        <v>2408</v>
      </c>
      <c r="B323" s="153">
        <v>43578</v>
      </c>
      <c r="C323" s="153" t="b">
        <v>1</v>
      </c>
      <c r="D323" s="153" t="s">
        <v>88</v>
      </c>
      <c r="E323" s="153">
        <v>1</v>
      </c>
      <c r="F323" s="153">
        <v>8</v>
      </c>
      <c r="G323" s="153">
        <v>5</v>
      </c>
      <c r="H323" s="153" t="s">
        <v>159</v>
      </c>
      <c r="I323" s="153">
        <v>17</v>
      </c>
      <c r="J323" s="153" t="s">
        <v>56</v>
      </c>
      <c r="K323" s="153" t="s">
        <v>56</v>
      </c>
      <c r="L323" s="153" t="s">
        <v>56</v>
      </c>
      <c r="M323" s="153" t="s">
        <v>56</v>
      </c>
      <c r="N323" s="153" t="s">
        <v>56</v>
      </c>
      <c r="O323" s="153" t="s">
        <v>56</v>
      </c>
      <c r="P323" s="153" t="s">
        <v>56</v>
      </c>
      <c r="Q323" s="155" t="s">
        <v>56</v>
      </c>
      <c r="R323" s="153" t="s">
        <v>56</v>
      </c>
      <c r="S323" s="160" t="s">
        <v>56</v>
      </c>
      <c r="T323">
        <v>33.520000000000003</v>
      </c>
      <c r="U323" s="160" t="s">
        <v>165</v>
      </c>
      <c r="V323" s="153" t="e">
        <f t="shared" ref="V323:V386" si="48">AVERAGE(J323:K323,M323:N323)</f>
        <v>#DIV/0!</v>
      </c>
    </row>
    <row r="324" spans="1:22" x14ac:dyDescent="0.3">
      <c r="A324" s="153">
        <v>2408</v>
      </c>
      <c r="B324" s="153">
        <v>43578</v>
      </c>
      <c r="C324" s="153" t="b">
        <v>1</v>
      </c>
      <c r="D324" s="153" t="s">
        <v>88</v>
      </c>
      <c r="E324" s="153">
        <v>1</v>
      </c>
      <c r="F324" s="153">
        <v>8</v>
      </c>
      <c r="G324" s="153">
        <v>5</v>
      </c>
      <c r="H324" s="153" t="s">
        <v>159</v>
      </c>
      <c r="I324" s="153">
        <v>17</v>
      </c>
      <c r="J324" s="153" t="s">
        <v>56</v>
      </c>
      <c r="K324" s="153" t="s">
        <v>56</v>
      </c>
      <c r="L324" s="153" t="s">
        <v>56</v>
      </c>
      <c r="M324" s="153" t="s">
        <v>56</v>
      </c>
      <c r="N324" s="153" t="s">
        <v>56</v>
      </c>
      <c r="O324" s="153" t="s">
        <v>56</v>
      </c>
      <c r="P324" s="153" t="s">
        <v>56</v>
      </c>
      <c r="Q324" s="155" t="s">
        <v>56</v>
      </c>
      <c r="R324" s="153" t="s">
        <v>56</v>
      </c>
      <c r="S324" s="160" t="s">
        <v>56</v>
      </c>
      <c r="T324">
        <v>33.79</v>
      </c>
      <c r="U324" s="160" t="s">
        <v>165</v>
      </c>
      <c r="V324" s="153" t="e">
        <f t="shared" si="48"/>
        <v>#DIV/0!</v>
      </c>
    </row>
    <row r="325" spans="1:22" x14ac:dyDescent="0.3">
      <c r="A325" s="153">
        <v>2408</v>
      </c>
      <c r="B325" s="153">
        <v>43578</v>
      </c>
      <c r="C325" s="153" t="b">
        <v>1</v>
      </c>
      <c r="D325" s="153" t="s">
        <v>88</v>
      </c>
      <c r="E325" s="153">
        <v>1</v>
      </c>
      <c r="F325" s="153">
        <v>8</v>
      </c>
      <c r="G325" s="153">
        <v>5</v>
      </c>
      <c r="H325" s="153" t="s">
        <v>159</v>
      </c>
      <c r="I325" s="153">
        <v>17</v>
      </c>
      <c r="J325" s="153" t="s">
        <v>56</v>
      </c>
      <c r="K325" s="153" t="s">
        <v>56</v>
      </c>
      <c r="L325" s="153" t="s">
        <v>56</v>
      </c>
      <c r="M325" s="153" t="s">
        <v>56</v>
      </c>
      <c r="N325" s="153" t="s">
        <v>56</v>
      </c>
      <c r="O325" s="153" t="s">
        <v>56</v>
      </c>
      <c r="P325" s="153" t="s">
        <v>56</v>
      </c>
      <c r="Q325" s="155" t="s">
        <v>56</v>
      </c>
      <c r="R325" s="153" t="s">
        <v>56</v>
      </c>
      <c r="S325" s="160" t="s">
        <v>56</v>
      </c>
      <c r="T325">
        <v>33.479999999999997</v>
      </c>
      <c r="U325" s="160" t="s">
        <v>165</v>
      </c>
      <c r="V325" s="153" t="e">
        <f t="shared" si="48"/>
        <v>#DIV/0!</v>
      </c>
    </row>
    <row r="326" spans="1:22" x14ac:dyDescent="0.3">
      <c r="A326" s="153">
        <v>2334</v>
      </c>
      <c r="B326" s="153">
        <v>43403</v>
      </c>
      <c r="C326" s="153" t="b">
        <v>0</v>
      </c>
      <c r="D326" s="153" t="s">
        <v>88</v>
      </c>
      <c r="E326" s="153">
        <v>1</v>
      </c>
      <c r="F326" s="153">
        <v>1</v>
      </c>
      <c r="G326" s="153">
        <v>12</v>
      </c>
      <c r="H326" s="153" t="s">
        <v>159</v>
      </c>
      <c r="I326" s="153">
        <v>18</v>
      </c>
      <c r="J326" s="152">
        <v>14</v>
      </c>
      <c r="K326" s="152">
        <v>8.5</v>
      </c>
      <c r="L326" s="152">
        <v>5.5</v>
      </c>
      <c r="M326" s="152">
        <v>17.100000000000001</v>
      </c>
      <c r="N326" s="152">
        <v>10.8</v>
      </c>
      <c r="O326" s="152">
        <v>7</v>
      </c>
      <c r="P326" s="154">
        <f t="shared" ref="P326:P334" si="49">AVERAGE(L326,O326)</f>
        <v>6.25</v>
      </c>
      <c r="Q326" s="155">
        <f t="shared" ref="Q326:Q334" si="50">IF(AND((N326+K326)/2&gt;5,(M326+J326)/2&gt;10,R326="N",S326="N"),4,IF(AND((N326+K326)/2&lt;5,(M326+J326)/2&gt;10,R326="N",S326="N"),4,IF(AND((N326+K326)/2&lt;5,(M326+J326)/2&lt;5,R326="Y"),1,IF(AND(S326="Y",R326="N"),3,IF(AND(S326="Y",R326="Y"),1,IF(AND((N326+K326)/2&lt;5,(M326+J326)/2&gt;5,(M326+J326)/2&lt;10,R326="N",S326="N"),2,IF(AND((N326+K326)/2&lt;5,(M326+J326)/2&lt;5,R326="N",S326="N"),0,"")))))))</f>
        <v>4</v>
      </c>
      <c r="R326" s="152" t="s">
        <v>105</v>
      </c>
      <c r="S326" s="160" t="s">
        <v>105</v>
      </c>
      <c r="T326">
        <v>33.479999999999997</v>
      </c>
      <c r="U326" s="160" t="s">
        <v>165</v>
      </c>
      <c r="V326" s="153">
        <f t="shared" si="48"/>
        <v>12.600000000000001</v>
      </c>
    </row>
    <row r="327" spans="1:22" x14ac:dyDescent="0.3">
      <c r="A327" s="153">
        <v>2334</v>
      </c>
      <c r="B327" s="153">
        <v>43403</v>
      </c>
      <c r="C327" s="153" t="b">
        <v>0</v>
      </c>
      <c r="D327" s="153" t="s">
        <v>88</v>
      </c>
      <c r="E327" s="153">
        <v>1</v>
      </c>
      <c r="F327" s="153">
        <v>1</v>
      </c>
      <c r="G327" s="153">
        <v>12</v>
      </c>
      <c r="H327" s="153" t="s">
        <v>159</v>
      </c>
      <c r="I327" s="153">
        <v>18</v>
      </c>
      <c r="J327" s="152">
        <v>17.5</v>
      </c>
      <c r="K327" s="152">
        <v>8.8000000000000007</v>
      </c>
      <c r="L327" s="152">
        <v>8.6999999999999993</v>
      </c>
      <c r="M327" s="152">
        <v>16.399999999999999</v>
      </c>
      <c r="N327" s="152">
        <v>9.4</v>
      </c>
      <c r="O327" s="152">
        <v>8</v>
      </c>
      <c r="P327" s="154">
        <f t="shared" si="49"/>
        <v>8.35</v>
      </c>
      <c r="Q327" s="155">
        <f t="shared" si="50"/>
        <v>4</v>
      </c>
      <c r="R327" s="152" t="s">
        <v>105</v>
      </c>
      <c r="S327" s="152" t="s">
        <v>105</v>
      </c>
      <c r="T327">
        <v>33.36</v>
      </c>
      <c r="U327" s="160" t="s">
        <v>165</v>
      </c>
      <c r="V327" s="153">
        <f t="shared" si="48"/>
        <v>13.025</v>
      </c>
    </row>
    <row r="328" spans="1:22" x14ac:dyDescent="0.3">
      <c r="A328" s="153">
        <v>2335</v>
      </c>
      <c r="B328" s="153">
        <v>43403</v>
      </c>
      <c r="C328" s="153" t="b">
        <v>0</v>
      </c>
      <c r="D328" s="153" t="s">
        <v>89</v>
      </c>
      <c r="E328" s="153">
        <v>2</v>
      </c>
      <c r="F328" s="153">
        <v>1</v>
      </c>
      <c r="G328" s="153">
        <v>12</v>
      </c>
      <c r="H328" s="153" t="s">
        <v>159</v>
      </c>
      <c r="I328" s="153">
        <v>18</v>
      </c>
      <c r="J328" s="152">
        <v>17</v>
      </c>
      <c r="K328" s="152">
        <v>10.5</v>
      </c>
      <c r="L328" s="152">
        <v>6.5</v>
      </c>
      <c r="M328" s="152">
        <v>27.5</v>
      </c>
      <c r="N328" s="152">
        <v>13.5</v>
      </c>
      <c r="O328" s="152">
        <v>10.3</v>
      </c>
      <c r="P328" s="154">
        <f t="shared" si="49"/>
        <v>8.4</v>
      </c>
      <c r="Q328" s="155">
        <f t="shared" si="50"/>
        <v>4</v>
      </c>
      <c r="R328" s="152" t="s">
        <v>105</v>
      </c>
      <c r="S328" s="160" t="s">
        <v>105</v>
      </c>
      <c r="T328">
        <v>33.520000000000003</v>
      </c>
      <c r="U328" s="160" t="s">
        <v>165</v>
      </c>
      <c r="V328" s="153">
        <f t="shared" si="48"/>
        <v>17.125</v>
      </c>
    </row>
    <row r="329" spans="1:22" x14ac:dyDescent="0.3">
      <c r="A329" s="153">
        <v>2335</v>
      </c>
      <c r="B329" s="153">
        <v>43403</v>
      </c>
      <c r="C329" s="153" t="b">
        <v>0</v>
      </c>
      <c r="D329" s="153" t="s">
        <v>89</v>
      </c>
      <c r="E329" s="153">
        <v>2</v>
      </c>
      <c r="F329" s="153">
        <v>1</v>
      </c>
      <c r="G329" s="153">
        <v>12</v>
      </c>
      <c r="H329" s="153" t="s">
        <v>159</v>
      </c>
      <c r="I329" s="153">
        <v>18</v>
      </c>
      <c r="J329" s="152">
        <v>24.6</v>
      </c>
      <c r="K329" s="152">
        <v>15.9</v>
      </c>
      <c r="L329" s="152">
        <v>8.6999999999999993</v>
      </c>
      <c r="M329" s="152">
        <v>25.8</v>
      </c>
      <c r="N329" s="152">
        <v>17.5</v>
      </c>
      <c r="O329" s="152">
        <v>9</v>
      </c>
      <c r="P329" s="154">
        <f t="shared" si="49"/>
        <v>8.85</v>
      </c>
      <c r="Q329" s="155">
        <f t="shared" si="50"/>
        <v>4</v>
      </c>
      <c r="R329" s="152" t="s">
        <v>105</v>
      </c>
      <c r="S329" s="152" t="s">
        <v>105</v>
      </c>
      <c r="T329">
        <v>33.22</v>
      </c>
      <c r="U329" s="160" t="s">
        <v>165</v>
      </c>
      <c r="V329" s="153">
        <f t="shared" si="48"/>
        <v>20.95</v>
      </c>
    </row>
    <row r="330" spans="1:22" x14ac:dyDescent="0.3">
      <c r="A330" s="153">
        <v>2344</v>
      </c>
      <c r="B330" s="153">
        <v>43411</v>
      </c>
      <c r="C330" s="153" t="b">
        <v>0</v>
      </c>
      <c r="D330" s="153" t="s">
        <v>88</v>
      </c>
      <c r="E330" s="153">
        <v>1</v>
      </c>
      <c r="F330" s="153">
        <v>2</v>
      </c>
      <c r="G330" s="153">
        <v>14</v>
      </c>
      <c r="H330" s="153" t="s">
        <v>159</v>
      </c>
      <c r="I330" s="153">
        <v>18</v>
      </c>
      <c r="J330" s="152">
        <v>2.8</v>
      </c>
      <c r="K330" s="152">
        <v>1.5</v>
      </c>
      <c r="L330" s="152">
        <v>1.3</v>
      </c>
      <c r="M330" s="152">
        <v>2.1</v>
      </c>
      <c r="N330" s="152">
        <v>1.6</v>
      </c>
      <c r="O330" s="152">
        <v>0.9</v>
      </c>
      <c r="P330" s="154">
        <f t="shared" si="49"/>
        <v>1.1000000000000001</v>
      </c>
      <c r="Q330" s="155">
        <f t="shared" si="50"/>
        <v>0</v>
      </c>
      <c r="R330" s="152" t="s">
        <v>105</v>
      </c>
      <c r="S330" s="160" t="s">
        <v>105</v>
      </c>
      <c r="T330">
        <v>33.520000000000003</v>
      </c>
      <c r="U330" s="160" t="s">
        <v>165</v>
      </c>
      <c r="V330" s="153">
        <f t="shared" si="48"/>
        <v>2</v>
      </c>
    </row>
    <row r="331" spans="1:22" x14ac:dyDescent="0.3">
      <c r="A331" s="153">
        <v>2344</v>
      </c>
      <c r="B331" s="153">
        <v>43411</v>
      </c>
      <c r="C331" s="153" t="b">
        <v>0</v>
      </c>
      <c r="D331" s="153" t="s">
        <v>88</v>
      </c>
      <c r="E331" s="153">
        <v>1</v>
      </c>
      <c r="F331" s="153">
        <v>2</v>
      </c>
      <c r="G331" s="153">
        <v>14</v>
      </c>
      <c r="H331" s="153" t="s">
        <v>159</v>
      </c>
      <c r="I331" s="153">
        <v>18</v>
      </c>
      <c r="J331" s="152">
        <v>2.2000000000000002</v>
      </c>
      <c r="K331" s="152">
        <v>1.6</v>
      </c>
      <c r="L331" s="152">
        <v>0.6</v>
      </c>
      <c r="M331" s="152">
        <v>1.7</v>
      </c>
      <c r="N331" s="152">
        <v>1.9</v>
      </c>
      <c r="O331" s="152">
        <v>3.9</v>
      </c>
      <c r="P331" s="154">
        <f t="shared" si="49"/>
        <v>2.25</v>
      </c>
      <c r="Q331" s="155">
        <f t="shared" si="50"/>
        <v>1</v>
      </c>
      <c r="R331" s="152" t="s">
        <v>107</v>
      </c>
      <c r="S331" s="152" t="s">
        <v>107</v>
      </c>
      <c r="T331">
        <v>33.36</v>
      </c>
      <c r="U331" s="160" t="s">
        <v>165</v>
      </c>
      <c r="V331" s="153">
        <f t="shared" si="48"/>
        <v>1.85</v>
      </c>
    </row>
    <row r="332" spans="1:22" x14ac:dyDescent="0.3">
      <c r="A332" s="153">
        <v>2350</v>
      </c>
      <c r="B332" s="153">
        <v>43424</v>
      </c>
      <c r="C332" s="153" t="b">
        <v>0</v>
      </c>
      <c r="D332" s="153" t="s">
        <v>88</v>
      </c>
      <c r="E332" s="153">
        <v>1</v>
      </c>
      <c r="F332" s="153">
        <v>3</v>
      </c>
      <c r="G332" s="153">
        <v>6</v>
      </c>
      <c r="H332" s="153" t="s">
        <v>159</v>
      </c>
      <c r="I332" s="153">
        <v>18</v>
      </c>
      <c r="J332" s="152">
        <v>7.1</v>
      </c>
      <c r="K332" s="152">
        <v>3.5</v>
      </c>
      <c r="L332" s="152">
        <v>3.6</v>
      </c>
      <c r="M332" s="152">
        <v>8.6</v>
      </c>
      <c r="N332" s="152">
        <v>5.2</v>
      </c>
      <c r="O332" s="152">
        <v>2.6</v>
      </c>
      <c r="P332" s="154">
        <f t="shared" si="49"/>
        <v>3.1</v>
      </c>
      <c r="Q332" s="155">
        <f t="shared" si="50"/>
        <v>2</v>
      </c>
      <c r="R332" s="152" t="s">
        <v>105</v>
      </c>
      <c r="S332" s="160" t="s">
        <v>105</v>
      </c>
      <c r="T332">
        <v>33.520000000000003</v>
      </c>
      <c r="U332" s="160" t="s">
        <v>165</v>
      </c>
      <c r="V332" s="153">
        <f t="shared" si="48"/>
        <v>6.1</v>
      </c>
    </row>
    <row r="333" spans="1:22" x14ac:dyDescent="0.3">
      <c r="A333" s="153">
        <v>2350</v>
      </c>
      <c r="B333" s="153">
        <v>43424</v>
      </c>
      <c r="C333" s="153" t="b">
        <v>0</v>
      </c>
      <c r="D333" s="153" t="s">
        <v>88</v>
      </c>
      <c r="E333" s="153">
        <v>1</v>
      </c>
      <c r="F333" s="153">
        <v>3</v>
      </c>
      <c r="G333" s="153">
        <v>6</v>
      </c>
      <c r="H333" s="153" t="s">
        <v>159</v>
      </c>
      <c r="I333" s="153">
        <v>18</v>
      </c>
      <c r="J333" s="152">
        <v>7.2</v>
      </c>
      <c r="K333" s="152">
        <v>3.5</v>
      </c>
      <c r="L333" s="152">
        <v>3.7</v>
      </c>
      <c r="M333" s="152">
        <v>9.3000000000000007</v>
      </c>
      <c r="N333" s="152">
        <v>6.1</v>
      </c>
      <c r="O333" s="152">
        <v>2.7</v>
      </c>
      <c r="P333" s="154">
        <f t="shared" si="49"/>
        <v>3.2</v>
      </c>
      <c r="Q333" s="155">
        <f t="shared" si="50"/>
        <v>2</v>
      </c>
      <c r="R333" s="152" t="s">
        <v>105</v>
      </c>
      <c r="S333" s="152" t="s">
        <v>105</v>
      </c>
      <c r="T333">
        <v>33.22</v>
      </c>
      <c r="U333" s="160" t="s">
        <v>165</v>
      </c>
      <c r="V333" s="153">
        <f t="shared" si="48"/>
        <v>6.5250000000000004</v>
      </c>
    </row>
    <row r="334" spans="1:22" x14ac:dyDescent="0.3">
      <c r="A334" s="153">
        <v>2351</v>
      </c>
      <c r="B334" s="153">
        <v>43424</v>
      </c>
      <c r="C334" s="153" t="b">
        <v>0</v>
      </c>
      <c r="D334" s="153" t="s">
        <v>88</v>
      </c>
      <c r="E334" s="153">
        <v>2</v>
      </c>
      <c r="F334" s="153">
        <v>3</v>
      </c>
      <c r="G334" s="153">
        <v>6</v>
      </c>
      <c r="H334" s="153" t="s">
        <v>159</v>
      </c>
      <c r="I334" s="153">
        <v>18</v>
      </c>
      <c r="J334" s="152">
        <v>11.5</v>
      </c>
      <c r="K334" s="152">
        <v>5.2</v>
      </c>
      <c r="L334" s="152">
        <v>6.3</v>
      </c>
      <c r="M334" s="152">
        <v>7.4</v>
      </c>
      <c r="N334" s="152">
        <v>3.8</v>
      </c>
      <c r="O334" s="152">
        <v>8.4</v>
      </c>
      <c r="P334" s="154">
        <f t="shared" si="49"/>
        <v>7.35</v>
      </c>
      <c r="Q334" s="155">
        <f t="shared" si="50"/>
        <v>2</v>
      </c>
      <c r="R334" s="152" t="s">
        <v>105</v>
      </c>
      <c r="S334" s="160" t="s">
        <v>105</v>
      </c>
      <c r="T334">
        <v>33.479999999999997</v>
      </c>
      <c r="U334" s="160" t="s">
        <v>165</v>
      </c>
      <c r="V334" s="153">
        <f t="shared" si="48"/>
        <v>6.9750000000000005</v>
      </c>
    </row>
    <row r="335" spans="1:22" x14ac:dyDescent="0.3">
      <c r="A335" s="153">
        <v>2367</v>
      </c>
      <c r="B335" s="153">
        <v>43507</v>
      </c>
      <c r="C335" s="153" t="b">
        <v>0</v>
      </c>
      <c r="D335" s="153" t="s">
        <v>89</v>
      </c>
      <c r="E335" s="153">
        <v>2</v>
      </c>
      <c r="F335" s="153">
        <v>4</v>
      </c>
      <c r="G335" s="153">
        <v>1</v>
      </c>
      <c r="H335" s="153" t="s">
        <v>159</v>
      </c>
      <c r="I335" s="153">
        <v>18</v>
      </c>
      <c r="J335" s="153" t="s">
        <v>56</v>
      </c>
      <c r="K335" s="153" t="s">
        <v>56</v>
      </c>
      <c r="L335" s="153" t="s">
        <v>56</v>
      </c>
      <c r="M335" s="153" t="s">
        <v>56</v>
      </c>
      <c r="N335" s="153" t="s">
        <v>56</v>
      </c>
      <c r="O335" s="153" t="s">
        <v>56</v>
      </c>
      <c r="P335" s="153" t="s">
        <v>56</v>
      </c>
      <c r="Q335" s="155" t="s">
        <v>56</v>
      </c>
      <c r="R335" s="156" t="s">
        <v>56</v>
      </c>
      <c r="S335" s="160" t="s">
        <v>56</v>
      </c>
      <c r="T335">
        <v>33.479999999999997</v>
      </c>
      <c r="U335" s="160" t="s">
        <v>165</v>
      </c>
      <c r="V335" s="153" t="e">
        <f t="shared" si="48"/>
        <v>#DIV/0!</v>
      </c>
    </row>
    <row r="336" spans="1:22" x14ac:dyDescent="0.3">
      <c r="A336" s="153">
        <v>2368</v>
      </c>
      <c r="B336" s="153">
        <v>43507</v>
      </c>
      <c r="C336" s="153" t="b">
        <v>1</v>
      </c>
      <c r="D336" s="153" t="s">
        <v>88</v>
      </c>
      <c r="E336" s="153">
        <v>1</v>
      </c>
      <c r="F336" s="153">
        <v>4</v>
      </c>
      <c r="G336" s="153">
        <v>1</v>
      </c>
      <c r="H336" s="153" t="s">
        <v>159</v>
      </c>
      <c r="I336" s="153">
        <v>18</v>
      </c>
      <c r="J336" s="152">
        <v>3.4</v>
      </c>
      <c r="K336" s="152">
        <v>1.9</v>
      </c>
      <c r="L336" s="152">
        <v>1.5</v>
      </c>
      <c r="M336" s="152">
        <v>3.1</v>
      </c>
      <c r="N336" s="152">
        <v>1.7</v>
      </c>
      <c r="O336" s="152">
        <v>1.3</v>
      </c>
      <c r="P336" s="154">
        <f t="shared" ref="P336:P351" si="51">AVERAGE(L336,O336)</f>
        <v>1.4</v>
      </c>
      <c r="Q336" s="155">
        <f t="shared" ref="Q336:Q351" si="52">IF(AND((N336+K336)/2&gt;5,(M336+J336)/2&gt;10,R336="N",S336="N"),4,IF(AND((N336+K336)/2&lt;5,(M336+J336)/2&gt;10,R336="N",S336="N"),4,IF(AND((N336+K336)/2&lt;5,(M336+J336)/2&lt;5,R336="Y"),1,IF(AND(S336="Y",R336="N"),3,IF(AND(S336="Y",R336="Y"),1,IF(AND((N336+K336)/2&lt;5,(M336+J336)/2&gt;5,(M336+J336)/2&lt;10,R336="N",S336="N"),2,IF(AND((N336+K336)/2&lt;5,(M336+J336)/2&lt;5,R336="N",S336="N"),0,"")))))))</f>
        <v>0</v>
      </c>
      <c r="R336" s="152" t="s">
        <v>105</v>
      </c>
      <c r="S336" s="160" t="s">
        <v>105</v>
      </c>
      <c r="T336">
        <v>33.520000000000003</v>
      </c>
      <c r="U336" s="160" t="s">
        <v>165</v>
      </c>
      <c r="V336" s="153">
        <f t="shared" si="48"/>
        <v>2.5249999999999999</v>
      </c>
    </row>
    <row r="337" spans="1:22" x14ac:dyDescent="0.3">
      <c r="A337" s="153">
        <v>2374</v>
      </c>
      <c r="B337" s="153">
        <v>43529</v>
      </c>
      <c r="C337" s="153" t="b">
        <v>0</v>
      </c>
      <c r="D337" s="153" t="s">
        <v>88</v>
      </c>
      <c r="E337" s="153">
        <v>1</v>
      </c>
      <c r="F337" s="153">
        <v>6</v>
      </c>
      <c r="G337" s="153">
        <v>21</v>
      </c>
      <c r="H337" s="153" t="s">
        <v>159</v>
      </c>
      <c r="I337" s="153">
        <v>18</v>
      </c>
      <c r="J337" s="152">
        <v>7</v>
      </c>
      <c r="K337" s="152">
        <v>4.4000000000000004</v>
      </c>
      <c r="L337" s="152">
        <v>2.6</v>
      </c>
      <c r="M337" s="152">
        <v>10.199999999999999</v>
      </c>
      <c r="N337" s="152">
        <v>6.5</v>
      </c>
      <c r="O337" s="152">
        <v>3</v>
      </c>
      <c r="P337" s="154">
        <f t="shared" si="51"/>
        <v>2.8</v>
      </c>
      <c r="Q337" s="155" t="str">
        <f t="shared" si="52"/>
        <v/>
      </c>
      <c r="R337" s="152" t="s">
        <v>105</v>
      </c>
      <c r="S337" s="160" t="s">
        <v>105</v>
      </c>
      <c r="T337">
        <v>33.79</v>
      </c>
      <c r="U337" s="160" t="s">
        <v>165</v>
      </c>
      <c r="V337" s="153">
        <f t="shared" si="48"/>
        <v>7.0250000000000004</v>
      </c>
    </row>
    <row r="338" spans="1:22" x14ac:dyDescent="0.3">
      <c r="A338" s="153">
        <v>2374</v>
      </c>
      <c r="B338" s="153">
        <v>43529</v>
      </c>
      <c r="C338" s="153" t="b">
        <v>0</v>
      </c>
      <c r="D338" s="153" t="s">
        <v>88</v>
      </c>
      <c r="E338" s="153">
        <v>1</v>
      </c>
      <c r="F338" s="153">
        <v>6</v>
      </c>
      <c r="G338" s="153">
        <v>21</v>
      </c>
      <c r="H338" s="153" t="s">
        <v>159</v>
      </c>
      <c r="I338" s="153">
        <v>18</v>
      </c>
      <c r="J338" s="152">
        <v>8.6</v>
      </c>
      <c r="K338" s="152">
        <v>5.0999999999999996</v>
      </c>
      <c r="L338" s="152">
        <v>3.5</v>
      </c>
      <c r="M338" s="152">
        <v>13.9</v>
      </c>
      <c r="N338" s="152">
        <v>8.4</v>
      </c>
      <c r="O338" s="152">
        <v>4.4000000000000004</v>
      </c>
      <c r="P338" s="154">
        <f t="shared" si="51"/>
        <v>3.95</v>
      </c>
      <c r="Q338" s="155">
        <f t="shared" si="52"/>
        <v>4</v>
      </c>
      <c r="R338" s="152" t="s">
        <v>105</v>
      </c>
      <c r="S338" s="152" t="s">
        <v>105</v>
      </c>
      <c r="T338">
        <v>33.22</v>
      </c>
      <c r="U338" s="160" t="s">
        <v>165</v>
      </c>
      <c r="V338" s="153">
        <f t="shared" si="48"/>
        <v>9</v>
      </c>
    </row>
    <row r="339" spans="1:22" x14ac:dyDescent="0.3">
      <c r="A339" s="153">
        <v>2379</v>
      </c>
      <c r="B339" s="153">
        <v>43550</v>
      </c>
      <c r="C339" s="153" t="b">
        <v>1</v>
      </c>
      <c r="D339" s="153" t="s">
        <v>88</v>
      </c>
      <c r="E339" s="153">
        <v>1</v>
      </c>
      <c r="F339" s="153">
        <v>7</v>
      </c>
      <c r="G339" s="153">
        <v>10</v>
      </c>
      <c r="H339" s="153" t="s">
        <v>159</v>
      </c>
      <c r="I339" s="153">
        <v>18</v>
      </c>
      <c r="J339" s="152">
        <v>6.5</v>
      </c>
      <c r="K339" s="152">
        <v>2.8</v>
      </c>
      <c r="L339" s="152">
        <v>3.7</v>
      </c>
      <c r="M339" s="152">
        <v>6.4</v>
      </c>
      <c r="N339" s="152">
        <v>2.2999999999999998</v>
      </c>
      <c r="O339" s="152">
        <v>3.2</v>
      </c>
      <c r="P339" s="154">
        <f t="shared" si="51"/>
        <v>3.45</v>
      </c>
      <c r="Q339" s="155">
        <f t="shared" si="52"/>
        <v>2</v>
      </c>
      <c r="R339" s="152" t="s">
        <v>105</v>
      </c>
      <c r="S339" s="160" t="s">
        <v>105</v>
      </c>
      <c r="T339">
        <v>33.79</v>
      </c>
      <c r="U339" s="160" t="s">
        <v>165</v>
      </c>
      <c r="V339" s="153">
        <f t="shared" si="48"/>
        <v>4.5</v>
      </c>
    </row>
    <row r="340" spans="1:22" x14ac:dyDescent="0.3">
      <c r="A340" s="153">
        <v>2407</v>
      </c>
      <c r="B340" s="153">
        <v>43578</v>
      </c>
      <c r="C340" s="153" t="b">
        <v>0</v>
      </c>
      <c r="D340" s="153" t="s">
        <v>89</v>
      </c>
      <c r="E340" s="153">
        <v>2</v>
      </c>
      <c r="F340" s="153">
        <v>8</v>
      </c>
      <c r="G340" s="153">
        <v>5</v>
      </c>
      <c r="H340" s="153" t="s">
        <v>159</v>
      </c>
      <c r="I340" s="153">
        <v>18</v>
      </c>
      <c r="J340" s="152">
        <v>4.0999999999999996</v>
      </c>
      <c r="K340" s="152">
        <v>2.4</v>
      </c>
      <c r="L340" s="152">
        <v>1.7</v>
      </c>
      <c r="M340" s="152">
        <v>6.4</v>
      </c>
      <c r="N340" s="152">
        <v>2.6</v>
      </c>
      <c r="O340" s="152">
        <v>4.8</v>
      </c>
      <c r="P340" s="154">
        <f t="shared" si="51"/>
        <v>3.25</v>
      </c>
      <c r="Q340" s="155">
        <f t="shared" si="52"/>
        <v>2</v>
      </c>
      <c r="R340" s="152" t="s">
        <v>105</v>
      </c>
      <c r="S340" s="160" t="s">
        <v>105</v>
      </c>
      <c r="T340">
        <v>33.520000000000003</v>
      </c>
      <c r="U340" s="160" t="s">
        <v>165</v>
      </c>
      <c r="V340" s="153">
        <f t="shared" si="48"/>
        <v>3.875</v>
      </c>
    </row>
    <row r="341" spans="1:22" x14ac:dyDescent="0.3">
      <c r="A341" s="153">
        <v>2407</v>
      </c>
      <c r="B341" s="153">
        <v>43578</v>
      </c>
      <c r="C341" s="153" t="b">
        <v>0</v>
      </c>
      <c r="D341" s="153" t="s">
        <v>89</v>
      </c>
      <c r="E341" s="153">
        <v>2</v>
      </c>
      <c r="F341" s="153">
        <v>8</v>
      </c>
      <c r="G341" s="153">
        <v>5</v>
      </c>
      <c r="H341" s="153" t="s">
        <v>159</v>
      </c>
      <c r="I341" s="153">
        <v>18</v>
      </c>
      <c r="J341" s="152">
        <v>7.7</v>
      </c>
      <c r="K341" s="152">
        <v>4.4000000000000004</v>
      </c>
      <c r="L341" s="152">
        <v>3.3</v>
      </c>
      <c r="M341" s="152">
        <v>6.5</v>
      </c>
      <c r="N341" s="152">
        <v>4.7</v>
      </c>
      <c r="O341" s="152">
        <v>3.6</v>
      </c>
      <c r="P341" s="154">
        <f t="shared" si="51"/>
        <v>3.45</v>
      </c>
      <c r="Q341" s="155">
        <f t="shared" si="52"/>
        <v>2</v>
      </c>
      <c r="R341" s="152" t="s">
        <v>105</v>
      </c>
      <c r="S341" s="160" t="s">
        <v>105</v>
      </c>
      <c r="T341">
        <v>33.79</v>
      </c>
      <c r="U341" s="160" t="s">
        <v>165</v>
      </c>
      <c r="V341" s="153">
        <f t="shared" si="48"/>
        <v>5.8250000000000002</v>
      </c>
    </row>
    <row r="342" spans="1:22" x14ac:dyDescent="0.3">
      <c r="A342" s="153">
        <v>2407</v>
      </c>
      <c r="B342" s="153">
        <v>43578</v>
      </c>
      <c r="C342" s="153" t="b">
        <v>0</v>
      </c>
      <c r="D342" s="153" t="s">
        <v>89</v>
      </c>
      <c r="E342" s="153">
        <v>2</v>
      </c>
      <c r="F342" s="153">
        <v>8</v>
      </c>
      <c r="G342" s="153">
        <v>5</v>
      </c>
      <c r="H342" s="153" t="s">
        <v>159</v>
      </c>
      <c r="I342" s="153">
        <v>18</v>
      </c>
      <c r="J342" s="152">
        <v>5.7</v>
      </c>
      <c r="K342" s="152">
        <v>2.9</v>
      </c>
      <c r="L342" s="152">
        <v>2.8</v>
      </c>
      <c r="M342" s="152">
        <v>9.3000000000000007</v>
      </c>
      <c r="N342" s="152">
        <v>3.6</v>
      </c>
      <c r="O342" s="152">
        <v>3.9</v>
      </c>
      <c r="P342" s="154">
        <f t="shared" si="51"/>
        <v>3.3499999999999996</v>
      </c>
      <c r="Q342" s="155">
        <f t="shared" si="52"/>
        <v>2</v>
      </c>
      <c r="R342" s="152" t="s">
        <v>105</v>
      </c>
      <c r="S342" s="160" t="s">
        <v>105</v>
      </c>
      <c r="T342">
        <v>33.479999999999997</v>
      </c>
      <c r="U342" s="160" t="s">
        <v>165</v>
      </c>
      <c r="V342" s="153">
        <f t="shared" si="48"/>
        <v>5.375</v>
      </c>
    </row>
    <row r="343" spans="1:22" x14ac:dyDescent="0.3">
      <c r="A343" s="153">
        <v>2335</v>
      </c>
      <c r="B343" s="153">
        <v>43403</v>
      </c>
      <c r="C343" s="153" t="b">
        <v>0</v>
      </c>
      <c r="D343" s="153" t="s">
        <v>89</v>
      </c>
      <c r="E343" s="153">
        <v>2</v>
      </c>
      <c r="F343" s="153">
        <v>1</v>
      </c>
      <c r="G343" s="153">
        <v>12</v>
      </c>
      <c r="H343" s="153" t="s">
        <v>159</v>
      </c>
      <c r="I343" s="153">
        <v>19</v>
      </c>
      <c r="J343" s="152">
        <v>20.100000000000001</v>
      </c>
      <c r="K343" s="152">
        <v>12.7</v>
      </c>
      <c r="L343" s="152">
        <v>7.4</v>
      </c>
      <c r="M343" s="152">
        <v>27.6</v>
      </c>
      <c r="N343" s="152">
        <v>14.2</v>
      </c>
      <c r="O343" s="152">
        <v>7.6</v>
      </c>
      <c r="P343" s="154">
        <f t="shared" si="51"/>
        <v>7.5</v>
      </c>
      <c r="Q343" s="155">
        <f t="shared" si="52"/>
        <v>4</v>
      </c>
      <c r="R343" s="152" t="s">
        <v>105</v>
      </c>
      <c r="S343" s="160" t="s">
        <v>105</v>
      </c>
      <c r="T343">
        <v>33.479999999999997</v>
      </c>
      <c r="U343" s="160" t="s">
        <v>165</v>
      </c>
      <c r="V343" s="153">
        <f t="shared" si="48"/>
        <v>18.649999999999999</v>
      </c>
    </row>
    <row r="344" spans="1:22" x14ac:dyDescent="0.3">
      <c r="A344" s="153">
        <v>2335</v>
      </c>
      <c r="B344" s="153">
        <v>43403</v>
      </c>
      <c r="C344" s="153" t="b">
        <v>0</v>
      </c>
      <c r="D344" s="153" t="s">
        <v>89</v>
      </c>
      <c r="E344" s="153">
        <v>2</v>
      </c>
      <c r="F344" s="153">
        <v>1</v>
      </c>
      <c r="G344" s="153">
        <v>12</v>
      </c>
      <c r="H344" s="153" t="s">
        <v>159</v>
      </c>
      <c r="I344" s="153">
        <v>19</v>
      </c>
      <c r="J344" s="152">
        <v>20.6</v>
      </c>
      <c r="K344" s="152">
        <v>13.2</v>
      </c>
      <c r="L344" s="152">
        <v>7.4</v>
      </c>
      <c r="M344" s="152">
        <v>22.5</v>
      </c>
      <c r="N344" s="152">
        <v>14.7</v>
      </c>
      <c r="O344" s="152">
        <v>10</v>
      </c>
      <c r="P344" s="154">
        <f t="shared" si="51"/>
        <v>8.6999999999999993</v>
      </c>
      <c r="Q344" s="155">
        <f t="shared" si="52"/>
        <v>4</v>
      </c>
      <c r="R344" s="152" t="s">
        <v>105</v>
      </c>
      <c r="S344" s="152" t="s">
        <v>105</v>
      </c>
      <c r="T344">
        <v>33.36</v>
      </c>
      <c r="U344" s="160" t="s">
        <v>165</v>
      </c>
      <c r="V344" s="153">
        <f t="shared" si="48"/>
        <v>17.75</v>
      </c>
    </row>
    <row r="345" spans="1:22" x14ac:dyDescent="0.3">
      <c r="A345" s="153">
        <v>2343</v>
      </c>
      <c r="B345" s="153">
        <v>43411</v>
      </c>
      <c r="C345" s="153" t="b">
        <v>0</v>
      </c>
      <c r="D345" s="153" t="s">
        <v>88</v>
      </c>
      <c r="E345" s="153">
        <v>2</v>
      </c>
      <c r="F345" s="153">
        <v>2</v>
      </c>
      <c r="G345" s="153">
        <v>12</v>
      </c>
      <c r="H345" s="153" t="s">
        <v>159</v>
      </c>
      <c r="I345" s="153">
        <v>19</v>
      </c>
      <c r="J345" s="152">
        <v>16.100000000000001</v>
      </c>
      <c r="K345" s="152">
        <v>8.4</v>
      </c>
      <c r="L345" s="152">
        <v>7.7</v>
      </c>
      <c r="M345" s="152">
        <v>16.8</v>
      </c>
      <c r="N345" s="152">
        <v>9.4</v>
      </c>
      <c r="O345" s="152">
        <v>8.8000000000000007</v>
      </c>
      <c r="P345" s="154">
        <f t="shared" si="51"/>
        <v>8.25</v>
      </c>
      <c r="Q345" s="155">
        <f t="shared" si="52"/>
        <v>4</v>
      </c>
      <c r="R345" s="152" t="s">
        <v>105</v>
      </c>
      <c r="S345" s="160" t="s">
        <v>105</v>
      </c>
      <c r="T345">
        <v>33.520000000000003</v>
      </c>
      <c r="U345" s="160" t="s">
        <v>165</v>
      </c>
      <c r="V345" s="153">
        <f t="shared" si="48"/>
        <v>12.674999999999999</v>
      </c>
    </row>
    <row r="346" spans="1:22" x14ac:dyDescent="0.3">
      <c r="A346" s="153">
        <v>2343</v>
      </c>
      <c r="B346" s="153">
        <v>43411</v>
      </c>
      <c r="C346" s="153" t="b">
        <v>0</v>
      </c>
      <c r="D346" s="153" t="s">
        <v>88</v>
      </c>
      <c r="E346" s="153">
        <v>2</v>
      </c>
      <c r="F346" s="153">
        <v>2</v>
      </c>
      <c r="G346" s="153">
        <v>12</v>
      </c>
      <c r="H346" s="153" t="s">
        <v>159</v>
      </c>
      <c r="I346" s="153">
        <v>19</v>
      </c>
      <c r="J346" s="152">
        <v>13.3</v>
      </c>
      <c r="K346" s="152">
        <v>7.1</v>
      </c>
      <c r="L346" s="152">
        <v>6.2</v>
      </c>
      <c r="M346" s="152">
        <v>11.9</v>
      </c>
      <c r="N346" s="152">
        <v>6.2</v>
      </c>
      <c r="O346" s="152">
        <v>10.7</v>
      </c>
      <c r="P346" s="154">
        <f t="shared" si="51"/>
        <v>8.4499999999999993</v>
      </c>
      <c r="Q346" s="155">
        <f t="shared" si="52"/>
        <v>4</v>
      </c>
      <c r="R346" s="152" t="s">
        <v>105</v>
      </c>
      <c r="S346" s="152" t="s">
        <v>105</v>
      </c>
      <c r="T346">
        <v>33.36</v>
      </c>
      <c r="U346" s="160" t="s">
        <v>165</v>
      </c>
      <c r="V346" s="153">
        <f t="shared" si="48"/>
        <v>9.625</v>
      </c>
    </row>
    <row r="347" spans="1:22" x14ac:dyDescent="0.3">
      <c r="A347" s="153">
        <v>2344</v>
      </c>
      <c r="B347" s="153">
        <v>43411</v>
      </c>
      <c r="C347" s="153" t="b">
        <v>0</v>
      </c>
      <c r="D347" s="153" t="s">
        <v>88</v>
      </c>
      <c r="E347" s="153">
        <v>1</v>
      </c>
      <c r="F347" s="153">
        <v>2</v>
      </c>
      <c r="G347" s="153">
        <v>14</v>
      </c>
      <c r="H347" s="153" t="s">
        <v>159</v>
      </c>
      <c r="I347" s="153">
        <v>19</v>
      </c>
      <c r="J347" s="152">
        <v>4.7</v>
      </c>
      <c r="K347" s="152">
        <v>2.5</v>
      </c>
      <c r="L347" s="152">
        <v>2.2000000000000002</v>
      </c>
      <c r="M347" s="152">
        <v>3</v>
      </c>
      <c r="N347" s="152">
        <v>2.7</v>
      </c>
      <c r="O347" s="152">
        <v>0.5</v>
      </c>
      <c r="P347" s="154">
        <f t="shared" si="51"/>
        <v>1.35</v>
      </c>
      <c r="Q347" s="155">
        <f t="shared" si="52"/>
        <v>3</v>
      </c>
      <c r="R347" s="152" t="s">
        <v>105</v>
      </c>
      <c r="S347" s="152" t="s">
        <v>107</v>
      </c>
      <c r="T347">
        <v>33.22</v>
      </c>
      <c r="U347" s="160" t="s">
        <v>165</v>
      </c>
      <c r="V347" s="153">
        <f t="shared" si="48"/>
        <v>3.2249999999999996</v>
      </c>
    </row>
    <row r="348" spans="1:22" x14ac:dyDescent="0.3">
      <c r="A348" s="153">
        <v>2350</v>
      </c>
      <c r="B348" s="153">
        <v>43424</v>
      </c>
      <c r="C348" s="153" t="b">
        <v>0</v>
      </c>
      <c r="D348" s="153" t="s">
        <v>88</v>
      </c>
      <c r="E348" s="153">
        <v>1</v>
      </c>
      <c r="F348" s="153">
        <v>3</v>
      </c>
      <c r="G348" s="153">
        <v>6</v>
      </c>
      <c r="H348" s="153" t="s">
        <v>159</v>
      </c>
      <c r="I348" s="153">
        <v>19</v>
      </c>
      <c r="J348" s="152">
        <v>6.9</v>
      </c>
      <c r="K348" s="152">
        <v>3.3</v>
      </c>
      <c r="L348" s="152">
        <v>3.6</v>
      </c>
      <c r="M348" s="152">
        <v>8.6</v>
      </c>
      <c r="N348" s="152">
        <v>5.9</v>
      </c>
      <c r="O348" s="152">
        <v>3</v>
      </c>
      <c r="P348" s="154">
        <f t="shared" si="51"/>
        <v>3.3</v>
      </c>
      <c r="Q348" s="155">
        <f t="shared" si="52"/>
        <v>2</v>
      </c>
      <c r="R348" s="152" t="s">
        <v>105</v>
      </c>
      <c r="S348" s="152" t="s">
        <v>105</v>
      </c>
      <c r="T348">
        <v>33.409999999999997</v>
      </c>
      <c r="U348" s="160" t="s">
        <v>165</v>
      </c>
      <c r="V348" s="153">
        <f t="shared" si="48"/>
        <v>6.1749999999999989</v>
      </c>
    </row>
    <row r="349" spans="1:22" x14ac:dyDescent="0.3">
      <c r="A349" s="153">
        <v>2350</v>
      </c>
      <c r="B349" s="153">
        <v>43424</v>
      </c>
      <c r="C349" s="153" t="b">
        <v>0</v>
      </c>
      <c r="D349" s="153" t="s">
        <v>88</v>
      </c>
      <c r="E349" s="153">
        <v>1</v>
      </c>
      <c r="F349" s="153">
        <v>3</v>
      </c>
      <c r="G349" s="153">
        <v>6</v>
      </c>
      <c r="H349" s="153" t="s">
        <v>159</v>
      </c>
      <c r="I349" s="153">
        <v>19</v>
      </c>
      <c r="J349" s="152">
        <v>7.2</v>
      </c>
      <c r="K349" s="152">
        <v>4.2</v>
      </c>
      <c r="L349" s="152">
        <v>3</v>
      </c>
      <c r="M349" s="152">
        <v>10.9</v>
      </c>
      <c r="N349" s="152">
        <v>5.7</v>
      </c>
      <c r="O349" s="152">
        <v>3.5</v>
      </c>
      <c r="P349" s="154">
        <f t="shared" si="51"/>
        <v>3.25</v>
      </c>
      <c r="Q349" s="155">
        <f t="shared" si="52"/>
        <v>2</v>
      </c>
      <c r="R349" s="152" t="s">
        <v>105</v>
      </c>
      <c r="S349" s="152" t="s">
        <v>105</v>
      </c>
      <c r="T349">
        <v>33.36</v>
      </c>
      <c r="U349" s="160" t="s">
        <v>165</v>
      </c>
      <c r="V349" s="153">
        <f t="shared" si="48"/>
        <v>7</v>
      </c>
    </row>
    <row r="350" spans="1:22" x14ac:dyDescent="0.3">
      <c r="A350" s="153">
        <v>2351</v>
      </c>
      <c r="B350" s="153">
        <v>43424</v>
      </c>
      <c r="C350" s="153" t="b">
        <v>0</v>
      </c>
      <c r="D350" s="153" t="s">
        <v>88</v>
      </c>
      <c r="E350" s="153">
        <v>2</v>
      </c>
      <c r="F350" s="153">
        <v>3</v>
      </c>
      <c r="G350" s="153">
        <v>6</v>
      </c>
      <c r="H350" s="153" t="s">
        <v>159</v>
      </c>
      <c r="I350" s="153">
        <v>19</v>
      </c>
      <c r="J350" s="152">
        <v>12.6</v>
      </c>
      <c r="K350" s="152">
        <v>5.2</v>
      </c>
      <c r="L350" s="152">
        <v>7.4</v>
      </c>
      <c r="M350" s="152">
        <v>14.8</v>
      </c>
      <c r="N350" s="152">
        <v>3.9</v>
      </c>
      <c r="O350" s="152">
        <v>6.4</v>
      </c>
      <c r="P350" s="154">
        <f t="shared" si="51"/>
        <v>6.9</v>
      </c>
      <c r="Q350" s="155">
        <f t="shared" si="52"/>
        <v>4</v>
      </c>
      <c r="R350" s="152" t="s">
        <v>105</v>
      </c>
      <c r="S350" s="160" t="s">
        <v>105</v>
      </c>
      <c r="T350">
        <v>33.520000000000003</v>
      </c>
      <c r="U350" s="160" t="s">
        <v>165</v>
      </c>
      <c r="V350" s="153">
        <f t="shared" si="48"/>
        <v>9.125</v>
      </c>
    </row>
    <row r="351" spans="1:22" x14ac:dyDescent="0.3">
      <c r="A351" s="153">
        <v>2351</v>
      </c>
      <c r="B351" s="153">
        <v>43424</v>
      </c>
      <c r="C351" s="153" t="b">
        <v>0</v>
      </c>
      <c r="D351" s="153" t="s">
        <v>88</v>
      </c>
      <c r="E351" s="153">
        <v>2</v>
      </c>
      <c r="F351" s="153">
        <v>3</v>
      </c>
      <c r="G351" s="153">
        <v>6</v>
      </c>
      <c r="H351" s="153" t="s">
        <v>159</v>
      </c>
      <c r="I351" s="153">
        <v>19</v>
      </c>
      <c r="J351" s="152">
        <v>9.8000000000000007</v>
      </c>
      <c r="K351" s="152">
        <v>3.6</v>
      </c>
      <c r="L351" s="152">
        <v>6.2</v>
      </c>
      <c r="M351" s="152">
        <v>12.2</v>
      </c>
      <c r="N351" s="152">
        <v>3.6</v>
      </c>
      <c r="O351" s="152">
        <v>10.4</v>
      </c>
      <c r="P351" s="154">
        <f t="shared" si="51"/>
        <v>8.3000000000000007</v>
      </c>
      <c r="Q351" s="155">
        <f t="shared" si="52"/>
        <v>4</v>
      </c>
      <c r="R351" s="152" t="s">
        <v>105</v>
      </c>
      <c r="S351" s="152" t="s">
        <v>105</v>
      </c>
      <c r="T351">
        <v>33.22</v>
      </c>
      <c r="U351" s="160" t="s">
        <v>165</v>
      </c>
      <c r="V351" s="153">
        <f t="shared" si="48"/>
        <v>7.3000000000000007</v>
      </c>
    </row>
    <row r="352" spans="1:22" x14ac:dyDescent="0.3">
      <c r="A352" s="153">
        <v>2367</v>
      </c>
      <c r="B352" s="153">
        <v>43507</v>
      </c>
      <c r="C352" s="153" t="b">
        <v>0</v>
      </c>
      <c r="D352" s="153" t="s">
        <v>89</v>
      </c>
      <c r="E352" s="153">
        <v>2</v>
      </c>
      <c r="F352" s="153">
        <v>4</v>
      </c>
      <c r="G352" s="153">
        <v>1</v>
      </c>
      <c r="H352" s="153" t="s">
        <v>159</v>
      </c>
      <c r="I352" s="153">
        <v>19</v>
      </c>
      <c r="J352" s="153" t="s">
        <v>56</v>
      </c>
      <c r="K352" s="153" t="s">
        <v>56</v>
      </c>
      <c r="L352" s="153" t="s">
        <v>56</v>
      </c>
      <c r="M352" s="153" t="s">
        <v>56</v>
      </c>
      <c r="N352" s="153" t="s">
        <v>56</v>
      </c>
      <c r="O352" s="153" t="s">
        <v>56</v>
      </c>
      <c r="P352" s="153" t="s">
        <v>56</v>
      </c>
      <c r="Q352" s="155" t="s">
        <v>56</v>
      </c>
      <c r="R352" s="156" t="s">
        <v>56</v>
      </c>
      <c r="S352" s="160" t="s">
        <v>56</v>
      </c>
      <c r="T352">
        <v>33.520000000000003</v>
      </c>
      <c r="U352" s="160" t="s">
        <v>165</v>
      </c>
      <c r="V352" s="153" t="e">
        <f t="shared" si="48"/>
        <v>#DIV/0!</v>
      </c>
    </row>
    <row r="353" spans="1:22" x14ac:dyDescent="0.3">
      <c r="A353" s="153">
        <v>2368</v>
      </c>
      <c r="B353" s="153">
        <v>43507</v>
      </c>
      <c r="C353" s="153" t="b">
        <v>1</v>
      </c>
      <c r="D353" s="153" t="s">
        <v>88</v>
      </c>
      <c r="E353" s="153">
        <v>1</v>
      </c>
      <c r="F353" s="153">
        <v>4</v>
      </c>
      <c r="G353" s="153">
        <v>1</v>
      </c>
      <c r="H353" s="153" t="s">
        <v>159</v>
      </c>
      <c r="I353" s="153">
        <v>19</v>
      </c>
      <c r="J353" s="152">
        <v>3</v>
      </c>
      <c r="K353" s="152">
        <v>1.7</v>
      </c>
      <c r="L353" s="152">
        <v>1.3</v>
      </c>
      <c r="M353" s="152">
        <v>4.2</v>
      </c>
      <c r="N353" s="152">
        <v>2</v>
      </c>
      <c r="O353" s="152">
        <v>1.6</v>
      </c>
      <c r="P353" s="154">
        <f>AVERAGE(L353,O353)</f>
        <v>1.4500000000000002</v>
      </c>
      <c r="Q353" s="155">
        <f>IF(AND((N353+K353)/2&gt;5,(M353+J353)/2&gt;10,R353="N",S353="N"),4,IF(AND((N353+K353)/2&lt;5,(M353+J353)/2&gt;10,R353="N",S353="N"),4,IF(AND((N353+K353)/2&lt;5,(M353+J353)/2&lt;5,R353="Y"),1,IF(AND(S353="Y",R353="N"),3,IF(AND(S353="Y",R353="Y"),1,IF(AND((N353+K353)/2&lt;5,(M353+J353)/2&gt;5,(M353+J353)/2&lt;10,R353="N",S353="N"),2,IF(AND((N353+K353)/2&lt;5,(M353+J353)/2&lt;5,R353="N",S353="N"),0,"")))))))</f>
        <v>0</v>
      </c>
      <c r="R353" s="152" t="s">
        <v>105</v>
      </c>
      <c r="S353" s="152" t="s">
        <v>105</v>
      </c>
      <c r="T353">
        <v>33.409999999999997</v>
      </c>
      <c r="U353" s="160" t="s">
        <v>165</v>
      </c>
      <c r="V353" s="153">
        <f t="shared" si="48"/>
        <v>2.7250000000000001</v>
      </c>
    </row>
    <row r="354" spans="1:22" x14ac:dyDescent="0.3">
      <c r="A354" s="153">
        <v>2368</v>
      </c>
      <c r="B354" s="153">
        <v>43507</v>
      </c>
      <c r="C354" s="153" t="b">
        <v>1</v>
      </c>
      <c r="D354" s="153" t="s">
        <v>88</v>
      </c>
      <c r="E354" s="153">
        <v>1</v>
      </c>
      <c r="F354" s="153">
        <v>4</v>
      </c>
      <c r="G354" s="153">
        <v>1</v>
      </c>
      <c r="H354" s="153" t="s">
        <v>159</v>
      </c>
      <c r="I354" s="153">
        <v>19</v>
      </c>
      <c r="J354" s="152">
        <v>5.3</v>
      </c>
      <c r="K354" s="152">
        <v>2.5</v>
      </c>
      <c r="L354" s="152">
        <v>2.8</v>
      </c>
      <c r="M354" s="152">
        <v>1.3</v>
      </c>
      <c r="N354" s="152">
        <v>1.8</v>
      </c>
      <c r="O354" s="152">
        <v>2.2000000000000002</v>
      </c>
      <c r="P354" s="154">
        <f>AVERAGE(L354,O354)</f>
        <v>2.5</v>
      </c>
      <c r="Q354" s="155">
        <f>IF(AND((N354+K354)/2&gt;5,(M354+J354)/2&gt;10,R354="N",S354="N"),4,IF(AND((N354+K354)/2&lt;5,(M354+J354)/2&gt;10,R354="N",S354="N"),4,IF(AND((N354+K354)/2&lt;5,(M354+J354)/2&lt;5,R354="Y"),1,IF(AND(S354="Y",R354="N"),3,IF(AND(S354="Y",R354="Y"),1,IF(AND((N354+K354)/2&lt;5,(M354+J354)/2&gt;5,(M354+J354)/2&lt;10,R354="N",S354="N"),2,IF(AND((N354+K354)/2&lt;5,(M354+J354)/2&lt;5,R354="N",S354="N"),0,"")))))))</f>
        <v>0</v>
      </c>
      <c r="R354" s="152" t="s">
        <v>105</v>
      </c>
      <c r="S354" s="152" t="s">
        <v>105</v>
      </c>
      <c r="T354">
        <v>33.56</v>
      </c>
      <c r="U354" s="160" t="s">
        <v>165</v>
      </c>
      <c r="V354" s="153">
        <f t="shared" si="48"/>
        <v>2.7250000000000001</v>
      </c>
    </row>
    <row r="355" spans="1:22" x14ac:dyDescent="0.3">
      <c r="A355" s="153">
        <v>2370</v>
      </c>
      <c r="B355" s="153">
        <v>43514</v>
      </c>
      <c r="C355" s="153" t="b">
        <v>0</v>
      </c>
      <c r="D355" s="153" t="s">
        <v>89</v>
      </c>
      <c r="E355" s="153">
        <v>2</v>
      </c>
      <c r="F355" s="153">
        <v>5</v>
      </c>
      <c r="G355" s="153">
        <v>16</v>
      </c>
      <c r="H355" s="153" t="s">
        <v>159</v>
      </c>
      <c r="I355" s="153">
        <v>19</v>
      </c>
      <c r="J355" s="153" t="s">
        <v>56</v>
      </c>
      <c r="K355" s="153" t="s">
        <v>56</v>
      </c>
      <c r="L355" s="153" t="s">
        <v>56</v>
      </c>
      <c r="M355" s="153" t="s">
        <v>56</v>
      </c>
      <c r="N355" s="153" t="s">
        <v>56</v>
      </c>
      <c r="O355" s="153" t="s">
        <v>56</v>
      </c>
      <c r="P355" s="153" t="s">
        <v>56</v>
      </c>
      <c r="Q355" s="155" t="s">
        <v>56</v>
      </c>
      <c r="R355" s="153" t="s">
        <v>56</v>
      </c>
      <c r="S355" s="153" t="s">
        <v>56</v>
      </c>
      <c r="T355">
        <v>33.79</v>
      </c>
      <c r="U355" s="160" t="s">
        <v>165</v>
      </c>
      <c r="V355" s="153" t="e">
        <f t="shared" si="48"/>
        <v>#DIV/0!</v>
      </c>
    </row>
    <row r="356" spans="1:22" x14ac:dyDescent="0.3">
      <c r="A356" s="153">
        <v>2370</v>
      </c>
      <c r="B356" s="153">
        <v>43514</v>
      </c>
      <c r="C356" s="153" t="b">
        <v>0</v>
      </c>
      <c r="D356" s="153" t="s">
        <v>89</v>
      </c>
      <c r="E356" s="153">
        <v>2</v>
      </c>
      <c r="F356" s="153">
        <v>5</v>
      </c>
      <c r="G356" s="153">
        <v>16</v>
      </c>
      <c r="H356" s="153" t="s">
        <v>159</v>
      </c>
      <c r="I356" s="153">
        <v>19</v>
      </c>
      <c r="J356" s="153" t="s">
        <v>56</v>
      </c>
      <c r="K356" s="153" t="s">
        <v>56</v>
      </c>
      <c r="L356" s="153" t="s">
        <v>56</v>
      </c>
      <c r="M356" s="153" t="s">
        <v>56</v>
      </c>
      <c r="N356" s="153" t="s">
        <v>56</v>
      </c>
      <c r="O356" s="153" t="s">
        <v>56</v>
      </c>
      <c r="P356" s="153" t="s">
        <v>56</v>
      </c>
      <c r="Q356" s="155" t="s">
        <v>56</v>
      </c>
      <c r="R356" s="153" t="s">
        <v>56</v>
      </c>
      <c r="S356" s="153" t="s">
        <v>56</v>
      </c>
      <c r="T356">
        <v>33.22</v>
      </c>
      <c r="U356" s="160" t="s">
        <v>165</v>
      </c>
      <c r="V356" s="153" t="e">
        <f t="shared" si="48"/>
        <v>#DIV/0!</v>
      </c>
    </row>
    <row r="357" spans="1:22" x14ac:dyDescent="0.3">
      <c r="A357" s="153">
        <v>2379</v>
      </c>
      <c r="B357" s="153">
        <v>43550</v>
      </c>
      <c r="C357" s="153" t="b">
        <v>1</v>
      </c>
      <c r="D357" s="153" t="s">
        <v>88</v>
      </c>
      <c r="E357" s="153">
        <v>1</v>
      </c>
      <c r="F357" s="153">
        <v>7</v>
      </c>
      <c r="G357" s="153">
        <v>10</v>
      </c>
      <c r="H357" s="153" t="s">
        <v>159</v>
      </c>
      <c r="I357" s="153">
        <v>19</v>
      </c>
      <c r="J357" s="152">
        <v>7.3</v>
      </c>
      <c r="K357" s="152">
        <v>2.9</v>
      </c>
      <c r="L357" s="152">
        <v>4.4000000000000004</v>
      </c>
      <c r="M357" s="152">
        <v>6.9</v>
      </c>
      <c r="N357" s="152">
        <v>2.5</v>
      </c>
      <c r="O357" s="152">
        <v>3.6</v>
      </c>
      <c r="P357" s="154">
        <f>AVERAGE(L357,O357)</f>
        <v>4</v>
      </c>
      <c r="Q357" s="155">
        <f>IF(AND((N357+K357)/2&gt;5,(M357+J357)/2&gt;10,R357="N",S357="N"),4,IF(AND((N357+K357)/2&lt;5,(M357+J357)/2&gt;10,R357="N",S357="N"),4,IF(AND((N357+K357)/2&lt;5,(M357+J357)/2&lt;5,R357="Y"),1,IF(AND(S357="Y",R357="N"),3,IF(AND(S357="Y",R357="Y"),1,IF(AND((N357+K357)/2&lt;5,(M357+J357)/2&gt;5,(M357+J357)/2&lt;10,R357="N",S357="N"),2,IF(AND((N357+K357)/2&lt;5,(M357+J357)/2&lt;5,R357="N",S357="N"),0,"")))))))</f>
        <v>2</v>
      </c>
      <c r="R357" s="152" t="s">
        <v>105</v>
      </c>
      <c r="S357" s="152" t="s">
        <v>105</v>
      </c>
      <c r="T357">
        <v>33.22</v>
      </c>
      <c r="U357" s="160" t="s">
        <v>165</v>
      </c>
      <c r="V357" s="153">
        <f t="shared" si="48"/>
        <v>4.9000000000000004</v>
      </c>
    </row>
    <row r="358" spans="1:22" x14ac:dyDescent="0.3">
      <c r="A358" s="153">
        <v>2380</v>
      </c>
      <c r="B358" s="153">
        <v>43550</v>
      </c>
      <c r="C358" s="153" t="b">
        <v>0</v>
      </c>
      <c r="D358" s="153" t="s">
        <v>88</v>
      </c>
      <c r="E358" s="153">
        <v>2</v>
      </c>
      <c r="F358" s="153">
        <v>7</v>
      </c>
      <c r="G358" s="153">
        <v>9</v>
      </c>
      <c r="H358" s="153" t="s">
        <v>159</v>
      </c>
      <c r="I358" s="153">
        <v>19</v>
      </c>
      <c r="J358" s="152">
        <v>11.1</v>
      </c>
      <c r="K358" s="152">
        <v>6.4</v>
      </c>
      <c r="L358" s="152">
        <v>4.7</v>
      </c>
      <c r="M358" s="152">
        <v>13.2</v>
      </c>
      <c r="N358" s="152">
        <v>7.4</v>
      </c>
      <c r="O358" s="152">
        <v>5.2</v>
      </c>
      <c r="P358" s="154">
        <f>AVERAGE(L358,O358)</f>
        <v>4.95</v>
      </c>
      <c r="Q358" s="155">
        <f>IF(AND((N358+K358)/2&gt;5,(M358+J358)/2&gt;10,R358="N",S358="N"),4,IF(AND((N358+K358)/2&lt;5,(M358+J358)/2&gt;10,R358="N",S358="N"),4,IF(AND((N358+K358)/2&lt;5,(M358+J358)/2&lt;5,R358="Y"),1,IF(AND(S358="Y",R358="N"),3,IF(AND(S358="Y",R358="Y"),1,IF(AND((N358+K358)/2&lt;5,(M358+J358)/2&gt;5,(M358+J358)/2&lt;10,R358="N",S358="N"),2,IF(AND((N358+K358)/2&lt;5,(M358+J358)/2&lt;5,R358="N",S358="N"),0,"")))))))</f>
        <v>4</v>
      </c>
      <c r="R358" s="152" t="s">
        <v>105</v>
      </c>
      <c r="S358" s="160" t="s">
        <v>105</v>
      </c>
      <c r="T358">
        <v>33.79</v>
      </c>
      <c r="U358" s="160" t="s">
        <v>165</v>
      </c>
      <c r="V358" s="153">
        <f t="shared" si="48"/>
        <v>9.5250000000000004</v>
      </c>
    </row>
    <row r="359" spans="1:22" x14ac:dyDescent="0.3">
      <c r="A359" s="153">
        <v>2408</v>
      </c>
      <c r="B359" s="153">
        <v>43578</v>
      </c>
      <c r="C359" s="153" t="b">
        <v>1</v>
      </c>
      <c r="D359" s="153" t="s">
        <v>88</v>
      </c>
      <c r="E359" s="153">
        <v>1</v>
      </c>
      <c r="F359" s="153">
        <v>8</v>
      </c>
      <c r="G359" s="153">
        <v>5</v>
      </c>
      <c r="H359" s="153" t="s">
        <v>159</v>
      </c>
      <c r="I359" s="153">
        <v>19</v>
      </c>
      <c r="J359" s="153" t="s">
        <v>56</v>
      </c>
      <c r="K359" s="153" t="s">
        <v>56</v>
      </c>
      <c r="L359" s="153" t="s">
        <v>56</v>
      </c>
      <c r="M359" s="153" t="s">
        <v>56</v>
      </c>
      <c r="N359" s="153" t="s">
        <v>56</v>
      </c>
      <c r="O359" s="153" t="s">
        <v>56</v>
      </c>
      <c r="P359" s="153" t="s">
        <v>56</v>
      </c>
      <c r="Q359" s="155" t="s">
        <v>56</v>
      </c>
      <c r="R359" s="153" t="s">
        <v>56</v>
      </c>
      <c r="S359" s="153" t="s">
        <v>56</v>
      </c>
      <c r="T359">
        <v>33.22</v>
      </c>
      <c r="U359" s="160" t="s">
        <v>165</v>
      </c>
      <c r="V359" s="153" t="e">
        <f t="shared" si="48"/>
        <v>#DIV/0!</v>
      </c>
    </row>
    <row r="360" spans="1:22" x14ac:dyDescent="0.3">
      <c r="A360" s="153">
        <v>2334</v>
      </c>
      <c r="B360" s="153">
        <v>43403</v>
      </c>
      <c r="C360" s="153" t="b">
        <v>0</v>
      </c>
      <c r="D360" s="153" t="s">
        <v>88</v>
      </c>
      <c r="E360" s="153">
        <v>1</v>
      </c>
      <c r="F360" s="153">
        <v>1</v>
      </c>
      <c r="G360" s="153">
        <v>12</v>
      </c>
      <c r="H360" s="153" t="s">
        <v>159</v>
      </c>
      <c r="I360" s="153">
        <v>20</v>
      </c>
      <c r="J360" s="152">
        <v>11.8</v>
      </c>
      <c r="K360" s="152">
        <v>6.9</v>
      </c>
      <c r="L360" s="152">
        <v>4.9000000000000004</v>
      </c>
      <c r="M360" s="152">
        <v>14.2</v>
      </c>
      <c r="N360" s="152">
        <v>9.8000000000000007</v>
      </c>
      <c r="O360" s="152">
        <v>5.3</v>
      </c>
      <c r="P360" s="154">
        <f t="shared" ref="P360:P365" si="53">AVERAGE(L360,O360)</f>
        <v>5.0999999999999996</v>
      </c>
      <c r="Q360" s="155">
        <f t="shared" ref="Q360:Q365" si="54">IF(AND((N360+K360)/2&gt;5,(M360+J360)/2&gt;10,R360="N",S360="N"),4,IF(AND((N360+K360)/2&lt;5,(M360+J360)/2&gt;10,R360="N",S360="N"),4,IF(AND((N360+K360)/2&lt;5,(M360+J360)/2&lt;5,R360="Y"),1,IF(AND(S360="Y",R360="N"),3,IF(AND(S360="Y",R360="Y"),1,IF(AND((N360+K360)/2&lt;5,(M360+J360)/2&gt;5,(M360+J360)/2&lt;10,R360="N",S360="N"),2,IF(AND((N360+K360)/2&lt;5,(M360+J360)/2&lt;5,R360="N",S360="N"),0,"")))))))</f>
        <v>4</v>
      </c>
      <c r="R360" s="152" t="s">
        <v>105</v>
      </c>
      <c r="S360" s="152" t="s">
        <v>105</v>
      </c>
      <c r="T360">
        <v>33.409999999999997</v>
      </c>
      <c r="U360" s="160" t="s">
        <v>165</v>
      </c>
      <c r="V360" s="153">
        <f t="shared" si="48"/>
        <v>10.675000000000001</v>
      </c>
    </row>
    <row r="361" spans="1:22" x14ac:dyDescent="0.3">
      <c r="A361" s="153">
        <v>2334</v>
      </c>
      <c r="B361" s="153">
        <v>43403</v>
      </c>
      <c r="C361" s="153" t="b">
        <v>0</v>
      </c>
      <c r="D361" s="153" t="s">
        <v>88</v>
      </c>
      <c r="E361" s="153">
        <v>1</v>
      </c>
      <c r="F361" s="153">
        <v>1</v>
      </c>
      <c r="G361" s="153">
        <v>12</v>
      </c>
      <c r="H361" s="153" t="s">
        <v>159</v>
      </c>
      <c r="I361" s="153">
        <v>20</v>
      </c>
      <c r="J361" s="152">
        <v>16.600000000000001</v>
      </c>
      <c r="K361" s="152">
        <v>11.4</v>
      </c>
      <c r="L361" s="152">
        <v>5.2</v>
      </c>
      <c r="M361" s="152">
        <v>10.199999999999999</v>
      </c>
      <c r="N361" s="152">
        <v>9.6999999999999993</v>
      </c>
      <c r="O361" s="152">
        <v>11.3</v>
      </c>
      <c r="P361" s="154">
        <f t="shared" si="53"/>
        <v>8.25</v>
      </c>
      <c r="Q361" s="155" t="str">
        <f t="shared" si="54"/>
        <v/>
      </c>
      <c r="R361" s="152" t="s">
        <v>107</v>
      </c>
      <c r="S361" s="152" t="s">
        <v>105</v>
      </c>
      <c r="T361">
        <v>33.24</v>
      </c>
      <c r="U361" s="160" t="s">
        <v>165</v>
      </c>
      <c r="V361" s="153">
        <f t="shared" si="48"/>
        <v>11.975000000000001</v>
      </c>
    </row>
    <row r="362" spans="1:22" x14ac:dyDescent="0.3">
      <c r="A362" s="153">
        <v>2343</v>
      </c>
      <c r="B362" s="153">
        <v>43411</v>
      </c>
      <c r="C362" s="153" t="b">
        <v>0</v>
      </c>
      <c r="D362" s="153" t="s">
        <v>88</v>
      </c>
      <c r="E362" s="153">
        <v>2</v>
      </c>
      <c r="F362" s="153">
        <v>2</v>
      </c>
      <c r="G362" s="153">
        <v>12</v>
      </c>
      <c r="H362" s="153" t="s">
        <v>159</v>
      </c>
      <c r="I362" s="153">
        <v>20</v>
      </c>
      <c r="J362" s="152">
        <v>15.7</v>
      </c>
      <c r="K362" s="152">
        <v>8</v>
      </c>
      <c r="L362" s="152">
        <v>7.7</v>
      </c>
      <c r="M362" s="152">
        <v>11.4</v>
      </c>
      <c r="N362" s="152">
        <v>7.8</v>
      </c>
      <c r="O362" s="152">
        <v>8.8000000000000007</v>
      </c>
      <c r="P362" s="154">
        <f t="shared" si="53"/>
        <v>8.25</v>
      </c>
      <c r="Q362" s="155">
        <f t="shared" si="54"/>
        <v>4</v>
      </c>
      <c r="R362" s="152" t="s">
        <v>105</v>
      </c>
      <c r="S362" s="152" t="s">
        <v>105</v>
      </c>
      <c r="T362">
        <v>33.22</v>
      </c>
      <c r="U362" s="160" t="s">
        <v>165</v>
      </c>
      <c r="V362" s="153">
        <f t="shared" si="48"/>
        <v>10.725</v>
      </c>
    </row>
    <row r="363" spans="1:22" x14ac:dyDescent="0.3">
      <c r="A363" s="153">
        <v>2344</v>
      </c>
      <c r="B363" s="153">
        <v>43411</v>
      </c>
      <c r="C363" s="153" t="b">
        <v>0</v>
      </c>
      <c r="D363" s="153" t="s">
        <v>88</v>
      </c>
      <c r="E363" s="153">
        <v>1</v>
      </c>
      <c r="F363" s="153">
        <v>2</v>
      </c>
      <c r="G363" s="153">
        <v>14</v>
      </c>
      <c r="H363" s="153" t="s">
        <v>159</v>
      </c>
      <c r="I363" s="153">
        <v>20</v>
      </c>
      <c r="J363" s="152">
        <v>2.5</v>
      </c>
      <c r="K363" s="152">
        <v>1.8</v>
      </c>
      <c r="L363" s="152">
        <v>0.7</v>
      </c>
      <c r="M363" s="152">
        <v>2.7</v>
      </c>
      <c r="N363" s="152">
        <v>1.6</v>
      </c>
      <c r="O363" s="152">
        <v>1</v>
      </c>
      <c r="P363" s="154">
        <f t="shared" si="53"/>
        <v>0.85</v>
      </c>
      <c r="Q363" s="155">
        <f t="shared" si="54"/>
        <v>1</v>
      </c>
      <c r="R363" s="152" t="s">
        <v>107</v>
      </c>
      <c r="S363" s="152" t="s">
        <v>107</v>
      </c>
      <c r="T363">
        <v>33.409999999999997</v>
      </c>
      <c r="U363" s="160" t="s">
        <v>165</v>
      </c>
      <c r="V363" s="153">
        <f t="shared" si="48"/>
        <v>2.15</v>
      </c>
    </row>
    <row r="364" spans="1:22" x14ac:dyDescent="0.3">
      <c r="A364" s="153">
        <v>2351</v>
      </c>
      <c r="B364" s="153">
        <v>43424</v>
      </c>
      <c r="C364" s="153" t="b">
        <v>0</v>
      </c>
      <c r="D364" s="153" t="s">
        <v>88</v>
      </c>
      <c r="E364" s="153">
        <v>2</v>
      </c>
      <c r="F364" s="153">
        <v>3</v>
      </c>
      <c r="G364" s="153">
        <v>6</v>
      </c>
      <c r="H364" s="153" t="s">
        <v>159</v>
      </c>
      <c r="I364" s="153">
        <v>20</v>
      </c>
      <c r="J364" s="152">
        <v>15.6</v>
      </c>
      <c r="K364" s="152">
        <v>5</v>
      </c>
      <c r="L364" s="152">
        <v>10.6</v>
      </c>
      <c r="M364" s="152">
        <v>14.9</v>
      </c>
      <c r="N364" s="152">
        <v>4.4000000000000004</v>
      </c>
      <c r="O364" s="152">
        <v>9.4</v>
      </c>
      <c r="P364" s="154">
        <f t="shared" si="53"/>
        <v>10</v>
      </c>
      <c r="Q364" s="155">
        <f t="shared" si="54"/>
        <v>4</v>
      </c>
      <c r="R364" s="152" t="s">
        <v>105</v>
      </c>
      <c r="S364" s="152" t="s">
        <v>105</v>
      </c>
      <c r="T364">
        <v>33.409999999999997</v>
      </c>
      <c r="U364" s="160" t="s">
        <v>165</v>
      </c>
      <c r="V364" s="153">
        <f t="shared" si="48"/>
        <v>9.9749999999999996</v>
      </c>
    </row>
    <row r="365" spans="1:22" x14ac:dyDescent="0.3">
      <c r="A365" s="153">
        <v>2351</v>
      </c>
      <c r="B365" s="153">
        <v>43424</v>
      </c>
      <c r="C365" s="153" t="b">
        <v>0</v>
      </c>
      <c r="D365" s="153" t="s">
        <v>88</v>
      </c>
      <c r="E365" s="153">
        <v>2</v>
      </c>
      <c r="F365" s="153">
        <v>3</v>
      </c>
      <c r="G365" s="153">
        <v>6</v>
      </c>
      <c r="H365" s="153" t="s">
        <v>159</v>
      </c>
      <c r="I365" s="153">
        <v>20</v>
      </c>
      <c r="J365" s="152">
        <v>16.399999999999999</v>
      </c>
      <c r="K365" s="152">
        <v>5.4</v>
      </c>
      <c r="L365" s="152">
        <v>11</v>
      </c>
      <c r="M365" s="152">
        <v>10.6</v>
      </c>
      <c r="N365" s="152">
        <v>3.9</v>
      </c>
      <c r="O365" s="152">
        <v>3.8</v>
      </c>
      <c r="P365" s="154">
        <f t="shared" si="53"/>
        <v>7.4</v>
      </c>
      <c r="Q365" s="155">
        <f t="shared" si="54"/>
        <v>4</v>
      </c>
      <c r="R365" s="152" t="s">
        <v>105</v>
      </c>
      <c r="S365" s="152" t="s">
        <v>105</v>
      </c>
      <c r="T365">
        <v>33.36</v>
      </c>
      <c r="U365" s="160" t="s">
        <v>165</v>
      </c>
      <c r="V365" s="153">
        <f t="shared" si="48"/>
        <v>9.0749999999999993</v>
      </c>
    </row>
    <row r="366" spans="1:22" x14ac:dyDescent="0.3">
      <c r="A366" s="153">
        <v>2367</v>
      </c>
      <c r="B366" s="153">
        <v>43507</v>
      </c>
      <c r="C366" s="153" t="b">
        <v>0</v>
      </c>
      <c r="D366" s="153" t="s">
        <v>89</v>
      </c>
      <c r="E366" s="153">
        <v>2</v>
      </c>
      <c r="F366" s="153">
        <v>4</v>
      </c>
      <c r="G366" s="153">
        <v>1</v>
      </c>
      <c r="H366" s="153" t="s">
        <v>159</v>
      </c>
      <c r="I366" s="153">
        <v>20</v>
      </c>
      <c r="J366" s="153" t="s">
        <v>56</v>
      </c>
      <c r="K366" s="153" t="s">
        <v>56</v>
      </c>
      <c r="L366" s="153" t="s">
        <v>56</v>
      </c>
      <c r="M366" s="153" t="s">
        <v>56</v>
      </c>
      <c r="N366" s="153" t="s">
        <v>56</v>
      </c>
      <c r="O366" s="153" t="s">
        <v>56</v>
      </c>
      <c r="P366" s="153" t="s">
        <v>56</v>
      </c>
      <c r="Q366" s="155" t="s">
        <v>56</v>
      </c>
      <c r="R366" s="156" t="s">
        <v>56</v>
      </c>
      <c r="S366" s="153" t="s">
        <v>56</v>
      </c>
      <c r="T366">
        <v>33.409999999999997</v>
      </c>
      <c r="U366" s="160" t="s">
        <v>165</v>
      </c>
      <c r="V366" s="153" t="e">
        <f t="shared" si="48"/>
        <v>#DIV/0!</v>
      </c>
    </row>
    <row r="367" spans="1:22" x14ac:dyDescent="0.3">
      <c r="A367" s="153">
        <v>2367</v>
      </c>
      <c r="B367" s="153">
        <v>43507</v>
      </c>
      <c r="C367" s="153" t="b">
        <v>0</v>
      </c>
      <c r="D367" s="153" t="s">
        <v>89</v>
      </c>
      <c r="E367" s="153">
        <v>2</v>
      </c>
      <c r="F367" s="153">
        <v>4</v>
      </c>
      <c r="G367" s="153">
        <v>1</v>
      </c>
      <c r="H367" s="153" t="s">
        <v>159</v>
      </c>
      <c r="I367" s="153">
        <v>20</v>
      </c>
      <c r="J367" s="153" t="s">
        <v>56</v>
      </c>
      <c r="K367" s="153" t="s">
        <v>56</v>
      </c>
      <c r="L367" s="153" t="s">
        <v>56</v>
      </c>
      <c r="M367" s="153" t="s">
        <v>56</v>
      </c>
      <c r="N367" s="153" t="s">
        <v>56</v>
      </c>
      <c r="O367" s="153" t="s">
        <v>56</v>
      </c>
      <c r="P367" s="153" t="s">
        <v>56</v>
      </c>
      <c r="Q367" s="155" t="s">
        <v>56</v>
      </c>
      <c r="R367" s="156" t="s">
        <v>56</v>
      </c>
      <c r="S367" s="153" t="s">
        <v>56</v>
      </c>
      <c r="T367">
        <v>33.56</v>
      </c>
      <c r="U367" s="160" t="s">
        <v>165</v>
      </c>
      <c r="V367" s="153" t="e">
        <f t="shared" si="48"/>
        <v>#DIV/0!</v>
      </c>
    </row>
    <row r="368" spans="1:22" x14ac:dyDescent="0.3">
      <c r="A368" s="153">
        <v>2368</v>
      </c>
      <c r="B368" s="153">
        <v>43507</v>
      </c>
      <c r="C368" s="153" t="b">
        <v>1</v>
      </c>
      <c r="D368" s="153" t="s">
        <v>88</v>
      </c>
      <c r="E368" s="153">
        <v>1</v>
      </c>
      <c r="F368" s="153">
        <v>4</v>
      </c>
      <c r="G368" s="153">
        <v>1</v>
      </c>
      <c r="H368" s="153" t="s">
        <v>159</v>
      </c>
      <c r="I368" s="153">
        <v>20</v>
      </c>
      <c r="J368" s="152">
        <v>4</v>
      </c>
      <c r="K368" s="152">
        <v>2.2999999999999998</v>
      </c>
      <c r="L368" s="152">
        <v>1.7</v>
      </c>
      <c r="M368" s="152">
        <v>4</v>
      </c>
      <c r="N368" s="152">
        <v>2.2000000000000002</v>
      </c>
      <c r="O368" s="152">
        <v>1.1000000000000001</v>
      </c>
      <c r="P368" s="154">
        <f t="shared" ref="P368:P375" si="55">AVERAGE(L368,O368)</f>
        <v>1.4</v>
      </c>
      <c r="Q368" s="155">
        <f t="shared" ref="Q368:Q375" si="56">IF(AND((N368+K368)/2&gt;5,(M368+J368)/2&gt;10,R368="N",S368="N"),4,IF(AND((N368+K368)/2&lt;5,(M368+J368)/2&gt;10,R368="N",S368="N"),4,IF(AND((N368+K368)/2&lt;5,(M368+J368)/2&lt;5,R368="Y"),1,IF(AND(S368="Y",R368="N"),3,IF(AND(S368="Y",R368="Y"),1,IF(AND((N368+K368)/2&lt;5,(M368+J368)/2&gt;5,(M368+J368)/2&lt;10,R368="N",S368="N"),2,IF(AND((N368+K368)/2&lt;5,(M368+J368)/2&lt;5,R368="N",S368="N"),0,"")))))))</f>
        <v>0</v>
      </c>
      <c r="R368" s="152" t="s">
        <v>105</v>
      </c>
      <c r="S368" s="152" t="s">
        <v>105</v>
      </c>
      <c r="T368">
        <v>33.22</v>
      </c>
      <c r="U368" s="160" t="s">
        <v>165</v>
      </c>
      <c r="V368" s="153">
        <f t="shared" si="48"/>
        <v>3.125</v>
      </c>
    </row>
    <row r="369" spans="1:22" x14ac:dyDescent="0.3">
      <c r="A369" s="153">
        <v>2368</v>
      </c>
      <c r="B369" s="153">
        <v>43507</v>
      </c>
      <c r="C369" s="153" t="b">
        <v>1</v>
      </c>
      <c r="D369" s="153" t="s">
        <v>88</v>
      </c>
      <c r="E369" s="153">
        <v>1</v>
      </c>
      <c r="F369" s="153">
        <v>4</v>
      </c>
      <c r="G369" s="153">
        <v>1</v>
      </c>
      <c r="H369" s="153" t="s">
        <v>159</v>
      </c>
      <c r="I369" s="153">
        <v>20</v>
      </c>
      <c r="J369" s="152">
        <v>3.6</v>
      </c>
      <c r="K369" s="152">
        <v>2.5</v>
      </c>
      <c r="L369" s="152">
        <v>1.1000000000000001</v>
      </c>
      <c r="M369" s="152">
        <v>1.6</v>
      </c>
      <c r="N369" s="152">
        <v>1</v>
      </c>
      <c r="O369" s="152">
        <v>2.2000000000000002</v>
      </c>
      <c r="P369" s="154">
        <f t="shared" si="55"/>
        <v>1.6500000000000001</v>
      </c>
      <c r="Q369" s="155">
        <f t="shared" si="56"/>
        <v>0</v>
      </c>
      <c r="R369" s="152" t="s">
        <v>105</v>
      </c>
      <c r="S369" s="152" t="s">
        <v>105</v>
      </c>
      <c r="T369">
        <v>33.24</v>
      </c>
      <c r="U369" s="160" t="s">
        <v>165</v>
      </c>
      <c r="V369" s="153">
        <f t="shared" si="48"/>
        <v>2.1749999999999998</v>
      </c>
    </row>
    <row r="370" spans="1:22" x14ac:dyDescent="0.3">
      <c r="A370" s="153">
        <v>2374</v>
      </c>
      <c r="B370" s="153">
        <v>43529</v>
      </c>
      <c r="C370" s="153" t="b">
        <v>0</v>
      </c>
      <c r="D370" s="153" t="s">
        <v>88</v>
      </c>
      <c r="E370" s="153">
        <v>1</v>
      </c>
      <c r="F370" s="153">
        <v>6</v>
      </c>
      <c r="G370" s="153">
        <v>21</v>
      </c>
      <c r="H370" s="153" t="s">
        <v>159</v>
      </c>
      <c r="I370" s="153">
        <v>20</v>
      </c>
      <c r="J370" s="152">
        <v>8.8000000000000007</v>
      </c>
      <c r="K370" s="152">
        <v>4.9000000000000004</v>
      </c>
      <c r="L370" s="152">
        <v>3.9</v>
      </c>
      <c r="M370" s="152">
        <v>12.5</v>
      </c>
      <c r="N370" s="152">
        <v>7.3</v>
      </c>
      <c r="O370" s="152">
        <v>4.4000000000000004</v>
      </c>
      <c r="P370" s="154">
        <f t="shared" si="55"/>
        <v>4.1500000000000004</v>
      </c>
      <c r="Q370" s="155">
        <f t="shared" si="56"/>
        <v>4</v>
      </c>
      <c r="R370" s="152" t="s">
        <v>105</v>
      </c>
      <c r="S370" s="152" t="s">
        <v>105</v>
      </c>
      <c r="T370">
        <v>33.409999999999997</v>
      </c>
      <c r="U370" s="160" t="s">
        <v>165</v>
      </c>
      <c r="V370" s="153">
        <f t="shared" si="48"/>
        <v>8.375</v>
      </c>
    </row>
    <row r="371" spans="1:22" x14ac:dyDescent="0.3">
      <c r="A371" s="153">
        <v>2374</v>
      </c>
      <c r="B371" s="153">
        <v>43529</v>
      </c>
      <c r="C371" s="153" t="b">
        <v>0</v>
      </c>
      <c r="D371" s="153" t="s">
        <v>88</v>
      </c>
      <c r="E371" s="153">
        <v>1</v>
      </c>
      <c r="F371" s="153">
        <v>6</v>
      </c>
      <c r="G371" s="153">
        <v>21</v>
      </c>
      <c r="H371" s="153" t="s">
        <v>159</v>
      </c>
      <c r="I371" s="153">
        <v>20</v>
      </c>
      <c r="J371" s="152">
        <v>9</v>
      </c>
      <c r="K371" s="152">
        <v>4.8</v>
      </c>
      <c r="L371" s="152">
        <v>4.2</v>
      </c>
      <c r="M371" s="152">
        <v>11.3</v>
      </c>
      <c r="N371" s="152">
        <v>7.3</v>
      </c>
      <c r="O371" s="152">
        <v>5.2</v>
      </c>
      <c r="P371" s="154">
        <f t="shared" si="55"/>
        <v>4.7</v>
      </c>
      <c r="Q371" s="155">
        <f t="shared" si="56"/>
        <v>4</v>
      </c>
      <c r="R371" s="152" t="s">
        <v>105</v>
      </c>
      <c r="S371" s="152" t="s">
        <v>105</v>
      </c>
      <c r="T371">
        <v>33.24</v>
      </c>
      <c r="U371" s="160" t="s">
        <v>165</v>
      </c>
      <c r="V371" s="153">
        <f t="shared" si="48"/>
        <v>8.1</v>
      </c>
    </row>
    <row r="372" spans="1:22" x14ac:dyDescent="0.3">
      <c r="A372" s="153">
        <v>2379</v>
      </c>
      <c r="B372" s="153">
        <v>43550</v>
      </c>
      <c r="C372" s="153" t="b">
        <v>1</v>
      </c>
      <c r="D372" s="153" t="s">
        <v>88</v>
      </c>
      <c r="E372" s="153">
        <v>1</v>
      </c>
      <c r="F372" s="153">
        <v>7</v>
      </c>
      <c r="G372" s="153">
        <v>10</v>
      </c>
      <c r="H372" s="153" t="s">
        <v>159</v>
      </c>
      <c r="I372" s="153">
        <v>20</v>
      </c>
      <c r="J372" s="152">
        <v>7.8</v>
      </c>
      <c r="K372" s="152">
        <v>3.2</v>
      </c>
      <c r="L372" s="152">
        <v>4.5999999999999996</v>
      </c>
      <c r="M372" s="152">
        <v>5.8</v>
      </c>
      <c r="N372" s="152">
        <v>2.4</v>
      </c>
      <c r="O372" s="152">
        <v>3.9</v>
      </c>
      <c r="P372" s="154">
        <f t="shared" si="55"/>
        <v>4.25</v>
      </c>
      <c r="Q372" s="155">
        <f t="shared" si="56"/>
        <v>2</v>
      </c>
      <c r="R372" s="152" t="s">
        <v>105</v>
      </c>
      <c r="S372" s="152" t="s">
        <v>105</v>
      </c>
      <c r="T372">
        <v>33.409999999999997</v>
      </c>
      <c r="U372" s="160" t="s">
        <v>165</v>
      </c>
      <c r="V372" s="153">
        <f t="shared" si="48"/>
        <v>4.8</v>
      </c>
    </row>
    <row r="373" spans="1:22" x14ac:dyDescent="0.3">
      <c r="A373" s="153">
        <v>2379</v>
      </c>
      <c r="B373" s="153">
        <v>43550</v>
      </c>
      <c r="C373" s="153" t="b">
        <v>1</v>
      </c>
      <c r="D373" s="153" t="s">
        <v>88</v>
      </c>
      <c r="E373" s="153">
        <v>1</v>
      </c>
      <c r="F373" s="153">
        <v>7</v>
      </c>
      <c r="G373" s="153">
        <v>10</v>
      </c>
      <c r="H373" s="153" t="s">
        <v>159</v>
      </c>
      <c r="I373" s="153">
        <v>20</v>
      </c>
      <c r="J373" s="152">
        <v>8.4</v>
      </c>
      <c r="K373" s="152">
        <v>2.9</v>
      </c>
      <c r="L373" s="152">
        <v>5.5</v>
      </c>
      <c r="M373" s="152">
        <v>3.9</v>
      </c>
      <c r="N373" s="152">
        <v>2.5</v>
      </c>
      <c r="O373" s="152">
        <v>3.1</v>
      </c>
      <c r="P373" s="154">
        <f t="shared" si="55"/>
        <v>4.3</v>
      </c>
      <c r="Q373" s="155">
        <f t="shared" si="56"/>
        <v>2</v>
      </c>
      <c r="R373" s="152" t="s">
        <v>105</v>
      </c>
      <c r="S373" s="152" t="s">
        <v>105</v>
      </c>
      <c r="T373">
        <v>33.56</v>
      </c>
      <c r="U373" s="160" t="s">
        <v>165</v>
      </c>
      <c r="V373" s="153">
        <f t="shared" si="48"/>
        <v>4.4250000000000007</v>
      </c>
    </row>
    <row r="374" spans="1:22" x14ac:dyDescent="0.3">
      <c r="A374" s="153">
        <v>2380</v>
      </c>
      <c r="B374" s="153">
        <v>43550</v>
      </c>
      <c r="C374" s="153" t="b">
        <v>0</v>
      </c>
      <c r="D374" s="153" t="s">
        <v>88</v>
      </c>
      <c r="E374" s="153">
        <v>2</v>
      </c>
      <c r="F374" s="153">
        <v>7</v>
      </c>
      <c r="G374" s="153">
        <v>9</v>
      </c>
      <c r="H374" s="153" t="s">
        <v>159</v>
      </c>
      <c r="I374" s="153">
        <v>20</v>
      </c>
      <c r="J374" s="152">
        <v>13.2</v>
      </c>
      <c r="K374" s="152">
        <v>7.5</v>
      </c>
      <c r="L374" s="152">
        <v>5.7</v>
      </c>
      <c r="M374" s="152">
        <v>11.6</v>
      </c>
      <c r="N374" s="152">
        <v>7.8</v>
      </c>
      <c r="O374" s="152">
        <v>3.9</v>
      </c>
      <c r="P374" s="154">
        <f t="shared" si="55"/>
        <v>4.8</v>
      </c>
      <c r="Q374" s="155">
        <f t="shared" si="56"/>
        <v>4</v>
      </c>
      <c r="R374" s="152" t="s">
        <v>105</v>
      </c>
      <c r="S374" s="152" t="s">
        <v>105</v>
      </c>
      <c r="T374">
        <v>33.22</v>
      </c>
      <c r="U374" s="160" t="s">
        <v>165</v>
      </c>
      <c r="V374" s="153">
        <f t="shared" si="48"/>
        <v>10.024999999999999</v>
      </c>
    </row>
    <row r="375" spans="1:22" x14ac:dyDescent="0.3">
      <c r="A375" s="153">
        <v>2407</v>
      </c>
      <c r="B375" s="153">
        <v>43578</v>
      </c>
      <c r="C375" s="153" t="b">
        <v>0</v>
      </c>
      <c r="D375" s="153" t="s">
        <v>89</v>
      </c>
      <c r="E375" s="153">
        <v>2</v>
      </c>
      <c r="F375" s="153">
        <v>8</v>
      </c>
      <c r="G375" s="153">
        <v>5</v>
      </c>
      <c r="H375" s="153" t="s">
        <v>159</v>
      </c>
      <c r="I375" s="153">
        <v>20</v>
      </c>
      <c r="J375" s="152">
        <v>6.6</v>
      </c>
      <c r="K375" s="152">
        <v>3.4</v>
      </c>
      <c r="L375" s="152">
        <v>3.2</v>
      </c>
      <c r="M375" s="152">
        <v>5.5</v>
      </c>
      <c r="N375" s="152">
        <v>3.5</v>
      </c>
      <c r="O375" s="152">
        <v>3.5</v>
      </c>
      <c r="P375" s="154">
        <f t="shared" si="55"/>
        <v>3.35</v>
      </c>
      <c r="Q375" s="155">
        <f t="shared" si="56"/>
        <v>2</v>
      </c>
      <c r="R375" s="152" t="s">
        <v>105</v>
      </c>
      <c r="S375" s="152" t="s">
        <v>105</v>
      </c>
      <c r="T375">
        <v>33.22</v>
      </c>
      <c r="U375" s="160" t="s">
        <v>165</v>
      </c>
      <c r="V375" s="153">
        <f t="shared" si="48"/>
        <v>4.75</v>
      </c>
    </row>
    <row r="376" spans="1:22" x14ac:dyDescent="0.3">
      <c r="A376" s="153">
        <v>2408</v>
      </c>
      <c r="B376" s="153">
        <v>43578</v>
      </c>
      <c r="C376" s="153" t="b">
        <v>1</v>
      </c>
      <c r="D376" s="153" t="s">
        <v>88</v>
      </c>
      <c r="E376" s="153">
        <v>1</v>
      </c>
      <c r="F376" s="153">
        <v>8</v>
      </c>
      <c r="G376" s="153">
        <v>5</v>
      </c>
      <c r="H376" s="153" t="s">
        <v>159</v>
      </c>
      <c r="I376" s="153">
        <v>20</v>
      </c>
      <c r="J376" s="153" t="s">
        <v>56</v>
      </c>
      <c r="K376" s="153" t="s">
        <v>56</v>
      </c>
      <c r="L376" s="153" t="s">
        <v>56</v>
      </c>
      <c r="M376" s="153" t="s">
        <v>56</v>
      </c>
      <c r="N376" s="153" t="s">
        <v>56</v>
      </c>
      <c r="O376" s="153" t="s">
        <v>56</v>
      </c>
      <c r="P376" s="153" t="s">
        <v>56</v>
      </c>
      <c r="Q376" s="155" t="s">
        <v>56</v>
      </c>
      <c r="R376" s="153" t="s">
        <v>56</v>
      </c>
      <c r="S376" s="153" t="s">
        <v>56</v>
      </c>
      <c r="T376">
        <v>33.409999999999997</v>
      </c>
      <c r="U376" s="160" t="s">
        <v>165</v>
      </c>
      <c r="V376" s="153" t="e">
        <f t="shared" si="48"/>
        <v>#DIV/0!</v>
      </c>
    </row>
    <row r="377" spans="1:22" x14ac:dyDescent="0.3">
      <c r="A377" s="153">
        <v>2335</v>
      </c>
      <c r="B377" s="153">
        <v>43403</v>
      </c>
      <c r="C377" s="153" t="b">
        <v>0</v>
      </c>
      <c r="D377" s="153" t="s">
        <v>89</v>
      </c>
      <c r="E377" s="153">
        <v>2</v>
      </c>
      <c r="F377" s="153">
        <v>1</v>
      </c>
      <c r="G377" s="153">
        <v>12</v>
      </c>
      <c r="H377" s="153" t="s">
        <v>159</v>
      </c>
      <c r="I377" s="153">
        <v>21</v>
      </c>
      <c r="J377" s="152">
        <v>23.3</v>
      </c>
      <c r="K377" s="152">
        <v>13.2</v>
      </c>
      <c r="L377" s="152">
        <v>10.1</v>
      </c>
      <c r="M377" s="152">
        <v>23.6</v>
      </c>
      <c r="N377" s="152">
        <v>18.5</v>
      </c>
      <c r="O377" s="152">
        <v>6.7</v>
      </c>
      <c r="P377" s="154">
        <f>AVERAGE(L377,O377)</f>
        <v>8.4</v>
      </c>
      <c r="Q377" s="155">
        <f>IF(AND((N377+K377)/2&gt;5,(M377+J377)/2&gt;10,R377="N",S377="N"),4,IF(AND((N377+K377)/2&lt;5,(M377+J377)/2&gt;10,R377="N",S377="N"),4,IF(AND((N377+K377)/2&lt;5,(M377+J377)/2&lt;5,R377="Y"),1,IF(AND(S377="Y",R377="N"),3,IF(AND(S377="Y",R377="Y"),1,IF(AND((N377+K377)/2&lt;5,(M377+J377)/2&gt;5,(M377+J377)/2&lt;10,R377="N",S377="N"),2,IF(AND((N377+K377)/2&lt;5,(M377+J377)/2&lt;5,R377="N",S377="N"),0,"")))))))</f>
        <v>4</v>
      </c>
      <c r="R377" s="152" t="s">
        <v>105</v>
      </c>
      <c r="S377" s="152" t="s">
        <v>105</v>
      </c>
      <c r="T377">
        <v>33.409999999999997</v>
      </c>
      <c r="U377" s="160" t="s">
        <v>165</v>
      </c>
      <c r="V377" s="153">
        <f t="shared" si="48"/>
        <v>19.649999999999999</v>
      </c>
    </row>
    <row r="378" spans="1:22" x14ac:dyDescent="0.3">
      <c r="A378" s="153">
        <v>2335</v>
      </c>
      <c r="B378" s="153">
        <v>43403</v>
      </c>
      <c r="C378" s="153" t="b">
        <v>0</v>
      </c>
      <c r="D378" s="153" t="s">
        <v>89</v>
      </c>
      <c r="E378" s="153">
        <v>2</v>
      </c>
      <c r="F378" s="153">
        <v>1</v>
      </c>
      <c r="G378" s="153">
        <v>12</v>
      </c>
      <c r="H378" s="153" t="s">
        <v>159</v>
      </c>
      <c r="I378" s="153">
        <v>21</v>
      </c>
      <c r="J378" s="152">
        <v>19.100000000000001</v>
      </c>
      <c r="K378" s="152">
        <v>12.3</v>
      </c>
      <c r="L378" s="152">
        <v>6.8</v>
      </c>
      <c r="M378" s="152">
        <v>21</v>
      </c>
      <c r="N378" s="152">
        <v>14.7</v>
      </c>
      <c r="O378" s="152">
        <v>10.3</v>
      </c>
      <c r="P378" s="154">
        <f>AVERAGE(L378,O378)</f>
        <v>8.5500000000000007</v>
      </c>
      <c r="Q378" s="155">
        <f>IF(AND((N378+K378)/2&gt;5,(M378+J378)/2&gt;10,R378="N",S378="N"),4,IF(AND((N378+K378)/2&lt;5,(M378+J378)/2&gt;10,R378="N",S378="N"),4,IF(AND((N378+K378)/2&lt;5,(M378+J378)/2&lt;5,R378="Y"),1,IF(AND(S378="Y",R378="N"),3,IF(AND(S378="Y",R378="Y"),1,IF(AND((N378+K378)/2&lt;5,(M378+J378)/2&gt;5,(M378+J378)/2&lt;10,R378="N",S378="N"),2,IF(AND((N378+K378)/2&lt;5,(M378+J378)/2&lt;5,R378="N",S378="N"),0,"")))))))</f>
        <v>4</v>
      </c>
      <c r="R378" s="152" t="s">
        <v>105</v>
      </c>
      <c r="S378" s="152" t="s">
        <v>105</v>
      </c>
      <c r="T378">
        <v>33.24</v>
      </c>
      <c r="U378" s="160" t="s">
        <v>165</v>
      </c>
      <c r="V378" s="153">
        <f t="shared" si="48"/>
        <v>16.775000000000002</v>
      </c>
    </row>
    <row r="379" spans="1:22" x14ac:dyDescent="0.3">
      <c r="A379" s="153">
        <v>2343</v>
      </c>
      <c r="B379" s="153">
        <v>43411</v>
      </c>
      <c r="C379" s="153" t="b">
        <v>0</v>
      </c>
      <c r="D379" s="153" t="s">
        <v>88</v>
      </c>
      <c r="E379" s="153">
        <v>2</v>
      </c>
      <c r="F379" s="153">
        <v>2</v>
      </c>
      <c r="G379" s="153">
        <v>12</v>
      </c>
      <c r="H379" s="153" t="s">
        <v>159</v>
      </c>
      <c r="I379" s="153">
        <v>21</v>
      </c>
      <c r="J379" s="152">
        <v>13.8</v>
      </c>
      <c r="K379" s="152">
        <v>7.9</v>
      </c>
      <c r="L379" s="152">
        <v>5.9</v>
      </c>
      <c r="M379" s="152">
        <v>13.5</v>
      </c>
      <c r="N379" s="152">
        <v>8</v>
      </c>
      <c r="O379" s="152">
        <v>9.3000000000000007</v>
      </c>
      <c r="P379" s="154">
        <f>AVERAGE(L379,O379)</f>
        <v>7.6000000000000005</v>
      </c>
      <c r="Q379" s="155">
        <f>IF(AND((N379+K379)/2&gt;5,(M379+J379)/2&gt;10,R379="N",S379="N"),4,IF(AND((N379+K379)/2&lt;5,(M379+J379)/2&gt;10,R379="N",S379="N"),4,IF(AND((N379+K379)/2&lt;5,(M379+J379)/2&lt;5,R379="Y"),1,IF(AND(S379="Y",R379="N"),3,IF(AND(S379="Y",R379="Y"),1,IF(AND((N379+K379)/2&lt;5,(M379+J379)/2&gt;5,(M379+J379)/2&lt;10,R379="N",S379="N"),2,IF(AND((N379+K379)/2&lt;5,(M379+J379)/2&lt;5,R379="N",S379="N"),0,"")))))))</f>
        <v>4</v>
      </c>
      <c r="R379" s="152" t="s">
        <v>105</v>
      </c>
      <c r="S379" s="152" t="s">
        <v>105</v>
      </c>
      <c r="T379">
        <v>33.409999999999997</v>
      </c>
      <c r="U379" s="160" t="s">
        <v>165</v>
      </c>
      <c r="V379" s="153">
        <f t="shared" si="48"/>
        <v>10.8</v>
      </c>
    </row>
    <row r="380" spans="1:22" x14ac:dyDescent="0.3">
      <c r="A380" s="153">
        <v>2344</v>
      </c>
      <c r="B380" s="153">
        <v>43411</v>
      </c>
      <c r="C380" s="153" t="b">
        <v>0</v>
      </c>
      <c r="D380" s="153" t="s">
        <v>88</v>
      </c>
      <c r="E380" s="153">
        <v>1</v>
      </c>
      <c r="F380" s="153">
        <v>2</v>
      </c>
      <c r="G380" s="153">
        <v>14</v>
      </c>
      <c r="H380" s="153" t="s">
        <v>159</v>
      </c>
      <c r="I380" s="153">
        <v>21</v>
      </c>
      <c r="J380" s="152">
        <v>2.2000000000000002</v>
      </c>
      <c r="K380" s="152">
        <v>1.5</v>
      </c>
      <c r="L380" s="152">
        <v>0.7</v>
      </c>
      <c r="M380" s="152">
        <v>3.3</v>
      </c>
      <c r="N380" s="152">
        <v>1.2</v>
      </c>
      <c r="O380" s="152">
        <v>1.2</v>
      </c>
      <c r="P380" s="154">
        <f>AVERAGE(L380,O380)</f>
        <v>0.95</v>
      </c>
      <c r="Q380" s="155">
        <f>IF(AND((N380+K380)/2&gt;5,(M380+J380)/2&gt;10,R380="N",S380="N"),4,IF(AND((N380+K380)/2&lt;5,(M380+J380)/2&gt;10,R380="N",S380="N"),4,IF(AND((N380+K380)/2&lt;5,(M380+J380)/2&lt;5,R380="Y"),1,IF(AND(S380="Y",R380="N"),3,IF(AND(S380="Y",R380="Y"),1,IF(AND((N380+K380)/2&lt;5,(M380+J380)/2&gt;5,(M380+J380)/2&lt;10,R380="N",S380="N"),2,IF(AND((N380+K380)/2&lt;5,(M380+J380)/2&lt;5,R380="N",S380="N"),0,"")))))))</f>
        <v>0</v>
      </c>
      <c r="R380" s="152" t="s">
        <v>105</v>
      </c>
      <c r="S380" s="152" t="s">
        <v>105</v>
      </c>
      <c r="T380">
        <v>33.24</v>
      </c>
      <c r="U380" s="160" t="s">
        <v>165</v>
      </c>
      <c r="V380" s="153">
        <f t="shared" si="48"/>
        <v>2.0499999999999998</v>
      </c>
    </row>
    <row r="381" spans="1:22" x14ac:dyDescent="0.3">
      <c r="A381" s="153">
        <v>2350</v>
      </c>
      <c r="B381" s="153">
        <v>43424</v>
      </c>
      <c r="C381" s="153" t="b">
        <v>0</v>
      </c>
      <c r="D381" s="153" t="s">
        <v>88</v>
      </c>
      <c r="E381" s="153">
        <v>1</v>
      </c>
      <c r="F381" s="153">
        <v>3</v>
      </c>
      <c r="G381" s="153">
        <v>6</v>
      </c>
      <c r="H381" s="153" t="s">
        <v>159</v>
      </c>
      <c r="I381" s="153">
        <v>21</v>
      </c>
      <c r="J381" s="152">
        <v>9</v>
      </c>
      <c r="K381" s="152">
        <v>5</v>
      </c>
      <c r="L381" s="152">
        <v>4</v>
      </c>
      <c r="M381" s="152">
        <v>9.3000000000000007</v>
      </c>
      <c r="N381" s="152">
        <v>6.7</v>
      </c>
      <c r="O381" s="152">
        <v>4.4000000000000004</v>
      </c>
      <c r="P381" s="154">
        <f>AVERAGE(L381,O381)</f>
        <v>4.2</v>
      </c>
      <c r="Q381" s="155" t="str">
        <f>IF(AND((N381+K381)/2&gt;5,(M381+J381)/2&gt;10,R381="N",S381="N"),4,IF(AND((N381+K381)/2&lt;5,(M381+J381)/2&gt;10,R381="N",S381="N"),4,IF(AND((N381+K381)/2&lt;5,(M381+J381)/2&lt;5,R381="Y"),1,IF(AND(S381="Y",R381="N"),3,IF(AND(S381="Y",R381="Y"),1,IF(AND((N381+K381)/2&lt;5,(M381+J381)/2&gt;5,(M381+J381)/2&lt;10,R381="N",S381="N"),2,IF(AND((N381+K381)/2&lt;5,(M381+J381)/2&lt;5,R381="N",S381="N"),0,"")))))))</f>
        <v/>
      </c>
      <c r="R381" s="152" t="s">
        <v>105</v>
      </c>
      <c r="S381" s="152" t="s">
        <v>105</v>
      </c>
      <c r="T381">
        <v>33.24</v>
      </c>
      <c r="U381" s="160" t="s">
        <v>165</v>
      </c>
      <c r="V381" s="153">
        <f t="shared" si="48"/>
        <v>7.5</v>
      </c>
    </row>
    <row r="382" spans="1:22" x14ac:dyDescent="0.3">
      <c r="A382" s="153">
        <v>2367</v>
      </c>
      <c r="B382" s="153">
        <v>43507</v>
      </c>
      <c r="C382" s="153" t="b">
        <v>0</v>
      </c>
      <c r="D382" s="153" t="s">
        <v>89</v>
      </c>
      <c r="E382" s="153">
        <v>2</v>
      </c>
      <c r="F382" s="153">
        <v>4</v>
      </c>
      <c r="G382" s="153">
        <v>1</v>
      </c>
      <c r="H382" s="153" t="s">
        <v>159</v>
      </c>
      <c r="I382" s="153">
        <v>21</v>
      </c>
      <c r="J382" s="153" t="s">
        <v>56</v>
      </c>
      <c r="K382" s="153" t="s">
        <v>56</v>
      </c>
      <c r="L382" s="153" t="s">
        <v>56</v>
      </c>
      <c r="M382" s="153" t="s">
        <v>56</v>
      </c>
      <c r="N382" s="153" t="s">
        <v>56</v>
      </c>
      <c r="O382" s="153" t="s">
        <v>56</v>
      </c>
      <c r="P382" s="153" t="s">
        <v>56</v>
      </c>
      <c r="Q382" s="155" t="s">
        <v>56</v>
      </c>
      <c r="R382" s="156" t="s">
        <v>56</v>
      </c>
      <c r="S382" s="153" t="s">
        <v>56</v>
      </c>
      <c r="T382">
        <v>33.22</v>
      </c>
      <c r="U382" s="160" t="s">
        <v>165</v>
      </c>
      <c r="V382" s="153" t="e">
        <f t="shared" si="48"/>
        <v>#DIV/0!</v>
      </c>
    </row>
    <row r="383" spans="1:22" x14ac:dyDescent="0.3">
      <c r="A383" s="153">
        <v>2367</v>
      </c>
      <c r="B383" s="153">
        <v>43507</v>
      </c>
      <c r="C383" s="153" t="b">
        <v>0</v>
      </c>
      <c r="D383" s="153" t="s">
        <v>89</v>
      </c>
      <c r="E383" s="153">
        <v>2</v>
      </c>
      <c r="F383" s="153">
        <v>4</v>
      </c>
      <c r="G383" s="153">
        <v>1</v>
      </c>
      <c r="H383" s="153" t="s">
        <v>159</v>
      </c>
      <c r="I383" s="153">
        <v>21</v>
      </c>
      <c r="J383" s="153" t="s">
        <v>56</v>
      </c>
      <c r="K383" s="153" t="s">
        <v>56</v>
      </c>
      <c r="L383" s="153" t="s">
        <v>56</v>
      </c>
      <c r="M383" s="153" t="s">
        <v>56</v>
      </c>
      <c r="N383" s="153" t="s">
        <v>56</v>
      </c>
      <c r="O383" s="153" t="s">
        <v>56</v>
      </c>
      <c r="P383" s="153" t="s">
        <v>56</v>
      </c>
      <c r="Q383" s="155" t="s">
        <v>56</v>
      </c>
      <c r="R383" s="156" t="s">
        <v>56</v>
      </c>
      <c r="S383" s="153" t="s">
        <v>56</v>
      </c>
      <c r="T383">
        <v>33.24</v>
      </c>
      <c r="U383" s="160" t="s">
        <v>165</v>
      </c>
      <c r="V383" s="153" t="e">
        <f t="shared" si="48"/>
        <v>#DIV/0!</v>
      </c>
    </row>
    <row r="384" spans="1:22" x14ac:dyDescent="0.3">
      <c r="A384" s="153">
        <v>2370</v>
      </c>
      <c r="B384" s="153">
        <v>43514</v>
      </c>
      <c r="C384" s="153" t="b">
        <v>0</v>
      </c>
      <c r="D384" s="153" t="s">
        <v>89</v>
      </c>
      <c r="E384" s="153">
        <v>2</v>
      </c>
      <c r="F384" s="153">
        <v>5</v>
      </c>
      <c r="G384" s="153">
        <v>16</v>
      </c>
      <c r="H384" s="153" t="s">
        <v>159</v>
      </c>
      <c r="I384" s="153">
        <v>21</v>
      </c>
      <c r="J384" s="153" t="s">
        <v>56</v>
      </c>
      <c r="K384" s="153" t="s">
        <v>56</v>
      </c>
      <c r="L384" s="153" t="s">
        <v>56</v>
      </c>
      <c r="M384" s="153" t="s">
        <v>56</v>
      </c>
      <c r="N384" s="153" t="s">
        <v>56</v>
      </c>
      <c r="O384" s="153" t="s">
        <v>56</v>
      </c>
      <c r="P384" s="153" t="s">
        <v>56</v>
      </c>
      <c r="Q384" s="155" t="s">
        <v>56</v>
      </c>
      <c r="R384" s="153" t="s">
        <v>56</v>
      </c>
      <c r="S384" s="153" t="s">
        <v>56</v>
      </c>
      <c r="T384">
        <v>33.409999999999997</v>
      </c>
      <c r="U384" s="160" t="s">
        <v>165</v>
      </c>
      <c r="V384" s="153" t="e">
        <f t="shared" si="48"/>
        <v>#DIV/0!</v>
      </c>
    </row>
    <row r="385" spans="1:22" x14ac:dyDescent="0.3">
      <c r="A385" s="153">
        <v>2370</v>
      </c>
      <c r="B385" s="153">
        <v>43514</v>
      </c>
      <c r="C385" s="153" t="b">
        <v>0</v>
      </c>
      <c r="D385" s="153" t="s">
        <v>89</v>
      </c>
      <c r="E385" s="153">
        <v>2</v>
      </c>
      <c r="F385" s="153">
        <v>5</v>
      </c>
      <c r="G385" s="153">
        <v>16</v>
      </c>
      <c r="H385" s="153" t="s">
        <v>159</v>
      </c>
      <c r="I385" s="153">
        <v>21</v>
      </c>
      <c r="J385" s="153" t="s">
        <v>56</v>
      </c>
      <c r="K385" s="153" t="s">
        <v>56</v>
      </c>
      <c r="L385" s="153" t="s">
        <v>56</v>
      </c>
      <c r="M385" s="153" t="s">
        <v>56</v>
      </c>
      <c r="N385" s="153" t="s">
        <v>56</v>
      </c>
      <c r="O385" s="153" t="s">
        <v>56</v>
      </c>
      <c r="P385" s="153" t="s">
        <v>56</v>
      </c>
      <c r="Q385" s="155" t="s">
        <v>56</v>
      </c>
      <c r="R385" s="153" t="s">
        <v>56</v>
      </c>
      <c r="S385" s="153" t="s">
        <v>56</v>
      </c>
      <c r="T385">
        <v>33.24</v>
      </c>
      <c r="U385" s="160" t="s">
        <v>165</v>
      </c>
      <c r="V385" s="153" t="e">
        <f t="shared" si="48"/>
        <v>#DIV/0!</v>
      </c>
    </row>
    <row r="386" spans="1:22" x14ac:dyDescent="0.3">
      <c r="A386" s="153">
        <v>2374</v>
      </c>
      <c r="B386" s="153">
        <v>43529</v>
      </c>
      <c r="C386" s="153" t="b">
        <v>0</v>
      </c>
      <c r="D386" s="153" t="s">
        <v>88</v>
      </c>
      <c r="E386" s="153">
        <v>1</v>
      </c>
      <c r="F386" s="153">
        <v>6</v>
      </c>
      <c r="G386" s="153">
        <v>21</v>
      </c>
      <c r="H386" s="153" t="s">
        <v>159</v>
      </c>
      <c r="I386" s="153">
        <v>21</v>
      </c>
      <c r="J386" s="152">
        <v>9.6</v>
      </c>
      <c r="K386" s="152">
        <v>6.2</v>
      </c>
      <c r="L386" s="152">
        <v>3.4</v>
      </c>
      <c r="M386" s="152">
        <v>12.2</v>
      </c>
      <c r="N386" s="152">
        <v>8.6999999999999993</v>
      </c>
      <c r="O386" s="152">
        <v>4.5999999999999996</v>
      </c>
      <c r="P386" s="154">
        <f t="shared" ref="P386:P391" si="57">AVERAGE(L386,O386)</f>
        <v>4</v>
      </c>
      <c r="Q386" s="155">
        <f t="shared" ref="Q386:Q391" si="58">IF(AND((N386+K386)/2&gt;5,(M386+J386)/2&gt;10,R386="N",S386="N"),4,IF(AND((N386+K386)/2&lt;5,(M386+J386)/2&gt;10,R386="N",S386="N"),4,IF(AND((N386+K386)/2&lt;5,(M386+J386)/2&lt;5,R386="Y"),1,IF(AND(S386="Y",R386="N"),3,IF(AND(S386="Y",R386="Y"),1,IF(AND((N386+K386)/2&lt;5,(M386+J386)/2&gt;5,(M386+J386)/2&lt;10,R386="N",S386="N"),2,IF(AND((N386+K386)/2&lt;5,(M386+J386)/2&lt;5,R386="N",S386="N"),0,"")))))))</f>
        <v>4</v>
      </c>
      <c r="R386" s="152" t="s">
        <v>105</v>
      </c>
      <c r="S386" s="152" t="s">
        <v>105</v>
      </c>
      <c r="T386">
        <v>33.56</v>
      </c>
      <c r="U386" s="160" t="s">
        <v>165</v>
      </c>
      <c r="V386" s="153">
        <f t="shared" si="48"/>
        <v>9.1750000000000007</v>
      </c>
    </row>
    <row r="387" spans="1:22" x14ac:dyDescent="0.3">
      <c r="A387" s="153">
        <v>2379</v>
      </c>
      <c r="B387" s="153">
        <v>43550</v>
      </c>
      <c r="C387" s="153" t="b">
        <v>1</v>
      </c>
      <c r="D387" s="153" t="s">
        <v>88</v>
      </c>
      <c r="E387" s="153">
        <v>1</v>
      </c>
      <c r="F387" s="153">
        <v>7</v>
      </c>
      <c r="G387" s="153">
        <v>10</v>
      </c>
      <c r="H387" s="153" t="s">
        <v>159</v>
      </c>
      <c r="I387" s="153">
        <v>21</v>
      </c>
      <c r="J387" s="152">
        <v>8.8000000000000007</v>
      </c>
      <c r="K387" s="152">
        <v>3.3</v>
      </c>
      <c r="L387" s="152">
        <v>5.5</v>
      </c>
      <c r="M387" s="152">
        <v>4.3</v>
      </c>
      <c r="N387" s="152">
        <v>2.7</v>
      </c>
      <c r="O387" s="152">
        <v>3.2</v>
      </c>
      <c r="P387" s="154">
        <f t="shared" si="57"/>
        <v>4.3499999999999996</v>
      </c>
      <c r="Q387" s="155">
        <f t="shared" si="58"/>
        <v>2</v>
      </c>
      <c r="R387" s="152" t="s">
        <v>105</v>
      </c>
      <c r="S387" s="152" t="s">
        <v>105</v>
      </c>
      <c r="T387">
        <v>33.36</v>
      </c>
      <c r="U387" s="160" t="s">
        <v>165</v>
      </c>
      <c r="V387" s="153">
        <f t="shared" ref="V387:V450" si="59">AVERAGE(J387:K387,M387:N387)</f>
        <v>4.7750000000000004</v>
      </c>
    </row>
    <row r="388" spans="1:22" x14ac:dyDescent="0.3">
      <c r="A388" s="153">
        <v>2379</v>
      </c>
      <c r="B388" s="153">
        <v>43550</v>
      </c>
      <c r="C388" s="153" t="b">
        <v>1</v>
      </c>
      <c r="D388" s="153" t="s">
        <v>88</v>
      </c>
      <c r="E388" s="153">
        <v>1</v>
      </c>
      <c r="F388" s="153">
        <v>7</v>
      </c>
      <c r="G388" s="153">
        <v>10</v>
      </c>
      <c r="H388" s="153" t="s">
        <v>159</v>
      </c>
      <c r="I388" s="153">
        <v>21</v>
      </c>
      <c r="J388" s="152">
        <v>4.4000000000000004</v>
      </c>
      <c r="K388" s="152">
        <v>2.2000000000000002</v>
      </c>
      <c r="L388" s="152">
        <v>2.2000000000000002</v>
      </c>
      <c r="M388" s="152">
        <v>5.0999999999999996</v>
      </c>
      <c r="N388" s="152">
        <v>2.2000000000000002</v>
      </c>
      <c r="O388" s="152">
        <v>4.4000000000000004</v>
      </c>
      <c r="P388" s="154">
        <f t="shared" si="57"/>
        <v>3.3000000000000003</v>
      </c>
      <c r="Q388" s="155">
        <f t="shared" si="58"/>
        <v>0</v>
      </c>
      <c r="R388" s="152" t="s">
        <v>105</v>
      </c>
      <c r="S388" s="152" t="s">
        <v>105</v>
      </c>
      <c r="T388">
        <v>33.24</v>
      </c>
      <c r="U388" s="160" t="s">
        <v>165</v>
      </c>
      <c r="V388" s="153">
        <f t="shared" si="59"/>
        <v>3.4749999999999996</v>
      </c>
    </row>
    <row r="389" spans="1:22" x14ac:dyDescent="0.3">
      <c r="A389" s="153">
        <v>2380</v>
      </c>
      <c r="B389" s="153">
        <v>43550</v>
      </c>
      <c r="C389" s="153" t="b">
        <v>0</v>
      </c>
      <c r="D389" s="153" t="s">
        <v>88</v>
      </c>
      <c r="E389" s="153">
        <v>2</v>
      </c>
      <c r="F389" s="153">
        <v>7</v>
      </c>
      <c r="G389" s="153">
        <v>9</v>
      </c>
      <c r="H389" s="153" t="s">
        <v>159</v>
      </c>
      <c r="I389" s="153">
        <v>21</v>
      </c>
      <c r="J389" s="152">
        <v>12.2</v>
      </c>
      <c r="K389" s="152">
        <v>7.2</v>
      </c>
      <c r="L389" s="152">
        <v>5</v>
      </c>
      <c r="M389" s="152">
        <v>12.5</v>
      </c>
      <c r="N389" s="152">
        <v>7</v>
      </c>
      <c r="O389" s="152">
        <v>4.4000000000000004</v>
      </c>
      <c r="P389" s="154">
        <f t="shared" si="57"/>
        <v>4.7</v>
      </c>
      <c r="Q389" s="155">
        <f t="shared" si="58"/>
        <v>4</v>
      </c>
      <c r="R389" s="152" t="s">
        <v>105</v>
      </c>
      <c r="S389" s="152" t="s">
        <v>105</v>
      </c>
      <c r="T389">
        <v>33.409999999999997</v>
      </c>
      <c r="U389" s="160" t="s">
        <v>165</v>
      </c>
      <c r="V389" s="153">
        <f t="shared" si="59"/>
        <v>9.7249999999999996</v>
      </c>
    </row>
    <row r="390" spans="1:22" x14ac:dyDescent="0.3">
      <c r="A390" s="153">
        <v>2380</v>
      </c>
      <c r="B390" s="153">
        <v>43550</v>
      </c>
      <c r="C390" s="153" t="b">
        <v>0</v>
      </c>
      <c r="D390" s="153" t="s">
        <v>88</v>
      </c>
      <c r="E390" s="153">
        <v>2</v>
      </c>
      <c r="F390" s="153">
        <v>7</v>
      </c>
      <c r="G390" s="153">
        <v>9</v>
      </c>
      <c r="H390" s="153" t="s">
        <v>159</v>
      </c>
      <c r="I390" s="153">
        <v>21</v>
      </c>
      <c r="J390" s="152">
        <v>11.3</v>
      </c>
      <c r="K390" s="152">
        <v>6.3</v>
      </c>
      <c r="L390" s="152">
        <v>5</v>
      </c>
      <c r="M390" s="152">
        <v>11.3</v>
      </c>
      <c r="N390" s="152">
        <v>7.4</v>
      </c>
      <c r="O390" s="152">
        <v>6.2</v>
      </c>
      <c r="P390" s="154">
        <f t="shared" si="57"/>
        <v>5.6</v>
      </c>
      <c r="Q390" s="155">
        <f t="shared" si="58"/>
        <v>4</v>
      </c>
      <c r="R390" s="152" t="s">
        <v>105</v>
      </c>
      <c r="S390" s="152" t="s">
        <v>105</v>
      </c>
      <c r="T390">
        <v>33.56</v>
      </c>
      <c r="U390" s="160" t="s">
        <v>165</v>
      </c>
      <c r="V390" s="153">
        <f t="shared" si="59"/>
        <v>9.0750000000000011</v>
      </c>
    </row>
    <row r="391" spans="1:22" x14ac:dyDescent="0.3">
      <c r="A391" s="153">
        <v>2407</v>
      </c>
      <c r="B391" s="153">
        <v>43578</v>
      </c>
      <c r="C391" s="153" t="b">
        <v>0</v>
      </c>
      <c r="D391" s="153" t="s">
        <v>89</v>
      </c>
      <c r="E391" s="153">
        <v>2</v>
      </c>
      <c r="F391" s="153">
        <v>8</v>
      </c>
      <c r="G391" s="153">
        <v>5</v>
      </c>
      <c r="H391" s="153" t="s">
        <v>159</v>
      </c>
      <c r="I391" s="153">
        <v>21</v>
      </c>
      <c r="J391" s="152">
        <v>5.4</v>
      </c>
      <c r="K391" s="152">
        <v>2.7</v>
      </c>
      <c r="L391" s="152">
        <v>2.7</v>
      </c>
      <c r="M391" s="152">
        <v>6.6</v>
      </c>
      <c r="N391" s="152">
        <v>2.9</v>
      </c>
      <c r="O391" s="152">
        <v>3.4</v>
      </c>
      <c r="P391" s="154">
        <f t="shared" si="57"/>
        <v>3.05</v>
      </c>
      <c r="Q391" s="155">
        <f t="shared" si="58"/>
        <v>2</v>
      </c>
      <c r="R391" s="152" t="s">
        <v>105</v>
      </c>
      <c r="S391" s="152" t="s">
        <v>105</v>
      </c>
      <c r="T391">
        <v>33.409999999999997</v>
      </c>
      <c r="U391" s="160" t="s">
        <v>165</v>
      </c>
      <c r="V391" s="153">
        <f t="shared" si="59"/>
        <v>4.4000000000000004</v>
      </c>
    </row>
    <row r="392" spans="1:22" x14ac:dyDescent="0.3">
      <c r="A392" s="153">
        <v>2408</v>
      </c>
      <c r="B392" s="153">
        <v>43578</v>
      </c>
      <c r="C392" s="153" t="b">
        <v>1</v>
      </c>
      <c r="D392" s="153" t="s">
        <v>88</v>
      </c>
      <c r="E392" s="153">
        <v>1</v>
      </c>
      <c r="F392" s="153">
        <v>8</v>
      </c>
      <c r="G392" s="153">
        <v>5</v>
      </c>
      <c r="H392" s="153" t="s">
        <v>159</v>
      </c>
      <c r="I392" s="153">
        <v>21</v>
      </c>
      <c r="J392" s="153" t="s">
        <v>56</v>
      </c>
      <c r="K392" s="153" t="s">
        <v>56</v>
      </c>
      <c r="L392" s="153" t="s">
        <v>56</v>
      </c>
      <c r="M392" s="153" t="s">
        <v>56</v>
      </c>
      <c r="N392" s="153" t="s">
        <v>56</v>
      </c>
      <c r="O392" s="153" t="s">
        <v>56</v>
      </c>
      <c r="P392" s="153" t="s">
        <v>56</v>
      </c>
      <c r="Q392" s="155" t="s">
        <v>56</v>
      </c>
      <c r="R392" s="153" t="s">
        <v>56</v>
      </c>
      <c r="S392" s="153" t="s">
        <v>56</v>
      </c>
      <c r="T392">
        <v>33.36</v>
      </c>
      <c r="U392" s="160" t="s">
        <v>165</v>
      </c>
      <c r="V392" s="153" t="e">
        <f t="shared" si="59"/>
        <v>#DIV/0!</v>
      </c>
    </row>
    <row r="393" spans="1:22" x14ac:dyDescent="0.3">
      <c r="A393" s="153">
        <v>2408</v>
      </c>
      <c r="B393" s="153">
        <v>43578</v>
      </c>
      <c r="C393" s="153" t="b">
        <v>1</v>
      </c>
      <c r="D393" s="153" t="s">
        <v>88</v>
      </c>
      <c r="E393" s="153">
        <v>1</v>
      </c>
      <c r="F393" s="153">
        <v>8</v>
      </c>
      <c r="G393" s="153">
        <v>5</v>
      </c>
      <c r="H393" s="153" t="s">
        <v>159</v>
      </c>
      <c r="I393" s="153">
        <v>21</v>
      </c>
      <c r="J393" s="153" t="s">
        <v>56</v>
      </c>
      <c r="K393" s="153" t="s">
        <v>56</v>
      </c>
      <c r="L393" s="153" t="s">
        <v>56</v>
      </c>
      <c r="M393" s="153" t="s">
        <v>56</v>
      </c>
      <c r="N393" s="153" t="s">
        <v>56</v>
      </c>
      <c r="O393" s="153" t="s">
        <v>56</v>
      </c>
      <c r="P393" s="153" t="s">
        <v>56</v>
      </c>
      <c r="Q393" s="155" t="s">
        <v>56</v>
      </c>
      <c r="R393" s="153" t="s">
        <v>56</v>
      </c>
      <c r="S393" s="153" t="s">
        <v>56</v>
      </c>
      <c r="T393">
        <v>33.57</v>
      </c>
      <c r="U393" s="160" t="s">
        <v>165</v>
      </c>
      <c r="V393" s="153" t="e">
        <f t="shared" si="59"/>
        <v>#DIV/0!</v>
      </c>
    </row>
    <row r="394" spans="1:22" x14ac:dyDescent="0.3">
      <c r="A394" s="153">
        <v>2334</v>
      </c>
      <c r="B394" s="153">
        <v>43403</v>
      </c>
      <c r="C394" s="153" t="b">
        <v>0</v>
      </c>
      <c r="D394" s="153" t="s">
        <v>88</v>
      </c>
      <c r="E394" s="153">
        <v>1</v>
      </c>
      <c r="F394" s="153">
        <v>1</v>
      </c>
      <c r="G394" s="153">
        <v>12</v>
      </c>
      <c r="H394" s="153" t="s">
        <v>159</v>
      </c>
      <c r="I394" s="153">
        <v>22</v>
      </c>
      <c r="J394" s="152">
        <v>18.899999999999999</v>
      </c>
      <c r="K394" s="152">
        <v>11.4</v>
      </c>
      <c r="L394" s="152">
        <v>7.5</v>
      </c>
      <c r="M394" s="152">
        <v>14.1</v>
      </c>
      <c r="N394" s="152">
        <v>9.3000000000000007</v>
      </c>
      <c r="O394" s="152">
        <v>4.8</v>
      </c>
      <c r="P394" s="154">
        <f t="shared" ref="P394:P402" si="60">AVERAGE(L394,O394)</f>
        <v>6.15</v>
      </c>
      <c r="Q394" s="155">
        <f t="shared" ref="Q394:Q402" si="61">IF(AND((N394+K394)/2&gt;5,(M394+J394)/2&gt;10,R394="N",S394="N"),4,IF(AND((N394+K394)/2&lt;5,(M394+J394)/2&gt;10,R394="N",S394="N"),4,IF(AND((N394+K394)/2&lt;5,(M394+J394)/2&lt;5,R394="Y"),1,IF(AND(S394="Y",R394="N"),3,IF(AND(S394="Y",R394="Y"),1,IF(AND((N394+K394)/2&lt;5,(M394+J394)/2&gt;5,(M394+J394)/2&lt;10,R394="N",S394="N"),2,IF(AND((N394+K394)/2&lt;5,(M394+J394)/2&lt;5,R394="N",S394="N"),0,"")))))))</f>
        <v>4</v>
      </c>
      <c r="R394" s="152" t="s">
        <v>105</v>
      </c>
      <c r="S394" s="152" t="s">
        <v>105</v>
      </c>
      <c r="T394">
        <v>33.56</v>
      </c>
      <c r="U394" s="160" t="s">
        <v>165</v>
      </c>
      <c r="V394" s="153">
        <f t="shared" si="59"/>
        <v>13.425000000000001</v>
      </c>
    </row>
    <row r="395" spans="1:22" x14ac:dyDescent="0.3">
      <c r="A395" s="153">
        <v>2334</v>
      </c>
      <c r="B395" s="153">
        <v>43403</v>
      </c>
      <c r="C395" s="153" t="b">
        <v>0</v>
      </c>
      <c r="D395" s="153" t="s">
        <v>88</v>
      </c>
      <c r="E395" s="153">
        <v>1</v>
      </c>
      <c r="F395" s="153">
        <v>1</v>
      </c>
      <c r="G395" s="153">
        <v>12</v>
      </c>
      <c r="H395" s="153" t="s">
        <v>159</v>
      </c>
      <c r="I395" s="153">
        <v>22</v>
      </c>
      <c r="J395" s="152">
        <v>15.3</v>
      </c>
      <c r="K395" s="152">
        <v>4.5999999999999996</v>
      </c>
      <c r="L395" s="152">
        <v>9</v>
      </c>
      <c r="M395" s="152">
        <v>13.7</v>
      </c>
      <c r="N395" s="152">
        <v>5.4</v>
      </c>
      <c r="O395" s="152">
        <v>5.6</v>
      </c>
      <c r="P395" s="154">
        <f t="shared" si="60"/>
        <v>7.3</v>
      </c>
      <c r="Q395" s="155" t="str">
        <f t="shared" si="61"/>
        <v/>
      </c>
      <c r="R395" s="152" t="s">
        <v>105</v>
      </c>
      <c r="S395" s="152" t="s">
        <v>105</v>
      </c>
      <c r="T395">
        <v>34.174999999999997</v>
      </c>
      <c r="U395" s="160" t="s">
        <v>166</v>
      </c>
      <c r="V395" s="153">
        <f t="shared" si="59"/>
        <v>9.7499999999999982</v>
      </c>
    </row>
    <row r="396" spans="1:22" x14ac:dyDescent="0.3">
      <c r="A396" s="153">
        <v>2343</v>
      </c>
      <c r="B396" s="153">
        <v>43411</v>
      </c>
      <c r="C396" s="153" t="b">
        <v>0</v>
      </c>
      <c r="D396" s="153" t="s">
        <v>88</v>
      </c>
      <c r="E396" s="153">
        <v>2</v>
      </c>
      <c r="F396" s="153">
        <v>2</v>
      </c>
      <c r="G396" s="153">
        <v>12</v>
      </c>
      <c r="H396" s="153" t="s">
        <v>159</v>
      </c>
      <c r="I396" s="153">
        <v>22</v>
      </c>
      <c r="J396" s="152">
        <v>12.4</v>
      </c>
      <c r="K396" s="152">
        <v>6.5</v>
      </c>
      <c r="L396" s="152">
        <v>5.9</v>
      </c>
      <c r="M396" s="152">
        <v>10</v>
      </c>
      <c r="N396" s="152">
        <v>4.7</v>
      </c>
      <c r="O396" s="152">
        <v>5.0999999999999996</v>
      </c>
      <c r="P396" s="154">
        <f t="shared" si="60"/>
        <v>5.5</v>
      </c>
      <c r="Q396" s="155">
        <f t="shared" si="61"/>
        <v>4</v>
      </c>
      <c r="R396" s="152" t="s">
        <v>105</v>
      </c>
      <c r="S396" s="152" t="s">
        <v>105</v>
      </c>
      <c r="T396">
        <v>33.24</v>
      </c>
      <c r="U396" s="160" t="s">
        <v>165</v>
      </c>
      <c r="V396" s="153">
        <f t="shared" si="59"/>
        <v>8.4</v>
      </c>
    </row>
    <row r="397" spans="1:22" x14ac:dyDescent="0.3">
      <c r="A397" s="153">
        <v>2344</v>
      </c>
      <c r="B397" s="153">
        <v>43411</v>
      </c>
      <c r="C397" s="153" t="b">
        <v>0</v>
      </c>
      <c r="D397" s="153" t="s">
        <v>88</v>
      </c>
      <c r="E397" s="153">
        <v>1</v>
      </c>
      <c r="F397" s="153">
        <v>2</v>
      </c>
      <c r="G397" s="153">
        <v>14</v>
      </c>
      <c r="H397" s="153" t="s">
        <v>159</v>
      </c>
      <c r="I397" s="153">
        <v>22</v>
      </c>
      <c r="J397" s="152">
        <v>2.8</v>
      </c>
      <c r="K397" s="152">
        <v>1.6</v>
      </c>
      <c r="L397" s="152">
        <v>1.2</v>
      </c>
      <c r="M397" s="152">
        <v>1.7</v>
      </c>
      <c r="N397" s="152">
        <v>1.8</v>
      </c>
      <c r="O397" s="152">
        <v>0.8</v>
      </c>
      <c r="P397" s="154">
        <f t="shared" si="60"/>
        <v>1</v>
      </c>
      <c r="Q397" s="155">
        <f t="shared" si="61"/>
        <v>1</v>
      </c>
      <c r="R397" s="152" t="s">
        <v>107</v>
      </c>
      <c r="S397" s="152" t="s">
        <v>105</v>
      </c>
      <c r="T397">
        <v>33.56</v>
      </c>
      <c r="U397" s="160" t="s">
        <v>165</v>
      </c>
      <c r="V397" s="153">
        <f t="shared" si="59"/>
        <v>1.9750000000000001</v>
      </c>
    </row>
    <row r="398" spans="1:22" x14ac:dyDescent="0.3">
      <c r="A398" s="153">
        <v>2344</v>
      </c>
      <c r="B398" s="153">
        <v>43411</v>
      </c>
      <c r="C398" s="153" t="b">
        <v>0</v>
      </c>
      <c r="D398" s="153" t="s">
        <v>88</v>
      </c>
      <c r="E398" s="153">
        <v>1</v>
      </c>
      <c r="F398" s="153">
        <v>2</v>
      </c>
      <c r="G398" s="153">
        <v>14</v>
      </c>
      <c r="H398" s="153" t="s">
        <v>159</v>
      </c>
      <c r="I398" s="153">
        <v>22</v>
      </c>
      <c r="J398" s="152">
        <v>6.7</v>
      </c>
      <c r="K398" s="152">
        <v>1</v>
      </c>
      <c r="L398" s="152">
        <v>3.2</v>
      </c>
      <c r="M398" s="152"/>
      <c r="N398" s="152">
        <v>1.9</v>
      </c>
      <c r="O398" s="152">
        <v>0.7</v>
      </c>
      <c r="P398" s="154">
        <f t="shared" si="60"/>
        <v>1.9500000000000002</v>
      </c>
      <c r="Q398" s="155">
        <f t="shared" si="61"/>
        <v>0</v>
      </c>
      <c r="R398" s="152" t="s">
        <v>105</v>
      </c>
      <c r="S398" s="152" t="s">
        <v>105</v>
      </c>
      <c r="T398">
        <v>33.35</v>
      </c>
      <c r="U398" s="160" t="s">
        <v>166</v>
      </c>
      <c r="V398" s="153">
        <f t="shared" si="59"/>
        <v>3.1999999999999997</v>
      </c>
    </row>
    <row r="399" spans="1:22" x14ac:dyDescent="0.3">
      <c r="A399" s="153">
        <v>2350</v>
      </c>
      <c r="B399" s="153">
        <v>43424</v>
      </c>
      <c r="C399" s="153" t="b">
        <v>0</v>
      </c>
      <c r="D399" s="153" t="s">
        <v>88</v>
      </c>
      <c r="E399" s="153">
        <v>1</v>
      </c>
      <c r="F399" s="153">
        <v>3</v>
      </c>
      <c r="G399" s="153">
        <v>6</v>
      </c>
      <c r="H399" s="153" t="s">
        <v>159</v>
      </c>
      <c r="I399" s="153">
        <v>22</v>
      </c>
      <c r="J399" s="152">
        <v>6.9</v>
      </c>
      <c r="K399" s="152">
        <v>3.3</v>
      </c>
      <c r="L399" s="152">
        <v>3.6</v>
      </c>
      <c r="M399" s="152">
        <v>8.6</v>
      </c>
      <c r="N399" s="152">
        <v>4.9000000000000004</v>
      </c>
      <c r="O399" s="152">
        <v>2.9</v>
      </c>
      <c r="P399" s="154">
        <f t="shared" si="60"/>
        <v>3.25</v>
      </c>
      <c r="Q399" s="155">
        <f t="shared" si="61"/>
        <v>2</v>
      </c>
      <c r="R399" s="152" t="s">
        <v>105</v>
      </c>
      <c r="S399" s="152" t="s">
        <v>105</v>
      </c>
      <c r="T399">
        <v>33.56</v>
      </c>
      <c r="U399" s="160" t="s">
        <v>165</v>
      </c>
      <c r="V399" s="153">
        <f t="shared" si="59"/>
        <v>5.9249999999999989</v>
      </c>
    </row>
    <row r="400" spans="1:22" x14ac:dyDescent="0.3">
      <c r="A400" s="153">
        <v>2351</v>
      </c>
      <c r="B400" s="153">
        <v>43424</v>
      </c>
      <c r="C400" s="153" t="b">
        <v>0</v>
      </c>
      <c r="D400" s="153" t="s">
        <v>88</v>
      </c>
      <c r="E400" s="153">
        <v>2</v>
      </c>
      <c r="F400" s="153">
        <v>3</v>
      </c>
      <c r="G400" s="153">
        <v>6</v>
      </c>
      <c r="H400" s="153" t="s">
        <v>159</v>
      </c>
      <c r="I400" s="153">
        <v>22</v>
      </c>
      <c r="J400" s="152">
        <v>11.4</v>
      </c>
      <c r="K400" s="152">
        <v>4.9000000000000004</v>
      </c>
      <c r="L400" s="152">
        <v>6.5</v>
      </c>
      <c r="M400" s="152">
        <v>9.6999999999999993</v>
      </c>
      <c r="N400" s="152">
        <v>4.4000000000000004</v>
      </c>
      <c r="O400" s="152">
        <v>8.6999999999999993</v>
      </c>
      <c r="P400" s="154">
        <f t="shared" si="60"/>
        <v>7.6</v>
      </c>
      <c r="Q400" s="155">
        <f t="shared" si="61"/>
        <v>4</v>
      </c>
      <c r="R400" s="152" t="s">
        <v>105</v>
      </c>
      <c r="S400" s="152" t="s">
        <v>105</v>
      </c>
      <c r="T400">
        <v>33.24</v>
      </c>
      <c r="U400" s="160" t="s">
        <v>165</v>
      </c>
      <c r="V400" s="153">
        <f t="shared" si="59"/>
        <v>7.6</v>
      </c>
    </row>
    <row r="401" spans="1:22" x14ac:dyDescent="0.3">
      <c r="A401" s="153">
        <v>2368</v>
      </c>
      <c r="B401" s="153">
        <v>43507</v>
      </c>
      <c r="C401" s="153" t="b">
        <v>1</v>
      </c>
      <c r="D401" s="153" t="s">
        <v>88</v>
      </c>
      <c r="E401" s="153">
        <v>1</v>
      </c>
      <c r="F401" s="153">
        <v>4</v>
      </c>
      <c r="G401" s="153">
        <v>1</v>
      </c>
      <c r="H401" s="153" t="s">
        <v>159</v>
      </c>
      <c r="I401" s="153">
        <v>22</v>
      </c>
      <c r="J401" s="152">
        <v>5.3</v>
      </c>
      <c r="K401" s="152">
        <v>2.1</v>
      </c>
      <c r="L401" s="152">
        <v>3.2</v>
      </c>
      <c r="M401" s="152">
        <v>1.6</v>
      </c>
      <c r="N401" s="152">
        <v>2</v>
      </c>
      <c r="O401" s="152">
        <v>1.4</v>
      </c>
      <c r="P401" s="154">
        <f t="shared" si="60"/>
        <v>2.2999999999999998</v>
      </c>
      <c r="Q401" s="155">
        <f t="shared" si="61"/>
        <v>0</v>
      </c>
      <c r="R401" s="152" t="s">
        <v>105</v>
      </c>
      <c r="S401" s="152" t="s">
        <v>105</v>
      </c>
      <c r="T401">
        <v>33.36</v>
      </c>
      <c r="U401" s="160" t="s">
        <v>165</v>
      </c>
      <c r="V401" s="153">
        <f t="shared" si="59"/>
        <v>2.75</v>
      </c>
    </row>
    <row r="402" spans="1:22" x14ac:dyDescent="0.3">
      <c r="A402" s="153">
        <v>2368</v>
      </c>
      <c r="B402" s="153">
        <v>43507</v>
      </c>
      <c r="C402" s="153" t="b">
        <v>1</v>
      </c>
      <c r="D402" s="153" t="s">
        <v>88</v>
      </c>
      <c r="E402" s="153">
        <v>1</v>
      </c>
      <c r="F402" s="153">
        <v>4</v>
      </c>
      <c r="G402" s="153">
        <v>1</v>
      </c>
      <c r="H402" s="153" t="s">
        <v>159</v>
      </c>
      <c r="I402" s="153">
        <v>22</v>
      </c>
      <c r="J402" s="152">
        <v>3.2</v>
      </c>
      <c r="K402" s="152">
        <v>0.8</v>
      </c>
      <c r="L402" s="152">
        <v>1</v>
      </c>
      <c r="M402" s="152">
        <v>2.2000000000000002</v>
      </c>
      <c r="N402" s="152">
        <v>1</v>
      </c>
      <c r="O402" s="152">
        <v>0.5</v>
      </c>
      <c r="P402" s="154">
        <f t="shared" si="60"/>
        <v>0.75</v>
      </c>
      <c r="Q402" s="155">
        <f t="shared" si="61"/>
        <v>0</v>
      </c>
      <c r="R402" s="152" t="s">
        <v>105</v>
      </c>
      <c r="S402" s="152" t="s">
        <v>105</v>
      </c>
      <c r="T402">
        <v>33.35</v>
      </c>
      <c r="U402" s="160" t="s">
        <v>166</v>
      </c>
      <c r="V402" s="153">
        <f t="shared" si="59"/>
        <v>1.8</v>
      </c>
    </row>
    <row r="403" spans="1:22" x14ac:dyDescent="0.3">
      <c r="A403" s="153">
        <v>2370</v>
      </c>
      <c r="B403" s="153">
        <v>43514</v>
      </c>
      <c r="C403" s="153" t="b">
        <v>0</v>
      </c>
      <c r="D403" s="153" t="s">
        <v>89</v>
      </c>
      <c r="E403" s="153">
        <v>2</v>
      </c>
      <c r="F403" s="153">
        <v>5</v>
      </c>
      <c r="G403" s="153">
        <v>16</v>
      </c>
      <c r="H403" s="153" t="s">
        <v>159</v>
      </c>
      <c r="I403" s="153">
        <v>22</v>
      </c>
      <c r="J403" s="153" t="s">
        <v>56</v>
      </c>
      <c r="K403" s="153" t="s">
        <v>56</v>
      </c>
      <c r="L403" s="153" t="s">
        <v>56</v>
      </c>
      <c r="M403" s="153" t="s">
        <v>56</v>
      </c>
      <c r="N403" s="153" t="s">
        <v>56</v>
      </c>
      <c r="O403" s="153" t="s">
        <v>56</v>
      </c>
      <c r="P403" s="153" t="s">
        <v>56</v>
      </c>
      <c r="Q403" s="155" t="s">
        <v>56</v>
      </c>
      <c r="R403" s="153" t="s">
        <v>56</v>
      </c>
      <c r="S403" s="153" t="s">
        <v>56</v>
      </c>
      <c r="T403">
        <v>33.56</v>
      </c>
      <c r="U403" s="160" t="s">
        <v>165</v>
      </c>
      <c r="V403" s="153" t="e">
        <f t="shared" si="59"/>
        <v>#DIV/0!</v>
      </c>
    </row>
    <row r="404" spans="1:22" x14ac:dyDescent="0.3">
      <c r="A404" s="153">
        <v>2374</v>
      </c>
      <c r="B404" s="153">
        <v>43529</v>
      </c>
      <c r="C404" s="153" t="b">
        <v>0</v>
      </c>
      <c r="D404" s="153" t="s">
        <v>88</v>
      </c>
      <c r="E404" s="153">
        <v>1</v>
      </c>
      <c r="F404" s="153">
        <v>6</v>
      </c>
      <c r="G404" s="153">
        <v>21</v>
      </c>
      <c r="H404" s="153" t="s">
        <v>159</v>
      </c>
      <c r="I404" s="153">
        <v>22</v>
      </c>
      <c r="J404" s="152">
        <v>9.6</v>
      </c>
      <c r="K404" s="152">
        <v>5.6</v>
      </c>
      <c r="L404" s="152">
        <v>4</v>
      </c>
      <c r="M404" s="152">
        <v>11.3</v>
      </c>
      <c r="N404" s="152">
        <v>7.9</v>
      </c>
      <c r="O404" s="152">
        <v>3.9</v>
      </c>
      <c r="P404" s="154">
        <f>AVERAGE(L404,O404)</f>
        <v>3.95</v>
      </c>
      <c r="Q404" s="155">
        <f>IF(AND((N404+K404)/2&gt;5,(M404+J404)/2&gt;10,R404="N",S404="N"),4,IF(AND((N404+K404)/2&lt;5,(M404+J404)/2&gt;10,R404="N",S404="N"),4,IF(AND((N404+K404)/2&lt;5,(M404+J404)/2&lt;5,R404="Y"),1,IF(AND(S404="Y",R404="N"),3,IF(AND(S404="Y",R404="Y"),1,IF(AND((N404+K404)/2&lt;5,(M404+J404)/2&gt;5,(M404+J404)/2&lt;10,R404="N",S404="N"),2,IF(AND((N404+K404)/2&lt;5,(M404+J404)/2&lt;5,R404="N",S404="N"),0,"")))))))</f>
        <v>4</v>
      </c>
      <c r="R404" s="152" t="s">
        <v>105</v>
      </c>
      <c r="S404" s="152" t="s">
        <v>105</v>
      </c>
      <c r="T404">
        <v>33.36</v>
      </c>
      <c r="U404" s="160" t="s">
        <v>165</v>
      </c>
      <c r="V404" s="153">
        <f t="shared" si="59"/>
        <v>8.6</v>
      </c>
    </row>
    <row r="405" spans="1:22" x14ac:dyDescent="0.3">
      <c r="A405" s="153">
        <v>2380</v>
      </c>
      <c r="B405" s="153">
        <v>43550</v>
      </c>
      <c r="C405" s="153" t="b">
        <v>0</v>
      </c>
      <c r="D405" s="153" t="s">
        <v>88</v>
      </c>
      <c r="E405" s="153">
        <v>2</v>
      </c>
      <c r="F405" s="153">
        <v>7</v>
      </c>
      <c r="G405" s="153">
        <v>9</v>
      </c>
      <c r="H405" s="153" t="s">
        <v>159</v>
      </c>
      <c r="I405" s="153">
        <v>22</v>
      </c>
      <c r="J405" s="152">
        <v>13.4</v>
      </c>
      <c r="K405" s="152">
        <v>7</v>
      </c>
      <c r="L405" s="152">
        <v>6.4</v>
      </c>
      <c r="M405" s="152">
        <v>11.7</v>
      </c>
      <c r="N405" s="152">
        <v>6.3</v>
      </c>
      <c r="O405" s="152">
        <v>3.9</v>
      </c>
      <c r="P405" s="154">
        <f>AVERAGE(L405,O405)</f>
        <v>5.15</v>
      </c>
      <c r="Q405" s="155">
        <f>IF(AND((N405+K405)/2&gt;5,(M405+J405)/2&gt;10,R405="N",S405="N"),4,IF(AND((N405+K405)/2&lt;5,(M405+J405)/2&gt;10,R405="N",S405="N"),4,IF(AND((N405+K405)/2&lt;5,(M405+J405)/2&lt;5,R405="Y"),1,IF(AND(S405="Y",R405="N"),3,IF(AND(S405="Y",R405="Y"),1,IF(AND((N405+K405)/2&lt;5,(M405+J405)/2&gt;5,(M405+J405)/2&lt;10,R405="N",S405="N"),2,IF(AND((N405+K405)/2&lt;5,(M405+J405)/2&lt;5,R405="N",S405="N"),0,"")))))))</f>
        <v>4</v>
      </c>
      <c r="R405" s="152" t="s">
        <v>105</v>
      </c>
      <c r="S405" s="152" t="s">
        <v>105</v>
      </c>
      <c r="T405">
        <v>33.36</v>
      </c>
      <c r="U405" s="160" t="s">
        <v>165</v>
      </c>
      <c r="V405" s="153">
        <f t="shared" si="59"/>
        <v>9.5999999999999979</v>
      </c>
    </row>
    <row r="406" spans="1:22" x14ac:dyDescent="0.3">
      <c r="A406" s="153">
        <v>2380</v>
      </c>
      <c r="B406" s="153">
        <v>43550</v>
      </c>
      <c r="C406" s="153" t="b">
        <v>0</v>
      </c>
      <c r="D406" s="153" t="s">
        <v>88</v>
      </c>
      <c r="E406" s="153">
        <v>2</v>
      </c>
      <c r="F406" s="153">
        <v>7</v>
      </c>
      <c r="G406" s="153">
        <v>9</v>
      </c>
      <c r="H406" s="153" t="s">
        <v>159</v>
      </c>
      <c r="I406" s="153">
        <v>22</v>
      </c>
      <c r="J406" s="152">
        <v>11.2</v>
      </c>
      <c r="K406" s="152">
        <v>6.4</v>
      </c>
      <c r="L406" s="152">
        <v>4.8</v>
      </c>
      <c r="M406" s="152">
        <v>11.5</v>
      </c>
      <c r="N406" s="152">
        <v>7.4</v>
      </c>
      <c r="O406" s="152">
        <v>4.2</v>
      </c>
      <c r="P406" s="154">
        <f>AVERAGE(L406,O406)</f>
        <v>4.5</v>
      </c>
      <c r="Q406" s="155">
        <f>IF(AND((N406+K406)/2&gt;5,(M406+J406)/2&gt;10,R406="N",S406="N"),4,IF(AND((N406+K406)/2&lt;5,(M406+J406)/2&gt;10,R406="N",S406="N"),4,IF(AND((N406+K406)/2&lt;5,(M406+J406)/2&lt;5,R406="Y"),1,IF(AND(S406="Y",R406="N"),3,IF(AND(S406="Y",R406="Y"),1,IF(AND((N406+K406)/2&lt;5,(M406+J406)/2&gt;5,(M406+J406)/2&lt;10,R406="N",S406="N"),2,IF(AND((N406+K406)/2&lt;5,(M406+J406)/2&lt;5,R406="N",S406="N"),0,"")))))))</f>
        <v>4</v>
      </c>
      <c r="R406" s="152" t="s">
        <v>105</v>
      </c>
      <c r="S406" s="152" t="s">
        <v>105</v>
      </c>
      <c r="T406">
        <v>33.24</v>
      </c>
      <c r="U406" s="160" t="s">
        <v>165</v>
      </c>
      <c r="V406" s="153">
        <f t="shared" si="59"/>
        <v>9.125</v>
      </c>
    </row>
    <row r="407" spans="1:22" x14ac:dyDescent="0.3">
      <c r="A407" s="153">
        <v>2407</v>
      </c>
      <c r="B407" s="153">
        <v>43578</v>
      </c>
      <c r="C407" s="153" t="b">
        <v>0</v>
      </c>
      <c r="D407" s="153" t="s">
        <v>89</v>
      </c>
      <c r="E407" s="153">
        <v>2</v>
      </c>
      <c r="F407" s="153">
        <v>8</v>
      </c>
      <c r="G407" s="153">
        <v>5</v>
      </c>
      <c r="H407" s="153" t="s">
        <v>159</v>
      </c>
      <c r="I407" s="153">
        <v>22</v>
      </c>
      <c r="J407" s="152">
        <v>7.8</v>
      </c>
      <c r="K407" s="152">
        <v>2.6</v>
      </c>
      <c r="L407" s="152">
        <v>5.2</v>
      </c>
      <c r="M407" s="152">
        <v>6.2</v>
      </c>
      <c r="N407" s="152">
        <v>3.3</v>
      </c>
      <c r="O407" s="152">
        <v>5.8</v>
      </c>
      <c r="P407" s="154">
        <f>AVERAGE(L407,O407)</f>
        <v>5.5</v>
      </c>
      <c r="Q407" s="155">
        <f>IF(AND((N407+K407)/2&gt;5,(M407+J407)/2&gt;10,R407="N",S407="N"),4,IF(AND((N407+K407)/2&lt;5,(M407+J407)/2&gt;10,R407="N",S407="N"),4,IF(AND((N407+K407)/2&lt;5,(M407+J407)/2&lt;5,R407="Y"),1,IF(AND(S407="Y",R407="N"),3,IF(AND(S407="Y",R407="Y"),1,IF(AND((N407+K407)/2&lt;5,(M407+J407)/2&gt;5,(M407+J407)/2&lt;10,R407="N",S407="N"),2,IF(AND((N407+K407)/2&lt;5,(M407+J407)/2&lt;5,R407="N",S407="N"),0,"")))))))</f>
        <v>2</v>
      </c>
      <c r="R407" s="152" t="s">
        <v>105</v>
      </c>
      <c r="S407" s="152" t="s">
        <v>105</v>
      </c>
      <c r="T407">
        <v>33.36</v>
      </c>
      <c r="U407" s="160" t="s">
        <v>165</v>
      </c>
      <c r="V407" s="153">
        <f t="shared" si="59"/>
        <v>4.9750000000000005</v>
      </c>
    </row>
    <row r="408" spans="1:22" x14ac:dyDescent="0.3">
      <c r="A408" s="153">
        <v>2407</v>
      </c>
      <c r="B408" s="153">
        <v>43578</v>
      </c>
      <c r="C408" s="153" t="b">
        <v>0</v>
      </c>
      <c r="D408" s="153" t="s">
        <v>89</v>
      </c>
      <c r="E408" s="153">
        <v>2</v>
      </c>
      <c r="F408" s="153">
        <v>8</v>
      </c>
      <c r="G408" s="153">
        <v>5</v>
      </c>
      <c r="H408" s="153" t="s">
        <v>159</v>
      </c>
      <c r="I408" s="153">
        <v>22</v>
      </c>
      <c r="J408" s="152">
        <v>6.1</v>
      </c>
      <c r="K408" s="152">
        <v>2.5</v>
      </c>
      <c r="L408" s="152">
        <v>3.6</v>
      </c>
      <c r="M408" s="152">
        <v>5.5</v>
      </c>
      <c r="N408" s="152">
        <v>3.4</v>
      </c>
      <c r="O408" s="152">
        <v>3.3</v>
      </c>
      <c r="P408" s="154">
        <f>AVERAGE(L408,O408)</f>
        <v>3.45</v>
      </c>
      <c r="Q408" s="155">
        <f>IF(AND((N408+K408)/2&gt;5,(M408+J408)/2&gt;10,R408="N",S408="N"),4,IF(AND((N408+K408)/2&lt;5,(M408+J408)/2&gt;10,R408="N",S408="N"),4,IF(AND((N408+K408)/2&lt;5,(M408+J408)/2&lt;5,R408="Y"),1,IF(AND(S408="Y",R408="N"),3,IF(AND(S408="Y",R408="Y"),1,IF(AND((N408+K408)/2&lt;5,(M408+J408)/2&gt;5,(M408+J408)/2&lt;10,R408="N",S408="N"),2,IF(AND((N408+K408)/2&lt;5,(M408+J408)/2&lt;5,R408="N",S408="N"),0,"")))))))</f>
        <v>2</v>
      </c>
      <c r="R408" s="152" t="s">
        <v>105</v>
      </c>
      <c r="S408" s="152" t="s">
        <v>105</v>
      </c>
      <c r="T408">
        <v>33.57</v>
      </c>
      <c r="U408" s="160" t="s">
        <v>165</v>
      </c>
      <c r="V408" s="153">
        <f t="shared" si="59"/>
        <v>4.375</v>
      </c>
    </row>
    <row r="409" spans="1:22" x14ac:dyDescent="0.3">
      <c r="A409" s="153">
        <v>2408</v>
      </c>
      <c r="B409" s="153">
        <v>43578</v>
      </c>
      <c r="C409" s="153" t="b">
        <v>1</v>
      </c>
      <c r="D409" s="153" t="s">
        <v>88</v>
      </c>
      <c r="E409" s="153">
        <v>1</v>
      </c>
      <c r="F409" s="153">
        <v>8</v>
      </c>
      <c r="G409" s="153">
        <v>5</v>
      </c>
      <c r="H409" s="153" t="s">
        <v>159</v>
      </c>
      <c r="I409" s="153">
        <v>22</v>
      </c>
      <c r="J409" s="153" t="s">
        <v>56</v>
      </c>
      <c r="K409" s="153" t="s">
        <v>56</v>
      </c>
      <c r="L409" s="153" t="s">
        <v>56</v>
      </c>
      <c r="M409" s="153" t="s">
        <v>56</v>
      </c>
      <c r="N409" s="153" t="s">
        <v>56</v>
      </c>
      <c r="O409" s="153" t="s">
        <v>56</v>
      </c>
      <c r="P409" s="153" t="s">
        <v>56</v>
      </c>
      <c r="Q409" s="155" t="s">
        <v>56</v>
      </c>
      <c r="R409" s="153" t="s">
        <v>56</v>
      </c>
      <c r="S409" s="153" t="s">
        <v>56</v>
      </c>
      <c r="T409">
        <v>33.56</v>
      </c>
      <c r="U409" s="160" t="s">
        <v>165</v>
      </c>
      <c r="V409" s="153" t="e">
        <f t="shared" si="59"/>
        <v>#DIV/0!</v>
      </c>
    </row>
    <row r="410" spans="1:22" x14ac:dyDescent="0.3">
      <c r="A410" s="153">
        <v>2408</v>
      </c>
      <c r="B410" s="153">
        <v>43578</v>
      </c>
      <c r="C410" s="153" t="b">
        <v>1</v>
      </c>
      <c r="D410" s="153" t="s">
        <v>88</v>
      </c>
      <c r="E410" s="153">
        <v>1</v>
      </c>
      <c r="F410" s="153">
        <v>8</v>
      </c>
      <c r="G410" s="153">
        <v>5</v>
      </c>
      <c r="H410" s="153" t="s">
        <v>159</v>
      </c>
      <c r="I410" s="153">
        <v>22</v>
      </c>
      <c r="J410" s="153" t="s">
        <v>56</v>
      </c>
      <c r="K410" s="153" t="s">
        <v>56</v>
      </c>
      <c r="L410" s="153" t="s">
        <v>56</v>
      </c>
      <c r="M410" s="153" t="s">
        <v>56</v>
      </c>
      <c r="N410" s="153" t="s">
        <v>56</v>
      </c>
      <c r="O410" s="153" t="s">
        <v>56</v>
      </c>
      <c r="P410" s="153" t="s">
        <v>56</v>
      </c>
      <c r="Q410" s="155" t="s">
        <v>56</v>
      </c>
      <c r="R410" s="153" t="s">
        <v>56</v>
      </c>
      <c r="S410" s="153" t="s">
        <v>56</v>
      </c>
      <c r="T410">
        <v>33.35</v>
      </c>
      <c r="U410" s="160" t="s">
        <v>166</v>
      </c>
      <c r="V410" s="153" t="e">
        <f t="shared" si="59"/>
        <v>#DIV/0!</v>
      </c>
    </row>
    <row r="411" spans="1:22" x14ac:dyDescent="0.3">
      <c r="A411" s="153">
        <v>2334</v>
      </c>
      <c r="B411" s="153">
        <v>43403</v>
      </c>
      <c r="C411" s="153" t="b">
        <v>0</v>
      </c>
      <c r="D411" s="153" t="s">
        <v>88</v>
      </c>
      <c r="E411" s="153">
        <v>1</v>
      </c>
      <c r="F411" s="153">
        <v>1</v>
      </c>
      <c r="G411" s="153">
        <v>12</v>
      </c>
      <c r="H411" s="153" t="s">
        <v>159</v>
      </c>
      <c r="I411" s="153">
        <v>23</v>
      </c>
      <c r="J411" s="152">
        <v>13.9</v>
      </c>
      <c r="K411" s="152">
        <v>7.4</v>
      </c>
      <c r="L411" s="152">
        <v>8.1999999999999993</v>
      </c>
      <c r="M411" s="152">
        <v>11.9</v>
      </c>
      <c r="N411" s="152">
        <v>4.5999999999999996</v>
      </c>
      <c r="O411" s="152">
        <v>6.7</v>
      </c>
      <c r="P411" s="154">
        <f t="shared" ref="P411:P420" si="62">AVERAGE(L411,O411)</f>
        <v>7.4499999999999993</v>
      </c>
      <c r="Q411" s="155">
        <f t="shared" ref="Q411:Q420" si="63">IF(AND((N411+K411)/2&gt;5,(M411+J411)/2&gt;10,R411="N",S411="N"),4,IF(AND((N411+K411)/2&lt;5,(M411+J411)/2&gt;10,R411="N",S411="N"),4,IF(AND((N411+K411)/2&lt;5,(M411+J411)/2&lt;5,R411="Y"),1,IF(AND(S411="Y",R411="N"),3,IF(AND(S411="Y",R411="Y"),1,IF(AND((N411+K411)/2&lt;5,(M411+J411)/2&gt;5,(M411+J411)/2&lt;10,R411="N",S411="N"),2,IF(AND((N411+K411)/2&lt;5,(M411+J411)/2&lt;5,R411="N",S411="N"),0,"")))))))</f>
        <v>4</v>
      </c>
      <c r="R411" s="152" t="s">
        <v>105</v>
      </c>
      <c r="S411" s="152" t="s">
        <v>105</v>
      </c>
      <c r="T411">
        <v>33.35</v>
      </c>
      <c r="U411" s="160" t="s">
        <v>166</v>
      </c>
      <c r="V411" s="153">
        <f t="shared" si="59"/>
        <v>9.4500000000000011</v>
      </c>
    </row>
    <row r="412" spans="1:22" x14ac:dyDescent="0.3">
      <c r="A412" s="153">
        <v>2335</v>
      </c>
      <c r="B412" s="153">
        <v>43403</v>
      </c>
      <c r="C412" s="153" t="b">
        <v>0</v>
      </c>
      <c r="D412" s="153" t="s">
        <v>89</v>
      </c>
      <c r="E412" s="153">
        <v>2</v>
      </c>
      <c r="F412" s="153">
        <v>1</v>
      </c>
      <c r="G412" s="153">
        <v>12</v>
      </c>
      <c r="H412" s="153" t="s">
        <v>159</v>
      </c>
      <c r="I412" s="153">
        <v>23</v>
      </c>
      <c r="J412" s="152">
        <v>22.7</v>
      </c>
      <c r="K412" s="152">
        <v>14.2</v>
      </c>
      <c r="L412" s="152">
        <v>8.5</v>
      </c>
      <c r="M412" s="152">
        <v>19.3</v>
      </c>
      <c r="N412" s="152">
        <v>15.5</v>
      </c>
      <c r="O412" s="152">
        <v>8.9</v>
      </c>
      <c r="P412" s="154">
        <f t="shared" si="62"/>
        <v>8.6999999999999993</v>
      </c>
      <c r="Q412" s="155">
        <f t="shared" si="63"/>
        <v>4</v>
      </c>
      <c r="R412" s="152" t="s">
        <v>105</v>
      </c>
      <c r="S412" s="152" t="s">
        <v>105</v>
      </c>
      <c r="T412">
        <v>33.56</v>
      </c>
      <c r="U412" s="160" t="s">
        <v>165</v>
      </c>
      <c r="V412" s="153">
        <f t="shared" si="59"/>
        <v>17.925000000000001</v>
      </c>
    </row>
    <row r="413" spans="1:22" x14ac:dyDescent="0.3">
      <c r="A413" s="153">
        <v>2335</v>
      </c>
      <c r="B413" s="153">
        <v>43403</v>
      </c>
      <c r="C413" s="153" t="b">
        <v>0</v>
      </c>
      <c r="D413" s="153" t="s">
        <v>89</v>
      </c>
      <c r="E413" s="153">
        <v>2</v>
      </c>
      <c r="F413" s="153">
        <v>1</v>
      </c>
      <c r="G413" s="153">
        <v>12</v>
      </c>
      <c r="H413" s="153" t="s">
        <v>159</v>
      </c>
      <c r="I413" s="153">
        <v>23</v>
      </c>
      <c r="J413" s="152">
        <v>17.7</v>
      </c>
      <c r="K413" s="152">
        <v>12.4</v>
      </c>
      <c r="L413" s="152">
        <v>7.6</v>
      </c>
      <c r="M413" s="152">
        <v>25.1</v>
      </c>
      <c r="N413" s="152">
        <v>14</v>
      </c>
      <c r="O413" s="152">
        <v>8.6</v>
      </c>
      <c r="P413" s="154">
        <f t="shared" si="62"/>
        <v>8.1</v>
      </c>
      <c r="Q413" s="155">
        <f t="shared" si="63"/>
        <v>4</v>
      </c>
      <c r="R413" s="152" t="s">
        <v>105</v>
      </c>
      <c r="S413" s="152" t="s">
        <v>105</v>
      </c>
      <c r="T413">
        <v>34.174999999999997</v>
      </c>
      <c r="U413" s="160" t="s">
        <v>166</v>
      </c>
      <c r="V413" s="153">
        <f t="shared" si="59"/>
        <v>17.3</v>
      </c>
    </row>
    <row r="414" spans="1:22" x14ac:dyDescent="0.3">
      <c r="A414" s="153">
        <v>2343</v>
      </c>
      <c r="B414" s="153">
        <v>43411</v>
      </c>
      <c r="C414" s="153" t="b">
        <v>0</v>
      </c>
      <c r="D414" s="153" t="s">
        <v>88</v>
      </c>
      <c r="E414" s="153">
        <v>2</v>
      </c>
      <c r="F414" s="153">
        <v>2</v>
      </c>
      <c r="G414" s="153">
        <v>12</v>
      </c>
      <c r="H414" s="153" t="s">
        <v>159</v>
      </c>
      <c r="I414" s="153">
        <v>23</v>
      </c>
      <c r="J414" s="152">
        <v>12.3</v>
      </c>
      <c r="K414" s="152">
        <v>6.2</v>
      </c>
      <c r="L414" s="152">
        <v>6.1</v>
      </c>
      <c r="M414" s="152">
        <v>9.3000000000000007</v>
      </c>
      <c r="N414" s="152">
        <v>6.3</v>
      </c>
      <c r="O414" s="152">
        <v>7.3</v>
      </c>
      <c r="P414" s="154">
        <f t="shared" si="62"/>
        <v>6.6999999999999993</v>
      </c>
      <c r="Q414" s="155">
        <f t="shared" si="63"/>
        <v>4</v>
      </c>
      <c r="R414" s="152" t="s">
        <v>105</v>
      </c>
      <c r="S414" s="152" t="s">
        <v>105</v>
      </c>
      <c r="T414">
        <v>33.56</v>
      </c>
      <c r="U414" s="160" t="s">
        <v>165</v>
      </c>
      <c r="V414" s="153">
        <f t="shared" si="59"/>
        <v>8.5250000000000004</v>
      </c>
    </row>
    <row r="415" spans="1:22" x14ac:dyDescent="0.3">
      <c r="A415" s="153">
        <v>2343</v>
      </c>
      <c r="B415" s="153">
        <v>43411</v>
      </c>
      <c r="C415" s="153" t="b">
        <v>0</v>
      </c>
      <c r="D415" s="153" t="s">
        <v>88</v>
      </c>
      <c r="E415" s="153">
        <v>2</v>
      </c>
      <c r="F415" s="153">
        <v>2</v>
      </c>
      <c r="G415" s="153">
        <v>12</v>
      </c>
      <c r="H415" s="153" t="s">
        <v>159</v>
      </c>
      <c r="I415" s="153">
        <v>23</v>
      </c>
      <c r="J415" s="152">
        <v>11.1</v>
      </c>
      <c r="K415" s="152">
        <v>4.0999999999999996</v>
      </c>
      <c r="L415" s="152">
        <v>5.6</v>
      </c>
      <c r="M415" s="152">
        <v>10.7</v>
      </c>
      <c r="N415" s="152">
        <v>4.3</v>
      </c>
      <c r="O415" s="152">
        <v>5.2</v>
      </c>
      <c r="P415" s="154">
        <f t="shared" si="62"/>
        <v>5.4</v>
      </c>
      <c r="Q415" s="155">
        <f t="shared" si="63"/>
        <v>4</v>
      </c>
      <c r="R415" s="152" t="s">
        <v>105</v>
      </c>
      <c r="S415" s="152" t="s">
        <v>105</v>
      </c>
      <c r="T415">
        <v>33.35</v>
      </c>
      <c r="U415" s="160" t="s">
        <v>166</v>
      </c>
      <c r="V415" s="153">
        <f t="shared" si="59"/>
        <v>7.55</v>
      </c>
    </row>
    <row r="416" spans="1:22" x14ac:dyDescent="0.3">
      <c r="A416" s="153">
        <v>2344</v>
      </c>
      <c r="B416" s="153">
        <v>43411</v>
      </c>
      <c r="C416" s="153" t="b">
        <v>0</v>
      </c>
      <c r="D416" s="153" t="s">
        <v>88</v>
      </c>
      <c r="E416" s="153">
        <v>1</v>
      </c>
      <c r="F416" s="153">
        <v>2</v>
      </c>
      <c r="G416" s="153">
        <v>14</v>
      </c>
      <c r="H416" s="153" t="s">
        <v>159</v>
      </c>
      <c r="I416" s="153">
        <v>23</v>
      </c>
      <c r="J416" s="152">
        <v>2.2999999999999998</v>
      </c>
      <c r="K416" s="152">
        <v>1.4</v>
      </c>
      <c r="L416" s="152">
        <v>0.9</v>
      </c>
      <c r="M416" s="152"/>
      <c r="N416" s="152">
        <v>1</v>
      </c>
      <c r="O416" s="152">
        <v>0.5</v>
      </c>
      <c r="P416" s="154">
        <f t="shared" si="62"/>
        <v>0.7</v>
      </c>
      <c r="Q416" s="155">
        <f t="shared" si="63"/>
        <v>1</v>
      </c>
      <c r="R416" s="152" t="s">
        <v>107</v>
      </c>
      <c r="S416" s="152" t="s">
        <v>105</v>
      </c>
      <c r="T416">
        <v>33.57</v>
      </c>
      <c r="U416" s="160" t="s">
        <v>165</v>
      </c>
      <c r="V416" s="153">
        <f t="shared" si="59"/>
        <v>1.5666666666666664</v>
      </c>
    </row>
    <row r="417" spans="1:22" x14ac:dyDescent="0.3">
      <c r="A417" s="153">
        <v>2344</v>
      </c>
      <c r="B417" s="153">
        <v>43411</v>
      </c>
      <c r="C417" s="153" t="b">
        <v>0</v>
      </c>
      <c r="D417" s="153" t="s">
        <v>88</v>
      </c>
      <c r="E417" s="153">
        <v>1</v>
      </c>
      <c r="F417" s="153">
        <v>2</v>
      </c>
      <c r="G417" s="153">
        <v>14</v>
      </c>
      <c r="H417" s="153" t="s">
        <v>159</v>
      </c>
      <c r="I417" s="153">
        <v>23</v>
      </c>
      <c r="J417" s="152"/>
      <c r="K417" s="152">
        <v>1.9</v>
      </c>
      <c r="L417" s="152"/>
      <c r="M417" s="152"/>
      <c r="N417" s="152"/>
      <c r="O417" s="152">
        <v>1.4</v>
      </c>
      <c r="P417" s="154">
        <f t="shared" si="62"/>
        <v>1.4</v>
      </c>
      <c r="Q417" s="155" t="str">
        <f t="shared" si="63"/>
        <v/>
      </c>
      <c r="R417" s="152"/>
      <c r="S417" s="152" t="s">
        <v>105</v>
      </c>
      <c r="T417">
        <v>34.174999999999997</v>
      </c>
      <c r="U417" s="160" t="s">
        <v>166</v>
      </c>
      <c r="V417" s="153">
        <f t="shared" si="59"/>
        <v>1.9</v>
      </c>
    </row>
    <row r="418" spans="1:22" x14ac:dyDescent="0.3">
      <c r="A418" s="153">
        <v>2350</v>
      </c>
      <c r="B418" s="153">
        <v>43424</v>
      </c>
      <c r="C418" s="153" t="b">
        <v>0</v>
      </c>
      <c r="D418" s="153" t="s">
        <v>88</v>
      </c>
      <c r="E418" s="153">
        <v>1</v>
      </c>
      <c r="F418" s="153">
        <v>3</v>
      </c>
      <c r="G418" s="153">
        <v>6</v>
      </c>
      <c r="H418" s="153" t="s">
        <v>159</v>
      </c>
      <c r="I418" s="153">
        <v>23</v>
      </c>
      <c r="J418" s="152">
        <v>8.3000000000000007</v>
      </c>
      <c r="K418" s="152">
        <v>4.3</v>
      </c>
      <c r="L418" s="152">
        <v>4</v>
      </c>
      <c r="M418" s="152">
        <v>8</v>
      </c>
      <c r="N418" s="152">
        <v>5.2</v>
      </c>
      <c r="O418" s="152">
        <v>4.2</v>
      </c>
      <c r="P418" s="154">
        <f t="shared" si="62"/>
        <v>4.0999999999999996</v>
      </c>
      <c r="Q418" s="155">
        <f t="shared" si="63"/>
        <v>2</v>
      </c>
      <c r="R418" s="152" t="s">
        <v>105</v>
      </c>
      <c r="S418" s="152" t="s">
        <v>105</v>
      </c>
      <c r="T418">
        <v>33.57</v>
      </c>
      <c r="U418" s="160" t="s">
        <v>165</v>
      </c>
      <c r="V418" s="153">
        <f t="shared" si="59"/>
        <v>6.45</v>
      </c>
    </row>
    <row r="419" spans="1:22" x14ac:dyDescent="0.3">
      <c r="A419" s="153">
        <v>2350</v>
      </c>
      <c r="B419" s="153">
        <v>43424</v>
      </c>
      <c r="C419" s="153" t="b">
        <v>0</v>
      </c>
      <c r="D419" s="153" t="s">
        <v>88</v>
      </c>
      <c r="E419" s="153">
        <v>1</v>
      </c>
      <c r="F419" s="153">
        <v>3</v>
      </c>
      <c r="G419" s="153">
        <v>6</v>
      </c>
      <c r="H419" s="153" t="s">
        <v>159</v>
      </c>
      <c r="I419" s="153">
        <v>23</v>
      </c>
      <c r="J419" s="152">
        <v>10.199999999999999</v>
      </c>
      <c r="K419" s="152">
        <v>5.5</v>
      </c>
      <c r="L419" s="152">
        <v>5.7</v>
      </c>
      <c r="M419" s="152">
        <v>9.6</v>
      </c>
      <c r="N419" s="152">
        <v>5.2</v>
      </c>
      <c r="O419" s="152">
        <v>2.5</v>
      </c>
      <c r="P419" s="154">
        <f t="shared" si="62"/>
        <v>4.0999999999999996</v>
      </c>
      <c r="Q419" s="155" t="str">
        <f t="shared" si="63"/>
        <v/>
      </c>
      <c r="R419" s="152" t="s">
        <v>105</v>
      </c>
      <c r="S419" s="152" t="s">
        <v>105</v>
      </c>
      <c r="T419">
        <v>34.674999999999997</v>
      </c>
      <c r="U419" s="160" t="s">
        <v>166</v>
      </c>
      <c r="V419" s="153">
        <f t="shared" si="59"/>
        <v>7.6249999999999991</v>
      </c>
    </row>
    <row r="420" spans="1:22" x14ac:dyDescent="0.3">
      <c r="A420" s="153">
        <v>2351</v>
      </c>
      <c r="B420" s="153">
        <v>43424</v>
      </c>
      <c r="C420" s="153" t="b">
        <v>0</v>
      </c>
      <c r="D420" s="153" t="s">
        <v>88</v>
      </c>
      <c r="E420" s="153">
        <v>2</v>
      </c>
      <c r="F420" s="153">
        <v>3</v>
      </c>
      <c r="G420" s="153">
        <v>6</v>
      </c>
      <c r="H420" s="153" t="s">
        <v>159</v>
      </c>
      <c r="I420" s="153">
        <v>23</v>
      </c>
      <c r="J420" s="152">
        <v>9.3000000000000007</v>
      </c>
      <c r="K420" s="152">
        <v>3.8</v>
      </c>
      <c r="L420" s="152">
        <v>5.5</v>
      </c>
      <c r="M420" s="152">
        <v>19.8</v>
      </c>
      <c r="N420" s="152">
        <v>3.5</v>
      </c>
      <c r="O420" s="152">
        <v>11</v>
      </c>
      <c r="P420" s="154">
        <f t="shared" si="62"/>
        <v>8.25</v>
      </c>
      <c r="Q420" s="155">
        <f t="shared" si="63"/>
        <v>4</v>
      </c>
      <c r="R420" s="152" t="s">
        <v>105</v>
      </c>
      <c r="S420" s="152" t="s">
        <v>105</v>
      </c>
      <c r="T420">
        <v>33.56</v>
      </c>
      <c r="U420" s="160" t="s">
        <v>165</v>
      </c>
      <c r="V420" s="153">
        <f t="shared" si="59"/>
        <v>9.1000000000000014</v>
      </c>
    </row>
    <row r="421" spans="1:22" x14ac:dyDescent="0.3">
      <c r="A421" s="153">
        <v>2367</v>
      </c>
      <c r="B421" s="153">
        <v>43507</v>
      </c>
      <c r="C421" s="153" t="b">
        <v>0</v>
      </c>
      <c r="D421" s="153" t="s">
        <v>89</v>
      </c>
      <c r="E421" s="153">
        <v>2</v>
      </c>
      <c r="F421" s="153">
        <v>4</v>
      </c>
      <c r="G421" s="153">
        <v>1</v>
      </c>
      <c r="H421" s="153" t="s">
        <v>159</v>
      </c>
      <c r="I421" s="153">
        <v>23</v>
      </c>
      <c r="J421" s="153" t="s">
        <v>56</v>
      </c>
      <c r="K421" s="153" t="s">
        <v>56</v>
      </c>
      <c r="L421" s="153" t="s">
        <v>56</v>
      </c>
      <c r="M421" s="153" t="s">
        <v>56</v>
      </c>
      <c r="N421" s="153" t="s">
        <v>56</v>
      </c>
      <c r="O421" s="153" t="s">
        <v>56</v>
      </c>
      <c r="P421" s="153" t="s">
        <v>56</v>
      </c>
      <c r="Q421" s="155" t="s">
        <v>56</v>
      </c>
      <c r="R421" s="156" t="s">
        <v>56</v>
      </c>
      <c r="S421" s="153" t="s">
        <v>56</v>
      </c>
      <c r="T421">
        <v>33.36</v>
      </c>
      <c r="U421" s="160" t="s">
        <v>165</v>
      </c>
      <c r="V421" s="153" t="e">
        <f t="shared" si="59"/>
        <v>#DIV/0!</v>
      </c>
    </row>
    <row r="422" spans="1:22" x14ac:dyDescent="0.3">
      <c r="A422" s="153">
        <v>2367</v>
      </c>
      <c r="B422" s="153">
        <v>43507</v>
      </c>
      <c r="C422" s="153" t="b">
        <v>0</v>
      </c>
      <c r="D422" s="153" t="s">
        <v>89</v>
      </c>
      <c r="E422" s="153">
        <v>2</v>
      </c>
      <c r="F422" s="153">
        <v>4</v>
      </c>
      <c r="G422" s="153">
        <v>1</v>
      </c>
      <c r="H422" s="153" t="s">
        <v>159</v>
      </c>
      <c r="I422" s="153">
        <v>23</v>
      </c>
      <c r="J422" s="153" t="s">
        <v>56</v>
      </c>
      <c r="K422" s="153" t="s">
        <v>56</v>
      </c>
      <c r="L422" s="153" t="s">
        <v>56</v>
      </c>
      <c r="M422" s="153" t="s">
        <v>56</v>
      </c>
      <c r="N422" s="153" t="s">
        <v>56</v>
      </c>
      <c r="O422" s="153" t="s">
        <v>56</v>
      </c>
      <c r="P422" s="153" t="s">
        <v>56</v>
      </c>
      <c r="Q422" s="155" t="s">
        <v>56</v>
      </c>
      <c r="R422" s="156" t="s">
        <v>56</v>
      </c>
      <c r="S422" s="153" t="s">
        <v>56</v>
      </c>
      <c r="T422">
        <v>33.35</v>
      </c>
      <c r="U422" s="160" t="s">
        <v>166</v>
      </c>
      <c r="V422" s="153" t="e">
        <f t="shared" si="59"/>
        <v>#DIV/0!</v>
      </c>
    </row>
    <row r="423" spans="1:22" x14ac:dyDescent="0.3">
      <c r="A423" s="153">
        <v>2370</v>
      </c>
      <c r="B423" s="153">
        <v>43514</v>
      </c>
      <c r="C423" s="153" t="b">
        <v>0</v>
      </c>
      <c r="D423" s="153" t="s">
        <v>89</v>
      </c>
      <c r="E423" s="153">
        <v>2</v>
      </c>
      <c r="F423" s="153">
        <v>5</v>
      </c>
      <c r="G423" s="153">
        <v>16</v>
      </c>
      <c r="H423" s="153" t="s">
        <v>159</v>
      </c>
      <c r="I423" s="153">
        <v>23</v>
      </c>
      <c r="J423" s="153" t="s">
        <v>56</v>
      </c>
      <c r="K423" s="153" t="s">
        <v>56</v>
      </c>
      <c r="L423" s="153" t="s">
        <v>56</v>
      </c>
      <c r="M423" s="153" t="s">
        <v>56</v>
      </c>
      <c r="N423" s="153" t="s">
        <v>56</v>
      </c>
      <c r="O423" s="153" t="s">
        <v>56</v>
      </c>
      <c r="P423" s="153" t="s">
        <v>56</v>
      </c>
      <c r="Q423" s="155" t="s">
        <v>56</v>
      </c>
      <c r="R423" s="153" t="s">
        <v>56</v>
      </c>
      <c r="S423" s="153" t="s">
        <v>56</v>
      </c>
      <c r="T423">
        <v>33.36</v>
      </c>
      <c r="U423" s="160" t="s">
        <v>165</v>
      </c>
      <c r="V423" s="153" t="e">
        <f t="shared" si="59"/>
        <v>#DIV/0!</v>
      </c>
    </row>
    <row r="424" spans="1:22" x14ac:dyDescent="0.3">
      <c r="A424" s="153">
        <v>2374</v>
      </c>
      <c r="B424" s="153">
        <v>43529</v>
      </c>
      <c r="C424" s="153" t="b">
        <v>0</v>
      </c>
      <c r="D424" s="153" t="s">
        <v>88</v>
      </c>
      <c r="E424" s="153">
        <v>1</v>
      </c>
      <c r="F424" s="153">
        <v>6</v>
      </c>
      <c r="G424" s="153">
        <v>21</v>
      </c>
      <c r="H424" s="153" t="s">
        <v>159</v>
      </c>
      <c r="I424" s="153">
        <v>23</v>
      </c>
      <c r="J424" s="152">
        <v>9.5</v>
      </c>
      <c r="K424" s="152">
        <v>7.4</v>
      </c>
      <c r="L424" s="152">
        <v>4.8</v>
      </c>
      <c r="M424" s="152">
        <v>12.2</v>
      </c>
      <c r="N424" s="152">
        <v>6.8</v>
      </c>
      <c r="O424" s="152">
        <v>4.8</v>
      </c>
      <c r="P424" s="154">
        <f t="shared" ref="P424:P437" si="64">AVERAGE(L424,O424)</f>
        <v>4.8</v>
      </c>
      <c r="Q424" s="155">
        <f t="shared" ref="Q424:Q437" si="65">IF(AND((N424+K424)/2&gt;5,(M424+J424)/2&gt;10,R424="N",S424="N"),4,IF(AND((N424+K424)/2&lt;5,(M424+J424)/2&gt;10,R424="N",S424="N"),4,IF(AND((N424+K424)/2&lt;5,(M424+J424)/2&lt;5,R424="Y"),1,IF(AND(S424="Y",R424="N"),3,IF(AND(S424="Y",R424="Y"),1,IF(AND((N424+K424)/2&lt;5,(M424+J424)/2&gt;5,(M424+J424)/2&lt;10,R424="N",S424="N"),2,IF(AND((N424+K424)/2&lt;5,(M424+J424)/2&lt;5,R424="N",S424="N"),0,"")))))))</f>
        <v>4</v>
      </c>
      <c r="R424" s="152" t="s">
        <v>105</v>
      </c>
      <c r="S424" s="152" t="s">
        <v>105</v>
      </c>
      <c r="T424">
        <v>33.35</v>
      </c>
      <c r="U424" s="160" t="s">
        <v>166</v>
      </c>
      <c r="V424" s="153">
        <f t="shared" si="59"/>
        <v>8.9749999999999996</v>
      </c>
    </row>
    <row r="425" spans="1:22" x14ac:dyDescent="0.3">
      <c r="A425" s="153">
        <v>2379</v>
      </c>
      <c r="B425" s="153">
        <v>43550</v>
      </c>
      <c r="C425" s="153" t="b">
        <v>1</v>
      </c>
      <c r="D425" s="153" t="s">
        <v>88</v>
      </c>
      <c r="E425" s="153">
        <v>1</v>
      </c>
      <c r="F425" s="153">
        <v>7</v>
      </c>
      <c r="G425" s="153">
        <v>10</v>
      </c>
      <c r="H425" s="153" t="s">
        <v>159</v>
      </c>
      <c r="I425" s="153">
        <v>23</v>
      </c>
      <c r="J425" s="152">
        <v>5.9</v>
      </c>
      <c r="K425" s="152">
        <v>1.8</v>
      </c>
      <c r="L425" s="152">
        <v>3.2</v>
      </c>
      <c r="M425" s="152">
        <v>6.3</v>
      </c>
      <c r="N425" s="152">
        <v>2.1</v>
      </c>
      <c r="O425" s="152">
        <v>2.1</v>
      </c>
      <c r="P425" s="154">
        <f t="shared" si="64"/>
        <v>2.6500000000000004</v>
      </c>
      <c r="Q425" s="155">
        <f t="shared" si="65"/>
        <v>2</v>
      </c>
      <c r="R425" s="152" t="s">
        <v>105</v>
      </c>
      <c r="S425" s="152" t="s">
        <v>105</v>
      </c>
      <c r="T425">
        <v>33.35</v>
      </c>
      <c r="U425" s="160" t="s">
        <v>166</v>
      </c>
      <c r="V425" s="153">
        <f t="shared" si="59"/>
        <v>4.0250000000000004</v>
      </c>
    </row>
    <row r="426" spans="1:22" x14ac:dyDescent="0.3">
      <c r="A426" s="153">
        <v>2407</v>
      </c>
      <c r="B426" s="153">
        <v>43578</v>
      </c>
      <c r="C426" s="153" t="b">
        <v>0</v>
      </c>
      <c r="D426" s="153" t="s">
        <v>89</v>
      </c>
      <c r="E426" s="153">
        <v>2</v>
      </c>
      <c r="F426" s="153">
        <v>8</v>
      </c>
      <c r="G426" s="153">
        <v>5</v>
      </c>
      <c r="H426" s="153" t="s">
        <v>159</v>
      </c>
      <c r="I426" s="153">
        <v>23</v>
      </c>
      <c r="J426" s="152">
        <v>5.2</v>
      </c>
      <c r="K426" s="152">
        <v>2.5</v>
      </c>
      <c r="L426" s="152">
        <v>2.7</v>
      </c>
      <c r="M426" s="152">
        <v>6.4</v>
      </c>
      <c r="N426" s="152">
        <v>3</v>
      </c>
      <c r="O426" s="152">
        <v>3.3</v>
      </c>
      <c r="P426" s="154">
        <f t="shared" si="64"/>
        <v>3</v>
      </c>
      <c r="Q426" s="155">
        <f t="shared" si="65"/>
        <v>2</v>
      </c>
      <c r="R426" s="152" t="s">
        <v>105</v>
      </c>
      <c r="S426" s="152" t="s">
        <v>105</v>
      </c>
      <c r="T426">
        <v>33.56</v>
      </c>
      <c r="U426" s="160" t="s">
        <v>165</v>
      </c>
      <c r="V426" s="153">
        <f t="shared" si="59"/>
        <v>4.2750000000000004</v>
      </c>
    </row>
    <row r="427" spans="1:22" x14ac:dyDescent="0.3">
      <c r="A427" s="153">
        <v>2407</v>
      </c>
      <c r="B427" s="153">
        <v>43578</v>
      </c>
      <c r="C427" s="153" t="b">
        <v>0</v>
      </c>
      <c r="D427" s="153" t="s">
        <v>89</v>
      </c>
      <c r="E427" s="153">
        <v>2</v>
      </c>
      <c r="F427" s="153">
        <v>8</v>
      </c>
      <c r="G427" s="153">
        <v>5</v>
      </c>
      <c r="H427" s="153" t="s">
        <v>159</v>
      </c>
      <c r="I427" s="153">
        <v>23</v>
      </c>
      <c r="J427" s="152">
        <v>4.5999999999999996</v>
      </c>
      <c r="K427" s="152">
        <v>3.4</v>
      </c>
      <c r="L427" s="152">
        <v>2.1</v>
      </c>
      <c r="M427" s="152">
        <v>6.2</v>
      </c>
      <c r="N427" s="152">
        <v>2.8</v>
      </c>
      <c r="O427" s="152">
        <v>3</v>
      </c>
      <c r="P427" s="154">
        <f t="shared" si="64"/>
        <v>2.5499999999999998</v>
      </c>
      <c r="Q427" s="155">
        <f t="shared" si="65"/>
        <v>2</v>
      </c>
      <c r="R427" s="152" t="s">
        <v>105</v>
      </c>
      <c r="S427" s="152" t="s">
        <v>105</v>
      </c>
      <c r="T427">
        <v>33.35</v>
      </c>
      <c r="U427" s="160" t="s">
        <v>166</v>
      </c>
      <c r="V427" s="153">
        <f t="shared" si="59"/>
        <v>4.25</v>
      </c>
    </row>
    <row r="428" spans="1:22" x14ac:dyDescent="0.3">
      <c r="A428" s="153">
        <v>2334</v>
      </c>
      <c r="B428" s="153">
        <v>43403</v>
      </c>
      <c r="C428" s="153" t="b">
        <v>0</v>
      </c>
      <c r="D428" s="153" t="s">
        <v>88</v>
      </c>
      <c r="E428" s="153">
        <v>1</v>
      </c>
      <c r="F428" s="153">
        <v>1</v>
      </c>
      <c r="G428" s="153">
        <v>12</v>
      </c>
      <c r="H428" s="153" t="s">
        <v>159</v>
      </c>
      <c r="I428" s="153">
        <v>24</v>
      </c>
      <c r="J428" s="152">
        <v>15.5</v>
      </c>
      <c r="K428" s="152">
        <v>7.3</v>
      </c>
      <c r="L428" s="152">
        <v>8.1999999999999993</v>
      </c>
      <c r="M428" s="152">
        <v>11</v>
      </c>
      <c r="N428" s="152">
        <v>7.4</v>
      </c>
      <c r="O428" s="152">
        <v>6.7</v>
      </c>
      <c r="P428" s="154">
        <f t="shared" si="64"/>
        <v>7.4499999999999993</v>
      </c>
      <c r="Q428" s="155">
        <f t="shared" si="65"/>
        <v>4</v>
      </c>
      <c r="R428" s="152" t="s">
        <v>105</v>
      </c>
      <c r="S428" s="152" t="s">
        <v>105</v>
      </c>
      <c r="T428">
        <v>33.57</v>
      </c>
      <c r="U428" s="160" t="s">
        <v>165</v>
      </c>
      <c r="V428" s="153">
        <f t="shared" si="59"/>
        <v>10.299999999999999</v>
      </c>
    </row>
    <row r="429" spans="1:22" x14ac:dyDescent="0.3">
      <c r="A429" s="153">
        <v>2335</v>
      </c>
      <c r="B429" s="153">
        <v>43403</v>
      </c>
      <c r="C429" s="153" t="b">
        <v>0</v>
      </c>
      <c r="D429" s="153" t="s">
        <v>89</v>
      </c>
      <c r="E429" s="153">
        <v>2</v>
      </c>
      <c r="F429" s="153">
        <v>1</v>
      </c>
      <c r="G429" s="153">
        <v>12</v>
      </c>
      <c r="H429" s="153" t="s">
        <v>159</v>
      </c>
      <c r="I429" s="153">
        <v>24</v>
      </c>
      <c r="J429" s="152">
        <v>20.8</v>
      </c>
      <c r="K429" s="152">
        <v>12.5</v>
      </c>
      <c r="L429" s="152">
        <v>10</v>
      </c>
      <c r="M429" s="152">
        <v>21.6</v>
      </c>
      <c r="N429" s="152">
        <v>12.4</v>
      </c>
      <c r="O429" s="152">
        <v>6.8</v>
      </c>
      <c r="P429" s="154">
        <f t="shared" si="64"/>
        <v>8.4</v>
      </c>
      <c r="Q429" s="155">
        <f t="shared" si="65"/>
        <v>4</v>
      </c>
      <c r="R429" s="152" t="s">
        <v>105</v>
      </c>
      <c r="S429" s="152" t="s">
        <v>105</v>
      </c>
      <c r="T429">
        <v>33.35</v>
      </c>
      <c r="U429" s="160" t="s">
        <v>166</v>
      </c>
      <c r="V429" s="153">
        <f t="shared" si="59"/>
        <v>16.824999999999999</v>
      </c>
    </row>
    <row r="430" spans="1:22" x14ac:dyDescent="0.3">
      <c r="A430" s="153">
        <v>2343</v>
      </c>
      <c r="B430" s="153">
        <v>43411</v>
      </c>
      <c r="C430" s="153" t="b">
        <v>0</v>
      </c>
      <c r="D430" s="153" t="s">
        <v>88</v>
      </c>
      <c r="E430" s="153">
        <v>2</v>
      </c>
      <c r="F430" s="153">
        <v>2</v>
      </c>
      <c r="G430" s="153">
        <v>12</v>
      </c>
      <c r="H430" s="153" t="s">
        <v>159</v>
      </c>
      <c r="I430" s="153">
        <v>24</v>
      </c>
      <c r="J430" s="152">
        <v>9.1999999999999993</v>
      </c>
      <c r="K430" s="152">
        <v>5</v>
      </c>
      <c r="L430" s="152">
        <v>4.2</v>
      </c>
      <c r="M430" s="152">
        <v>8.6</v>
      </c>
      <c r="N430" s="152">
        <v>4.0999999999999996</v>
      </c>
      <c r="O430" s="152">
        <v>7.2</v>
      </c>
      <c r="P430" s="154">
        <f t="shared" si="64"/>
        <v>5.7</v>
      </c>
      <c r="Q430" s="155">
        <f t="shared" si="65"/>
        <v>2</v>
      </c>
      <c r="R430" s="152" t="s">
        <v>105</v>
      </c>
      <c r="S430" s="152" t="s">
        <v>105</v>
      </c>
      <c r="T430">
        <v>33.57</v>
      </c>
      <c r="U430" s="160" t="s">
        <v>165</v>
      </c>
      <c r="V430" s="153">
        <f t="shared" si="59"/>
        <v>6.7249999999999996</v>
      </c>
    </row>
    <row r="431" spans="1:22" x14ac:dyDescent="0.3">
      <c r="A431" s="153">
        <v>2343</v>
      </c>
      <c r="B431" s="153">
        <v>43411</v>
      </c>
      <c r="C431" s="153" t="b">
        <v>0</v>
      </c>
      <c r="D431" s="153" t="s">
        <v>88</v>
      </c>
      <c r="E431" s="153">
        <v>2</v>
      </c>
      <c r="F431" s="153">
        <v>2</v>
      </c>
      <c r="G431" s="153">
        <v>12</v>
      </c>
      <c r="H431" s="153" t="s">
        <v>159</v>
      </c>
      <c r="I431" s="153">
        <v>24</v>
      </c>
      <c r="J431" s="152">
        <v>11</v>
      </c>
      <c r="K431" s="152">
        <v>4.3</v>
      </c>
      <c r="L431" s="152">
        <v>5.8</v>
      </c>
      <c r="M431" s="152">
        <v>11.7</v>
      </c>
      <c r="N431" s="152">
        <v>4.5</v>
      </c>
      <c r="O431" s="152">
        <v>5.7</v>
      </c>
      <c r="P431" s="154">
        <f t="shared" si="64"/>
        <v>5.75</v>
      </c>
      <c r="Q431" s="155">
        <f t="shared" si="65"/>
        <v>4</v>
      </c>
      <c r="R431" s="152" t="s">
        <v>105</v>
      </c>
      <c r="S431" s="152" t="s">
        <v>105</v>
      </c>
      <c r="T431">
        <v>34.174999999999997</v>
      </c>
      <c r="U431" s="160" t="s">
        <v>166</v>
      </c>
      <c r="V431" s="153">
        <f t="shared" si="59"/>
        <v>7.875</v>
      </c>
    </row>
    <row r="432" spans="1:22" x14ac:dyDescent="0.3">
      <c r="A432" s="153">
        <v>2350</v>
      </c>
      <c r="B432" s="153">
        <v>43424</v>
      </c>
      <c r="C432" s="153" t="b">
        <v>0</v>
      </c>
      <c r="D432" s="153" t="s">
        <v>88</v>
      </c>
      <c r="E432" s="153">
        <v>1</v>
      </c>
      <c r="F432" s="153">
        <v>3</v>
      </c>
      <c r="G432" s="153">
        <v>6</v>
      </c>
      <c r="H432" s="153" t="s">
        <v>159</v>
      </c>
      <c r="I432" s="153">
        <v>24</v>
      </c>
      <c r="J432" s="152">
        <v>10.6</v>
      </c>
      <c r="K432" s="152">
        <v>5.2</v>
      </c>
      <c r="L432" s="152">
        <v>6.2</v>
      </c>
      <c r="M432" s="152">
        <v>9.8000000000000007</v>
      </c>
      <c r="N432" s="152">
        <v>5.5</v>
      </c>
      <c r="O432" s="152">
        <v>3.4</v>
      </c>
      <c r="P432" s="154">
        <f t="shared" si="64"/>
        <v>4.8</v>
      </c>
      <c r="Q432" s="155">
        <f t="shared" si="65"/>
        <v>4</v>
      </c>
      <c r="R432" s="152" t="s">
        <v>105</v>
      </c>
      <c r="S432" s="152" t="s">
        <v>105</v>
      </c>
      <c r="T432">
        <v>33.35</v>
      </c>
      <c r="U432" s="160" t="s">
        <v>166</v>
      </c>
      <c r="V432" s="153">
        <f t="shared" si="59"/>
        <v>7.7750000000000004</v>
      </c>
    </row>
    <row r="433" spans="1:22" x14ac:dyDescent="0.3">
      <c r="A433" s="153">
        <v>2350</v>
      </c>
      <c r="B433" s="153">
        <v>43424</v>
      </c>
      <c r="C433" s="153" t="b">
        <v>0</v>
      </c>
      <c r="D433" s="153" t="s">
        <v>88</v>
      </c>
      <c r="E433" s="153">
        <v>1</v>
      </c>
      <c r="F433" s="153">
        <v>3</v>
      </c>
      <c r="G433" s="153">
        <v>6</v>
      </c>
      <c r="H433" s="153" t="s">
        <v>159</v>
      </c>
      <c r="I433" s="153">
        <v>24</v>
      </c>
      <c r="J433" s="152">
        <v>10.199999999999999</v>
      </c>
      <c r="K433" s="152">
        <v>5.2</v>
      </c>
      <c r="L433" s="152">
        <v>5.4</v>
      </c>
      <c r="M433" s="152">
        <v>9.5</v>
      </c>
      <c r="N433" s="152">
        <v>5.7</v>
      </c>
      <c r="O433" s="152">
        <v>4.5999999999999996</v>
      </c>
      <c r="P433" s="154">
        <f t="shared" si="64"/>
        <v>5</v>
      </c>
      <c r="Q433" s="155" t="str">
        <f t="shared" si="65"/>
        <v/>
      </c>
      <c r="R433" s="152" t="s">
        <v>105</v>
      </c>
      <c r="S433" s="152" t="s">
        <v>105</v>
      </c>
      <c r="T433">
        <v>35.174999999999997</v>
      </c>
      <c r="U433" s="160" t="s">
        <v>166</v>
      </c>
      <c r="V433" s="153">
        <f t="shared" si="59"/>
        <v>7.6499999999999995</v>
      </c>
    </row>
    <row r="434" spans="1:22" x14ac:dyDescent="0.3">
      <c r="A434" s="153">
        <v>2351</v>
      </c>
      <c r="B434" s="153">
        <v>43424</v>
      </c>
      <c r="C434" s="153" t="b">
        <v>0</v>
      </c>
      <c r="D434" s="153" t="s">
        <v>88</v>
      </c>
      <c r="E434" s="153">
        <v>2</v>
      </c>
      <c r="F434" s="153">
        <v>3</v>
      </c>
      <c r="G434" s="153">
        <v>6</v>
      </c>
      <c r="H434" s="153" t="s">
        <v>159</v>
      </c>
      <c r="I434" s="153">
        <v>24</v>
      </c>
      <c r="J434" s="152">
        <v>13.1</v>
      </c>
      <c r="K434" s="152">
        <v>5.0999999999999996</v>
      </c>
      <c r="L434" s="152">
        <v>8</v>
      </c>
      <c r="M434" s="152">
        <v>16.2</v>
      </c>
      <c r="N434" s="152">
        <v>4.8</v>
      </c>
      <c r="O434" s="152">
        <v>6.2</v>
      </c>
      <c r="P434" s="154">
        <f t="shared" si="64"/>
        <v>7.1</v>
      </c>
      <c r="Q434" s="155">
        <f t="shared" si="65"/>
        <v>4</v>
      </c>
      <c r="R434" s="152" t="s">
        <v>105</v>
      </c>
      <c r="S434" s="152" t="s">
        <v>105</v>
      </c>
      <c r="T434">
        <v>33.57</v>
      </c>
      <c r="U434" s="160" t="s">
        <v>165</v>
      </c>
      <c r="V434" s="153">
        <f t="shared" si="59"/>
        <v>9.7999999999999989</v>
      </c>
    </row>
    <row r="435" spans="1:22" x14ac:dyDescent="0.3">
      <c r="A435" s="153">
        <v>2351</v>
      </c>
      <c r="B435" s="153">
        <v>43424</v>
      </c>
      <c r="C435" s="153" t="b">
        <v>0</v>
      </c>
      <c r="D435" s="153" t="s">
        <v>88</v>
      </c>
      <c r="E435" s="153">
        <v>2</v>
      </c>
      <c r="F435" s="153">
        <v>3</v>
      </c>
      <c r="G435" s="153">
        <v>6</v>
      </c>
      <c r="H435" s="153" t="s">
        <v>159</v>
      </c>
      <c r="I435" s="153">
        <v>24</v>
      </c>
      <c r="J435" s="152">
        <v>12.2</v>
      </c>
      <c r="K435" s="152">
        <v>4.0999999999999996</v>
      </c>
      <c r="L435" s="152">
        <v>7</v>
      </c>
      <c r="M435" s="152">
        <v>16.100000000000001</v>
      </c>
      <c r="N435" s="152">
        <v>4</v>
      </c>
      <c r="O435" s="152">
        <v>12.1</v>
      </c>
      <c r="P435" s="154">
        <f t="shared" si="64"/>
        <v>9.5500000000000007</v>
      </c>
      <c r="Q435" s="155">
        <f t="shared" si="65"/>
        <v>4</v>
      </c>
      <c r="R435" s="152" t="s">
        <v>105</v>
      </c>
      <c r="S435" s="152" t="s">
        <v>105</v>
      </c>
      <c r="T435">
        <v>34.674999999999997</v>
      </c>
      <c r="U435" s="160" t="s">
        <v>166</v>
      </c>
      <c r="V435" s="153">
        <f t="shared" si="59"/>
        <v>9.1</v>
      </c>
    </row>
    <row r="436" spans="1:22" x14ac:dyDescent="0.3">
      <c r="A436" s="153">
        <v>2368</v>
      </c>
      <c r="B436" s="153">
        <v>43507</v>
      </c>
      <c r="C436" s="153" t="b">
        <v>1</v>
      </c>
      <c r="D436" s="153" t="s">
        <v>88</v>
      </c>
      <c r="E436" s="153">
        <v>1</v>
      </c>
      <c r="F436" s="153">
        <v>4</v>
      </c>
      <c r="G436" s="153">
        <v>1</v>
      </c>
      <c r="H436" s="153" t="s">
        <v>159</v>
      </c>
      <c r="I436" s="153">
        <v>24</v>
      </c>
      <c r="J436" s="152">
        <v>3.8</v>
      </c>
      <c r="K436" s="152">
        <v>2.7</v>
      </c>
      <c r="L436" s="152">
        <v>1.1000000000000001</v>
      </c>
      <c r="M436" s="152">
        <v>1.9</v>
      </c>
      <c r="N436" s="152">
        <v>0.8</v>
      </c>
      <c r="O436" s="152">
        <v>0.6</v>
      </c>
      <c r="P436" s="154">
        <f t="shared" si="64"/>
        <v>0.85000000000000009</v>
      </c>
      <c r="Q436" s="155">
        <f t="shared" si="65"/>
        <v>0</v>
      </c>
      <c r="R436" s="152" t="s">
        <v>105</v>
      </c>
      <c r="S436" s="152" t="s">
        <v>105</v>
      </c>
      <c r="T436">
        <v>33.57</v>
      </c>
      <c r="U436" s="160" t="s">
        <v>165</v>
      </c>
      <c r="V436" s="153">
        <f t="shared" si="59"/>
        <v>2.3000000000000003</v>
      </c>
    </row>
    <row r="437" spans="1:22" x14ac:dyDescent="0.3">
      <c r="A437" s="153">
        <v>2368</v>
      </c>
      <c r="B437" s="153">
        <v>43507</v>
      </c>
      <c r="C437" s="153" t="b">
        <v>1</v>
      </c>
      <c r="D437" s="153" t="s">
        <v>88</v>
      </c>
      <c r="E437" s="153">
        <v>1</v>
      </c>
      <c r="F437" s="153">
        <v>4</v>
      </c>
      <c r="G437" s="153">
        <v>1</v>
      </c>
      <c r="H437" s="153" t="s">
        <v>159</v>
      </c>
      <c r="I437" s="153">
        <v>24</v>
      </c>
      <c r="J437" s="152">
        <v>5.4</v>
      </c>
      <c r="K437" s="152">
        <v>1.3</v>
      </c>
      <c r="L437" s="152">
        <v>1.4</v>
      </c>
      <c r="M437" s="152">
        <v>3.6</v>
      </c>
      <c r="N437" s="152">
        <v>1.9</v>
      </c>
      <c r="O437" s="152">
        <v>0.9</v>
      </c>
      <c r="P437" s="154">
        <f t="shared" si="64"/>
        <v>1.1499999999999999</v>
      </c>
      <c r="Q437" s="155">
        <f t="shared" si="65"/>
        <v>0</v>
      </c>
      <c r="R437" s="152" t="s">
        <v>105</v>
      </c>
      <c r="S437" s="152" t="s">
        <v>105</v>
      </c>
      <c r="T437">
        <v>35.174999999999997</v>
      </c>
      <c r="U437" s="160" t="s">
        <v>166</v>
      </c>
      <c r="V437" s="153">
        <f t="shared" si="59"/>
        <v>3.0500000000000003</v>
      </c>
    </row>
    <row r="438" spans="1:22" x14ac:dyDescent="0.3">
      <c r="A438" s="153">
        <v>2370</v>
      </c>
      <c r="B438" s="153">
        <v>43514</v>
      </c>
      <c r="C438" s="153" t="b">
        <v>0</v>
      </c>
      <c r="D438" s="153" t="s">
        <v>89</v>
      </c>
      <c r="E438" s="153">
        <v>2</v>
      </c>
      <c r="F438" s="153">
        <v>5</v>
      </c>
      <c r="G438" s="153">
        <v>16</v>
      </c>
      <c r="H438" s="153" t="s">
        <v>159</v>
      </c>
      <c r="I438" s="153">
        <v>24</v>
      </c>
      <c r="J438" s="153" t="s">
        <v>56</v>
      </c>
      <c r="K438" s="153" t="s">
        <v>56</v>
      </c>
      <c r="L438" s="153" t="s">
        <v>56</v>
      </c>
      <c r="M438" s="153" t="s">
        <v>56</v>
      </c>
      <c r="N438" s="153" t="s">
        <v>56</v>
      </c>
      <c r="O438" s="153" t="s">
        <v>56</v>
      </c>
      <c r="P438" s="153" t="s">
        <v>56</v>
      </c>
      <c r="Q438" s="155" t="s">
        <v>56</v>
      </c>
      <c r="R438" s="153" t="s">
        <v>56</v>
      </c>
      <c r="S438" s="153" t="s">
        <v>56</v>
      </c>
      <c r="T438">
        <v>33.35</v>
      </c>
      <c r="U438" s="160" t="s">
        <v>166</v>
      </c>
      <c r="V438" s="153" t="e">
        <f t="shared" si="59"/>
        <v>#DIV/0!</v>
      </c>
    </row>
    <row r="439" spans="1:22" x14ac:dyDescent="0.3">
      <c r="A439" s="153">
        <v>2374</v>
      </c>
      <c r="B439" s="153">
        <v>43529</v>
      </c>
      <c r="C439" s="153" t="b">
        <v>0</v>
      </c>
      <c r="D439" s="153" t="s">
        <v>88</v>
      </c>
      <c r="E439" s="153">
        <v>1</v>
      </c>
      <c r="F439" s="153">
        <v>6</v>
      </c>
      <c r="G439" s="153">
        <v>21</v>
      </c>
      <c r="H439" s="153" t="s">
        <v>159</v>
      </c>
      <c r="I439" s="153">
        <v>24</v>
      </c>
      <c r="J439" s="152">
        <v>8.6</v>
      </c>
      <c r="K439" s="152">
        <v>4.5999999999999996</v>
      </c>
      <c r="L439" s="152">
        <v>4</v>
      </c>
      <c r="M439" s="152">
        <v>11.2</v>
      </c>
      <c r="N439" s="152">
        <v>7.4</v>
      </c>
      <c r="O439" s="152">
        <v>4</v>
      </c>
      <c r="P439" s="154">
        <f>AVERAGE(L439,O439)</f>
        <v>4</v>
      </c>
      <c r="Q439" s="155" t="str">
        <f>IF(AND((N439+K439)/2&gt;5,(M439+J439)/2&gt;10,R439="N",S439="N"),4,IF(AND((N439+K439)/2&lt;5,(M439+J439)/2&gt;10,R439="N",S439="N"),4,IF(AND((N439+K439)/2&lt;5,(M439+J439)/2&lt;5,R439="Y"),1,IF(AND(S439="Y",R439="N"),3,IF(AND(S439="Y",R439="Y"),1,IF(AND((N439+K439)/2&lt;5,(M439+J439)/2&gt;5,(M439+J439)/2&lt;10,R439="N",S439="N"),2,IF(AND((N439+K439)/2&lt;5,(M439+J439)/2&lt;5,R439="N",S439="N"),0,"")))))))</f>
        <v/>
      </c>
      <c r="R439" s="152" t="s">
        <v>105</v>
      </c>
      <c r="S439" s="152" t="s">
        <v>105</v>
      </c>
      <c r="T439">
        <v>33.57</v>
      </c>
      <c r="U439" s="160" t="s">
        <v>165</v>
      </c>
      <c r="V439" s="153">
        <f t="shared" si="59"/>
        <v>7.9499999999999993</v>
      </c>
    </row>
    <row r="440" spans="1:22" x14ac:dyDescent="0.3">
      <c r="A440" s="153">
        <v>2374</v>
      </c>
      <c r="B440" s="153">
        <v>43529</v>
      </c>
      <c r="C440" s="153" t="b">
        <v>0</v>
      </c>
      <c r="D440" s="153" t="s">
        <v>88</v>
      </c>
      <c r="E440" s="153">
        <v>1</v>
      </c>
      <c r="F440" s="153">
        <v>6</v>
      </c>
      <c r="G440" s="153">
        <v>21</v>
      </c>
      <c r="H440" s="153" t="s">
        <v>159</v>
      </c>
      <c r="I440" s="153">
        <v>24</v>
      </c>
      <c r="J440" s="152">
        <v>7.8</v>
      </c>
      <c r="K440" s="152">
        <v>7</v>
      </c>
      <c r="L440" s="152">
        <v>2.6</v>
      </c>
      <c r="M440" s="152">
        <v>15.4</v>
      </c>
      <c r="N440" s="152">
        <v>6.9</v>
      </c>
      <c r="O440" s="152">
        <v>4.2</v>
      </c>
      <c r="P440" s="154">
        <f>AVERAGE(L440,O440)</f>
        <v>3.4000000000000004</v>
      </c>
      <c r="Q440" s="155">
        <f>IF(AND((N440+K440)/2&gt;5,(M440+J440)/2&gt;10,R440="N",S440="N"),4,IF(AND((N440+K440)/2&lt;5,(M440+J440)/2&gt;10,R440="N",S440="N"),4,IF(AND((N440+K440)/2&lt;5,(M440+J440)/2&lt;5,R440="Y"),1,IF(AND(S440="Y",R440="N"),3,IF(AND(S440="Y",R440="Y"),1,IF(AND((N440+K440)/2&lt;5,(M440+J440)/2&gt;5,(M440+J440)/2&lt;10,R440="N",S440="N"),2,IF(AND((N440+K440)/2&lt;5,(M440+J440)/2&lt;5,R440="N",S440="N"),0,"")))))))</f>
        <v>4</v>
      </c>
      <c r="R440" s="152" t="s">
        <v>105</v>
      </c>
      <c r="S440" s="152" t="s">
        <v>105</v>
      </c>
      <c r="T440">
        <v>34.674999999999997</v>
      </c>
      <c r="U440" s="160" t="s">
        <v>166</v>
      </c>
      <c r="V440" s="153">
        <f t="shared" si="59"/>
        <v>9.2750000000000004</v>
      </c>
    </row>
    <row r="441" spans="1:22" x14ac:dyDescent="0.3">
      <c r="A441" s="153">
        <v>2379</v>
      </c>
      <c r="B441" s="153">
        <v>43550</v>
      </c>
      <c r="C441" s="153" t="b">
        <v>1</v>
      </c>
      <c r="D441" s="153" t="s">
        <v>88</v>
      </c>
      <c r="E441" s="153">
        <v>1</v>
      </c>
      <c r="F441" s="153">
        <v>7</v>
      </c>
      <c r="G441" s="153">
        <v>10</v>
      </c>
      <c r="H441" s="153" t="s">
        <v>159</v>
      </c>
      <c r="I441" s="153">
        <v>24</v>
      </c>
      <c r="J441" s="152">
        <v>5.2</v>
      </c>
      <c r="K441" s="152">
        <v>2.1</v>
      </c>
      <c r="L441" s="152">
        <v>3.1</v>
      </c>
      <c r="M441" s="152">
        <v>4.8</v>
      </c>
      <c r="N441" s="152">
        <v>1.8</v>
      </c>
      <c r="O441" s="152">
        <v>2.1</v>
      </c>
      <c r="P441" s="154">
        <f>AVERAGE(L441,O441)</f>
        <v>2.6</v>
      </c>
      <c r="Q441" s="155" t="str">
        <f>IF(AND((N441+K441)/2&gt;5,(M441+J441)/2&gt;10,R441="N",S441="N"),4,IF(AND((N441+K441)/2&lt;5,(M441+J441)/2&gt;10,R441="N",S441="N"),4,IF(AND((N441+K441)/2&lt;5,(M441+J441)/2&lt;5,R441="Y"),1,IF(AND(S441="Y",R441="N"),3,IF(AND(S441="Y",R441="Y"),1,IF(AND((N441+K441)/2&lt;5,(M441+J441)/2&gt;5,(M441+J441)/2&lt;10,R441="N",S441="N"),2,IF(AND((N441+K441)/2&lt;5,(M441+J441)/2&lt;5,R441="N",S441="N"),0,"")))))))</f>
        <v/>
      </c>
      <c r="R441" s="152" t="s">
        <v>105</v>
      </c>
      <c r="S441" s="152" t="s">
        <v>105</v>
      </c>
      <c r="T441">
        <v>33.57</v>
      </c>
      <c r="U441" s="160" t="s">
        <v>165</v>
      </c>
      <c r="V441" s="153">
        <f t="shared" si="59"/>
        <v>3.4750000000000005</v>
      </c>
    </row>
    <row r="442" spans="1:22" x14ac:dyDescent="0.3">
      <c r="A442" s="153">
        <v>2380</v>
      </c>
      <c r="B442" s="153">
        <v>43550</v>
      </c>
      <c r="C442" s="153" t="b">
        <v>0</v>
      </c>
      <c r="D442" s="153" t="s">
        <v>88</v>
      </c>
      <c r="E442" s="153">
        <v>2</v>
      </c>
      <c r="F442" s="153">
        <v>7</v>
      </c>
      <c r="G442" s="153">
        <v>9</v>
      </c>
      <c r="H442" s="153" t="s">
        <v>159</v>
      </c>
      <c r="I442" s="153">
        <v>24</v>
      </c>
      <c r="J442" s="152">
        <v>11.1</v>
      </c>
      <c r="K442" s="152">
        <v>7.3</v>
      </c>
      <c r="L442" s="152">
        <v>4.2</v>
      </c>
      <c r="M442" s="152">
        <v>11.5</v>
      </c>
      <c r="N442" s="152">
        <v>6.9</v>
      </c>
      <c r="O442" s="152">
        <v>4</v>
      </c>
      <c r="P442" s="154">
        <f>AVERAGE(L442,O442)</f>
        <v>4.0999999999999996</v>
      </c>
      <c r="Q442" s="155">
        <f>IF(AND((N442+K442)/2&gt;5,(M442+J442)/2&gt;10,R442="N",S442="N"),4,IF(AND((N442+K442)/2&lt;5,(M442+J442)/2&gt;10,R442="N",S442="N"),4,IF(AND((N442+K442)/2&lt;5,(M442+J442)/2&lt;5,R442="Y"),1,IF(AND(S442="Y",R442="N"),3,IF(AND(S442="Y",R442="Y"),1,IF(AND((N442+K442)/2&lt;5,(M442+J442)/2&gt;5,(M442+J442)/2&lt;10,R442="N",S442="N"),2,IF(AND((N442+K442)/2&lt;5,(M442+J442)/2&lt;5,R442="N",S442="N"),0,"")))))))</f>
        <v>4</v>
      </c>
      <c r="R442" s="152" t="s">
        <v>105</v>
      </c>
      <c r="S442" s="152" t="s">
        <v>105</v>
      </c>
      <c r="T442">
        <v>33.35</v>
      </c>
      <c r="U442" s="160" t="s">
        <v>166</v>
      </c>
      <c r="V442" s="153">
        <f t="shared" si="59"/>
        <v>9.1999999999999993</v>
      </c>
    </row>
    <row r="443" spans="1:22" x14ac:dyDescent="0.3">
      <c r="A443" s="153">
        <v>2408</v>
      </c>
      <c r="B443" s="153">
        <v>43578</v>
      </c>
      <c r="C443" s="153" t="b">
        <v>1</v>
      </c>
      <c r="D443" s="153" t="s">
        <v>88</v>
      </c>
      <c r="E443" s="153">
        <v>1</v>
      </c>
      <c r="F443" s="153">
        <v>8</v>
      </c>
      <c r="G443" s="153">
        <v>5</v>
      </c>
      <c r="H443" s="153" t="s">
        <v>159</v>
      </c>
      <c r="I443" s="153">
        <v>24</v>
      </c>
      <c r="J443" s="153" t="s">
        <v>56</v>
      </c>
      <c r="K443" s="153" t="s">
        <v>56</v>
      </c>
      <c r="L443" s="153" t="s">
        <v>56</v>
      </c>
      <c r="M443" s="153" t="s">
        <v>56</v>
      </c>
      <c r="N443" s="153" t="s">
        <v>56</v>
      </c>
      <c r="O443" s="153" t="s">
        <v>56</v>
      </c>
      <c r="P443" s="153" t="s">
        <v>56</v>
      </c>
      <c r="Q443" s="155" t="s">
        <v>56</v>
      </c>
      <c r="R443" s="153" t="s">
        <v>56</v>
      </c>
      <c r="S443" s="153" t="s">
        <v>56</v>
      </c>
      <c r="T443">
        <v>33.24</v>
      </c>
      <c r="U443" s="160" t="s">
        <v>165</v>
      </c>
      <c r="V443" s="153" t="e">
        <f t="shared" si="59"/>
        <v>#DIV/0!</v>
      </c>
    </row>
    <row r="444" spans="1:22" x14ac:dyDescent="0.3">
      <c r="A444" s="153">
        <v>2408</v>
      </c>
      <c r="B444" s="153">
        <v>43578</v>
      </c>
      <c r="C444" s="153" t="b">
        <v>1</v>
      </c>
      <c r="D444" s="153" t="s">
        <v>88</v>
      </c>
      <c r="E444" s="153">
        <v>1</v>
      </c>
      <c r="F444" s="153">
        <v>8</v>
      </c>
      <c r="G444" s="153">
        <v>5</v>
      </c>
      <c r="H444" s="153" t="s">
        <v>159</v>
      </c>
      <c r="I444" s="153">
        <v>24</v>
      </c>
      <c r="J444" s="153" t="s">
        <v>56</v>
      </c>
      <c r="K444" s="153" t="s">
        <v>56</v>
      </c>
      <c r="L444" s="153" t="s">
        <v>56</v>
      </c>
      <c r="M444" s="153" t="s">
        <v>56</v>
      </c>
      <c r="N444" s="153" t="s">
        <v>56</v>
      </c>
      <c r="O444" s="153" t="s">
        <v>56</v>
      </c>
      <c r="P444" s="153" t="s">
        <v>56</v>
      </c>
      <c r="Q444" s="155" t="s">
        <v>56</v>
      </c>
      <c r="R444" s="153" t="s">
        <v>56</v>
      </c>
      <c r="S444" s="153" t="s">
        <v>56</v>
      </c>
      <c r="T444">
        <v>34.674999999999997</v>
      </c>
      <c r="U444" s="160" t="s">
        <v>166</v>
      </c>
      <c r="V444" s="153" t="e">
        <f t="shared" si="59"/>
        <v>#DIV/0!</v>
      </c>
    </row>
    <row r="445" spans="1:22" x14ac:dyDescent="0.3">
      <c r="A445" s="153">
        <v>2334</v>
      </c>
      <c r="B445" s="153">
        <v>43403</v>
      </c>
      <c r="C445" s="153" t="b">
        <v>0</v>
      </c>
      <c r="D445" s="153" t="s">
        <v>88</v>
      </c>
      <c r="E445" s="153">
        <v>1</v>
      </c>
      <c r="F445" s="153">
        <v>1</v>
      </c>
      <c r="G445" s="153">
        <v>12</v>
      </c>
      <c r="H445" s="153" t="s">
        <v>159</v>
      </c>
      <c r="I445" s="153">
        <v>25</v>
      </c>
      <c r="J445" s="152">
        <v>13</v>
      </c>
      <c r="K445" s="152">
        <v>5.0999999999999996</v>
      </c>
      <c r="L445" s="152">
        <v>5.5</v>
      </c>
      <c r="M445" s="152">
        <v>14.8</v>
      </c>
      <c r="N445" s="152">
        <v>6.5</v>
      </c>
      <c r="O445" s="152">
        <v>6.8</v>
      </c>
      <c r="P445" s="154">
        <f>AVERAGE(L445,O445)</f>
        <v>6.15</v>
      </c>
      <c r="Q445" s="155">
        <f>IF(AND((N445+K445)/2&gt;5,(M445+J445)/2&gt;10,R445="N",S445="N"),4,IF(AND((N445+K445)/2&lt;5,(M445+J445)/2&gt;10,R445="N",S445="N"),4,IF(AND((N445+K445)/2&lt;5,(M445+J445)/2&lt;5,R445="Y"),1,IF(AND(S445="Y",R445="N"),3,IF(AND(S445="Y",R445="Y"),1,IF(AND((N445+K445)/2&lt;5,(M445+J445)/2&gt;5,(M445+J445)/2&lt;10,R445="N",S445="N"),2,IF(AND((N445+K445)/2&lt;5,(M445+J445)/2&lt;5,R445="N",S445="N"),0,"")))))))</f>
        <v>4</v>
      </c>
      <c r="R445" s="152" t="s">
        <v>105</v>
      </c>
      <c r="S445" s="152" t="s">
        <v>105</v>
      </c>
      <c r="T445">
        <v>35.174999999999997</v>
      </c>
      <c r="U445" s="160" t="s">
        <v>166</v>
      </c>
      <c r="V445" s="153">
        <f t="shared" si="59"/>
        <v>9.8500000000000014</v>
      </c>
    </row>
    <row r="446" spans="1:22" x14ac:dyDescent="0.3">
      <c r="A446" s="153">
        <v>2335</v>
      </c>
      <c r="B446" s="153">
        <v>43403</v>
      </c>
      <c r="C446" s="153" t="b">
        <v>0</v>
      </c>
      <c r="D446" s="153" t="s">
        <v>89</v>
      </c>
      <c r="E446" s="153">
        <v>2</v>
      </c>
      <c r="F446" s="153">
        <v>1</v>
      </c>
      <c r="G446" s="153">
        <v>12</v>
      </c>
      <c r="H446" s="153" t="s">
        <v>159</v>
      </c>
      <c r="I446" s="153">
        <v>25</v>
      </c>
      <c r="J446" s="152">
        <v>16.600000000000001</v>
      </c>
      <c r="K446" s="152">
        <v>10.7</v>
      </c>
      <c r="L446" s="152">
        <v>5.9</v>
      </c>
      <c r="M446" s="152">
        <v>23.7</v>
      </c>
      <c r="N446" s="152">
        <v>12.5</v>
      </c>
      <c r="O446" s="152">
        <v>7.8</v>
      </c>
      <c r="P446" s="154">
        <f>AVERAGE(L446,O446)</f>
        <v>6.85</v>
      </c>
      <c r="Q446" s="155">
        <f>IF(AND((N446+K446)/2&gt;5,(M446+J446)/2&gt;10,R446="N",S446="N"),4,IF(AND((N446+K446)/2&lt;5,(M446+J446)/2&gt;10,R446="N",S446="N"),4,IF(AND((N446+K446)/2&lt;5,(M446+J446)/2&lt;5,R446="Y"),1,IF(AND(S446="Y",R446="N"),3,IF(AND(S446="Y",R446="Y"),1,IF(AND((N446+K446)/2&lt;5,(M446+J446)/2&gt;5,(M446+J446)/2&lt;10,R446="N",S446="N"),2,IF(AND((N446+K446)/2&lt;5,(M446+J446)/2&lt;5,R446="N",S446="N"),0,"")))))))</f>
        <v>4</v>
      </c>
      <c r="R446" s="152" t="s">
        <v>105</v>
      </c>
      <c r="S446" s="152" t="s">
        <v>105</v>
      </c>
      <c r="T446">
        <v>33.57</v>
      </c>
      <c r="U446" s="160" t="s">
        <v>165</v>
      </c>
      <c r="V446" s="153">
        <f t="shared" si="59"/>
        <v>15.875</v>
      </c>
    </row>
    <row r="447" spans="1:22" x14ac:dyDescent="0.3">
      <c r="A447" s="153">
        <v>2344</v>
      </c>
      <c r="B447" s="153">
        <v>43411</v>
      </c>
      <c r="C447" s="153" t="b">
        <v>0</v>
      </c>
      <c r="D447" s="153" t="s">
        <v>88</v>
      </c>
      <c r="E447" s="153">
        <v>1</v>
      </c>
      <c r="F447" s="153">
        <v>2</v>
      </c>
      <c r="G447" s="153">
        <v>14</v>
      </c>
      <c r="H447" s="153" t="s">
        <v>159</v>
      </c>
      <c r="I447" s="153">
        <v>25</v>
      </c>
      <c r="J447" s="153" t="s">
        <v>56</v>
      </c>
      <c r="K447" s="153" t="s">
        <v>56</v>
      </c>
      <c r="L447" s="153" t="s">
        <v>56</v>
      </c>
      <c r="M447" s="153" t="s">
        <v>56</v>
      </c>
      <c r="N447" s="153" t="s">
        <v>56</v>
      </c>
      <c r="O447" s="153" t="s">
        <v>56</v>
      </c>
      <c r="P447" s="153" t="s">
        <v>56</v>
      </c>
      <c r="Q447" s="155" t="s">
        <v>56</v>
      </c>
      <c r="R447" s="156" t="s">
        <v>56</v>
      </c>
      <c r="S447" s="153" t="s">
        <v>56</v>
      </c>
      <c r="T447">
        <v>35.174999999999997</v>
      </c>
      <c r="U447" s="160" t="s">
        <v>166</v>
      </c>
      <c r="V447" s="153" t="e">
        <f t="shared" si="59"/>
        <v>#DIV/0!</v>
      </c>
    </row>
    <row r="448" spans="1:22" x14ac:dyDescent="0.3">
      <c r="A448" s="153">
        <v>2351</v>
      </c>
      <c r="B448" s="153">
        <v>43424</v>
      </c>
      <c r="C448" s="153" t="b">
        <v>0</v>
      </c>
      <c r="D448" s="153" t="s">
        <v>88</v>
      </c>
      <c r="E448" s="153">
        <v>2</v>
      </c>
      <c r="F448" s="153">
        <v>3</v>
      </c>
      <c r="G448" s="153">
        <v>6</v>
      </c>
      <c r="H448" s="153" t="s">
        <v>159</v>
      </c>
      <c r="I448" s="153">
        <v>25</v>
      </c>
      <c r="J448" s="152">
        <v>9.8000000000000007</v>
      </c>
      <c r="K448" s="152">
        <v>4.8</v>
      </c>
      <c r="L448" s="152">
        <v>5.0999999999999996</v>
      </c>
      <c r="M448" s="152">
        <v>14.3</v>
      </c>
      <c r="N448" s="152">
        <v>4.2</v>
      </c>
      <c r="O448" s="152">
        <v>15</v>
      </c>
      <c r="P448" s="154">
        <f>AVERAGE(L448,O448)</f>
        <v>10.050000000000001</v>
      </c>
      <c r="Q448" s="155">
        <f>IF(AND((N448+K448)/2&gt;5,(M448+J448)/2&gt;10,R448="N",S448="N"),4,IF(AND((N448+K448)/2&lt;5,(M448+J448)/2&gt;10,R448="N",S448="N"),4,IF(AND((N448+K448)/2&lt;5,(M448+J448)/2&lt;5,R448="Y"),1,IF(AND(S448="Y",R448="N"),3,IF(AND(S448="Y",R448="Y"),1,IF(AND((N448+K448)/2&lt;5,(M448+J448)/2&gt;5,(M448+J448)/2&lt;10,R448="N",S448="N"),2,IF(AND((N448+K448)/2&lt;5,(M448+J448)/2&lt;5,R448="N",S448="N"),0,"")))))))</f>
        <v>4</v>
      </c>
      <c r="R448" s="152" t="s">
        <v>105</v>
      </c>
      <c r="S448" s="152" t="s">
        <v>105</v>
      </c>
      <c r="T448">
        <v>33.35</v>
      </c>
      <c r="U448" s="160" t="s">
        <v>166</v>
      </c>
      <c r="V448" s="153">
        <f t="shared" si="59"/>
        <v>8.2750000000000004</v>
      </c>
    </row>
    <row r="449" spans="1:22" x14ac:dyDescent="0.3">
      <c r="A449" s="153">
        <v>2351</v>
      </c>
      <c r="B449" s="153">
        <v>43424</v>
      </c>
      <c r="C449" s="153" t="b">
        <v>0</v>
      </c>
      <c r="D449" s="153" t="s">
        <v>88</v>
      </c>
      <c r="E449" s="153">
        <v>2</v>
      </c>
      <c r="F449" s="153">
        <v>3</v>
      </c>
      <c r="G449" s="153">
        <v>6</v>
      </c>
      <c r="H449" s="153" t="s">
        <v>159</v>
      </c>
      <c r="I449" s="153">
        <v>25</v>
      </c>
      <c r="J449" s="152">
        <v>17</v>
      </c>
      <c r="K449" s="152">
        <v>4</v>
      </c>
      <c r="L449" s="152">
        <v>12.5</v>
      </c>
      <c r="M449" s="152">
        <v>13.2</v>
      </c>
      <c r="N449" s="152">
        <v>4.8</v>
      </c>
      <c r="O449" s="152">
        <v>10.3</v>
      </c>
      <c r="P449" s="154">
        <f>AVERAGE(L449,O449)</f>
        <v>11.4</v>
      </c>
      <c r="Q449" s="155">
        <f>IF(AND((N449+K449)/2&gt;5,(M449+J449)/2&gt;10,R449="N",S449="N"),4,IF(AND((N449+K449)/2&lt;5,(M449+J449)/2&gt;10,R449="N",S449="N"),4,IF(AND((N449+K449)/2&lt;5,(M449+J449)/2&lt;5,R449="Y"),1,IF(AND(S449="Y",R449="N"),3,IF(AND(S449="Y",R449="Y"),1,IF(AND((N449+K449)/2&lt;5,(M449+J449)/2&gt;5,(M449+J449)/2&lt;10,R449="N",S449="N"),2,IF(AND((N449+K449)/2&lt;5,(M449+J449)/2&lt;5,R449="N",S449="N"),0,"")))))))</f>
        <v>4</v>
      </c>
      <c r="R449" s="152" t="s">
        <v>105</v>
      </c>
      <c r="S449" s="152" t="s">
        <v>105</v>
      </c>
      <c r="T449">
        <v>35.174999999999997</v>
      </c>
      <c r="U449" s="160" t="s">
        <v>166</v>
      </c>
      <c r="V449" s="153">
        <f t="shared" si="59"/>
        <v>9.75</v>
      </c>
    </row>
    <row r="450" spans="1:22" x14ac:dyDescent="0.3">
      <c r="A450" s="153">
        <v>2367</v>
      </c>
      <c r="B450" s="153">
        <v>43507</v>
      </c>
      <c r="C450" s="153" t="b">
        <v>0</v>
      </c>
      <c r="D450" s="153" t="s">
        <v>89</v>
      </c>
      <c r="E450" s="153">
        <v>2</v>
      </c>
      <c r="F450" s="153">
        <v>4</v>
      </c>
      <c r="G450" s="153">
        <v>1</v>
      </c>
      <c r="H450" s="153" t="s">
        <v>159</v>
      </c>
      <c r="I450" s="153">
        <v>25</v>
      </c>
      <c r="J450" s="153" t="s">
        <v>56</v>
      </c>
      <c r="K450" s="153" t="s">
        <v>56</v>
      </c>
      <c r="L450" s="153" t="s">
        <v>56</v>
      </c>
      <c r="M450" s="153" t="s">
        <v>56</v>
      </c>
      <c r="N450" s="153" t="s">
        <v>56</v>
      </c>
      <c r="O450" s="153" t="s">
        <v>56</v>
      </c>
      <c r="P450" s="153" t="s">
        <v>56</v>
      </c>
      <c r="Q450" s="155" t="s">
        <v>56</v>
      </c>
      <c r="R450" s="156" t="s">
        <v>56</v>
      </c>
      <c r="S450" s="153" t="s">
        <v>56</v>
      </c>
      <c r="T450">
        <v>33.57</v>
      </c>
      <c r="U450" s="160" t="s">
        <v>165</v>
      </c>
      <c r="V450" s="153" t="e">
        <f t="shared" si="59"/>
        <v>#DIV/0!</v>
      </c>
    </row>
    <row r="451" spans="1:22" x14ac:dyDescent="0.3">
      <c r="A451" s="153">
        <v>2367</v>
      </c>
      <c r="B451" s="153">
        <v>43507</v>
      </c>
      <c r="C451" s="153" t="b">
        <v>0</v>
      </c>
      <c r="D451" s="153" t="s">
        <v>89</v>
      </c>
      <c r="E451" s="153">
        <v>2</v>
      </c>
      <c r="F451" s="153">
        <v>4</v>
      </c>
      <c r="G451" s="153">
        <v>1</v>
      </c>
      <c r="H451" s="153" t="s">
        <v>159</v>
      </c>
      <c r="I451" s="153">
        <v>25</v>
      </c>
      <c r="J451" s="153" t="s">
        <v>56</v>
      </c>
      <c r="K451" s="153" t="s">
        <v>56</v>
      </c>
      <c r="L451" s="153" t="s">
        <v>56</v>
      </c>
      <c r="M451" s="153" t="s">
        <v>56</v>
      </c>
      <c r="N451" s="153" t="s">
        <v>56</v>
      </c>
      <c r="O451" s="153" t="s">
        <v>56</v>
      </c>
      <c r="P451" s="153" t="s">
        <v>56</v>
      </c>
      <c r="Q451" s="155" t="s">
        <v>56</v>
      </c>
      <c r="R451" s="156" t="s">
        <v>56</v>
      </c>
      <c r="S451" s="153" t="s">
        <v>56</v>
      </c>
      <c r="T451">
        <v>35.174999999999997</v>
      </c>
      <c r="U451" s="160" t="s">
        <v>166</v>
      </c>
      <c r="V451" s="153" t="e">
        <f t="shared" ref="V451:V514" si="66">AVERAGE(J451:K451,M451:N451)</f>
        <v>#DIV/0!</v>
      </c>
    </row>
    <row r="452" spans="1:22" x14ac:dyDescent="0.3">
      <c r="A452" s="153">
        <v>2368</v>
      </c>
      <c r="B452" s="153">
        <v>43507</v>
      </c>
      <c r="C452" s="153" t="b">
        <v>1</v>
      </c>
      <c r="D452" s="153" t="s">
        <v>88</v>
      </c>
      <c r="E452" s="153">
        <v>1</v>
      </c>
      <c r="F452" s="153">
        <v>4</v>
      </c>
      <c r="G452" s="153">
        <v>1</v>
      </c>
      <c r="H452" s="153" t="s">
        <v>159</v>
      </c>
      <c r="I452" s="153">
        <v>25</v>
      </c>
      <c r="J452" s="152">
        <v>4.5999999999999996</v>
      </c>
      <c r="K452" s="152">
        <v>1</v>
      </c>
      <c r="L452" s="152">
        <v>1.6</v>
      </c>
      <c r="M452" s="152">
        <v>4</v>
      </c>
      <c r="N452" s="152">
        <v>1.3</v>
      </c>
      <c r="O452" s="152">
        <v>0.9</v>
      </c>
      <c r="P452" s="154">
        <f>AVERAGE(L452,O452)</f>
        <v>1.25</v>
      </c>
      <c r="Q452" s="155">
        <f>IF(AND((N452+K452)/2&gt;5,(M452+J452)/2&gt;10,R452="N",S452="N"),4,IF(AND((N452+K452)/2&lt;5,(M452+J452)/2&gt;10,R452="N",S452="N"),4,IF(AND((N452+K452)/2&lt;5,(M452+J452)/2&lt;5,R452="Y"),1,IF(AND(S452="Y",R452="N"),3,IF(AND(S452="Y",R452="Y"),1,IF(AND((N452+K452)/2&lt;5,(M452+J452)/2&gt;5,(M452+J452)/2&lt;10,R452="N",S452="N"),2,IF(AND((N452+K452)/2&lt;5,(M452+J452)/2&lt;5,R452="N",S452="N"),0,"")))))))</f>
        <v>0</v>
      </c>
      <c r="R452" s="152" t="s">
        <v>105</v>
      </c>
      <c r="S452" s="152" t="s">
        <v>105</v>
      </c>
      <c r="T452">
        <v>34.674999999999997</v>
      </c>
      <c r="U452" s="160" t="s">
        <v>166</v>
      </c>
      <c r="V452" s="153">
        <f t="shared" si="66"/>
        <v>2.7250000000000001</v>
      </c>
    </row>
    <row r="453" spans="1:22" x14ac:dyDescent="0.3">
      <c r="A453" s="153">
        <v>2370</v>
      </c>
      <c r="B453" s="153">
        <v>43514</v>
      </c>
      <c r="C453" s="153" t="b">
        <v>0</v>
      </c>
      <c r="D453" s="153" t="s">
        <v>89</v>
      </c>
      <c r="E453" s="153">
        <v>2</v>
      </c>
      <c r="F453" s="153">
        <v>5</v>
      </c>
      <c r="G453" s="153">
        <v>16</v>
      </c>
      <c r="H453" s="153" t="s">
        <v>159</v>
      </c>
      <c r="I453" s="153">
        <v>25</v>
      </c>
      <c r="J453" s="153" t="s">
        <v>56</v>
      </c>
      <c r="K453" s="153" t="s">
        <v>56</v>
      </c>
      <c r="L453" s="153" t="s">
        <v>56</v>
      </c>
      <c r="M453" s="153" t="s">
        <v>56</v>
      </c>
      <c r="N453" s="153" t="s">
        <v>56</v>
      </c>
      <c r="O453" s="153" t="s">
        <v>56</v>
      </c>
      <c r="P453" s="153" t="s">
        <v>56</v>
      </c>
      <c r="Q453" s="155" t="s">
        <v>56</v>
      </c>
      <c r="R453" s="153" t="s">
        <v>56</v>
      </c>
      <c r="S453" s="153" t="s">
        <v>56</v>
      </c>
      <c r="T453">
        <v>33.57</v>
      </c>
      <c r="U453" s="160" t="s">
        <v>165</v>
      </c>
      <c r="V453" s="153" t="e">
        <f t="shared" si="66"/>
        <v>#DIV/0!</v>
      </c>
    </row>
    <row r="454" spans="1:22" x14ac:dyDescent="0.3">
      <c r="A454" s="153">
        <v>2370</v>
      </c>
      <c r="B454" s="153">
        <v>43514</v>
      </c>
      <c r="C454" s="153" t="b">
        <v>0</v>
      </c>
      <c r="D454" s="153" t="s">
        <v>89</v>
      </c>
      <c r="E454" s="153">
        <v>2</v>
      </c>
      <c r="F454" s="153">
        <v>5</v>
      </c>
      <c r="G454" s="153">
        <v>16</v>
      </c>
      <c r="H454" s="153" t="s">
        <v>159</v>
      </c>
      <c r="I454" s="153">
        <v>25</v>
      </c>
      <c r="J454" s="153" t="s">
        <v>56</v>
      </c>
      <c r="K454" s="153" t="s">
        <v>56</v>
      </c>
      <c r="L454" s="153" t="s">
        <v>56</v>
      </c>
      <c r="M454" s="153" t="s">
        <v>56</v>
      </c>
      <c r="N454" s="153" t="s">
        <v>56</v>
      </c>
      <c r="O454" s="153" t="s">
        <v>56</v>
      </c>
      <c r="P454" s="153" t="s">
        <v>56</v>
      </c>
      <c r="Q454" s="155" t="s">
        <v>56</v>
      </c>
      <c r="R454" s="153" t="s">
        <v>56</v>
      </c>
      <c r="S454" s="153" t="s">
        <v>56</v>
      </c>
      <c r="T454">
        <v>34.674999999999997</v>
      </c>
      <c r="U454" s="160" t="s">
        <v>166</v>
      </c>
      <c r="V454" s="153" t="e">
        <f t="shared" si="66"/>
        <v>#DIV/0!</v>
      </c>
    </row>
    <row r="455" spans="1:22" x14ac:dyDescent="0.3">
      <c r="A455" s="153">
        <v>2374</v>
      </c>
      <c r="B455" s="153">
        <v>43529</v>
      </c>
      <c r="C455" s="153" t="b">
        <v>0</v>
      </c>
      <c r="D455" s="153" t="s">
        <v>88</v>
      </c>
      <c r="E455" s="153">
        <v>1</v>
      </c>
      <c r="F455" s="153">
        <v>6</v>
      </c>
      <c r="G455" s="153">
        <v>21</v>
      </c>
      <c r="H455" s="153" t="s">
        <v>159</v>
      </c>
      <c r="I455" s="153">
        <v>25</v>
      </c>
      <c r="J455" s="152">
        <v>8.1999999999999993</v>
      </c>
      <c r="K455" s="152">
        <v>6.8</v>
      </c>
      <c r="L455" s="152">
        <v>3.9</v>
      </c>
      <c r="M455" s="152">
        <v>16.2</v>
      </c>
      <c r="N455" s="152">
        <v>7</v>
      </c>
      <c r="O455" s="152">
        <v>4.5</v>
      </c>
      <c r="P455" s="154">
        <f t="shared" ref="P455:P465" si="67">AVERAGE(L455,O455)</f>
        <v>4.2</v>
      </c>
      <c r="Q455" s="155">
        <f t="shared" ref="Q455:Q465" si="68">IF(AND((N455+K455)/2&gt;5,(M455+J455)/2&gt;10,R455="N",S455="N"),4,IF(AND((N455+K455)/2&lt;5,(M455+J455)/2&gt;10,R455="N",S455="N"),4,IF(AND((N455+K455)/2&lt;5,(M455+J455)/2&lt;5,R455="Y"),1,IF(AND(S455="Y",R455="N"),3,IF(AND(S455="Y",R455="Y"),1,IF(AND((N455+K455)/2&lt;5,(M455+J455)/2&gt;5,(M455+J455)/2&lt;10,R455="N",S455="N"),2,IF(AND((N455+K455)/2&lt;5,(M455+J455)/2&lt;5,R455="N",S455="N"),0,"")))))))</f>
        <v>4</v>
      </c>
      <c r="R455" s="152" t="s">
        <v>105</v>
      </c>
      <c r="S455" s="152" t="s">
        <v>105</v>
      </c>
      <c r="T455">
        <v>34.174999999999997</v>
      </c>
      <c r="U455" s="160" t="s">
        <v>166</v>
      </c>
      <c r="V455" s="153">
        <f t="shared" si="66"/>
        <v>9.5500000000000007</v>
      </c>
    </row>
    <row r="456" spans="1:22" x14ac:dyDescent="0.3">
      <c r="A456" s="153">
        <v>2374</v>
      </c>
      <c r="B456" s="153">
        <v>43529</v>
      </c>
      <c r="C456" s="153" t="b">
        <v>0</v>
      </c>
      <c r="D456" s="153" t="s">
        <v>88</v>
      </c>
      <c r="E456" s="153">
        <v>1</v>
      </c>
      <c r="F456" s="153">
        <v>6</v>
      </c>
      <c r="G456" s="153">
        <v>21</v>
      </c>
      <c r="H456" s="153" t="s">
        <v>159</v>
      </c>
      <c r="I456" s="153">
        <v>25</v>
      </c>
      <c r="J456" s="152">
        <v>9.8000000000000007</v>
      </c>
      <c r="K456" s="152">
        <v>6.9</v>
      </c>
      <c r="L456" s="152">
        <v>4.5</v>
      </c>
      <c r="M456" s="152">
        <v>14.5</v>
      </c>
      <c r="N456" s="152">
        <v>7</v>
      </c>
      <c r="O456" s="152">
        <v>5.3</v>
      </c>
      <c r="P456" s="154">
        <f t="shared" si="67"/>
        <v>4.9000000000000004</v>
      </c>
      <c r="Q456" s="155">
        <f t="shared" si="68"/>
        <v>4</v>
      </c>
      <c r="R456" s="152" t="s">
        <v>105</v>
      </c>
      <c r="S456" s="152" t="s">
        <v>105</v>
      </c>
      <c r="T456">
        <v>35.174999999999997</v>
      </c>
      <c r="U456" s="160" t="s">
        <v>166</v>
      </c>
      <c r="V456" s="153">
        <f t="shared" si="66"/>
        <v>9.5500000000000007</v>
      </c>
    </row>
    <row r="457" spans="1:22" x14ac:dyDescent="0.3">
      <c r="A457" s="153">
        <v>2379</v>
      </c>
      <c r="B457" s="153">
        <v>43550</v>
      </c>
      <c r="C457" s="153" t="b">
        <v>1</v>
      </c>
      <c r="D457" s="153" t="s">
        <v>88</v>
      </c>
      <c r="E457" s="153">
        <v>1</v>
      </c>
      <c r="F457" s="153">
        <v>7</v>
      </c>
      <c r="G457" s="153">
        <v>10</v>
      </c>
      <c r="H457" s="153" t="s">
        <v>159</v>
      </c>
      <c r="I457" s="153">
        <v>25</v>
      </c>
      <c r="J457" s="152">
        <v>7.2</v>
      </c>
      <c r="K457" s="152">
        <v>2.1</v>
      </c>
      <c r="L457" s="152">
        <v>4.5</v>
      </c>
      <c r="M457" s="152">
        <v>6.6</v>
      </c>
      <c r="N457" s="152">
        <v>2.2000000000000002</v>
      </c>
      <c r="O457" s="152">
        <v>3</v>
      </c>
      <c r="P457" s="154">
        <f t="shared" si="67"/>
        <v>3.75</v>
      </c>
      <c r="Q457" s="155">
        <f t="shared" si="68"/>
        <v>2</v>
      </c>
      <c r="R457" s="152" t="s">
        <v>105</v>
      </c>
      <c r="S457" s="152" t="s">
        <v>105</v>
      </c>
      <c r="T457">
        <v>34.174999999999997</v>
      </c>
      <c r="U457" s="160" t="s">
        <v>166</v>
      </c>
      <c r="V457" s="153">
        <f t="shared" si="66"/>
        <v>4.5250000000000004</v>
      </c>
    </row>
    <row r="458" spans="1:22" x14ac:dyDescent="0.3">
      <c r="A458" s="153">
        <v>2379</v>
      </c>
      <c r="B458" s="153">
        <v>43550</v>
      </c>
      <c r="C458" s="153" t="b">
        <v>1</v>
      </c>
      <c r="D458" s="153" t="s">
        <v>88</v>
      </c>
      <c r="E458" s="153">
        <v>1</v>
      </c>
      <c r="F458" s="153">
        <v>7</v>
      </c>
      <c r="G458" s="153">
        <v>10</v>
      </c>
      <c r="H458" s="153" t="s">
        <v>159</v>
      </c>
      <c r="I458" s="153">
        <v>25</v>
      </c>
      <c r="J458" s="152">
        <v>6.5</v>
      </c>
      <c r="K458" s="152">
        <v>2.6</v>
      </c>
      <c r="L458" s="152">
        <v>3.9</v>
      </c>
      <c r="M458" s="152">
        <v>4.4000000000000004</v>
      </c>
      <c r="N458" s="152">
        <v>2.1</v>
      </c>
      <c r="O458" s="152">
        <v>4</v>
      </c>
      <c r="P458" s="154">
        <f t="shared" si="67"/>
        <v>3.95</v>
      </c>
      <c r="Q458" s="155">
        <f t="shared" si="68"/>
        <v>2</v>
      </c>
      <c r="R458" s="152" t="s">
        <v>105</v>
      </c>
      <c r="S458" s="152" t="s">
        <v>105</v>
      </c>
      <c r="T458">
        <v>35.674999999999997</v>
      </c>
      <c r="U458" s="160" t="s">
        <v>166</v>
      </c>
      <c r="V458" s="153">
        <f t="shared" si="66"/>
        <v>3.9</v>
      </c>
    </row>
    <row r="459" spans="1:22" x14ac:dyDescent="0.3">
      <c r="A459" s="153">
        <v>2380</v>
      </c>
      <c r="B459" s="153">
        <v>43550</v>
      </c>
      <c r="C459" s="153" t="b">
        <v>0</v>
      </c>
      <c r="D459" s="153" t="s">
        <v>88</v>
      </c>
      <c r="E459" s="153">
        <v>2</v>
      </c>
      <c r="F459" s="153">
        <v>7</v>
      </c>
      <c r="G459" s="153">
        <v>9</v>
      </c>
      <c r="H459" s="153" t="s">
        <v>159</v>
      </c>
      <c r="I459" s="153">
        <v>25</v>
      </c>
      <c r="J459" s="152">
        <v>12.3</v>
      </c>
      <c r="K459" s="152">
        <v>7.3</v>
      </c>
      <c r="L459" s="152">
        <v>5</v>
      </c>
      <c r="M459" s="152">
        <v>11</v>
      </c>
      <c r="N459" s="152">
        <v>7.3</v>
      </c>
      <c r="O459" s="152">
        <v>4.3</v>
      </c>
      <c r="P459" s="154">
        <f t="shared" si="67"/>
        <v>4.6500000000000004</v>
      </c>
      <c r="Q459" s="155">
        <f t="shared" si="68"/>
        <v>4</v>
      </c>
      <c r="R459" s="152" t="s">
        <v>105</v>
      </c>
      <c r="S459" s="152" t="s">
        <v>105</v>
      </c>
      <c r="T459">
        <v>33.57</v>
      </c>
      <c r="U459" s="160" t="s">
        <v>165</v>
      </c>
      <c r="V459" s="153">
        <f t="shared" si="66"/>
        <v>9.4749999999999996</v>
      </c>
    </row>
    <row r="460" spans="1:22" x14ac:dyDescent="0.3">
      <c r="A460" s="153">
        <v>2407</v>
      </c>
      <c r="B460" s="153">
        <v>43578</v>
      </c>
      <c r="C460" s="153" t="b">
        <v>0</v>
      </c>
      <c r="D460" s="153" t="s">
        <v>89</v>
      </c>
      <c r="E460" s="153">
        <v>2</v>
      </c>
      <c r="F460" s="153">
        <v>8</v>
      </c>
      <c r="G460" s="153">
        <v>5</v>
      </c>
      <c r="H460" s="153" t="s">
        <v>159</v>
      </c>
      <c r="I460" s="153">
        <v>25</v>
      </c>
      <c r="J460" s="152">
        <v>6</v>
      </c>
      <c r="K460" s="152">
        <v>2.6</v>
      </c>
      <c r="L460" s="152">
        <v>3.4</v>
      </c>
      <c r="M460" s="152">
        <v>5.4</v>
      </c>
      <c r="N460" s="152">
        <v>2.9</v>
      </c>
      <c r="O460" s="152">
        <v>2.5</v>
      </c>
      <c r="P460" s="154">
        <f t="shared" si="67"/>
        <v>2.95</v>
      </c>
      <c r="Q460" s="155">
        <f t="shared" si="68"/>
        <v>2</v>
      </c>
      <c r="R460" s="152" t="s">
        <v>105</v>
      </c>
      <c r="S460" s="152" t="s">
        <v>105</v>
      </c>
      <c r="T460">
        <v>33.24</v>
      </c>
      <c r="U460" s="160" t="s">
        <v>165</v>
      </c>
      <c r="V460" s="153">
        <f t="shared" si="66"/>
        <v>4.2249999999999996</v>
      </c>
    </row>
    <row r="461" spans="1:22" x14ac:dyDescent="0.3">
      <c r="A461" s="153">
        <v>2407</v>
      </c>
      <c r="B461" s="153">
        <v>43578</v>
      </c>
      <c r="C461" s="153" t="b">
        <v>0</v>
      </c>
      <c r="D461" s="153" t="s">
        <v>89</v>
      </c>
      <c r="E461" s="153">
        <v>2</v>
      </c>
      <c r="F461" s="153">
        <v>8</v>
      </c>
      <c r="G461" s="153">
        <v>5</v>
      </c>
      <c r="H461" s="153" t="s">
        <v>159</v>
      </c>
      <c r="I461" s="153">
        <v>25</v>
      </c>
      <c r="J461" s="152">
        <v>5.5</v>
      </c>
      <c r="K461" s="152">
        <v>2.6</v>
      </c>
      <c r="L461" s="152">
        <v>3.3</v>
      </c>
      <c r="M461" s="152">
        <v>6.8</v>
      </c>
      <c r="N461" s="152">
        <v>2.9</v>
      </c>
      <c r="O461" s="152">
        <v>2.9</v>
      </c>
      <c r="P461" s="154">
        <f t="shared" si="67"/>
        <v>3.0999999999999996</v>
      </c>
      <c r="Q461" s="155">
        <f t="shared" si="68"/>
        <v>2</v>
      </c>
      <c r="R461" s="152" t="s">
        <v>105</v>
      </c>
      <c r="S461" s="152" t="s">
        <v>105</v>
      </c>
      <c r="T461">
        <v>34.674999999999997</v>
      </c>
      <c r="U461" s="160" t="s">
        <v>166</v>
      </c>
      <c r="V461" s="153">
        <f t="shared" si="66"/>
        <v>4.4499999999999993</v>
      </c>
    </row>
    <row r="462" spans="1:22" x14ac:dyDescent="0.3">
      <c r="A462" s="153">
        <v>2334</v>
      </c>
      <c r="B462" s="153">
        <v>43403</v>
      </c>
      <c r="C462" s="153" t="b">
        <v>0</v>
      </c>
      <c r="D462" s="153" t="s">
        <v>88</v>
      </c>
      <c r="E462" s="153">
        <v>1</v>
      </c>
      <c r="F462" s="153">
        <v>1</v>
      </c>
      <c r="G462" s="153">
        <v>12</v>
      </c>
      <c r="H462" s="153" t="s">
        <v>159</v>
      </c>
      <c r="I462" s="153">
        <v>26</v>
      </c>
      <c r="J462" s="152">
        <v>15.2</v>
      </c>
      <c r="K462" s="152">
        <v>5.4</v>
      </c>
      <c r="L462" s="152">
        <v>8.1999999999999993</v>
      </c>
      <c r="M462" s="152">
        <v>13.9</v>
      </c>
      <c r="N462" s="152">
        <v>5.0999999999999996</v>
      </c>
      <c r="O462" s="152">
        <v>5.6</v>
      </c>
      <c r="P462" s="154">
        <f t="shared" si="67"/>
        <v>6.8999999999999995</v>
      </c>
      <c r="Q462" s="155">
        <f t="shared" si="68"/>
        <v>4</v>
      </c>
      <c r="R462" s="152" t="s">
        <v>105</v>
      </c>
      <c r="S462" s="152" t="s">
        <v>105</v>
      </c>
      <c r="T462">
        <v>34.674999999999997</v>
      </c>
      <c r="U462" s="160" t="s">
        <v>166</v>
      </c>
      <c r="V462" s="153">
        <f t="shared" si="66"/>
        <v>9.9</v>
      </c>
    </row>
    <row r="463" spans="1:22" x14ac:dyDescent="0.3">
      <c r="A463" s="153">
        <v>2334</v>
      </c>
      <c r="B463" s="153">
        <v>43403</v>
      </c>
      <c r="C463" s="153" t="b">
        <v>0</v>
      </c>
      <c r="D463" s="153" t="s">
        <v>88</v>
      </c>
      <c r="E463" s="153">
        <v>1</v>
      </c>
      <c r="F463" s="153">
        <v>1</v>
      </c>
      <c r="G463" s="153">
        <v>12</v>
      </c>
      <c r="H463" s="153" t="s">
        <v>159</v>
      </c>
      <c r="I463" s="153">
        <v>26</v>
      </c>
      <c r="J463" s="152">
        <v>15.5</v>
      </c>
      <c r="K463" s="152">
        <v>6.1</v>
      </c>
      <c r="L463" s="152">
        <v>7.4</v>
      </c>
      <c r="M463" s="152">
        <v>14</v>
      </c>
      <c r="N463" s="152">
        <v>7</v>
      </c>
      <c r="O463" s="152">
        <v>7.8</v>
      </c>
      <c r="P463" s="154">
        <f t="shared" si="67"/>
        <v>7.6</v>
      </c>
      <c r="Q463" s="155">
        <f t="shared" si="68"/>
        <v>4</v>
      </c>
      <c r="R463" s="152" t="s">
        <v>105</v>
      </c>
      <c r="S463" s="152" t="s">
        <v>105</v>
      </c>
      <c r="T463">
        <v>36.174999999999997</v>
      </c>
      <c r="U463" s="160" t="s">
        <v>166</v>
      </c>
      <c r="V463" s="153">
        <f t="shared" si="66"/>
        <v>10.65</v>
      </c>
    </row>
    <row r="464" spans="1:22" x14ac:dyDescent="0.3">
      <c r="A464" s="153">
        <v>2335</v>
      </c>
      <c r="B464" s="153">
        <v>43403</v>
      </c>
      <c r="C464" s="153" t="b">
        <v>0</v>
      </c>
      <c r="D464" s="153" t="s">
        <v>89</v>
      </c>
      <c r="E464" s="153">
        <v>2</v>
      </c>
      <c r="F464" s="153">
        <v>1</v>
      </c>
      <c r="G464" s="153">
        <v>12</v>
      </c>
      <c r="H464" s="153" t="s">
        <v>159</v>
      </c>
      <c r="I464" s="153">
        <v>26</v>
      </c>
      <c r="J464" s="152">
        <v>19.399999999999999</v>
      </c>
      <c r="K464" s="152">
        <v>12.9</v>
      </c>
      <c r="L464" s="152">
        <v>8.5</v>
      </c>
      <c r="M464" s="152">
        <v>27.3</v>
      </c>
      <c r="N464" s="152">
        <v>12.6</v>
      </c>
      <c r="O464" s="152">
        <v>8.6999999999999993</v>
      </c>
      <c r="P464" s="154">
        <f t="shared" si="67"/>
        <v>8.6</v>
      </c>
      <c r="Q464" s="155">
        <f t="shared" si="68"/>
        <v>4</v>
      </c>
      <c r="R464" s="152" t="s">
        <v>105</v>
      </c>
      <c r="S464" s="152" t="s">
        <v>105</v>
      </c>
      <c r="T464">
        <v>35.174999999999997</v>
      </c>
      <c r="U464" s="160" t="s">
        <v>166</v>
      </c>
      <c r="V464" s="153">
        <f t="shared" si="66"/>
        <v>18.049999999999997</v>
      </c>
    </row>
    <row r="465" spans="1:22" x14ac:dyDescent="0.3">
      <c r="A465" s="153">
        <v>2343</v>
      </c>
      <c r="B465" s="153">
        <v>43411</v>
      </c>
      <c r="C465" s="153" t="b">
        <v>0</v>
      </c>
      <c r="D465" s="153" t="s">
        <v>88</v>
      </c>
      <c r="E465" s="153">
        <v>2</v>
      </c>
      <c r="F465" s="153">
        <v>2</v>
      </c>
      <c r="G465" s="153">
        <v>12</v>
      </c>
      <c r="H465" s="153" t="s">
        <v>159</v>
      </c>
      <c r="I465" s="153">
        <v>26</v>
      </c>
      <c r="J465" s="152">
        <v>12</v>
      </c>
      <c r="K465" s="152">
        <v>4.5</v>
      </c>
      <c r="L465" s="152">
        <v>6.5</v>
      </c>
      <c r="M465" s="152">
        <v>15</v>
      </c>
      <c r="N465" s="152">
        <v>6.1</v>
      </c>
      <c r="O465" s="152">
        <v>6.2</v>
      </c>
      <c r="P465" s="154">
        <f t="shared" si="67"/>
        <v>6.35</v>
      </c>
      <c r="Q465" s="155">
        <f t="shared" si="68"/>
        <v>4</v>
      </c>
      <c r="R465" s="152" t="s">
        <v>105</v>
      </c>
      <c r="S465" s="152" t="s">
        <v>105</v>
      </c>
      <c r="T465">
        <v>35.174999999999997</v>
      </c>
      <c r="U465" s="160" t="s">
        <v>166</v>
      </c>
      <c r="V465" s="153">
        <f t="shared" si="66"/>
        <v>9.4</v>
      </c>
    </row>
    <row r="466" spans="1:22" x14ac:dyDescent="0.3">
      <c r="A466" s="153">
        <v>2344</v>
      </c>
      <c r="B466" s="153">
        <v>43411</v>
      </c>
      <c r="C466" s="153" t="b">
        <v>0</v>
      </c>
      <c r="D466" s="153" t="s">
        <v>88</v>
      </c>
      <c r="E466" s="153">
        <v>1</v>
      </c>
      <c r="F466" s="153">
        <v>2</v>
      </c>
      <c r="G466" s="153">
        <v>14</v>
      </c>
      <c r="H466" s="153" t="s">
        <v>159</v>
      </c>
      <c r="I466" s="153">
        <v>26</v>
      </c>
      <c r="J466" s="153" t="s">
        <v>56</v>
      </c>
      <c r="K466" s="153" t="s">
        <v>56</v>
      </c>
      <c r="L466" s="153" t="s">
        <v>56</v>
      </c>
      <c r="M466" s="153" t="s">
        <v>56</v>
      </c>
      <c r="N466" s="153" t="s">
        <v>56</v>
      </c>
      <c r="O466" s="153" t="s">
        <v>56</v>
      </c>
      <c r="P466" s="153" t="s">
        <v>56</v>
      </c>
      <c r="Q466" s="155" t="s">
        <v>56</v>
      </c>
      <c r="R466" s="156" t="s">
        <v>56</v>
      </c>
      <c r="S466" s="153" t="s">
        <v>56</v>
      </c>
      <c r="T466">
        <v>34.674999999999997</v>
      </c>
      <c r="U466" s="160" t="s">
        <v>166</v>
      </c>
      <c r="V466" s="153" t="e">
        <f t="shared" si="66"/>
        <v>#DIV/0!</v>
      </c>
    </row>
    <row r="467" spans="1:22" x14ac:dyDescent="0.3">
      <c r="A467" s="153">
        <v>2350</v>
      </c>
      <c r="B467" s="153">
        <v>43424</v>
      </c>
      <c r="C467" s="153" t="b">
        <v>0</v>
      </c>
      <c r="D467" s="153" t="s">
        <v>88</v>
      </c>
      <c r="E467" s="153">
        <v>1</v>
      </c>
      <c r="F467" s="153">
        <v>3</v>
      </c>
      <c r="G467" s="153">
        <v>6</v>
      </c>
      <c r="H467" s="153" t="s">
        <v>159</v>
      </c>
      <c r="I467" s="153">
        <v>26</v>
      </c>
      <c r="J467" s="152">
        <v>8.6999999999999993</v>
      </c>
      <c r="K467" s="152">
        <v>5.5</v>
      </c>
      <c r="L467" s="152">
        <v>4.0999999999999996</v>
      </c>
      <c r="M467" s="152">
        <v>9.1999999999999993</v>
      </c>
      <c r="N467" s="152">
        <v>5.5</v>
      </c>
      <c r="O467" s="152">
        <v>3.8</v>
      </c>
      <c r="P467" s="154">
        <f>AVERAGE(L467,O467)</f>
        <v>3.9499999999999997</v>
      </c>
      <c r="Q467" s="155" t="str">
        <f>IF(AND((N467+K467)/2&gt;5,(M467+J467)/2&gt;10,R467="N",S467="N"),4,IF(AND((N467+K467)/2&lt;5,(M467+J467)/2&gt;10,R467="N",S467="N"),4,IF(AND((N467+K467)/2&lt;5,(M467+J467)/2&lt;5,R467="Y"),1,IF(AND(S467="Y",R467="N"),3,IF(AND(S467="Y",R467="Y"),1,IF(AND((N467+K467)/2&lt;5,(M467+J467)/2&gt;5,(M467+J467)/2&lt;10,R467="N",S467="N"),2,IF(AND((N467+K467)/2&lt;5,(M467+J467)/2&lt;5,R467="N",S467="N"),0,"")))))))</f>
        <v/>
      </c>
      <c r="R467" s="152" t="s">
        <v>105</v>
      </c>
      <c r="S467" s="152" t="s">
        <v>105</v>
      </c>
      <c r="T467">
        <v>34.174999999999997</v>
      </c>
      <c r="U467" s="160" t="s">
        <v>166</v>
      </c>
      <c r="V467" s="153">
        <f t="shared" si="66"/>
        <v>7.2249999999999996</v>
      </c>
    </row>
    <row r="468" spans="1:22" x14ac:dyDescent="0.3">
      <c r="A468" s="153">
        <v>2350</v>
      </c>
      <c r="B468" s="153">
        <v>43424</v>
      </c>
      <c r="C468" s="153" t="b">
        <v>0</v>
      </c>
      <c r="D468" s="153" t="s">
        <v>88</v>
      </c>
      <c r="E468" s="153">
        <v>1</v>
      </c>
      <c r="F468" s="153">
        <v>3</v>
      </c>
      <c r="G468" s="153">
        <v>6</v>
      </c>
      <c r="H468" s="153" t="s">
        <v>159</v>
      </c>
      <c r="I468" s="153">
        <v>26</v>
      </c>
      <c r="J468" s="152">
        <v>12.2</v>
      </c>
      <c r="K468" s="152">
        <v>5.4</v>
      </c>
      <c r="L468" s="152">
        <v>6.2</v>
      </c>
      <c r="M468" s="152">
        <v>13.6</v>
      </c>
      <c r="N468" s="152">
        <v>5.8</v>
      </c>
      <c r="O468" s="152">
        <v>4.2</v>
      </c>
      <c r="P468" s="154">
        <f>AVERAGE(L468,O468)</f>
        <v>5.2</v>
      </c>
      <c r="Q468" s="155">
        <f>IF(AND((N468+K468)/2&gt;5,(M468+J468)/2&gt;10,R468="N",S468="N"),4,IF(AND((N468+K468)/2&lt;5,(M468+J468)/2&gt;10,R468="N",S468="N"),4,IF(AND((N468+K468)/2&lt;5,(M468+J468)/2&lt;5,R468="Y"),1,IF(AND(S468="Y",R468="N"),3,IF(AND(S468="Y",R468="Y"),1,IF(AND((N468+K468)/2&lt;5,(M468+J468)/2&gt;5,(M468+J468)/2&lt;10,R468="N",S468="N"),2,IF(AND((N468+K468)/2&lt;5,(M468+J468)/2&lt;5,R468="N",S468="N"),0,"")))))))</f>
        <v>4</v>
      </c>
      <c r="R468" s="152" t="s">
        <v>105</v>
      </c>
      <c r="S468" s="152" t="s">
        <v>105</v>
      </c>
      <c r="T468">
        <v>36.174999999999997</v>
      </c>
      <c r="U468" s="160" t="s">
        <v>166</v>
      </c>
      <c r="V468" s="153">
        <f t="shared" si="66"/>
        <v>9.25</v>
      </c>
    </row>
    <row r="469" spans="1:22" x14ac:dyDescent="0.3">
      <c r="A469" s="153">
        <v>2367</v>
      </c>
      <c r="B469" s="153">
        <v>43507</v>
      </c>
      <c r="C469" s="153" t="b">
        <v>0</v>
      </c>
      <c r="D469" s="153" t="s">
        <v>89</v>
      </c>
      <c r="E469" s="153">
        <v>2</v>
      </c>
      <c r="F469" s="153">
        <v>4</v>
      </c>
      <c r="G469" s="153">
        <v>1</v>
      </c>
      <c r="H469" s="153" t="s">
        <v>159</v>
      </c>
      <c r="I469" s="153">
        <v>26</v>
      </c>
      <c r="J469" s="153" t="s">
        <v>56</v>
      </c>
      <c r="K469" s="153" t="s">
        <v>56</v>
      </c>
      <c r="L469" s="153" t="s">
        <v>56</v>
      </c>
      <c r="M469" s="153" t="s">
        <v>56</v>
      </c>
      <c r="N469" s="153" t="s">
        <v>56</v>
      </c>
      <c r="O469" s="153" t="s">
        <v>56</v>
      </c>
      <c r="P469" s="153" t="s">
        <v>56</v>
      </c>
      <c r="Q469" s="155" t="s">
        <v>56</v>
      </c>
      <c r="R469" s="156" t="s">
        <v>56</v>
      </c>
      <c r="S469" s="153" t="s">
        <v>56</v>
      </c>
      <c r="T469">
        <v>34.674999999999997</v>
      </c>
      <c r="U469" s="160" t="s">
        <v>166</v>
      </c>
      <c r="V469" s="153" t="e">
        <f t="shared" si="66"/>
        <v>#DIV/0!</v>
      </c>
    </row>
    <row r="470" spans="1:22" x14ac:dyDescent="0.3">
      <c r="A470" s="153">
        <v>2368</v>
      </c>
      <c r="B470" s="153">
        <v>43507</v>
      </c>
      <c r="C470" s="153" t="b">
        <v>1</v>
      </c>
      <c r="D470" s="153" t="s">
        <v>88</v>
      </c>
      <c r="E470" s="153">
        <v>1</v>
      </c>
      <c r="F470" s="153">
        <v>4</v>
      </c>
      <c r="G470" s="153">
        <v>1</v>
      </c>
      <c r="H470" s="153" t="s">
        <v>159</v>
      </c>
      <c r="I470" s="153">
        <v>26</v>
      </c>
      <c r="J470" s="152">
        <v>4.0999999999999996</v>
      </c>
      <c r="K470" s="152">
        <v>1</v>
      </c>
      <c r="L470" s="152">
        <v>1.4</v>
      </c>
      <c r="M470" s="152">
        <v>3.2</v>
      </c>
      <c r="N470" s="152">
        <v>1</v>
      </c>
      <c r="O470" s="152">
        <v>0.6</v>
      </c>
      <c r="P470" s="154">
        <f>AVERAGE(L470,O470)</f>
        <v>1</v>
      </c>
      <c r="Q470" s="155">
        <f>IF(AND((N470+K470)/2&gt;5,(M470+J470)/2&gt;10,R470="N",S470="N"),4,IF(AND((N470+K470)/2&lt;5,(M470+J470)/2&gt;10,R470="N",S470="N"),4,IF(AND((N470+K470)/2&lt;5,(M470+J470)/2&lt;5,R470="Y"),1,IF(AND(S470="Y",R470="N"),3,IF(AND(S470="Y",R470="Y"),1,IF(AND((N470+K470)/2&lt;5,(M470+J470)/2&gt;5,(M470+J470)/2&lt;10,R470="N",S470="N"),2,IF(AND((N470+K470)/2&lt;5,(M470+J470)/2&lt;5,R470="N",S470="N"),0,"")))))))</f>
        <v>0</v>
      </c>
      <c r="R470" s="152" t="s">
        <v>105</v>
      </c>
      <c r="S470" s="152" t="s">
        <v>105</v>
      </c>
      <c r="T470">
        <v>34.174999999999997</v>
      </c>
      <c r="U470" s="160" t="s">
        <v>166</v>
      </c>
      <c r="V470" s="153">
        <f t="shared" si="66"/>
        <v>2.3250000000000002</v>
      </c>
    </row>
    <row r="471" spans="1:22" x14ac:dyDescent="0.3">
      <c r="A471" s="153">
        <v>2370</v>
      </c>
      <c r="B471" s="153">
        <v>43514</v>
      </c>
      <c r="C471" s="153" t="b">
        <v>0</v>
      </c>
      <c r="D471" s="153" t="s">
        <v>89</v>
      </c>
      <c r="E471" s="153">
        <v>2</v>
      </c>
      <c r="F471" s="153">
        <v>5</v>
      </c>
      <c r="G471" s="153">
        <v>16</v>
      </c>
      <c r="H471" s="153" t="s">
        <v>159</v>
      </c>
      <c r="I471" s="153">
        <v>26</v>
      </c>
      <c r="J471" s="153" t="s">
        <v>56</v>
      </c>
      <c r="K471" s="153" t="s">
        <v>56</v>
      </c>
      <c r="L471" s="153" t="s">
        <v>56</v>
      </c>
      <c r="M471" s="153" t="s">
        <v>56</v>
      </c>
      <c r="N471" s="153" t="s">
        <v>56</v>
      </c>
      <c r="O471" s="153" t="s">
        <v>56</v>
      </c>
      <c r="P471" s="153" t="s">
        <v>56</v>
      </c>
      <c r="Q471" s="155" t="s">
        <v>56</v>
      </c>
      <c r="R471" s="153" t="s">
        <v>56</v>
      </c>
      <c r="S471" s="153" t="s">
        <v>56</v>
      </c>
      <c r="T471">
        <v>34.174999999999997</v>
      </c>
      <c r="U471" s="160" t="s">
        <v>166</v>
      </c>
      <c r="V471" s="153" t="e">
        <f t="shared" si="66"/>
        <v>#DIV/0!</v>
      </c>
    </row>
    <row r="472" spans="1:22" x14ac:dyDescent="0.3">
      <c r="A472" s="153">
        <v>2370</v>
      </c>
      <c r="B472" s="153">
        <v>43514</v>
      </c>
      <c r="C472" s="153" t="b">
        <v>0</v>
      </c>
      <c r="D472" s="153" t="s">
        <v>89</v>
      </c>
      <c r="E472" s="153">
        <v>2</v>
      </c>
      <c r="F472" s="153">
        <v>5</v>
      </c>
      <c r="G472" s="153">
        <v>16</v>
      </c>
      <c r="H472" s="153" t="s">
        <v>159</v>
      </c>
      <c r="I472" s="153">
        <v>26</v>
      </c>
      <c r="J472" s="153" t="s">
        <v>56</v>
      </c>
      <c r="K472" s="153" t="s">
        <v>56</v>
      </c>
      <c r="L472" s="153" t="s">
        <v>56</v>
      </c>
      <c r="M472" s="153" t="s">
        <v>56</v>
      </c>
      <c r="N472" s="153" t="s">
        <v>56</v>
      </c>
      <c r="O472" s="153" t="s">
        <v>56</v>
      </c>
      <c r="P472" s="153" t="s">
        <v>56</v>
      </c>
      <c r="Q472" s="155" t="s">
        <v>56</v>
      </c>
      <c r="R472" s="153" t="s">
        <v>56</v>
      </c>
      <c r="S472" s="153" t="s">
        <v>56</v>
      </c>
      <c r="T472">
        <v>35.174999999999997</v>
      </c>
      <c r="U472" s="160" t="s">
        <v>166</v>
      </c>
      <c r="V472" s="153" t="e">
        <f t="shared" si="66"/>
        <v>#DIV/0!</v>
      </c>
    </row>
    <row r="473" spans="1:22" x14ac:dyDescent="0.3">
      <c r="A473" s="153">
        <v>2379</v>
      </c>
      <c r="B473" s="153">
        <v>43550</v>
      </c>
      <c r="C473" s="153" t="b">
        <v>1</v>
      </c>
      <c r="D473" s="153" t="s">
        <v>88</v>
      </c>
      <c r="E473" s="153">
        <v>1</v>
      </c>
      <c r="F473" s="153">
        <v>7</v>
      </c>
      <c r="G473" s="153">
        <v>10</v>
      </c>
      <c r="H473" s="153" t="s">
        <v>159</v>
      </c>
      <c r="I473" s="153">
        <v>26</v>
      </c>
      <c r="J473" s="152">
        <v>4.4000000000000004</v>
      </c>
      <c r="K473" s="152">
        <v>2.2000000000000002</v>
      </c>
      <c r="L473" s="152">
        <v>2</v>
      </c>
      <c r="M473" s="152">
        <v>6</v>
      </c>
      <c r="N473" s="152">
        <v>2.9</v>
      </c>
      <c r="O473" s="152">
        <v>2.6</v>
      </c>
      <c r="P473" s="154">
        <f>AVERAGE(L473,O473)</f>
        <v>2.2999999999999998</v>
      </c>
      <c r="Q473" s="155">
        <f>IF(AND((N473+K473)/2&gt;5,(M473+J473)/2&gt;10,R473="N",S473="N"),4,IF(AND((N473+K473)/2&lt;5,(M473+J473)/2&gt;10,R473="N",S473="N"),4,IF(AND((N473+K473)/2&lt;5,(M473+J473)/2&lt;5,R473="Y"),1,IF(AND(S473="Y",R473="N"),3,IF(AND(S473="Y",R473="Y"),1,IF(AND((N473+K473)/2&lt;5,(M473+J473)/2&gt;5,(M473+J473)/2&lt;10,R473="N",S473="N"),2,IF(AND((N473+K473)/2&lt;5,(M473+J473)/2&lt;5,R473="N",S473="N"),0,"")))))))</f>
        <v>2</v>
      </c>
      <c r="R473" s="152" t="s">
        <v>105</v>
      </c>
      <c r="S473" s="152" t="s">
        <v>105</v>
      </c>
      <c r="T473">
        <v>34.674999999999997</v>
      </c>
      <c r="U473" s="160" t="s">
        <v>166</v>
      </c>
      <c r="V473" s="153">
        <f t="shared" si="66"/>
        <v>3.8750000000000004</v>
      </c>
    </row>
    <row r="474" spans="1:22" x14ac:dyDescent="0.3">
      <c r="A474" s="153">
        <v>2379</v>
      </c>
      <c r="B474" s="153">
        <v>43550</v>
      </c>
      <c r="C474" s="153" t="b">
        <v>1</v>
      </c>
      <c r="D474" s="153" t="s">
        <v>88</v>
      </c>
      <c r="E474" s="153">
        <v>1</v>
      </c>
      <c r="F474" s="153">
        <v>7</v>
      </c>
      <c r="G474" s="153">
        <v>10</v>
      </c>
      <c r="H474" s="153" t="s">
        <v>159</v>
      </c>
      <c r="I474" s="153">
        <v>26</v>
      </c>
      <c r="J474" s="152">
        <v>2.6</v>
      </c>
      <c r="K474" s="152">
        <v>2.1</v>
      </c>
      <c r="L474" s="152">
        <v>1.1000000000000001</v>
      </c>
      <c r="M474" s="152">
        <v>3.6</v>
      </c>
      <c r="N474" s="152">
        <v>1.6</v>
      </c>
      <c r="O474" s="152">
        <v>3.9</v>
      </c>
      <c r="P474" s="154">
        <f>AVERAGE(L474,O474)</f>
        <v>2.5</v>
      </c>
      <c r="Q474" s="155">
        <f>IF(AND((N474+K474)/2&gt;5,(M474+J474)/2&gt;10,R474="N",S474="N"),4,IF(AND((N474+K474)/2&lt;5,(M474+J474)/2&gt;10,R474="N",S474="N"),4,IF(AND((N474+K474)/2&lt;5,(M474+J474)/2&lt;5,R474="Y"),1,IF(AND(S474="Y",R474="N"),3,IF(AND(S474="Y",R474="Y"),1,IF(AND((N474+K474)/2&lt;5,(M474+J474)/2&gt;5,(M474+J474)/2&lt;10,R474="N",S474="N"),2,IF(AND((N474+K474)/2&lt;5,(M474+J474)/2&lt;5,R474="N",S474="N"),0,"")))))))</f>
        <v>0</v>
      </c>
      <c r="R474" s="152" t="s">
        <v>105</v>
      </c>
      <c r="S474" s="152" t="s">
        <v>105</v>
      </c>
      <c r="T474">
        <v>36.174999999999997</v>
      </c>
      <c r="U474" s="160" t="s">
        <v>166</v>
      </c>
      <c r="V474" s="153">
        <f t="shared" si="66"/>
        <v>2.4750000000000001</v>
      </c>
    </row>
    <row r="475" spans="1:22" x14ac:dyDescent="0.3">
      <c r="A475" s="153">
        <v>2380</v>
      </c>
      <c r="B475" s="153">
        <v>43550</v>
      </c>
      <c r="C475" s="153" t="b">
        <v>0</v>
      </c>
      <c r="D475" s="153" t="s">
        <v>88</v>
      </c>
      <c r="E475" s="153">
        <v>2</v>
      </c>
      <c r="F475" s="153">
        <v>7</v>
      </c>
      <c r="G475" s="153">
        <v>9</v>
      </c>
      <c r="H475" s="153" t="s">
        <v>159</v>
      </c>
      <c r="I475" s="153">
        <v>26</v>
      </c>
      <c r="J475" s="152">
        <v>10.9</v>
      </c>
      <c r="K475" s="152">
        <v>6.9</v>
      </c>
      <c r="L475" s="152">
        <v>4.2</v>
      </c>
      <c r="M475" s="152">
        <v>11.3</v>
      </c>
      <c r="N475" s="152">
        <v>6.1</v>
      </c>
      <c r="O475" s="152">
        <v>4.5999999999999996</v>
      </c>
      <c r="P475" s="154">
        <f>AVERAGE(L475,O475)</f>
        <v>4.4000000000000004</v>
      </c>
      <c r="Q475" s="155">
        <f>IF(AND((N475+K475)/2&gt;5,(M475+J475)/2&gt;10,R475="N",S475="N"),4,IF(AND((N475+K475)/2&lt;5,(M475+J475)/2&gt;10,R475="N",S475="N"),4,IF(AND((N475+K475)/2&lt;5,(M475+J475)/2&lt;5,R475="Y"),1,IF(AND(S475="Y",R475="N"),3,IF(AND(S475="Y",R475="Y"),1,IF(AND((N475+K475)/2&lt;5,(M475+J475)/2&gt;5,(M475+J475)/2&lt;10,R475="N",S475="N"),2,IF(AND((N475+K475)/2&lt;5,(M475+J475)/2&lt;5,R475="N",S475="N"),0,"")))))))</f>
        <v>4</v>
      </c>
      <c r="R475" s="152" t="s">
        <v>105</v>
      </c>
      <c r="S475" s="152" t="s">
        <v>105</v>
      </c>
      <c r="T475">
        <v>34.174999999999997</v>
      </c>
      <c r="U475" s="160" t="s">
        <v>166</v>
      </c>
      <c r="V475" s="153">
        <f t="shared" si="66"/>
        <v>8.8000000000000007</v>
      </c>
    </row>
    <row r="476" spans="1:22" x14ac:dyDescent="0.3">
      <c r="A476" s="153">
        <v>2380</v>
      </c>
      <c r="B476" s="153">
        <v>43550</v>
      </c>
      <c r="C476" s="153" t="b">
        <v>0</v>
      </c>
      <c r="D476" s="153" t="s">
        <v>88</v>
      </c>
      <c r="E476" s="153">
        <v>2</v>
      </c>
      <c r="F476" s="153">
        <v>7</v>
      </c>
      <c r="G476" s="153">
        <v>9</v>
      </c>
      <c r="H476" s="153" t="s">
        <v>159</v>
      </c>
      <c r="I476" s="153">
        <v>26</v>
      </c>
      <c r="J476" s="152">
        <v>12.4</v>
      </c>
      <c r="K476" s="152">
        <v>6.8</v>
      </c>
      <c r="L476" s="152">
        <v>5</v>
      </c>
      <c r="M476" s="152">
        <v>13.4</v>
      </c>
      <c r="N476" s="152">
        <v>7.6</v>
      </c>
      <c r="O476" s="152">
        <v>4.5</v>
      </c>
      <c r="P476" s="154">
        <f>AVERAGE(L476,O476)</f>
        <v>4.75</v>
      </c>
      <c r="Q476" s="155">
        <f>IF(AND((N476+K476)/2&gt;5,(M476+J476)/2&gt;10,R476="N",S476="N"),4,IF(AND((N476+K476)/2&lt;5,(M476+J476)/2&gt;10,R476="N",S476="N"),4,IF(AND((N476+K476)/2&lt;5,(M476+J476)/2&lt;5,R476="Y"),1,IF(AND(S476="Y",R476="N"),3,IF(AND(S476="Y",R476="Y"),1,IF(AND((N476+K476)/2&lt;5,(M476+J476)/2&gt;5,(M476+J476)/2&lt;10,R476="N",S476="N"),2,IF(AND((N476+K476)/2&lt;5,(M476+J476)/2&lt;5,R476="N",S476="N"),0,"")))))))</f>
        <v>4</v>
      </c>
      <c r="R476" s="152" t="s">
        <v>105</v>
      </c>
      <c r="S476" s="152" t="s">
        <v>105</v>
      </c>
      <c r="T476">
        <v>35.674999999999997</v>
      </c>
      <c r="U476" s="160" t="s">
        <v>166</v>
      </c>
      <c r="V476" s="153">
        <f t="shared" si="66"/>
        <v>10.050000000000001</v>
      </c>
    </row>
    <row r="477" spans="1:22" x14ac:dyDescent="0.3">
      <c r="A477" s="153">
        <v>2408</v>
      </c>
      <c r="B477" s="153">
        <v>43578</v>
      </c>
      <c r="C477" s="153" t="b">
        <v>1</v>
      </c>
      <c r="D477" s="153" t="s">
        <v>88</v>
      </c>
      <c r="E477" s="153">
        <v>1</v>
      </c>
      <c r="F477" s="153">
        <v>8</v>
      </c>
      <c r="G477" s="153">
        <v>5</v>
      </c>
      <c r="H477" s="153" t="s">
        <v>159</v>
      </c>
      <c r="I477" s="153">
        <v>26</v>
      </c>
      <c r="J477" s="153" t="s">
        <v>56</v>
      </c>
      <c r="K477" s="153" t="s">
        <v>56</v>
      </c>
      <c r="L477" s="153" t="s">
        <v>56</v>
      </c>
      <c r="M477" s="153" t="s">
        <v>56</v>
      </c>
      <c r="N477" s="153" t="s">
        <v>56</v>
      </c>
      <c r="O477" s="153" t="s">
        <v>56</v>
      </c>
      <c r="P477" s="153" t="s">
        <v>56</v>
      </c>
      <c r="Q477" s="155" t="s">
        <v>56</v>
      </c>
      <c r="R477" s="153" t="s">
        <v>56</v>
      </c>
      <c r="S477" s="153" t="s">
        <v>56</v>
      </c>
      <c r="T477">
        <v>34.174999999999997</v>
      </c>
      <c r="U477" s="160" t="s">
        <v>166</v>
      </c>
      <c r="V477" s="153" t="e">
        <f t="shared" si="66"/>
        <v>#DIV/0!</v>
      </c>
    </row>
    <row r="478" spans="1:22" x14ac:dyDescent="0.3">
      <c r="A478" s="153">
        <v>2408</v>
      </c>
      <c r="B478" s="153">
        <v>43578</v>
      </c>
      <c r="C478" s="153" t="b">
        <v>1</v>
      </c>
      <c r="D478" s="153" t="s">
        <v>88</v>
      </c>
      <c r="E478" s="153">
        <v>1</v>
      </c>
      <c r="F478" s="153">
        <v>8</v>
      </c>
      <c r="G478" s="153">
        <v>5</v>
      </c>
      <c r="H478" s="153" t="s">
        <v>159</v>
      </c>
      <c r="I478" s="153">
        <v>26</v>
      </c>
      <c r="J478" s="153" t="s">
        <v>56</v>
      </c>
      <c r="K478" s="153" t="s">
        <v>56</v>
      </c>
      <c r="L478" s="153" t="s">
        <v>56</v>
      </c>
      <c r="M478" s="153" t="s">
        <v>56</v>
      </c>
      <c r="N478" s="153" t="s">
        <v>56</v>
      </c>
      <c r="O478" s="153" t="s">
        <v>56</v>
      </c>
      <c r="P478" s="153" t="s">
        <v>56</v>
      </c>
      <c r="Q478" s="155" t="s">
        <v>56</v>
      </c>
      <c r="R478" s="153" t="s">
        <v>56</v>
      </c>
      <c r="S478" s="153" t="s">
        <v>56</v>
      </c>
      <c r="T478">
        <v>36.174999999999997</v>
      </c>
      <c r="U478" s="160" t="s">
        <v>166</v>
      </c>
      <c r="V478" s="153" t="e">
        <f t="shared" si="66"/>
        <v>#DIV/0!</v>
      </c>
    </row>
    <row r="479" spans="1:22" x14ac:dyDescent="0.3">
      <c r="A479" s="153">
        <v>2334</v>
      </c>
      <c r="B479" s="153">
        <v>43403</v>
      </c>
      <c r="C479" s="153" t="b">
        <v>0</v>
      </c>
      <c r="D479" s="153" t="s">
        <v>88</v>
      </c>
      <c r="E479" s="153">
        <v>1</v>
      </c>
      <c r="F479" s="153">
        <v>1</v>
      </c>
      <c r="G479" s="153">
        <v>12</v>
      </c>
      <c r="H479" s="153" t="s">
        <v>159</v>
      </c>
      <c r="I479" s="153">
        <v>27</v>
      </c>
      <c r="J479" s="152">
        <v>15.5</v>
      </c>
      <c r="K479" s="152">
        <v>6.5</v>
      </c>
      <c r="L479" s="152">
        <v>7.5</v>
      </c>
      <c r="M479" s="152">
        <v>12.2</v>
      </c>
      <c r="N479" s="152">
        <v>6.1</v>
      </c>
      <c r="O479" s="152">
        <v>7.2</v>
      </c>
      <c r="P479" s="154">
        <f>AVERAGE(L479,O479)</f>
        <v>7.35</v>
      </c>
      <c r="Q479" s="155">
        <f>IF(AND((N479+K479)/2&gt;5,(M479+J479)/2&gt;10,R479="N",S479="N"),4,IF(AND((N479+K479)/2&lt;5,(M479+J479)/2&gt;10,R479="N",S479="N"),4,IF(AND((N479+K479)/2&lt;5,(M479+J479)/2&lt;5,R479="Y"),1,IF(AND(S479="Y",R479="N"),3,IF(AND(S479="Y",R479="Y"),1,IF(AND((N479+K479)/2&lt;5,(M479+J479)/2&gt;5,(M479+J479)/2&lt;10,R479="N",S479="N"),2,IF(AND((N479+K479)/2&lt;5,(M479+J479)/2&lt;5,R479="N",S479="N"),0,"")))))))</f>
        <v>4</v>
      </c>
      <c r="R479" s="152" t="s">
        <v>105</v>
      </c>
      <c r="S479" s="152" t="s">
        <v>105</v>
      </c>
      <c r="T479">
        <v>35.674999999999997</v>
      </c>
      <c r="U479" s="160" t="s">
        <v>166</v>
      </c>
      <c r="V479" s="153">
        <f t="shared" si="66"/>
        <v>10.075000000000001</v>
      </c>
    </row>
    <row r="480" spans="1:22" x14ac:dyDescent="0.3">
      <c r="A480" s="153">
        <v>2334</v>
      </c>
      <c r="B480" s="153">
        <v>43403</v>
      </c>
      <c r="C480" s="153" t="b">
        <v>0</v>
      </c>
      <c r="D480" s="153" t="s">
        <v>88</v>
      </c>
      <c r="E480" s="153">
        <v>1</v>
      </c>
      <c r="F480" s="153">
        <v>1</v>
      </c>
      <c r="G480" s="153">
        <v>12</v>
      </c>
      <c r="H480" s="153" t="s">
        <v>159</v>
      </c>
      <c r="I480" s="153">
        <v>27</v>
      </c>
      <c r="J480" s="152">
        <v>16.399999999999999</v>
      </c>
      <c r="K480" s="152">
        <v>7</v>
      </c>
      <c r="L480" s="152">
        <v>9</v>
      </c>
      <c r="M480" s="152">
        <v>11.2</v>
      </c>
      <c r="N480" s="152">
        <v>6.2</v>
      </c>
      <c r="O480" s="152">
        <v>7.8</v>
      </c>
      <c r="P480" s="154">
        <f>AVERAGE(L480,O480)</f>
        <v>8.4</v>
      </c>
      <c r="Q480" s="155">
        <f>IF(AND((N480+K480)/2&gt;5,(M480+J480)/2&gt;10,R480="N",S480="N"),4,IF(AND((N480+K480)/2&lt;5,(M480+J480)/2&gt;10,R480="N",S480="N"),4,IF(AND((N480+K480)/2&lt;5,(M480+J480)/2&lt;5,R480="Y"),1,IF(AND(S480="Y",R480="N"),3,IF(AND(S480="Y",R480="Y"),1,IF(AND((N480+K480)/2&lt;5,(M480+J480)/2&gt;5,(M480+J480)/2&lt;10,R480="N",S480="N"),2,IF(AND((N480+K480)/2&lt;5,(M480+J480)/2&lt;5,R480="N",S480="N"),0,"")))))))</f>
        <v>4</v>
      </c>
      <c r="R480" s="152" t="s">
        <v>105</v>
      </c>
      <c r="S480" s="152" t="s">
        <v>105</v>
      </c>
      <c r="T480">
        <v>36.674999999999997</v>
      </c>
      <c r="U480" s="160" t="s">
        <v>166</v>
      </c>
      <c r="V480" s="153">
        <f t="shared" si="66"/>
        <v>10.199999999999999</v>
      </c>
    </row>
    <row r="481" spans="1:22" x14ac:dyDescent="0.3">
      <c r="A481" s="153">
        <v>2335</v>
      </c>
      <c r="B481" s="153">
        <v>43403</v>
      </c>
      <c r="C481" s="153" t="b">
        <v>0</v>
      </c>
      <c r="D481" s="153" t="s">
        <v>89</v>
      </c>
      <c r="E481" s="153">
        <v>2</v>
      </c>
      <c r="F481" s="153">
        <v>1</v>
      </c>
      <c r="G481" s="153">
        <v>12</v>
      </c>
      <c r="H481" s="153" t="s">
        <v>159</v>
      </c>
      <c r="I481" s="153">
        <v>27</v>
      </c>
      <c r="J481" s="152">
        <v>17.5</v>
      </c>
      <c r="K481" s="152">
        <v>14</v>
      </c>
      <c r="L481" s="152">
        <v>8.8000000000000007</v>
      </c>
      <c r="M481" s="152">
        <v>22.4</v>
      </c>
      <c r="N481" s="152">
        <v>12.9</v>
      </c>
      <c r="O481" s="152">
        <v>9.6999999999999993</v>
      </c>
      <c r="P481" s="154">
        <f>AVERAGE(L481,O481)</f>
        <v>9.25</v>
      </c>
      <c r="Q481" s="155">
        <f>IF(AND((N481+K481)/2&gt;5,(M481+J481)/2&gt;10,R481="N",S481="N"),4,IF(AND((N481+K481)/2&lt;5,(M481+J481)/2&gt;10,R481="N",S481="N"),4,IF(AND((N481+K481)/2&lt;5,(M481+J481)/2&lt;5,R481="Y"),1,IF(AND(S481="Y",R481="N"),3,IF(AND(S481="Y",R481="Y"),1,IF(AND((N481+K481)/2&lt;5,(M481+J481)/2&gt;5,(M481+J481)/2&lt;10,R481="N",S481="N"),2,IF(AND((N481+K481)/2&lt;5,(M481+J481)/2&lt;5,R481="N",S481="N"),0,"")))))))</f>
        <v>4</v>
      </c>
      <c r="R481" s="152" t="s">
        <v>105</v>
      </c>
      <c r="S481" s="152" t="s">
        <v>105</v>
      </c>
      <c r="T481">
        <v>34.674999999999997</v>
      </c>
      <c r="U481" s="160" t="s">
        <v>166</v>
      </c>
      <c r="V481" s="153">
        <f t="shared" si="66"/>
        <v>16.7</v>
      </c>
    </row>
    <row r="482" spans="1:22" x14ac:dyDescent="0.3">
      <c r="A482" s="153">
        <v>2335</v>
      </c>
      <c r="B482" s="153">
        <v>43403</v>
      </c>
      <c r="C482" s="153" t="b">
        <v>0</v>
      </c>
      <c r="D482" s="153" t="s">
        <v>89</v>
      </c>
      <c r="E482" s="153">
        <v>2</v>
      </c>
      <c r="F482" s="153">
        <v>1</v>
      </c>
      <c r="G482" s="153">
        <v>12</v>
      </c>
      <c r="H482" s="153" t="s">
        <v>159</v>
      </c>
      <c r="I482" s="153">
        <v>27</v>
      </c>
      <c r="J482" s="152">
        <v>21.4</v>
      </c>
      <c r="K482" s="152">
        <v>13.2</v>
      </c>
      <c r="L482" s="152">
        <v>9.9</v>
      </c>
      <c r="M482" s="152">
        <v>19</v>
      </c>
      <c r="N482" s="152">
        <v>14.1</v>
      </c>
      <c r="O482" s="152">
        <v>9.1999999999999993</v>
      </c>
      <c r="P482" s="154">
        <f>AVERAGE(L482,O482)</f>
        <v>9.5500000000000007</v>
      </c>
      <c r="Q482" s="155">
        <f>IF(AND((N482+K482)/2&gt;5,(M482+J482)/2&gt;10,R482="N",S482="N"),4,IF(AND((N482+K482)/2&lt;5,(M482+J482)/2&gt;10,R482="N",S482="N"),4,IF(AND((N482+K482)/2&lt;5,(M482+J482)/2&lt;5,R482="Y"),1,IF(AND(S482="Y",R482="N"),3,IF(AND(S482="Y",R482="Y"),1,IF(AND((N482+K482)/2&lt;5,(M482+J482)/2&gt;5,(M482+J482)/2&lt;10,R482="N",S482="N"),2,IF(AND((N482+K482)/2&lt;5,(M482+J482)/2&lt;5,R482="N",S482="N"),0,"")))))))</f>
        <v>4</v>
      </c>
      <c r="R482" s="152" t="s">
        <v>105</v>
      </c>
      <c r="S482" s="152" t="s">
        <v>105</v>
      </c>
      <c r="T482">
        <v>36.174999999999997</v>
      </c>
      <c r="U482" s="160" t="s">
        <v>166</v>
      </c>
      <c r="V482" s="153">
        <f t="shared" si="66"/>
        <v>16.924999999999997</v>
      </c>
    </row>
    <row r="483" spans="1:22" x14ac:dyDescent="0.3">
      <c r="A483" s="153">
        <v>2343</v>
      </c>
      <c r="B483" s="153">
        <v>43411</v>
      </c>
      <c r="C483" s="153" t="b">
        <v>0</v>
      </c>
      <c r="D483" s="153" t="s">
        <v>88</v>
      </c>
      <c r="E483" s="153">
        <v>2</v>
      </c>
      <c r="F483" s="153">
        <v>2</v>
      </c>
      <c r="G483" s="153">
        <v>12</v>
      </c>
      <c r="H483" s="153" t="s">
        <v>159</v>
      </c>
      <c r="I483" s="153">
        <v>27</v>
      </c>
      <c r="J483" s="152">
        <v>11.9</v>
      </c>
      <c r="K483" s="152">
        <v>4.5</v>
      </c>
      <c r="L483" s="152">
        <v>6.4</v>
      </c>
      <c r="M483" s="152">
        <v>12.5</v>
      </c>
      <c r="N483" s="152">
        <v>4.5</v>
      </c>
      <c r="O483" s="152">
        <v>4.0999999999999996</v>
      </c>
      <c r="P483" s="154">
        <f>AVERAGE(L483,O483)</f>
        <v>5.25</v>
      </c>
      <c r="Q483" s="155">
        <f>IF(AND((N483+K483)/2&gt;5,(M483+J483)/2&gt;10,R483="N",S483="N"),4,IF(AND((N483+K483)/2&lt;5,(M483+J483)/2&gt;10,R483="N",S483="N"),4,IF(AND((N483+K483)/2&lt;5,(M483+J483)/2&lt;5,R483="Y"),1,IF(AND(S483="Y",R483="N"),3,IF(AND(S483="Y",R483="Y"),1,IF(AND((N483+K483)/2&lt;5,(M483+J483)/2&gt;5,(M483+J483)/2&lt;10,R483="N",S483="N"),2,IF(AND((N483+K483)/2&lt;5,(M483+J483)/2&lt;5,R483="N",S483="N"),0,"")))))))</f>
        <v>4</v>
      </c>
      <c r="R483" s="152" t="s">
        <v>105</v>
      </c>
      <c r="S483" s="152" t="s">
        <v>105</v>
      </c>
      <c r="T483">
        <v>34.674999999999997</v>
      </c>
      <c r="U483" s="160" t="s">
        <v>166</v>
      </c>
      <c r="V483" s="153">
        <f t="shared" si="66"/>
        <v>8.35</v>
      </c>
    </row>
    <row r="484" spans="1:22" x14ac:dyDescent="0.3">
      <c r="A484" s="153">
        <v>2344</v>
      </c>
      <c r="B484" s="153">
        <v>43411</v>
      </c>
      <c r="C484" s="153" t="b">
        <v>0</v>
      </c>
      <c r="D484" s="153" t="s">
        <v>88</v>
      </c>
      <c r="E484" s="153">
        <v>1</v>
      </c>
      <c r="F484" s="153">
        <v>2</v>
      </c>
      <c r="G484" s="153">
        <v>14</v>
      </c>
      <c r="H484" s="153" t="s">
        <v>159</v>
      </c>
      <c r="I484" s="153">
        <v>27</v>
      </c>
      <c r="J484" s="153" t="s">
        <v>56</v>
      </c>
      <c r="K484" s="153" t="s">
        <v>56</v>
      </c>
      <c r="L484" s="153" t="s">
        <v>56</v>
      </c>
      <c r="M484" s="153" t="s">
        <v>56</v>
      </c>
      <c r="N484" s="153" t="s">
        <v>56</v>
      </c>
      <c r="O484" s="153" t="s">
        <v>56</v>
      </c>
      <c r="P484" s="153" t="s">
        <v>56</v>
      </c>
      <c r="Q484" s="155" t="s">
        <v>56</v>
      </c>
      <c r="R484" s="156" t="s">
        <v>56</v>
      </c>
      <c r="S484" s="153" t="s">
        <v>56</v>
      </c>
      <c r="T484">
        <v>35.674999999999997</v>
      </c>
      <c r="U484" s="160" t="s">
        <v>166</v>
      </c>
      <c r="V484" s="153" t="e">
        <f t="shared" si="66"/>
        <v>#DIV/0!</v>
      </c>
    </row>
    <row r="485" spans="1:22" x14ac:dyDescent="0.3">
      <c r="A485" s="153">
        <v>2344</v>
      </c>
      <c r="B485" s="153">
        <v>43411</v>
      </c>
      <c r="C485" s="153" t="b">
        <v>0</v>
      </c>
      <c r="D485" s="153" t="s">
        <v>88</v>
      </c>
      <c r="E485" s="153">
        <v>1</v>
      </c>
      <c r="F485" s="153">
        <v>2</v>
      </c>
      <c r="G485" s="153">
        <v>14</v>
      </c>
      <c r="H485" s="153" t="s">
        <v>159</v>
      </c>
      <c r="I485" s="153">
        <v>27</v>
      </c>
      <c r="J485" s="153" t="s">
        <v>56</v>
      </c>
      <c r="K485" s="153" t="s">
        <v>56</v>
      </c>
      <c r="L485" s="153" t="s">
        <v>56</v>
      </c>
      <c r="M485" s="153" t="s">
        <v>56</v>
      </c>
      <c r="N485" s="153" t="s">
        <v>56</v>
      </c>
      <c r="O485" s="153" t="s">
        <v>56</v>
      </c>
      <c r="P485" s="153" t="s">
        <v>56</v>
      </c>
      <c r="Q485" s="155" t="s">
        <v>56</v>
      </c>
      <c r="R485" s="156" t="s">
        <v>56</v>
      </c>
      <c r="S485" s="153" t="s">
        <v>56</v>
      </c>
      <c r="T485">
        <v>37.174999999999997</v>
      </c>
      <c r="U485" s="160" t="s">
        <v>166</v>
      </c>
      <c r="V485" s="153" t="e">
        <f t="shared" si="66"/>
        <v>#DIV/0!</v>
      </c>
    </row>
    <row r="486" spans="1:22" x14ac:dyDescent="0.3">
      <c r="A486" s="153">
        <v>2351</v>
      </c>
      <c r="B486" s="153">
        <v>43424</v>
      </c>
      <c r="C486" s="153" t="b">
        <v>0</v>
      </c>
      <c r="D486" s="153" t="s">
        <v>88</v>
      </c>
      <c r="E486" s="153">
        <v>2</v>
      </c>
      <c r="F486" s="153">
        <v>3</v>
      </c>
      <c r="G486" s="153">
        <v>6</v>
      </c>
      <c r="H486" s="153" t="s">
        <v>159</v>
      </c>
      <c r="I486" s="153">
        <v>27</v>
      </c>
      <c r="J486" s="152">
        <v>16.600000000000001</v>
      </c>
      <c r="K486" s="152">
        <v>4.2</v>
      </c>
      <c r="L486" s="152">
        <v>11.5</v>
      </c>
      <c r="M486" s="152">
        <v>18.7</v>
      </c>
      <c r="N486" s="152">
        <v>4.0999999999999996</v>
      </c>
      <c r="O486" s="152">
        <v>5.5</v>
      </c>
      <c r="P486" s="154">
        <f>AVERAGE(L486,O486)</f>
        <v>8.5</v>
      </c>
      <c r="Q486" s="155">
        <f>IF(AND((N486+K486)/2&gt;5,(M486+J486)/2&gt;10,R486="N",S486="N"),4,IF(AND((N486+K486)/2&lt;5,(M486+J486)/2&gt;10,R486="N",S486="N"),4,IF(AND((N486+K486)/2&lt;5,(M486+J486)/2&lt;5,R486="Y"),1,IF(AND(S486="Y",R486="N"),3,IF(AND(S486="Y",R486="Y"),1,IF(AND((N486+K486)/2&lt;5,(M486+J486)/2&gt;5,(M486+J486)/2&lt;10,R486="N",S486="N"),2,IF(AND((N486+K486)/2&lt;5,(M486+J486)/2&lt;5,R486="N",S486="N"),0,"")))))))</f>
        <v>4</v>
      </c>
      <c r="R486" s="152" t="s">
        <v>105</v>
      </c>
      <c r="S486" s="152" t="s">
        <v>105</v>
      </c>
      <c r="T486">
        <v>34.174999999999997</v>
      </c>
      <c r="U486" s="160" t="s">
        <v>166</v>
      </c>
      <c r="V486" s="153">
        <f t="shared" si="66"/>
        <v>10.9</v>
      </c>
    </row>
    <row r="487" spans="1:22" x14ac:dyDescent="0.3">
      <c r="A487" s="153">
        <v>2351</v>
      </c>
      <c r="B487" s="153">
        <v>43424</v>
      </c>
      <c r="C487" s="153" t="b">
        <v>0</v>
      </c>
      <c r="D487" s="153" t="s">
        <v>88</v>
      </c>
      <c r="E487" s="153">
        <v>2</v>
      </c>
      <c r="F487" s="153">
        <v>3</v>
      </c>
      <c r="G487" s="153">
        <v>6</v>
      </c>
      <c r="H487" s="153" t="s">
        <v>159</v>
      </c>
      <c r="I487" s="153">
        <v>27</v>
      </c>
      <c r="J487" s="152">
        <v>13</v>
      </c>
      <c r="K487" s="152">
        <v>4.5999999999999996</v>
      </c>
      <c r="L487" s="152">
        <v>8.4</v>
      </c>
      <c r="M487" s="152">
        <v>14.1</v>
      </c>
      <c r="N487" s="152">
        <v>4.2</v>
      </c>
      <c r="O487" s="152">
        <v>11.5</v>
      </c>
      <c r="P487" s="154">
        <f>AVERAGE(L487,O487)</f>
        <v>9.9499999999999993</v>
      </c>
      <c r="Q487" s="155">
        <f>IF(AND((N487+K487)/2&gt;5,(M487+J487)/2&gt;10,R487="N",S487="N"),4,IF(AND((N487+K487)/2&lt;5,(M487+J487)/2&gt;10,R487="N",S487="N"),4,IF(AND((N487+K487)/2&lt;5,(M487+J487)/2&lt;5,R487="Y"),1,IF(AND(S487="Y",R487="N"),3,IF(AND(S487="Y",R487="Y"),1,IF(AND((N487+K487)/2&lt;5,(M487+J487)/2&gt;5,(M487+J487)/2&lt;10,R487="N",S487="N"),2,IF(AND((N487+K487)/2&lt;5,(M487+J487)/2&lt;5,R487="N",S487="N"),0,"")))))))</f>
        <v>4</v>
      </c>
      <c r="R487" s="152" t="s">
        <v>105</v>
      </c>
      <c r="S487" s="152" t="s">
        <v>105</v>
      </c>
      <c r="T487">
        <v>36.174999999999997</v>
      </c>
      <c r="U487" s="160" t="s">
        <v>166</v>
      </c>
      <c r="V487" s="153">
        <f t="shared" si="66"/>
        <v>8.9750000000000014</v>
      </c>
    </row>
    <row r="488" spans="1:22" x14ac:dyDescent="0.3">
      <c r="A488" s="153">
        <v>2367</v>
      </c>
      <c r="B488" s="153">
        <v>43507</v>
      </c>
      <c r="C488" s="153" t="b">
        <v>0</v>
      </c>
      <c r="D488" s="153" t="s">
        <v>89</v>
      </c>
      <c r="E488" s="153">
        <v>2</v>
      </c>
      <c r="F488" s="153">
        <v>4</v>
      </c>
      <c r="G488" s="153">
        <v>1</v>
      </c>
      <c r="H488" s="153" t="s">
        <v>159</v>
      </c>
      <c r="I488" s="153">
        <v>27</v>
      </c>
      <c r="J488" s="153" t="s">
        <v>56</v>
      </c>
      <c r="K488" s="153" t="s">
        <v>56</v>
      </c>
      <c r="L488" s="153" t="s">
        <v>56</v>
      </c>
      <c r="M488" s="153" t="s">
        <v>56</v>
      </c>
      <c r="N488" s="153" t="s">
        <v>56</v>
      </c>
      <c r="O488" s="153" t="s">
        <v>56</v>
      </c>
      <c r="P488" s="153" t="s">
        <v>56</v>
      </c>
      <c r="Q488" s="155" t="s">
        <v>56</v>
      </c>
      <c r="R488" s="156" t="s">
        <v>56</v>
      </c>
      <c r="S488" s="153" t="s">
        <v>56</v>
      </c>
      <c r="T488">
        <v>34.174999999999997</v>
      </c>
      <c r="U488" s="160" t="s">
        <v>166</v>
      </c>
      <c r="V488" s="153" t="e">
        <f t="shared" si="66"/>
        <v>#DIV/0!</v>
      </c>
    </row>
    <row r="489" spans="1:22" x14ac:dyDescent="0.3">
      <c r="A489" s="153">
        <v>2368</v>
      </c>
      <c r="B489" s="153">
        <v>43507</v>
      </c>
      <c r="C489" s="153" t="b">
        <v>1</v>
      </c>
      <c r="D489" s="153" t="s">
        <v>88</v>
      </c>
      <c r="E489" s="153">
        <v>1</v>
      </c>
      <c r="F489" s="153">
        <v>4</v>
      </c>
      <c r="G489" s="153">
        <v>1</v>
      </c>
      <c r="H489" s="153" t="s">
        <v>159</v>
      </c>
      <c r="I489" s="153">
        <v>27</v>
      </c>
      <c r="J489" s="152">
        <v>5.9</v>
      </c>
      <c r="K489" s="152">
        <v>1.9</v>
      </c>
      <c r="L489" s="152">
        <v>1.1000000000000001</v>
      </c>
      <c r="M489" s="152">
        <v>2.2999999999999998</v>
      </c>
      <c r="N489" s="152">
        <v>2.5</v>
      </c>
      <c r="O489" s="152">
        <v>2.1</v>
      </c>
      <c r="P489" s="154">
        <f t="shared" ref="P489:P494" si="69">AVERAGE(L489,O489)</f>
        <v>1.6</v>
      </c>
      <c r="Q489" s="155">
        <f t="shared" ref="Q489:Q494" si="70">IF(AND((N489+K489)/2&gt;5,(M489+J489)/2&gt;10,R489="N",S489="N"),4,IF(AND((N489+K489)/2&lt;5,(M489+J489)/2&gt;10,R489="N",S489="N"),4,IF(AND((N489+K489)/2&lt;5,(M489+J489)/2&lt;5,R489="Y"),1,IF(AND(S489="Y",R489="N"),3,IF(AND(S489="Y",R489="Y"),1,IF(AND((N489+K489)/2&lt;5,(M489+J489)/2&gt;5,(M489+J489)/2&lt;10,R489="N",S489="N"),2,IF(AND((N489+K489)/2&lt;5,(M489+J489)/2&lt;5,R489="N",S489="N"),0,"")))))))</f>
        <v>0</v>
      </c>
      <c r="R489" s="152" t="s">
        <v>105</v>
      </c>
      <c r="S489" s="152" t="s">
        <v>105</v>
      </c>
      <c r="T489">
        <v>36.174999999999997</v>
      </c>
      <c r="U489" s="160" t="s">
        <v>166</v>
      </c>
      <c r="V489" s="153">
        <f t="shared" si="66"/>
        <v>3.1500000000000004</v>
      </c>
    </row>
    <row r="490" spans="1:22" x14ac:dyDescent="0.3">
      <c r="A490" s="153">
        <v>2374</v>
      </c>
      <c r="B490" s="153">
        <v>43529</v>
      </c>
      <c r="C490" s="153" t="b">
        <v>0</v>
      </c>
      <c r="D490" s="153" t="s">
        <v>88</v>
      </c>
      <c r="E490" s="153">
        <v>1</v>
      </c>
      <c r="F490" s="153">
        <v>6</v>
      </c>
      <c r="G490" s="153">
        <v>21</v>
      </c>
      <c r="H490" s="153" t="s">
        <v>159</v>
      </c>
      <c r="I490" s="153">
        <v>27</v>
      </c>
      <c r="J490" s="152">
        <v>8.5</v>
      </c>
      <c r="K490" s="152">
        <v>7.8</v>
      </c>
      <c r="L490" s="152">
        <v>3.1</v>
      </c>
      <c r="M490" s="152">
        <v>14.9</v>
      </c>
      <c r="N490" s="152">
        <v>7.5</v>
      </c>
      <c r="O490" s="152">
        <v>7.6</v>
      </c>
      <c r="P490" s="154">
        <f t="shared" si="69"/>
        <v>5.35</v>
      </c>
      <c r="Q490" s="155">
        <f t="shared" si="70"/>
        <v>4</v>
      </c>
      <c r="R490" s="152" t="s">
        <v>105</v>
      </c>
      <c r="S490" s="152" t="s">
        <v>105</v>
      </c>
      <c r="T490">
        <v>36.174999999999997</v>
      </c>
      <c r="U490" s="160" t="s">
        <v>166</v>
      </c>
      <c r="V490" s="153">
        <f t="shared" si="66"/>
        <v>9.6750000000000007</v>
      </c>
    </row>
    <row r="491" spans="1:22" x14ac:dyDescent="0.3">
      <c r="A491" s="153">
        <v>2380</v>
      </c>
      <c r="B491" s="153">
        <v>43550</v>
      </c>
      <c r="C491" s="153" t="b">
        <v>0</v>
      </c>
      <c r="D491" s="153" t="s">
        <v>88</v>
      </c>
      <c r="E491" s="153">
        <v>2</v>
      </c>
      <c r="F491" s="153">
        <v>7</v>
      </c>
      <c r="G491" s="153">
        <v>9</v>
      </c>
      <c r="H491" s="153" t="s">
        <v>159</v>
      </c>
      <c r="I491" s="153">
        <v>27</v>
      </c>
      <c r="J491" s="152">
        <v>10.9</v>
      </c>
      <c r="K491" s="152">
        <v>6.1</v>
      </c>
      <c r="L491" s="152">
        <v>4.0999999999999996</v>
      </c>
      <c r="M491" s="152">
        <v>12</v>
      </c>
      <c r="N491" s="152">
        <v>6.9</v>
      </c>
      <c r="O491" s="152">
        <v>4.9000000000000004</v>
      </c>
      <c r="P491" s="154">
        <f t="shared" si="69"/>
        <v>4.5</v>
      </c>
      <c r="Q491" s="155">
        <f t="shared" si="70"/>
        <v>4</v>
      </c>
      <c r="R491" s="152" t="s">
        <v>105</v>
      </c>
      <c r="S491" s="152" t="s">
        <v>105</v>
      </c>
      <c r="T491">
        <v>34.674999999999997</v>
      </c>
      <c r="U491" s="160" t="s">
        <v>166</v>
      </c>
      <c r="V491" s="153">
        <f t="shared" si="66"/>
        <v>8.9749999999999996</v>
      </c>
    </row>
    <row r="492" spans="1:22" x14ac:dyDescent="0.3">
      <c r="A492" s="153">
        <v>2380</v>
      </c>
      <c r="B492" s="153">
        <v>43550</v>
      </c>
      <c r="C492" s="153" t="b">
        <v>0</v>
      </c>
      <c r="D492" s="153" t="s">
        <v>88</v>
      </c>
      <c r="E492" s="153">
        <v>2</v>
      </c>
      <c r="F492" s="153">
        <v>7</v>
      </c>
      <c r="G492" s="153">
        <v>9</v>
      </c>
      <c r="H492" s="153" t="s">
        <v>159</v>
      </c>
      <c r="I492" s="153">
        <v>27</v>
      </c>
      <c r="J492" s="152">
        <v>14.6</v>
      </c>
      <c r="K492" s="152">
        <v>7.6</v>
      </c>
      <c r="L492" s="152">
        <v>6.8</v>
      </c>
      <c r="M492" s="152">
        <v>118</v>
      </c>
      <c r="N492" s="152">
        <v>6.5</v>
      </c>
      <c r="O492" s="152">
        <v>4.4000000000000004</v>
      </c>
      <c r="P492" s="154">
        <f t="shared" si="69"/>
        <v>5.6</v>
      </c>
      <c r="Q492" s="155">
        <f t="shared" si="70"/>
        <v>4</v>
      </c>
      <c r="R492" s="152" t="s">
        <v>105</v>
      </c>
      <c r="S492" s="152" t="s">
        <v>105</v>
      </c>
      <c r="T492">
        <v>36.174999999999997</v>
      </c>
      <c r="U492" s="160" t="s">
        <v>166</v>
      </c>
      <c r="V492" s="153">
        <f t="shared" si="66"/>
        <v>36.674999999999997</v>
      </c>
    </row>
    <row r="493" spans="1:22" x14ac:dyDescent="0.3">
      <c r="A493" s="153">
        <v>2407</v>
      </c>
      <c r="B493" s="153">
        <v>43578</v>
      </c>
      <c r="C493" s="153" t="b">
        <v>0</v>
      </c>
      <c r="D493" s="153" t="s">
        <v>89</v>
      </c>
      <c r="E493" s="153">
        <v>2</v>
      </c>
      <c r="F493" s="153">
        <v>8</v>
      </c>
      <c r="G493" s="153">
        <v>5</v>
      </c>
      <c r="H493" s="153" t="s">
        <v>159</v>
      </c>
      <c r="I493" s="153">
        <v>27</v>
      </c>
      <c r="J493" s="152">
        <v>4.5999999999999996</v>
      </c>
      <c r="K493" s="152">
        <v>2.8</v>
      </c>
      <c r="L493" s="152">
        <v>2.5</v>
      </c>
      <c r="M493" s="152">
        <v>5.4</v>
      </c>
      <c r="N493" s="152">
        <v>2.6</v>
      </c>
      <c r="O493" s="152">
        <v>2.6</v>
      </c>
      <c r="P493" s="154">
        <f t="shared" si="69"/>
        <v>2.5499999999999998</v>
      </c>
      <c r="Q493" s="155" t="str">
        <f t="shared" si="70"/>
        <v/>
      </c>
      <c r="R493" s="152" t="s">
        <v>105</v>
      </c>
      <c r="S493" s="152" t="s">
        <v>105</v>
      </c>
      <c r="T493">
        <v>34.174999999999997</v>
      </c>
      <c r="U493" s="160" t="s">
        <v>166</v>
      </c>
      <c r="V493" s="153">
        <f t="shared" si="66"/>
        <v>3.85</v>
      </c>
    </row>
    <row r="494" spans="1:22" x14ac:dyDescent="0.3">
      <c r="A494" s="153">
        <v>2407</v>
      </c>
      <c r="B494" s="153">
        <v>43578</v>
      </c>
      <c r="C494" s="153" t="b">
        <v>0</v>
      </c>
      <c r="D494" s="153" t="s">
        <v>89</v>
      </c>
      <c r="E494" s="153">
        <v>2</v>
      </c>
      <c r="F494" s="153">
        <v>8</v>
      </c>
      <c r="G494" s="153">
        <v>5</v>
      </c>
      <c r="H494" s="153" t="s">
        <v>159</v>
      </c>
      <c r="I494" s="153">
        <v>27</v>
      </c>
      <c r="J494" s="152">
        <v>5.3</v>
      </c>
      <c r="K494" s="152">
        <v>3.4</v>
      </c>
      <c r="L494" s="152">
        <v>2.6</v>
      </c>
      <c r="M494" s="152">
        <v>8.6</v>
      </c>
      <c r="N494" s="152">
        <v>3.3</v>
      </c>
      <c r="O494" s="152">
        <v>3.4</v>
      </c>
      <c r="P494" s="154">
        <f t="shared" si="69"/>
        <v>3</v>
      </c>
      <c r="Q494" s="155">
        <f t="shared" si="70"/>
        <v>2</v>
      </c>
      <c r="R494" s="152" t="s">
        <v>105</v>
      </c>
      <c r="S494" s="152" t="s">
        <v>105</v>
      </c>
      <c r="T494">
        <v>36.174999999999997</v>
      </c>
      <c r="U494" s="160" t="s">
        <v>166</v>
      </c>
      <c r="V494" s="153">
        <f t="shared" si="66"/>
        <v>5.1499999999999995</v>
      </c>
    </row>
    <row r="495" spans="1:22" x14ac:dyDescent="0.3">
      <c r="A495" s="153">
        <v>2408</v>
      </c>
      <c r="B495" s="153">
        <v>43578</v>
      </c>
      <c r="C495" s="153" t="b">
        <v>1</v>
      </c>
      <c r="D495" s="153" t="s">
        <v>88</v>
      </c>
      <c r="E495" s="153">
        <v>1</v>
      </c>
      <c r="F495" s="153">
        <v>8</v>
      </c>
      <c r="G495" s="153">
        <v>5</v>
      </c>
      <c r="H495" s="153" t="s">
        <v>159</v>
      </c>
      <c r="I495" s="153">
        <v>27</v>
      </c>
      <c r="J495" s="153" t="s">
        <v>56</v>
      </c>
      <c r="K495" s="153" t="s">
        <v>56</v>
      </c>
      <c r="L495" s="153" t="s">
        <v>56</v>
      </c>
      <c r="M495" s="153" t="s">
        <v>56</v>
      </c>
      <c r="N495" s="153" t="s">
        <v>56</v>
      </c>
      <c r="O495" s="153" t="s">
        <v>56</v>
      </c>
      <c r="P495" s="153" t="s">
        <v>56</v>
      </c>
      <c r="Q495" s="155" t="s">
        <v>56</v>
      </c>
      <c r="R495" s="153" t="s">
        <v>56</v>
      </c>
      <c r="S495" s="153" t="s">
        <v>56</v>
      </c>
      <c r="T495">
        <v>35.674999999999997</v>
      </c>
      <c r="U495" s="160" t="s">
        <v>166</v>
      </c>
      <c r="V495" s="153" t="e">
        <f t="shared" si="66"/>
        <v>#DIV/0!</v>
      </c>
    </row>
    <row r="496" spans="1:22" x14ac:dyDescent="0.3">
      <c r="A496" s="153">
        <v>2335</v>
      </c>
      <c r="B496" s="153">
        <v>43403</v>
      </c>
      <c r="C496" s="153" t="b">
        <v>0</v>
      </c>
      <c r="D496" s="153" t="s">
        <v>89</v>
      </c>
      <c r="E496" s="153">
        <v>2</v>
      </c>
      <c r="F496" s="153">
        <v>1</v>
      </c>
      <c r="G496" s="153">
        <v>12</v>
      </c>
      <c r="H496" s="153" t="s">
        <v>159</v>
      </c>
      <c r="I496" s="153">
        <v>28</v>
      </c>
      <c r="J496" s="152">
        <v>18.8</v>
      </c>
      <c r="K496" s="152">
        <v>12.6</v>
      </c>
      <c r="L496" s="152">
        <v>7.9</v>
      </c>
      <c r="M496" s="152">
        <v>26.9</v>
      </c>
      <c r="N496" s="152">
        <v>13.2</v>
      </c>
      <c r="O496" s="152">
        <v>12.5</v>
      </c>
      <c r="P496" s="154">
        <f>AVERAGE(L496,O496)</f>
        <v>10.199999999999999</v>
      </c>
      <c r="Q496" s="155">
        <f>IF(AND((N496+K496)/2&gt;5,(M496+J496)/2&gt;10,R496="N",S496="N"),4,IF(AND((N496+K496)/2&lt;5,(M496+J496)/2&gt;10,R496="N",S496="N"),4,IF(AND((N496+K496)/2&lt;5,(M496+J496)/2&lt;5,R496="Y"),1,IF(AND(S496="Y",R496="N"),3,IF(AND(S496="Y",R496="Y"),1,IF(AND((N496+K496)/2&lt;5,(M496+J496)/2&gt;5,(M496+J496)/2&lt;10,R496="N",S496="N"),2,IF(AND((N496+K496)/2&lt;5,(M496+J496)/2&lt;5,R496="N",S496="N"),0,"")))))))</f>
        <v>4</v>
      </c>
      <c r="R496" s="152" t="s">
        <v>105</v>
      </c>
      <c r="S496" s="152" t="s">
        <v>105</v>
      </c>
      <c r="T496">
        <v>35.674999999999997</v>
      </c>
      <c r="U496" s="160" t="s">
        <v>166</v>
      </c>
      <c r="V496" s="153">
        <f t="shared" si="66"/>
        <v>17.875</v>
      </c>
    </row>
    <row r="497" spans="1:22" x14ac:dyDescent="0.3">
      <c r="A497" s="153">
        <v>2335</v>
      </c>
      <c r="B497" s="153">
        <v>43403</v>
      </c>
      <c r="C497" s="153" t="b">
        <v>0</v>
      </c>
      <c r="D497" s="153" t="s">
        <v>89</v>
      </c>
      <c r="E497" s="153">
        <v>2</v>
      </c>
      <c r="F497" s="153">
        <v>1</v>
      </c>
      <c r="G497" s="153">
        <v>12</v>
      </c>
      <c r="H497" s="153" t="s">
        <v>159</v>
      </c>
      <c r="I497" s="153">
        <v>28</v>
      </c>
      <c r="J497" s="152">
        <v>23.7</v>
      </c>
      <c r="K497" s="152">
        <v>14.1</v>
      </c>
      <c r="L497" s="152">
        <v>10.6</v>
      </c>
      <c r="M497" s="152">
        <v>23</v>
      </c>
      <c r="N497" s="152">
        <v>14.7</v>
      </c>
      <c r="O497" s="152">
        <v>13.2</v>
      </c>
      <c r="P497" s="154">
        <f>AVERAGE(L497,O497)</f>
        <v>11.899999999999999</v>
      </c>
      <c r="Q497" s="155">
        <f>IF(AND((N497+K497)/2&gt;5,(M497+J497)/2&gt;10,R497="N",S497="N"),4,IF(AND((N497+K497)/2&lt;5,(M497+J497)/2&gt;10,R497="N",S497="N"),4,IF(AND((N497+K497)/2&lt;5,(M497+J497)/2&lt;5,R497="Y"),1,IF(AND(S497="Y",R497="N"),3,IF(AND(S497="Y",R497="Y"),1,IF(AND((N497+K497)/2&lt;5,(M497+J497)/2&gt;5,(M497+J497)/2&lt;10,R497="N",S497="N"),2,IF(AND((N497+K497)/2&lt;5,(M497+J497)/2&lt;5,R497="N",S497="N"),0,"")))))))</f>
        <v>4</v>
      </c>
      <c r="R497" s="152" t="s">
        <v>105</v>
      </c>
      <c r="S497" s="152" t="s">
        <v>105</v>
      </c>
      <c r="T497">
        <v>36.674999999999997</v>
      </c>
      <c r="U497" s="160" t="s">
        <v>166</v>
      </c>
      <c r="V497" s="153">
        <f t="shared" si="66"/>
        <v>18.875</v>
      </c>
    </row>
    <row r="498" spans="1:22" x14ac:dyDescent="0.3">
      <c r="A498" s="153">
        <v>2343</v>
      </c>
      <c r="B498" s="153">
        <v>43411</v>
      </c>
      <c r="C498" s="153" t="b">
        <v>0</v>
      </c>
      <c r="D498" s="153" t="s">
        <v>88</v>
      </c>
      <c r="E498" s="153">
        <v>2</v>
      </c>
      <c r="F498" s="153">
        <v>2</v>
      </c>
      <c r="G498" s="153">
        <v>12</v>
      </c>
      <c r="H498" s="153" t="s">
        <v>159</v>
      </c>
      <c r="I498" s="153">
        <v>28</v>
      </c>
      <c r="J498" s="152">
        <v>10.6</v>
      </c>
      <c r="K498" s="152">
        <v>6.1</v>
      </c>
      <c r="L498" s="152">
        <v>5.5</v>
      </c>
      <c r="M498" s="152">
        <v>12.4</v>
      </c>
      <c r="N498" s="152">
        <v>5.3</v>
      </c>
      <c r="O498" s="152">
        <v>5.6</v>
      </c>
      <c r="P498" s="154">
        <f>AVERAGE(L498,O498)</f>
        <v>5.55</v>
      </c>
      <c r="Q498" s="155">
        <f>IF(AND((N498+K498)/2&gt;5,(M498+J498)/2&gt;10,R498="N",S498="N"),4,IF(AND((N498+K498)/2&lt;5,(M498+J498)/2&gt;10,R498="N",S498="N"),4,IF(AND((N498+K498)/2&lt;5,(M498+J498)/2&lt;5,R498="Y"),1,IF(AND(S498="Y",R498="N"),3,IF(AND(S498="Y",R498="Y"),1,IF(AND((N498+K498)/2&lt;5,(M498+J498)/2&gt;5,(M498+J498)/2&lt;10,R498="N",S498="N"),2,IF(AND((N498+K498)/2&lt;5,(M498+J498)/2&lt;5,R498="N",S498="N"),0,"")))))))</f>
        <v>4</v>
      </c>
      <c r="R498" s="152" t="s">
        <v>105</v>
      </c>
      <c r="S498" s="152" t="s">
        <v>105</v>
      </c>
      <c r="T498">
        <v>35.674999999999997</v>
      </c>
      <c r="U498" s="160" t="s">
        <v>166</v>
      </c>
      <c r="V498" s="153">
        <f t="shared" si="66"/>
        <v>8.6</v>
      </c>
    </row>
    <row r="499" spans="1:22" x14ac:dyDescent="0.3">
      <c r="A499" s="153">
        <v>2343</v>
      </c>
      <c r="B499" s="153">
        <v>43411</v>
      </c>
      <c r="C499" s="153" t="b">
        <v>0</v>
      </c>
      <c r="D499" s="153" t="s">
        <v>88</v>
      </c>
      <c r="E499" s="153">
        <v>2</v>
      </c>
      <c r="F499" s="153">
        <v>2</v>
      </c>
      <c r="G499" s="153">
        <v>12</v>
      </c>
      <c r="H499" s="153" t="s">
        <v>159</v>
      </c>
      <c r="I499" s="153">
        <v>28</v>
      </c>
      <c r="J499" s="152">
        <v>12.3</v>
      </c>
      <c r="K499" s="152">
        <v>5.7</v>
      </c>
      <c r="L499" s="152">
        <v>7.7</v>
      </c>
      <c r="M499" s="152">
        <v>18.3</v>
      </c>
      <c r="N499" s="152">
        <v>6.4</v>
      </c>
      <c r="O499" s="152">
        <v>6.7</v>
      </c>
      <c r="P499" s="154">
        <f>AVERAGE(L499,O499)</f>
        <v>7.2</v>
      </c>
      <c r="Q499" s="155">
        <f>IF(AND((N499+K499)/2&gt;5,(M499+J499)/2&gt;10,R499="N",S499="N"),4,IF(AND((N499+K499)/2&lt;5,(M499+J499)/2&gt;10,R499="N",S499="N"),4,IF(AND((N499+K499)/2&lt;5,(M499+J499)/2&lt;5,R499="Y"),1,IF(AND(S499="Y",R499="N"),3,IF(AND(S499="Y",R499="Y"),1,IF(AND((N499+K499)/2&lt;5,(M499+J499)/2&gt;5,(M499+J499)/2&lt;10,R499="N",S499="N"),2,IF(AND((N499+K499)/2&lt;5,(M499+J499)/2&lt;5,R499="N",S499="N"),0,"")))))))</f>
        <v>4</v>
      </c>
      <c r="R499" s="152" t="s">
        <v>105</v>
      </c>
      <c r="S499" s="152" t="s">
        <v>105</v>
      </c>
      <c r="T499">
        <v>37.174999999999997</v>
      </c>
      <c r="U499" s="160" t="s">
        <v>166</v>
      </c>
      <c r="V499" s="153">
        <f t="shared" si="66"/>
        <v>10.674999999999999</v>
      </c>
    </row>
    <row r="500" spans="1:22" x14ac:dyDescent="0.3">
      <c r="A500" s="153">
        <v>2344</v>
      </c>
      <c r="B500" s="153">
        <v>43411</v>
      </c>
      <c r="C500" s="153" t="b">
        <v>0</v>
      </c>
      <c r="D500" s="153" t="s">
        <v>88</v>
      </c>
      <c r="E500" s="153">
        <v>1</v>
      </c>
      <c r="F500" s="153">
        <v>2</v>
      </c>
      <c r="G500" s="153">
        <v>14</v>
      </c>
      <c r="H500" s="153" t="s">
        <v>159</v>
      </c>
      <c r="I500" s="153">
        <v>28</v>
      </c>
      <c r="J500" s="153" t="s">
        <v>56</v>
      </c>
      <c r="K500" s="153" t="s">
        <v>56</v>
      </c>
      <c r="L500" s="153" t="s">
        <v>56</v>
      </c>
      <c r="M500" s="153" t="s">
        <v>56</v>
      </c>
      <c r="N500" s="153" t="s">
        <v>56</v>
      </c>
      <c r="O500" s="153" t="s">
        <v>56</v>
      </c>
      <c r="P500" s="153" t="s">
        <v>56</v>
      </c>
      <c r="Q500" s="155" t="s">
        <v>56</v>
      </c>
      <c r="R500" s="156" t="s">
        <v>56</v>
      </c>
      <c r="S500" s="153" t="s">
        <v>56</v>
      </c>
      <c r="T500">
        <v>36.174999999999997</v>
      </c>
      <c r="U500" s="160" t="s">
        <v>166</v>
      </c>
      <c r="V500" s="153" t="e">
        <f t="shared" si="66"/>
        <v>#DIV/0!</v>
      </c>
    </row>
    <row r="501" spans="1:22" x14ac:dyDescent="0.3">
      <c r="A501" s="153">
        <v>2344</v>
      </c>
      <c r="B501" s="153">
        <v>43411</v>
      </c>
      <c r="C501" s="153" t="b">
        <v>0</v>
      </c>
      <c r="D501" s="153" t="s">
        <v>88</v>
      </c>
      <c r="E501" s="153">
        <v>1</v>
      </c>
      <c r="F501" s="153">
        <v>2</v>
      </c>
      <c r="G501" s="153">
        <v>14</v>
      </c>
      <c r="H501" s="153" t="s">
        <v>159</v>
      </c>
      <c r="I501" s="153">
        <v>28</v>
      </c>
      <c r="J501" s="153" t="s">
        <v>56</v>
      </c>
      <c r="K501" s="153" t="s">
        <v>56</v>
      </c>
      <c r="L501" s="153" t="s">
        <v>56</v>
      </c>
      <c r="M501" s="153" t="s">
        <v>56</v>
      </c>
      <c r="N501" s="153" t="s">
        <v>56</v>
      </c>
      <c r="O501" s="153" t="s">
        <v>56</v>
      </c>
      <c r="P501" s="153" t="s">
        <v>56</v>
      </c>
      <c r="Q501" s="155" t="s">
        <v>56</v>
      </c>
      <c r="R501" s="156" t="s">
        <v>56</v>
      </c>
      <c r="S501" s="153" t="s">
        <v>56</v>
      </c>
      <c r="T501">
        <v>37.674999999999997</v>
      </c>
      <c r="U501" s="160" t="s">
        <v>166</v>
      </c>
      <c r="V501" s="153" t="e">
        <f t="shared" si="66"/>
        <v>#DIV/0!</v>
      </c>
    </row>
    <row r="502" spans="1:22" x14ac:dyDescent="0.3">
      <c r="A502" s="153">
        <v>2350</v>
      </c>
      <c r="B502" s="153">
        <v>43424</v>
      </c>
      <c r="C502" s="153" t="b">
        <v>0</v>
      </c>
      <c r="D502" s="153" t="s">
        <v>88</v>
      </c>
      <c r="E502" s="153">
        <v>1</v>
      </c>
      <c r="F502" s="153">
        <v>3</v>
      </c>
      <c r="G502" s="153">
        <v>6</v>
      </c>
      <c r="H502" s="153" t="s">
        <v>159</v>
      </c>
      <c r="I502" s="153">
        <v>28</v>
      </c>
      <c r="J502" s="152">
        <v>11.1</v>
      </c>
      <c r="K502" s="152">
        <v>5.7</v>
      </c>
      <c r="L502" s="152">
        <v>5.8</v>
      </c>
      <c r="M502" s="152">
        <v>10.6</v>
      </c>
      <c r="N502" s="152">
        <v>5.4</v>
      </c>
      <c r="O502" s="152">
        <v>3.5</v>
      </c>
      <c r="P502" s="154">
        <f>AVERAGE(L502,O502)</f>
        <v>4.6500000000000004</v>
      </c>
      <c r="Q502" s="155">
        <f>IF(AND((N502+K502)/2&gt;5,(M502+J502)/2&gt;10,R502="N",S502="N"),4,IF(AND((N502+K502)/2&lt;5,(M502+J502)/2&gt;10,R502="N",S502="N"),4,IF(AND((N502+K502)/2&lt;5,(M502+J502)/2&lt;5,R502="Y"),1,IF(AND(S502="Y",R502="N"),3,IF(AND(S502="Y",R502="Y"),1,IF(AND((N502+K502)/2&lt;5,(M502+J502)/2&gt;5,(M502+J502)/2&lt;10,R502="N",S502="N"),2,IF(AND((N502+K502)/2&lt;5,(M502+J502)/2&lt;5,R502="N",S502="N"),0,"")))))))</f>
        <v>4</v>
      </c>
      <c r="R502" s="152" t="s">
        <v>105</v>
      </c>
      <c r="S502" s="152" t="s">
        <v>105</v>
      </c>
      <c r="T502">
        <v>35.674999999999997</v>
      </c>
      <c r="U502" s="160" t="s">
        <v>166</v>
      </c>
      <c r="V502" s="153">
        <f t="shared" si="66"/>
        <v>8.1999999999999993</v>
      </c>
    </row>
    <row r="503" spans="1:22" x14ac:dyDescent="0.3">
      <c r="A503" s="153">
        <v>2350</v>
      </c>
      <c r="B503" s="153">
        <v>43424</v>
      </c>
      <c r="C503" s="153" t="b">
        <v>0</v>
      </c>
      <c r="D503" s="153" t="s">
        <v>88</v>
      </c>
      <c r="E503" s="153">
        <v>1</v>
      </c>
      <c r="F503" s="153">
        <v>3</v>
      </c>
      <c r="G503" s="153">
        <v>6</v>
      </c>
      <c r="H503" s="153" t="s">
        <v>159</v>
      </c>
      <c r="I503" s="153">
        <v>28</v>
      </c>
      <c r="J503" s="152">
        <v>14</v>
      </c>
      <c r="K503" s="152">
        <v>6.6</v>
      </c>
      <c r="L503" s="152">
        <v>7.9</v>
      </c>
      <c r="M503" s="152">
        <v>10.199999999999999</v>
      </c>
      <c r="N503" s="152">
        <v>5</v>
      </c>
      <c r="O503" s="152">
        <v>7</v>
      </c>
      <c r="P503" s="154">
        <f>AVERAGE(L503,O503)</f>
        <v>7.45</v>
      </c>
      <c r="Q503" s="155">
        <f>IF(AND((N503+K503)/2&gt;5,(M503+J503)/2&gt;10,R503="N",S503="N"),4,IF(AND((N503+K503)/2&lt;5,(M503+J503)/2&gt;10,R503="N",S503="N"),4,IF(AND((N503+K503)/2&lt;5,(M503+J503)/2&lt;5,R503="Y"),1,IF(AND(S503="Y",R503="N"),3,IF(AND(S503="Y",R503="Y"),1,IF(AND((N503+K503)/2&lt;5,(M503+J503)/2&gt;5,(M503+J503)/2&lt;10,R503="N",S503="N"),2,IF(AND((N503+K503)/2&lt;5,(M503+J503)/2&lt;5,R503="N",S503="N"),0,"")))))))</f>
        <v>4</v>
      </c>
      <c r="R503" s="152" t="s">
        <v>105</v>
      </c>
      <c r="S503" s="152" t="s">
        <v>105</v>
      </c>
      <c r="T503">
        <v>37.674999999999997</v>
      </c>
      <c r="U503" s="160" t="s">
        <v>166</v>
      </c>
      <c r="V503" s="153">
        <f t="shared" si="66"/>
        <v>8.9499999999999993</v>
      </c>
    </row>
    <row r="504" spans="1:22" x14ac:dyDescent="0.3">
      <c r="A504" s="153">
        <v>2367</v>
      </c>
      <c r="B504" s="153">
        <v>43507</v>
      </c>
      <c r="C504" s="153" t="b">
        <v>0</v>
      </c>
      <c r="D504" s="153" t="s">
        <v>89</v>
      </c>
      <c r="E504" s="153">
        <v>2</v>
      </c>
      <c r="F504" s="153">
        <v>4</v>
      </c>
      <c r="G504" s="153">
        <v>1</v>
      </c>
      <c r="H504" s="153" t="s">
        <v>159</v>
      </c>
      <c r="I504" s="153">
        <v>28</v>
      </c>
      <c r="J504" s="153" t="s">
        <v>56</v>
      </c>
      <c r="K504" s="153" t="s">
        <v>56</v>
      </c>
      <c r="L504" s="153" t="s">
        <v>56</v>
      </c>
      <c r="M504" s="153" t="s">
        <v>56</v>
      </c>
      <c r="N504" s="153" t="s">
        <v>56</v>
      </c>
      <c r="O504" s="153" t="s">
        <v>56</v>
      </c>
      <c r="P504" s="153" t="s">
        <v>56</v>
      </c>
      <c r="Q504" s="155" t="s">
        <v>56</v>
      </c>
      <c r="R504" s="156" t="s">
        <v>56</v>
      </c>
      <c r="S504" s="153" t="s">
        <v>56</v>
      </c>
      <c r="T504">
        <v>36.174999999999997</v>
      </c>
      <c r="U504" s="160" t="s">
        <v>166</v>
      </c>
      <c r="V504" s="153" t="e">
        <f t="shared" si="66"/>
        <v>#DIV/0!</v>
      </c>
    </row>
    <row r="505" spans="1:22" x14ac:dyDescent="0.3">
      <c r="A505" s="153">
        <v>2368</v>
      </c>
      <c r="B505" s="153">
        <v>43507</v>
      </c>
      <c r="C505" s="153" t="b">
        <v>1</v>
      </c>
      <c r="D505" s="153" t="s">
        <v>88</v>
      </c>
      <c r="E505" s="153">
        <v>1</v>
      </c>
      <c r="F505" s="153">
        <v>4</v>
      </c>
      <c r="G505" s="153">
        <v>1</v>
      </c>
      <c r="H505" s="153" t="s">
        <v>159</v>
      </c>
      <c r="I505" s="153">
        <v>28</v>
      </c>
      <c r="J505" s="152">
        <v>6.1</v>
      </c>
      <c r="K505" s="152">
        <v>1.9</v>
      </c>
      <c r="L505" s="152">
        <v>1.8</v>
      </c>
      <c r="M505" s="152">
        <v>1.6</v>
      </c>
      <c r="N505" s="152">
        <v>1.9</v>
      </c>
      <c r="O505" s="152">
        <v>1.3</v>
      </c>
      <c r="P505" s="154">
        <f>AVERAGE(L505,O505)</f>
        <v>1.55</v>
      </c>
      <c r="Q505" s="155">
        <f>IF(AND((N505+K505)/2&gt;5,(M505+J505)/2&gt;10,R505="N",S505="N"),4,IF(AND((N505+K505)/2&lt;5,(M505+J505)/2&gt;10,R505="N",S505="N"),4,IF(AND((N505+K505)/2&lt;5,(M505+J505)/2&lt;5,R505="Y"),1,IF(AND(S505="Y",R505="N"),3,IF(AND(S505="Y",R505="Y"),1,IF(AND((N505+K505)/2&lt;5,(M505+J505)/2&gt;5,(M505+J505)/2&lt;10,R505="N",S505="N"),2,IF(AND((N505+K505)/2&lt;5,(M505+J505)/2&lt;5,R505="N",S505="N"),0,"")))))))</f>
        <v>0</v>
      </c>
      <c r="R505" s="152" t="s">
        <v>105</v>
      </c>
      <c r="S505" s="152" t="s">
        <v>105</v>
      </c>
      <c r="T505">
        <v>35.674999999999997</v>
      </c>
      <c r="U505" s="160" t="s">
        <v>166</v>
      </c>
      <c r="V505" s="153">
        <f t="shared" si="66"/>
        <v>2.875</v>
      </c>
    </row>
    <row r="506" spans="1:22" x14ac:dyDescent="0.3">
      <c r="A506" s="153">
        <v>2368</v>
      </c>
      <c r="B506" s="153">
        <v>43507</v>
      </c>
      <c r="C506" s="153" t="b">
        <v>1</v>
      </c>
      <c r="D506" s="153" t="s">
        <v>88</v>
      </c>
      <c r="E506" s="153">
        <v>1</v>
      </c>
      <c r="F506" s="153">
        <v>4</v>
      </c>
      <c r="G506" s="153">
        <v>1</v>
      </c>
      <c r="H506" s="153" t="s">
        <v>159</v>
      </c>
      <c r="I506" s="153">
        <v>28</v>
      </c>
      <c r="J506" s="152">
        <v>6.6</v>
      </c>
      <c r="K506" s="152">
        <v>0.8</v>
      </c>
      <c r="L506" s="152">
        <v>0.7</v>
      </c>
      <c r="M506" s="152">
        <v>2.2999999999999998</v>
      </c>
      <c r="N506" s="152">
        <v>1.7</v>
      </c>
      <c r="O506" s="152">
        <v>0.8</v>
      </c>
      <c r="P506" s="154">
        <f>AVERAGE(L506,O506)</f>
        <v>0.75</v>
      </c>
      <c r="Q506" s="155">
        <f>IF(AND((N506+K506)/2&gt;5,(M506+J506)/2&gt;10,R506="N",S506="N"),4,IF(AND((N506+K506)/2&lt;5,(M506+J506)/2&gt;10,R506="N",S506="N"),4,IF(AND((N506+K506)/2&lt;5,(M506+J506)/2&lt;5,R506="Y"),1,IF(AND(S506="Y",R506="N"),3,IF(AND(S506="Y",R506="Y"),1,IF(AND((N506+K506)/2&lt;5,(M506+J506)/2&gt;5,(M506+J506)/2&lt;10,R506="N",S506="N"),2,IF(AND((N506+K506)/2&lt;5,(M506+J506)/2&lt;5,R506="N",S506="N"),0,"")))))))</f>
        <v>0</v>
      </c>
      <c r="R506" s="152" t="s">
        <v>105</v>
      </c>
      <c r="S506" s="152" t="s">
        <v>105</v>
      </c>
      <c r="T506">
        <v>37.174999999999997</v>
      </c>
      <c r="U506" s="160" t="s">
        <v>166</v>
      </c>
      <c r="V506" s="153">
        <f t="shared" si="66"/>
        <v>2.8499999999999996</v>
      </c>
    </row>
    <row r="507" spans="1:22" x14ac:dyDescent="0.3">
      <c r="A507" s="153">
        <v>2370</v>
      </c>
      <c r="B507" s="153">
        <v>43514</v>
      </c>
      <c r="C507" s="153" t="b">
        <v>0</v>
      </c>
      <c r="D507" s="153" t="s">
        <v>89</v>
      </c>
      <c r="E507" s="153">
        <v>2</v>
      </c>
      <c r="F507" s="153">
        <v>5</v>
      </c>
      <c r="G507" s="153">
        <v>16</v>
      </c>
      <c r="H507" s="153" t="s">
        <v>159</v>
      </c>
      <c r="I507" s="153">
        <v>28</v>
      </c>
      <c r="J507" s="153" t="s">
        <v>56</v>
      </c>
      <c r="K507" s="153" t="s">
        <v>56</v>
      </c>
      <c r="L507" s="153" t="s">
        <v>56</v>
      </c>
      <c r="M507" s="153" t="s">
        <v>56</v>
      </c>
      <c r="N507" s="153" t="s">
        <v>56</v>
      </c>
      <c r="O507" s="153" t="s">
        <v>56</v>
      </c>
      <c r="P507" s="153" t="s">
        <v>56</v>
      </c>
      <c r="Q507" s="155" t="s">
        <v>56</v>
      </c>
      <c r="R507" s="153" t="s">
        <v>56</v>
      </c>
      <c r="S507" s="153" t="s">
        <v>56</v>
      </c>
      <c r="T507">
        <v>36.174999999999997</v>
      </c>
      <c r="U507" s="160" t="s">
        <v>166</v>
      </c>
      <c r="V507" s="153" t="e">
        <f t="shared" si="66"/>
        <v>#DIV/0!</v>
      </c>
    </row>
    <row r="508" spans="1:22" x14ac:dyDescent="0.3">
      <c r="A508" s="153">
        <v>2374</v>
      </c>
      <c r="B508" s="153">
        <v>43529</v>
      </c>
      <c r="C508" s="153" t="b">
        <v>0</v>
      </c>
      <c r="D508" s="153" t="s">
        <v>88</v>
      </c>
      <c r="E508" s="153">
        <v>1</v>
      </c>
      <c r="F508" s="153">
        <v>6</v>
      </c>
      <c r="G508" s="153">
        <v>21</v>
      </c>
      <c r="H508" s="153" t="s">
        <v>159</v>
      </c>
      <c r="I508" s="153">
        <v>28</v>
      </c>
      <c r="J508" s="152">
        <v>9</v>
      </c>
      <c r="K508" s="152">
        <v>7</v>
      </c>
      <c r="L508" s="152">
        <v>3.8</v>
      </c>
      <c r="M508" s="152">
        <v>17.399999999999999</v>
      </c>
      <c r="N508" s="152">
        <v>7.8</v>
      </c>
      <c r="O508" s="152">
        <v>9.1999999999999993</v>
      </c>
      <c r="P508" s="154">
        <f>AVERAGE(L508,O508)</f>
        <v>6.5</v>
      </c>
      <c r="Q508" s="155">
        <f>IF(AND((N508+K508)/2&gt;5,(M508+J508)/2&gt;10,R508="N",S508="N"),4,IF(AND((N508+K508)/2&lt;5,(M508+J508)/2&gt;10,R508="N",S508="N"),4,IF(AND((N508+K508)/2&lt;5,(M508+J508)/2&lt;5,R508="Y"),1,IF(AND(S508="Y",R508="N"),3,IF(AND(S508="Y",R508="Y"),1,IF(AND((N508+K508)/2&lt;5,(M508+J508)/2&gt;5,(M508+J508)/2&lt;10,R508="N",S508="N"),2,IF(AND((N508+K508)/2&lt;5,(M508+J508)/2&lt;5,R508="N",S508="N"),0,"")))))))</f>
        <v>4</v>
      </c>
      <c r="R508" s="152" t="s">
        <v>105</v>
      </c>
      <c r="S508" s="152" t="s">
        <v>105</v>
      </c>
      <c r="T508">
        <v>35.674999999999997</v>
      </c>
      <c r="U508" s="160" t="s">
        <v>166</v>
      </c>
      <c r="V508" s="153">
        <f t="shared" si="66"/>
        <v>10.299999999999999</v>
      </c>
    </row>
    <row r="509" spans="1:22" x14ac:dyDescent="0.3">
      <c r="A509" s="153">
        <v>2379</v>
      </c>
      <c r="B509" s="153">
        <v>43550</v>
      </c>
      <c r="C509" s="153" t="b">
        <v>1</v>
      </c>
      <c r="D509" s="153" t="s">
        <v>88</v>
      </c>
      <c r="E509" s="153">
        <v>1</v>
      </c>
      <c r="F509" s="153">
        <v>7</v>
      </c>
      <c r="G509" s="153">
        <v>10</v>
      </c>
      <c r="H509" s="153" t="s">
        <v>159</v>
      </c>
      <c r="I509" s="153">
        <v>28</v>
      </c>
      <c r="J509" s="152">
        <v>7.5</v>
      </c>
      <c r="K509" s="152">
        <v>2.9</v>
      </c>
      <c r="L509" s="152">
        <v>4.8</v>
      </c>
      <c r="M509" s="152">
        <v>3.5</v>
      </c>
      <c r="N509" s="152">
        <v>2.6</v>
      </c>
      <c r="O509" s="152">
        <v>3.4</v>
      </c>
      <c r="P509" s="154">
        <f>AVERAGE(L509,O509)</f>
        <v>4.0999999999999996</v>
      </c>
      <c r="Q509" s="155">
        <f>IF(AND((N509+K509)/2&gt;5,(M509+J509)/2&gt;10,R509="N",S509="N"),4,IF(AND((N509+K509)/2&lt;5,(M509+J509)/2&gt;10,R509="N",S509="N"),4,IF(AND((N509+K509)/2&lt;5,(M509+J509)/2&lt;5,R509="Y"),1,IF(AND(S509="Y",R509="N"),3,IF(AND(S509="Y",R509="Y"),1,IF(AND((N509+K509)/2&lt;5,(M509+J509)/2&gt;5,(M509+J509)/2&lt;10,R509="N",S509="N"),2,IF(AND((N509+K509)/2&lt;5,(M509+J509)/2&lt;5,R509="N",S509="N"),0,"")))))))</f>
        <v>2</v>
      </c>
      <c r="R509" s="152" t="s">
        <v>105</v>
      </c>
      <c r="S509" s="152" t="s">
        <v>105</v>
      </c>
      <c r="T509">
        <v>35.174999999999997</v>
      </c>
      <c r="U509" s="160" t="s">
        <v>166</v>
      </c>
      <c r="V509" s="153">
        <f t="shared" si="66"/>
        <v>4.125</v>
      </c>
    </row>
    <row r="510" spans="1:22" x14ac:dyDescent="0.3">
      <c r="A510" s="153">
        <v>2379</v>
      </c>
      <c r="B510" s="153">
        <v>43550</v>
      </c>
      <c r="C510" s="153" t="b">
        <v>1</v>
      </c>
      <c r="D510" s="153" t="s">
        <v>88</v>
      </c>
      <c r="E510" s="153">
        <v>1</v>
      </c>
      <c r="F510" s="153">
        <v>7</v>
      </c>
      <c r="G510" s="153">
        <v>10</v>
      </c>
      <c r="H510" s="153" t="s">
        <v>159</v>
      </c>
      <c r="I510" s="153">
        <v>28</v>
      </c>
      <c r="J510" s="152">
        <v>2.8</v>
      </c>
      <c r="K510" s="152">
        <v>1.5</v>
      </c>
      <c r="L510" s="152">
        <v>1.5</v>
      </c>
      <c r="M510" s="152">
        <v>3.6</v>
      </c>
      <c r="N510" s="152">
        <v>1.4</v>
      </c>
      <c r="O510" s="152">
        <v>2.9</v>
      </c>
      <c r="P510" s="154">
        <f>AVERAGE(L510,O510)</f>
        <v>2.2000000000000002</v>
      </c>
      <c r="Q510" s="155">
        <f>IF(AND((N510+K510)/2&gt;5,(M510+J510)/2&gt;10,R510="N",S510="N"),4,IF(AND((N510+K510)/2&lt;5,(M510+J510)/2&gt;10,R510="N",S510="N"),4,IF(AND((N510+K510)/2&lt;5,(M510+J510)/2&lt;5,R510="Y"),1,IF(AND(S510="Y",R510="N"),3,IF(AND(S510="Y",R510="Y"),1,IF(AND((N510+K510)/2&lt;5,(M510+J510)/2&gt;5,(M510+J510)/2&lt;10,R510="N",S510="N"),2,IF(AND((N510+K510)/2&lt;5,(M510+J510)/2&lt;5,R510="N",S510="N"),0,"")))))))</f>
        <v>1</v>
      </c>
      <c r="R510" s="152" t="s">
        <v>107</v>
      </c>
      <c r="S510" s="152" t="s">
        <v>105</v>
      </c>
      <c r="T510">
        <v>37.174999999999997</v>
      </c>
      <c r="U510" s="160" t="s">
        <v>166</v>
      </c>
      <c r="V510" s="153">
        <f t="shared" si="66"/>
        <v>2.3250000000000002</v>
      </c>
    </row>
    <row r="511" spans="1:22" x14ac:dyDescent="0.3">
      <c r="A511" s="153">
        <v>2407</v>
      </c>
      <c r="B511" s="153">
        <v>43578</v>
      </c>
      <c r="C511" s="153" t="b">
        <v>0</v>
      </c>
      <c r="D511" s="153" t="s">
        <v>89</v>
      </c>
      <c r="E511" s="153">
        <v>2</v>
      </c>
      <c r="F511" s="153">
        <v>8</v>
      </c>
      <c r="G511" s="153">
        <v>5</v>
      </c>
      <c r="H511" s="153" t="s">
        <v>159</v>
      </c>
      <c r="I511" s="153">
        <v>28</v>
      </c>
      <c r="J511" s="152">
        <v>4.7</v>
      </c>
      <c r="K511" s="152">
        <v>3.2</v>
      </c>
      <c r="L511" s="152">
        <v>2.2000000000000002</v>
      </c>
      <c r="M511" s="152">
        <v>8</v>
      </c>
      <c r="N511" s="152">
        <v>3.4</v>
      </c>
      <c r="O511" s="152">
        <v>2.2000000000000002</v>
      </c>
      <c r="P511" s="154">
        <f>AVERAGE(L511,O511)</f>
        <v>2.2000000000000002</v>
      </c>
      <c r="Q511" s="155">
        <f>IF(AND((N511+K511)/2&gt;5,(M511+J511)/2&gt;10,R511="N",S511="N"),4,IF(AND((N511+K511)/2&lt;5,(M511+J511)/2&gt;10,R511="N",S511="N"),4,IF(AND((N511+K511)/2&lt;5,(M511+J511)/2&lt;5,R511="Y"),1,IF(AND(S511="Y",R511="N"),3,IF(AND(S511="Y",R511="Y"),1,IF(AND((N511+K511)/2&lt;5,(M511+J511)/2&gt;5,(M511+J511)/2&lt;10,R511="N",S511="N"),2,IF(AND((N511+K511)/2&lt;5,(M511+J511)/2&lt;5,R511="N",S511="N"),0,"")))))))</f>
        <v>2</v>
      </c>
      <c r="R511" s="152" t="s">
        <v>105</v>
      </c>
      <c r="S511" s="152" t="s">
        <v>105</v>
      </c>
      <c r="T511">
        <v>35.674999999999997</v>
      </c>
      <c r="U511" s="160" t="s">
        <v>166</v>
      </c>
      <c r="V511" s="153">
        <f t="shared" si="66"/>
        <v>4.8250000000000002</v>
      </c>
    </row>
    <row r="512" spans="1:22" x14ac:dyDescent="0.3">
      <c r="A512" s="153">
        <v>2408</v>
      </c>
      <c r="B512" s="153">
        <v>43578</v>
      </c>
      <c r="C512" s="153" t="b">
        <v>1</v>
      </c>
      <c r="D512" s="153" t="s">
        <v>88</v>
      </c>
      <c r="E512" s="153">
        <v>1</v>
      </c>
      <c r="F512" s="153">
        <v>8</v>
      </c>
      <c r="G512" s="153">
        <v>5</v>
      </c>
      <c r="H512" s="153" t="s">
        <v>159</v>
      </c>
      <c r="I512" s="153">
        <v>28</v>
      </c>
      <c r="J512" s="153" t="s">
        <v>56</v>
      </c>
      <c r="K512" s="153" t="s">
        <v>56</v>
      </c>
      <c r="L512" s="153" t="s">
        <v>56</v>
      </c>
      <c r="M512" s="153" t="s">
        <v>56</v>
      </c>
      <c r="N512" s="153" t="s">
        <v>56</v>
      </c>
      <c r="O512" s="153" t="s">
        <v>56</v>
      </c>
      <c r="P512" s="153" t="s">
        <v>56</v>
      </c>
      <c r="Q512" s="155" t="s">
        <v>56</v>
      </c>
      <c r="R512" s="153" t="s">
        <v>56</v>
      </c>
      <c r="S512" s="153" t="s">
        <v>56</v>
      </c>
      <c r="T512">
        <v>35.174999999999997</v>
      </c>
      <c r="U512" s="160" t="s">
        <v>166</v>
      </c>
      <c r="V512" s="153" t="e">
        <f t="shared" si="66"/>
        <v>#DIV/0!</v>
      </c>
    </row>
    <row r="513" spans="1:22" x14ac:dyDescent="0.3">
      <c r="A513" s="153">
        <v>2334</v>
      </c>
      <c r="B513" s="153">
        <v>43403</v>
      </c>
      <c r="C513" s="153" t="b">
        <v>0</v>
      </c>
      <c r="D513" s="153" t="s">
        <v>88</v>
      </c>
      <c r="E513" s="153">
        <v>1</v>
      </c>
      <c r="F513" s="153">
        <v>1</v>
      </c>
      <c r="G513" s="153">
        <v>12</v>
      </c>
      <c r="H513" s="153" t="s">
        <v>159</v>
      </c>
      <c r="I513" s="153">
        <v>29</v>
      </c>
      <c r="J513" s="152">
        <v>12.4</v>
      </c>
      <c r="K513" s="152">
        <v>5.7</v>
      </c>
      <c r="L513" s="152">
        <v>5.2</v>
      </c>
      <c r="M513" s="152">
        <v>11.2</v>
      </c>
      <c r="N513" s="152">
        <v>5.8</v>
      </c>
      <c r="O513" s="152">
        <v>8.3000000000000007</v>
      </c>
      <c r="P513" s="154">
        <f t="shared" ref="P513:P518" si="71">AVERAGE(L513,O513)</f>
        <v>6.75</v>
      </c>
      <c r="Q513" s="155">
        <f t="shared" ref="Q513:Q518" si="72">IF(AND((N513+K513)/2&gt;5,(M513+J513)/2&gt;10,R513="N",S513="N"),4,IF(AND((N513+K513)/2&lt;5,(M513+J513)/2&gt;10,R513="N",S513="N"),4,IF(AND((N513+K513)/2&lt;5,(M513+J513)/2&lt;5,R513="Y"),1,IF(AND(S513="Y",R513="N"),3,IF(AND(S513="Y",R513="Y"),1,IF(AND((N513+K513)/2&lt;5,(M513+J513)/2&gt;5,(M513+J513)/2&lt;10,R513="N",S513="N"),2,IF(AND((N513+K513)/2&lt;5,(M513+J513)/2&lt;5,R513="N",S513="N"),0,"")))))))</f>
        <v>4</v>
      </c>
      <c r="R513" s="152" t="s">
        <v>105</v>
      </c>
      <c r="S513" s="152" t="s">
        <v>105</v>
      </c>
      <c r="T513">
        <v>37.674999999999997</v>
      </c>
      <c r="U513" s="160" t="s">
        <v>166</v>
      </c>
      <c r="V513" s="153">
        <f t="shared" si="66"/>
        <v>8.7750000000000004</v>
      </c>
    </row>
    <row r="514" spans="1:22" x14ac:dyDescent="0.3">
      <c r="A514" s="153">
        <v>2343</v>
      </c>
      <c r="B514" s="153">
        <v>43411</v>
      </c>
      <c r="C514" s="153" t="b">
        <v>0</v>
      </c>
      <c r="D514" s="153" t="s">
        <v>88</v>
      </c>
      <c r="E514" s="153">
        <v>2</v>
      </c>
      <c r="F514" s="153">
        <v>2</v>
      </c>
      <c r="G514" s="153">
        <v>12</v>
      </c>
      <c r="H514" s="153" t="s">
        <v>159</v>
      </c>
      <c r="I514" s="153">
        <v>29</v>
      </c>
      <c r="J514" s="152">
        <v>8.8000000000000007</v>
      </c>
      <c r="K514" s="152">
        <v>5.3</v>
      </c>
      <c r="L514" s="152">
        <v>4.5999999999999996</v>
      </c>
      <c r="M514" s="152">
        <v>18.3</v>
      </c>
      <c r="N514" s="152">
        <v>6</v>
      </c>
      <c r="O514" s="152">
        <v>7.2</v>
      </c>
      <c r="P514" s="154">
        <f t="shared" si="71"/>
        <v>5.9</v>
      </c>
      <c r="Q514" s="155">
        <f t="shared" si="72"/>
        <v>4</v>
      </c>
      <c r="R514" s="152" t="s">
        <v>105</v>
      </c>
      <c r="S514" s="152" t="s">
        <v>105</v>
      </c>
      <c r="T514">
        <v>36.174999999999997</v>
      </c>
      <c r="U514" s="160" t="s">
        <v>166</v>
      </c>
      <c r="V514" s="153">
        <f t="shared" si="66"/>
        <v>9.6000000000000014</v>
      </c>
    </row>
    <row r="515" spans="1:22" x14ac:dyDescent="0.3">
      <c r="A515" s="153">
        <v>2343</v>
      </c>
      <c r="B515" s="153">
        <v>43411</v>
      </c>
      <c r="C515" s="153" t="b">
        <v>0</v>
      </c>
      <c r="D515" s="153" t="s">
        <v>88</v>
      </c>
      <c r="E515" s="153">
        <v>2</v>
      </c>
      <c r="F515" s="153">
        <v>2</v>
      </c>
      <c r="G515" s="153">
        <v>12</v>
      </c>
      <c r="H515" s="153" t="s">
        <v>159</v>
      </c>
      <c r="I515" s="153">
        <v>29</v>
      </c>
      <c r="J515" s="152">
        <v>10.8</v>
      </c>
      <c r="K515" s="152">
        <v>6.4</v>
      </c>
      <c r="L515" s="152">
        <v>4.3</v>
      </c>
      <c r="M515" s="152">
        <v>13.3</v>
      </c>
      <c r="N515" s="152">
        <v>6.4</v>
      </c>
      <c r="O515" s="152">
        <v>11.9</v>
      </c>
      <c r="P515" s="154">
        <f t="shared" si="71"/>
        <v>8.1</v>
      </c>
      <c r="Q515" s="155">
        <f t="shared" si="72"/>
        <v>4</v>
      </c>
      <c r="R515" s="152" t="s">
        <v>105</v>
      </c>
      <c r="S515" s="152" t="s">
        <v>105</v>
      </c>
      <c r="T515">
        <v>37.674999999999997</v>
      </c>
      <c r="U515" s="160" t="s">
        <v>166</v>
      </c>
      <c r="V515" s="153">
        <f t="shared" ref="V515:V578" si="73">AVERAGE(J515:K515,M515:N515)</f>
        <v>9.2250000000000014</v>
      </c>
    </row>
    <row r="516" spans="1:22" x14ac:dyDescent="0.3">
      <c r="A516" s="153">
        <v>2350</v>
      </c>
      <c r="B516" s="153">
        <v>43424</v>
      </c>
      <c r="C516" s="153" t="b">
        <v>0</v>
      </c>
      <c r="D516" s="153" t="s">
        <v>88</v>
      </c>
      <c r="E516" s="153">
        <v>1</v>
      </c>
      <c r="F516" s="153">
        <v>3</v>
      </c>
      <c r="G516" s="153">
        <v>6</v>
      </c>
      <c r="H516" s="153" t="s">
        <v>159</v>
      </c>
      <c r="I516" s="153">
        <v>29</v>
      </c>
      <c r="J516" s="152">
        <v>16.5</v>
      </c>
      <c r="K516" s="152">
        <v>6.1</v>
      </c>
      <c r="L516" s="152">
        <v>9.6</v>
      </c>
      <c r="M516" s="152">
        <v>13.6</v>
      </c>
      <c r="N516" s="152">
        <v>6.6</v>
      </c>
      <c r="O516" s="152">
        <v>4.5</v>
      </c>
      <c r="P516" s="154">
        <f t="shared" si="71"/>
        <v>7.05</v>
      </c>
      <c r="Q516" s="155">
        <f t="shared" si="72"/>
        <v>4</v>
      </c>
      <c r="R516" s="152" t="s">
        <v>105</v>
      </c>
      <c r="S516" s="152" t="s">
        <v>105</v>
      </c>
      <c r="T516">
        <v>37.174999999999997</v>
      </c>
      <c r="U516" s="160" t="s">
        <v>166</v>
      </c>
      <c r="V516" s="153">
        <f t="shared" si="73"/>
        <v>10.700000000000001</v>
      </c>
    </row>
    <row r="517" spans="1:22" x14ac:dyDescent="0.3">
      <c r="A517" s="153">
        <v>2351</v>
      </c>
      <c r="B517" s="153">
        <v>43424</v>
      </c>
      <c r="C517" s="153" t="b">
        <v>0</v>
      </c>
      <c r="D517" s="153" t="s">
        <v>88</v>
      </c>
      <c r="E517" s="153">
        <v>2</v>
      </c>
      <c r="F517" s="153">
        <v>3</v>
      </c>
      <c r="G517" s="153">
        <v>6</v>
      </c>
      <c r="H517" s="153" t="s">
        <v>159</v>
      </c>
      <c r="I517" s="153">
        <v>29</v>
      </c>
      <c r="J517" s="152">
        <v>14.6</v>
      </c>
      <c r="K517" s="152">
        <v>4.8</v>
      </c>
      <c r="L517" s="152">
        <v>9.6</v>
      </c>
      <c r="M517" s="152">
        <v>15.9</v>
      </c>
      <c r="N517" s="152">
        <v>4.5999999999999996</v>
      </c>
      <c r="O517" s="152">
        <v>13.9</v>
      </c>
      <c r="P517" s="154">
        <f t="shared" si="71"/>
        <v>11.75</v>
      </c>
      <c r="Q517" s="155">
        <f t="shared" si="72"/>
        <v>4</v>
      </c>
      <c r="R517" s="152" t="s">
        <v>105</v>
      </c>
      <c r="S517" s="152" t="s">
        <v>105</v>
      </c>
      <c r="T517">
        <v>35.674999999999997</v>
      </c>
      <c r="U517" s="160" t="s">
        <v>166</v>
      </c>
      <c r="V517" s="153">
        <f t="shared" si="73"/>
        <v>9.9749999999999996</v>
      </c>
    </row>
    <row r="518" spans="1:22" x14ac:dyDescent="0.3">
      <c r="A518" s="153">
        <v>2351</v>
      </c>
      <c r="B518" s="153">
        <v>43424</v>
      </c>
      <c r="C518" s="153" t="b">
        <v>0</v>
      </c>
      <c r="D518" s="153" t="s">
        <v>88</v>
      </c>
      <c r="E518" s="153">
        <v>2</v>
      </c>
      <c r="F518" s="153">
        <v>3</v>
      </c>
      <c r="G518" s="153">
        <v>6</v>
      </c>
      <c r="H518" s="153" t="s">
        <v>159</v>
      </c>
      <c r="I518" s="153">
        <v>29</v>
      </c>
      <c r="J518" s="152">
        <v>11.4</v>
      </c>
      <c r="K518" s="152">
        <v>3.6</v>
      </c>
      <c r="L518" s="152">
        <v>7.4</v>
      </c>
      <c r="M518" s="152">
        <v>14.9</v>
      </c>
      <c r="N518" s="152">
        <v>4.9000000000000004</v>
      </c>
      <c r="O518" s="152">
        <v>10.5</v>
      </c>
      <c r="P518" s="154">
        <f t="shared" si="71"/>
        <v>8.9499999999999993</v>
      </c>
      <c r="Q518" s="155">
        <f t="shared" si="72"/>
        <v>4</v>
      </c>
      <c r="R518" s="152" t="s">
        <v>105</v>
      </c>
      <c r="S518" s="152" t="s">
        <v>105</v>
      </c>
      <c r="T518">
        <v>37.674999999999997</v>
      </c>
      <c r="U518" s="160" t="s">
        <v>166</v>
      </c>
      <c r="V518" s="153">
        <f t="shared" si="73"/>
        <v>8.6999999999999993</v>
      </c>
    </row>
    <row r="519" spans="1:22" x14ac:dyDescent="0.3">
      <c r="A519" s="153">
        <v>2367</v>
      </c>
      <c r="B519" s="153">
        <v>43507</v>
      </c>
      <c r="C519" s="153" t="b">
        <v>0</v>
      </c>
      <c r="D519" s="153" t="s">
        <v>89</v>
      </c>
      <c r="E519" s="153">
        <v>2</v>
      </c>
      <c r="F519" s="153">
        <v>4</v>
      </c>
      <c r="G519" s="153">
        <v>1</v>
      </c>
      <c r="H519" s="153" t="s">
        <v>159</v>
      </c>
      <c r="I519" s="153">
        <v>29</v>
      </c>
      <c r="J519" s="153" t="s">
        <v>56</v>
      </c>
      <c r="K519" s="153" t="s">
        <v>56</v>
      </c>
      <c r="L519" s="153" t="s">
        <v>56</v>
      </c>
      <c r="M519" s="153" t="s">
        <v>56</v>
      </c>
      <c r="N519" s="153" t="s">
        <v>56</v>
      </c>
      <c r="O519" s="153" t="s">
        <v>56</v>
      </c>
      <c r="P519" s="153" t="s">
        <v>56</v>
      </c>
      <c r="Q519" s="155" t="s">
        <v>56</v>
      </c>
      <c r="R519" s="156" t="s">
        <v>56</v>
      </c>
      <c r="S519" s="153" t="s">
        <v>56</v>
      </c>
      <c r="T519">
        <v>35.674999999999997</v>
      </c>
      <c r="U519" s="160" t="s">
        <v>166</v>
      </c>
      <c r="V519" s="153" t="e">
        <f t="shared" si="73"/>
        <v>#DIV/0!</v>
      </c>
    </row>
    <row r="520" spans="1:22" x14ac:dyDescent="0.3">
      <c r="A520" s="153">
        <v>2367</v>
      </c>
      <c r="B520" s="153">
        <v>43507</v>
      </c>
      <c r="C520" s="153" t="b">
        <v>0</v>
      </c>
      <c r="D520" s="153" t="s">
        <v>89</v>
      </c>
      <c r="E520" s="153">
        <v>2</v>
      </c>
      <c r="F520" s="153">
        <v>4</v>
      </c>
      <c r="G520" s="153">
        <v>1</v>
      </c>
      <c r="H520" s="153" t="s">
        <v>159</v>
      </c>
      <c r="I520" s="153">
        <v>29</v>
      </c>
      <c r="J520" s="153" t="s">
        <v>56</v>
      </c>
      <c r="K520" s="153" t="s">
        <v>56</v>
      </c>
      <c r="L520" s="153" t="s">
        <v>56</v>
      </c>
      <c r="M520" s="153" t="s">
        <v>56</v>
      </c>
      <c r="N520" s="153" t="s">
        <v>56</v>
      </c>
      <c r="O520" s="153" t="s">
        <v>56</v>
      </c>
      <c r="P520" s="153" t="s">
        <v>56</v>
      </c>
      <c r="Q520" s="155" t="s">
        <v>56</v>
      </c>
      <c r="R520" s="156" t="s">
        <v>56</v>
      </c>
      <c r="S520" s="153" t="s">
        <v>56</v>
      </c>
      <c r="T520">
        <v>37.174999999999997</v>
      </c>
      <c r="U520" s="160" t="s">
        <v>166</v>
      </c>
      <c r="V520" s="153" t="e">
        <f t="shared" si="73"/>
        <v>#DIV/0!</v>
      </c>
    </row>
    <row r="521" spans="1:22" x14ac:dyDescent="0.3">
      <c r="A521" s="153">
        <v>2368</v>
      </c>
      <c r="B521" s="153">
        <v>43507</v>
      </c>
      <c r="C521" s="153" t="b">
        <v>1</v>
      </c>
      <c r="D521" s="153" t="s">
        <v>88</v>
      </c>
      <c r="E521" s="153">
        <v>1</v>
      </c>
      <c r="F521" s="153">
        <v>4</v>
      </c>
      <c r="G521" s="153">
        <v>1</v>
      </c>
      <c r="H521" s="153" t="s">
        <v>159</v>
      </c>
      <c r="I521" s="153">
        <v>29</v>
      </c>
      <c r="J521" s="152">
        <v>2.1</v>
      </c>
      <c r="K521" s="152">
        <v>2.5</v>
      </c>
      <c r="L521" s="152">
        <v>0.9</v>
      </c>
      <c r="M521" s="152">
        <v>2.4</v>
      </c>
      <c r="N521" s="152">
        <v>0.8</v>
      </c>
      <c r="O521" s="152">
        <v>1.1000000000000001</v>
      </c>
      <c r="P521" s="154">
        <f>AVERAGE(L521,O521)</f>
        <v>1</v>
      </c>
      <c r="Q521" s="155">
        <f>IF(AND((N521+K521)/2&gt;5,(M521+J521)/2&gt;10,R521="N",S521="N"),4,IF(AND((N521+K521)/2&lt;5,(M521+J521)/2&gt;10,R521="N",S521="N"),4,IF(AND((N521+K521)/2&lt;5,(M521+J521)/2&lt;5,R521="Y"),1,IF(AND(S521="Y",R521="N"),3,IF(AND(S521="Y",R521="Y"),1,IF(AND((N521+K521)/2&lt;5,(M521+J521)/2&gt;5,(M521+J521)/2&lt;10,R521="N",S521="N"),2,IF(AND((N521+K521)/2&lt;5,(M521+J521)/2&lt;5,R521="N",S521="N"),0,"")))))))</f>
        <v>0</v>
      </c>
      <c r="R521" s="152" t="s">
        <v>105</v>
      </c>
      <c r="S521" s="152" t="s">
        <v>105</v>
      </c>
      <c r="T521">
        <v>36.674999999999997</v>
      </c>
      <c r="U521" s="160" t="s">
        <v>166</v>
      </c>
      <c r="V521" s="153">
        <f t="shared" si="73"/>
        <v>1.95</v>
      </c>
    </row>
    <row r="522" spans="1:22" x14ac:dyDescent="0.3">
      <c r="A522" s="153">
        <v>2368</v>
      </c>
      <c r="B522" s="153">
        <v>43507</v>
      </c>
      <c r="C522" s="153" t="b">
        <v>1</v>
      </c>
      <c r="D522" s="153" t="s">
        <v>88</v>
      </c>
      <c r="E522" s="153">
        <v>1</v>
      </c>
      <c r="F522" s="153">
        <v>4</v>
      </c>
      <c r="G522" s="153">
        <v>1</v>
      </c>
      <c r="H522" s="153" t="s">
        <v>159</v>
      </c>
      <c r="I522" s="153">
        <v>29</v>
      </c>
      <c r="J522" s="152">
        <v>4.7</v>
      </c>
      <c r="K522" s="152">
        <v>1.7</v>
      </c>
      <c r="L522" s="152">
        <v>1.1000000000000001</v>
      </c>
      <c r="M522" s="152">
        <v>2.4</v>
      </c>
      <c r="N522" s="152">
        <v>1.9</v>
      </c>
      <c r="O522" s="152">
        <v>0.6</v>
      </c>
      <c r="P522" s="154">
        <f>AVERAGE(L522,O522)</f>
        <v>0.85000000000000009</v>
      </c>
      <c r="Q522" s="155">
        <f>IF(AND((N522+K522)/2&gt;5,(M522+J522)/2&gt;10,R522="N",S522="N"),4,IF(AND((N522+K522)/2&lt;5,(M522+J522)/2&gt;10,R522="N",S522="N"),4,IF(AND((N522+K522)/2&lt;5,(M522+J522)/2&lt;5,R522="Y"),1,IF(AND(S522="Y",R522="N"),3,IF(AND(S522="Y",R522="Y"),1,IF(AND((N522+K522)/2&lt;5,(M522+J522)/2&gt;5,(M522+J522)/2&lt;10,R522="N",S522="N"),2,IF(AND((N522+K522)/2&lt;5,(M522+J522)/2&lt;5,R522="N",S522="N"),0,"")))))))</f>
        <v>0</v>
      </c>
      <c r="R522" s="152" t="s">
        <v>105</v>
      </c>
      <c r="S522" s="152" t="s">
        <v>105</v>
      </c>
      <c r="T522">
        <v>37.674999999999997</v>
      </c>
      <c r="U522" s="160" t="s">
        <v>166</v>
      </c>
      <c r="V522" s="153">
        <f t="shared" si="73"/>
        <v>2.6750000000000003</v>
      </c>
    </row>
    <row r="523" spans="1:22" x14ac:dyDescent="0.3">
      <c r="A523" s="153">
        <v>2370</v>
      </c>
      <c r="B523" s="153">
        <v>43514</v>
      </c>
      <c r="C523" s="153" t="b">
        <v>0</v>
      </c>
      <c r="D523" s="153" t="s">
        <v>89</v>
      </c>
      <c r="E523" s="153">
        <v>2</v>
      </c>
      <c r="F523" s="153">
        <v>5</v>
      </c>
      <c r="G523" s="153">
        <v>16</v>
      </c>
      <c r="H523" s="153" t="s">
        <v>159</v>
      </c>
      <c r="I523" s="153">
        <v>29</v>
      </c>
      <c r="J523" s="153" t="s">
        <v>56</v>
      </c>
      <c r="K523" s="153" t="s">
        <v>56</v>
      </c>
      <c r="L523" s="153" t="s">
        <v>56</v>
      </c>
      <c r="M523" s="153" t="s">
        <v>56</v>
      </c>
      <c r="N523" s="153" t="s">
        <v>56</v>
      </c>
      <c r="O523" s="153" t="s">
        <v>56</v>
      </c>
      <c r="P523" s="153" t="s">
        <v>56</v>
      </c>
      <c r="Q523" s="155" t="s">
        <v>56</v>
      </c>
      <c r="R523" s="153" t="s">
        <v>56</v>
      </c>
      <c r="S523" s="153" t="s">
        <v>56</v>
      </c>
      <c r="T523">
        <v>35.674999999999997</v>
      </c>
      <c r="U523" s="160" t="s">
        <v>166</v>
      </c>
      <c r="V523" s="153" t="e">
        <f t="shared" si="73"/>
        <v>#DIV/0!</v>
      </c>
    </row>
    <row r="524" spans="1:22" x14ac:dyDescent="0.3">
      <c r="A524" s="153">
        <v>2374</v>
      </c>
      <c r="B524" s="153">
        <v>43529</v>
      </c>
      <c r="C524" s="153" t="b">
        <v>0</v>
      </c>
      <c r="D524" s="153" t="s">
        <v>88</v>
      </c>
      <c r="E524" s="153">
        <v>1</v>
      </c>
      <c r="F524" s="153">
        <v>6</v>
      </c>
      <c r="G524" s="153">
        <v>21</v>
      </c>
      <c r="H524" s="153" t="s">
        <v>159</v>
      </c>
      <c r="I524" s="153">
        <v>29</v>
      </c>
      <c r="J524" s="152">
        <v>12.5</v>
      </c>
      <c r="K524" s="152">
        <v>7.5</v>
      </c>
      <c r="L524" s="152">
        <v>7.1</v>
      </c>
      <c r="M524" s="152">
        <v>6.5</v>
      </c>
      <c r="N524" s="152">
        <v>8.6</v>
      </c>
      <c r="O524" s="152">
        <v>7</v>
      </c>
      <c r="P524" s="154">
        <f>AVERAGE(L524,O524)</f>
        <v>7.05</v>
      </c>
      <c r="Q524" s="155" t="str">
        <f>IF(AND((N524+K524)/2&gt;5,(M524+J524)/2&gt;10,R524="N",S524="N"),4,IF(AND((N524+K524)/2&lt;5,(M524+J524)/2&gt;10,R524="N",S524="N"),4,IF(AND((N524+K524)/2&lt;5,(M524+J524)/2&lt;5,R524="Y"),1,IF(AND(S524="Y",R524="N"),3,IF(AND(S524="Y",R524="Y"),1,IF(AND((N524+K524)/2&lt;5,(M524+J524)/2&gt;5,(M524+J524)/2&lt;10,R524="N",S524="N"),2,IF(AND((N524+K524)/2&lt;5,(M524+J524)/2&lt;5,R524="N",S524="N"),0,"")))))))</f>
        <v/>
      </c>
      <c r="R524" s="152" t="s">
        <v>105</v>
      </c>
      <c r="S524" s="152" t="s">
        <v>105</v>
      </c>
      <c r="T524">
        <v>36.674999999999997</v>
      </c>
      <c r="U524" s="160" t="s">
        <v>166</v>
      </c>
      <c r="V524" s="153">
        <f t="shared" si="73"/>
        <v>8.7750000000000004</v>
      </c>
    </row>
    <row r="525" spans="1:22" x14ac:dyDescent="0.3">
      <c r="A525" s="153">
        <v>2374</v>
      </c>
      <c r="B525" s="153">
        <v>43529</v>
      </c>
      <c r="C525" s="153" t="b">
        <v>0</v>
      </c>
      <c r="D525" s="153" t="s">
        <v>88</v>
      </c>
      <c r="E525" s="153">
        <v>1</v>
      </c>
      <c r="F525" s="153">
        <v>6</v>
      </c>
      <c r="G525" s="153">
        <v>21</v>
      </c>
      <c r="H525" s="153" t="s">
        <v>159</v>
      </c>
      <c r="I525" s="153">
        <v>29</v>
      </c>
      <c r="J525" s="152">
        <v>8.1999999999999993</v>
      </c>
      <c r="K525" s="152">
        <v>3.7</v>
      </c>
      <c r="L525" s="152">
        <v>3.6</v>
      </c>
      <c r="M525" s="152">
        <v>10.9</v>
      </c>
      <c r="N525" s="152">
        <v>5.6</v>
      </c>
      <c r="O525" s="152">
        <v>2.8</v>
      </c>
      <c r="P525" s="154">
        <f>AVERAGE(L525,O525)</f>
        <v>3.2</v>
      </c>
      <c r="Q525" s="155">
        <f>IF(AND((N525+K525)/2&gt;5,(M525+J525)/2&gt;10,R525="N",S525="N"),4,IF(AND((N525+K525)/2&lt;5,(M525+J525)/2&gt;10,R525="N",S525="N"),4,IF(AND((N525+K525)/2&lt;5,(M525+J525)/2&lt;5,R525="Y"),1,IF(AND(S525="Y",R525="N"),3,IF(AND(S525="Y",R525="Y"),1,IF(AND((N525+K525)/2&lt;5,(M525+J525)/2&gt;5,(M525+J525)/2&lt;10,R525="N",S525="N"),2,IF(AND((N525+K525)/2&lt;5,(M525+J525)/2&lt;5,R525="N",S525="N"),0,"")))))))</f>
        <v>2</v>
      </c>
      <c r="R525" s="152" t="s">
        <v>105</v>
      </c>
      <c r="S525" s="152" t="s">
        <v>105</v>
      </c>
      <c r="T525">
        <v>38.174999999999997</v>
      </c>
      <c r="U525" s="160" t="s">
        <v>166</v>
      </c>
      <c r="V525" s="153">
        <f t="shared" si="73"/>
        <v>7.1</v>
      </c>
    </row>
    <row r="526" spans="1:22" x14ac:dyDescent="0.3">
      <c r="A526" s="153">
        <v>2380</v>
      </c>
      <c r="B526" s="153">
        <v>43550</v>
      </c>
      <c r="C526" s="153" t="b">
        <v>0</v>
      </c>
      <c r="D526" s="153" t="s">
        <v>88</v>
      </c>
      <c r="E526" s="153">
        <v>2</v>
      </c>
      <c r="F526" s="153">
        <v>7</v>
      </c>
      <c r="G526" s="153">
        <v>9</v>
      </c>
      <c r="H526" s="153" t="s">
        <v>159</v>
      </c>
      <c r="I526" s="153">
        <v>29</v>
      </c>
      <c r="J526" s="152">
        <v>12.4</v>
      </c>
      <c r="K526" s="152">
        <v>6.9</v>
      </c>
      <c r="L526" s="152">
        <v>4.9000000000000004</v>
      </c>
      <c r="M526" s="152">
        <v>13.1</v>
      </c>
      <c r="N526" s="152">
        <v>6.8</v>
      </c>
      <c r="O526" s="152">
        <v>4.5999999999999996</v>
      </c>
      <c r="P526" s="154">
        <f>AVERAGE(L526,O526)</f>
        <v>4.75</v>
      </c>
      <c r="Q526" s="155">
        <f>IF(AND((N526+K526)/2&gt;5,(M526+J526)/2&gt;10,R526="N",S526="N"),4,IF(AND((N526+K526)/2&lt;5,(M526+J526)/2&gt;10,R526="N",S526="N"),4,IF(AND((N526+K526)/2&lt;5,(M526+J526)/2&lt;5,R526="Y"),1,IF(AND(S526="Y",R526="N"),3,IF(AND(S526="Y",R526="Y"),1,IF(AND((N526+K526)/2&lt;5,(M526+J526)/2&gt;5,(M526+J526)/2&lt;10,R526="N",S526="N"),2,IF(AND((N526+K526)/2&lt;5,(M526+J526)/2&lt;5,R526="N",S526="N"),0,"")))))))</f>
        <v>4</v>
      </c>
      <c r="R526" s="152" t="s">
        <v>105</v>
      </c>
      <c r="S526" s="152" t="s">
        <v>105</v>
      </c>
      <c r="T526">
        <v>35.174999999999997</v>
      </c>
      <c r="U526" s="160" t="s">
        <v>166</v>
      </c>
      <c r="V526" s="153">
        <f t="shared" si="73"/>
        <v>9.7999999999999989</v>
      </c>
    </row>
    <row r="527" spans="1:22" x14ac:dyDescent="0.3">
      <c r="A527" s="153">
        <v>2380</v>
      </c>
      <c r="B527" s="153">
        <v>43550</v>
      </c>
      <c r="C527" s="153" t="b">
        <v>0</v>
      </c>
      <c r="D527" s="153" t="s">
        <v>88</v>
      </c>
      <c r="E527" s="153">
        <v>2</v>
      </c>
      <c r="F527" s="153">
        <v>7</v>
      </c>
      <c r="G527" s="153">
        <v>9</v>
      </c>
      <c r="H527" s="153" t="s">
        <v>159</v>
      </c>
      <c r="I527" s="153">
        <v>29</v>
      </c>
      <c r="J527" s="152">
        <v>12.8</v>
      </c>
      <c r="K527" s="152">
        <v>6.8</v>
      </c>
      <c r="L527" s="152">
        <v>5.9</v>
      </c>
      <c r="M527" s="152">
        <v>118</v>
      </c>
      <c r="N527" s="152">
        <v>7.5</v>
      </c>
      <c r="O527" s="152">
        <v>6.6</v>
      </c>
      <c r="P527" s="154">
        <f>AVERAGE(L527,O527)</f>
        <v>6.25</v>
      </c>
      <c r="Q527" s="155">
        <f>IF(AND((N527+K527)/2&gt;5,(M527+J527)/2&gt;10,R527="N",S527="N"),4,IF(AND((N527+K527)/2&lt;5,(M527+J527)/2&gt;10,R527="N",S527="N"),4,IF(AND((N527+K527)/2&lt;5,(M527+J527)/2&lt;5,R527="Y"),1,IF(AND(S527="Y",R527="N"),3,IF(AND(S527="Y",R527="Y"),1,IF(AND((N527+K527)/2&lt;5,(M527+J527)/2&gt;5,(M527+J527)/2&lt;10,R527="N",S527="N"),2,IF(AND((N527+K527)/2&lt;5,(M527+J527)/2&lt;5,R527="N",S527="N"),0,"")))))))</f>
        <v>4</v>
      </c>
      <c r="R527" s="152" t="s">
        <v>105</v>
      </c>
      <c r="S527" s="152" t="s">
        <v>105</v>
      </c>
      <c r="T527">
        <v>37.174999999999997</v>
      </c>
      <c r="U527" s="160" t="s">
        <v>166</v>
      </c>
      <c r="V527" s="153">
        <f t="shared" si="73"/>
        <v>36.274999999999999</v>
      </c>
    </row>
    <row r="528" spans="1:22" x14ac:dyDescent="0.3">
      <c r="A528" s="153">
        <v>2407</v>
      </c>
      <c r="B528" s="153">
        <v>43578</v>
      </c>
      <c r="C528" s="153" t="b">
        <v>0</v>
      </c>
      <c r="D528" s="153" t="s">
        <v>89</v>
      </c>
      <c r="E528" s="153">
        <v>2</v>
      </c>
      <c r="F528" s="153">
        <v>8</v>
      </c>
      <c r="G528" s="153">
        <v>5</v>
      </c>
      <c r="H528" s="153" t="s">
        <v>159</v>
      </c>
      <c r="I528" s="153">
        <v>29</v>
      </c>
      <c r="J528" s="152">
        <v>5.3</v>
      </c>
      <c r="K528" s="152">
        <v>2.9</v>
      </c>
      <c r="L528" s="152">
        <v>3</v>
      </c>
      <c r="M528" s="152">
        <v>6.1</v>
      </c>
      <c r="N528" s="152">
        <v>3.2</v>
      </c>
      <c r="O528" s="152">
        <v>3.3</v>
      </c>
      <c r="P528" s="154">
        <f>AVERAGE(L528,O528)</f>
        <v>3.15</v>
      </c>
      <c r="Q528" s="155">
        <f>IF(AND((N528+K528)/2&gt;5,(M528+J528)/2&gt;10,R528="N",S528="N"),4,IF(AND((N528+K528)/2&lt;5,(M528+J528)/2&gt;10,R528="N",S528="N"),4,IF(AND((N528+K528)/2&lt;5,(M528+J528)/2&lt;5,R528="Y"),1,IF(AND(S528="Y",R528="N"),3,IF(AND(S528="Y",R528="Y"),1,IF(AND((N528+K528)/2&lt;5,(M528+J528)/2&gt;5,(M528+J528)/2&lt;10,R528="N",S528="N"),2,IF(AND((N528+K528)/2&lt;5,(M528+J528)/2&lt;5,R528="N",S528="N"),0,"")))))))</f>
        <v>2</v>
      </c>
      <c r="R528" s="152" t="s">
        <v>105</v>
      </c>
      <c r="S528" s="152" t="s">
        <v>105</v>
      </c>
      <c r="T528">
        <v>35.174999999999997</v>
      </c>
      <c r="U528" s="160" t="s">
        <v>166</v>
      </c>
      <c r="V528" s="153">
        <f t="shared" si="73"/>
        <v>4.375</v>
      </c>
    </row>
    <row r="529" spans="1:22" x14ac:dyDescent="0.3">
      <c r="A529" s="153">
        <v>2408</v>
      </c>
      <c r="B529" s="153">
        <v>43578</v>
      </c>
      <c r="C529" s="153" t="b">
        <v>1</v>
      </c>
      <c r="D529" s="153" t="s">
        <v>88</v>
      </c>
      <c r="E529" s="153">
        <v>1</v>
      </c>
      <c r="F529" s="153">
        <v>8</v>
      </c>
      <c r="G529" s="153">
        <v>5</v>
      </c>
      <c r="H529" s="153" t="s">
        <v>159</v>
      </c>
      <c r="I529" s="153">
        <v>29</v>
      </c>
      <c r="J529" s="153" t="s">
        <v>56</v>
      </c>
      <c r="K529" s="153" t="s">
        <v>56</v>
      </c>
      <c r="L529" s="153" t="s">
        <v>56</v>
      </c>
      <c r="M529" s="153" t="s">
        <v>56</v>
      </c>
      <c r="N529" s="153" t="s">
        <v>56</v>
      </c>
      <c r="O529" s="153" t="s">
        <v>56</v>
      </c>
      <c r="P529" s="153" t="s">
        <v>56</v>
      </c>
      <c r="Q529" s="155" t="s">
        <v>56</v>
      </c>
      <c r="R529" s="153" t="s">
        <v>56</v>
      </c>
      <c r="S529" s="153" t="s">
        <v>56</v>
      </c>
      <c r="T529">
        <v>37.174999999999997</v>
      </c>
      <c r="U529" s="160" t="s">
        <v>166</v>
      </c>
      <c r="V529" s="153" t="e">
        <f t="shared" si="73"/>
        <v>#DIV/0!</v>
      </c>
    </row>
    <row r="530" spans="1:22" x14ac:dyDescent="0.3">
      <c r="A530" s="153">
        <v>2334</v>
      </c>
      <c r="B530" s="153">
        <v>43403</v>
      </c>
      <c r="C530" s="153" t="b">
        <v>0</v>
      </c>
      <c r="D530" s="153" t="s">
        <v>88</v>
      </c>
      <c r="E530" s="153">
        <v>1</v>
      </c>
      <c r="F530" s="153">
        <v>1</v>
      </c>
      <c r="G530" s="153">
        <v>12</v>
      </c>
      <c r="H530" s="153" t="s">
        <v>159</v>
      </c>
      <c r="I530" s="153">
        <v>30</v>
      </c>
      <c r="J530" s="152">
        <v>15.4</v>
      </c>
      <c r="K530" s="152">
        <v>6.2</v>
      </c>
      <c r="L530" s="152">
        <v>6.9</v>
      </c>
      <c r="M530" s="152">
        <v>14</v>
      </c>
      <c r="N530" s="152">
        <v>5.7</v>
      </c>
      <c r="O530" s="152">
        <v>6</v>
      </c>
      <c r="P530" s="154">
        <f>AVERAGE(L530,O530)</f>
        <v>6.45</v>
      </c>
      <c r="Q530" s="155">
        <f>IF(AND((N530+K530)/2&gt;5,(M530+J530)/2&gt;10,R530="N",S530="N"),4,IF(AND((N530+K530)/2&lt;5,(M530+J530)/2&gt;10,R530="N",S530="N"),4,IF(AND((N530+K530)/2&lt;5,(M530+J530)/2&lt;5,R530="Y"),1,IF(AND(S530="Y",R530="N"),3,IF(AND(S530="Y",R530="Y"),1,IF(AND((N530+K530)/2&lt;5,(M530+J530)/2&gt;5,(M530+J530)/2&lt;10,R530="N",S530="N"),2,IF(AND((N530+K530)/2&lt;5,(M530+J530)/2&lt;5,R530="N",S530="N"),0,"")))))))</f>
        <v>4</v>
      </c>
      <c r="R530" s="152" t="s">
        <v>105</v>
      </c>
      <c r="S530" s="152" t="s">
        <v>105</v>
      </c>
      <c r="T530">
        <v>37.174999999999997</v>
      </c>
      <c r="U530" s="160" t="s">
        <v>166</v>
      </c>
      <c r="V530" s="153">
        <f t="shared" si="73"/>
        <v>10.325000000000001</v>
      </c>
    </row>
    <row r="531" spans="1:22" x14ac:dyDescent="0.3">
      <c r="A531" s="153">
        <v>2335</v>
      </c>
      <c r="B531" s="153">
        <v>43403</v>
      </c>
      <c r="C531" s="153" t="b">
        <v>0</v>
      </c>
      <c r="D531" s="153" t="s">
        <v>89</v>
      </c>
      <c r="E531" s="153">
        <v>2</v>
      </c>
      <c r="F531" s="153">
        <v>1</v>
      </c>
      <c r="G531" s="153">
        <v>12</v>
      </c>
      <c r="H531" s="153" t="s">
        <v>159</v>
      </c>
      <c r="I531" s="153">
        <v>30</v>
      </c>
      <c r="J531" s="152">
        <v>18.7</v>
      </c>
      <c r="K531" s="152">
        <v>13.3</v>
      </c>
      <c r="L531" s="152">
        <v>9.5</v>
      </c>
      <c r="M531" s="152">
        <v>23</v>
      </c>
      <c r="N531" s="152">
        <v>11.9</v>
      </c>
      <c r="O531" s="152">
        <v>5.7</v>
      </c>
      <c r="P531" s="154">
        <f>AVERAGE(L531,O531)</f>
        <v>7.6</v>
      </c>
      <c r="Q531" s="155">
        <f>IF(AND((N531+K531)/2&gt;5,(M531+J531)/2&gt;10,R531="N",S531="N"),4,IF(AND((N531+K531)/2&lt;5,(M531+J531)/2&gt;10,R531="N",S531="N"),4,IF(AND((N531+K531)/2&lt;5,(M531+J531)/2&lt;5,R531="Y"),1,IF(AND(S531="Y",R531="N"),3,IF(AND(S531="Y",R531="Y"),1,IF(AND((N531+K531)/2&lt;5,(M531+J531)/2&gt;5,(M531+J531)/2&lt;10,R531="N",S531="N"),2,IF(AND((N531+K531)/2&lt;5,(M531+J531)/2&lt;5,R531="N",S531="N"),0,"")))))))</f>
        <v>4</v>
      </c>
      <c r="R531" s="152" t="s">
        <v>105</v>
      </c>
      <c r="S531" s="152" t="s">
        <v>105</v>
      </c>
      <c r="T531">
        <v>37.674999999999997</v>
      </c>
      <c r="U531" s="160" t="s">
        <v>166</v>
      </c>
      <c r="V531" s="153">
        <f t="shared" si="73"/>
        <v>16.725000000000001</v>
      </c>
    </row>
    <row r="532" spans="1:22" x14ac:dyDescent="0.3">
      <c r="A532" s="153">
        <v>2344</v>
      </c>
      <c r="B532" s="153">
        <v>43411</v>
      </c>
      <c r="C532" s="153" t="b">
        <v>0</v>
      </c>
      <c r="D532" s="153" t="s">
        <v>88</v>
      </c>
      <c r="E532" s="153">
        <v>1</v>
      </c>
      <c r="F532" s="153">
        <v>2</v>
      </c>
      <c r="G532" s="153">
        <v>14</v>
      </c>
      <c r="H532" s="153" t="s">
        <v>159</v>
      </c>
      <c r="I532" s="153">
        <v>30</v>
      </c>
      <c r="J532" s="153" t="s">
        <v>56</v>
      </c>
      <c r="K532" s="153" t="s">
        <v>56</v>
      </c>
      <c r="L532" s="153" t="s">
        <v>56</v>
      </c>
      <c r="M532" s="153" t="s">
        <v>56</v>
      </c>
      <c r="N532" s="153" t="s">
        <v>56</v>
      </c>
      <c r="O532" s="153" t="s">
        <v>56</v>
      </c>
      <c r="P532" s="153" t="s">
        <v>56</v>
      </c>
      <c r="Q532" s="155" t="s">
        <v>56</v>
      </c>
      <c r="R532" s="156" t="s">
        <v>56</v>
      </c>
      <c r="S532" s="153" t="s">
        <v>56</v>
      </c>
      <c r="T532">
        <v>36.674999999999997</v>
      </c>
      <c r="U532" s="160" t="s">
        <v>166</v>
      </c>
      <c r="V532" s="153" t="e">
        <f t="shared" si="73"/>
        <v>#DIV/0!</v>
      </c>
    </row>
    <row r="533" spans="1:22" x14ac:dyDescent="0.3">
      <c r="A533" s="153">
        <v>2344</v>
      </c>
      <c r="B533" s="153">
        <v>43411</v>
      </c>
      <c r="C533" s="153" t="b">
        <v>0</v>
      </c>
      <c r="D533" s="153" t="s">
        <v>88</v>
      </c>
      <c r="E533" s="153">
        <v>1</v>
      </c>
      <c r="F533" s="153">
        <v>2</v>
      </c>
      <c r="G533" s="153">
        <v>14</v>
      </c>
      <c r="H533" s="153" t="s">
        <v>159</v>
      </c>
      <c r="I533" s="153">
        <v>30</v>
      </c>
      <c r="J533" s="152">
        <v>3.6</v>
      </c>
      <c r="K533" s="152"/>
      <c r="L533" s="152">
        <v>1.5</v>
      </c>
      <c r="M533" s="152">
        <v>1.9</v>
      </c>
      <c r="N533" s="152">
        <v>1.3</v>
      </c>
      <c r="O533" s="152"/>
      <c r="P533" s="154">
        <f>AVERAGE(L533,O533)</f>
        <v>1.5</v>
      </c>
      <c r="Q533" s="155">
        <f>IF(AND((N533+K533)/2&gt;5,(M533+J533)/2&gt;10,R533="N",S533="N"),4,IF(AND((N533+K533)/2&lt;5,(M533+J533)/2&gt;10,R533="N",S533="N"),4,IF(AND((N533+K533)/2&lt;5,(M533+J533)/2&lt;5,R533="Y"),1,IF(AND(S533="Y",R533="N"),3,IF(AND(S533="Y",R533="Y"),1,IF(AND((N533+K533)/2&lt;5,(M533+J533)/2&gt;5,(M533+J533)/2&lt;10,R533="N",S533="N"),2,IF(AND((N533+K533)/2&lt;5,(M533+J533)/2&lt;5,R533="N",S533="N"),0,"")))))))</f>
        <v>0</v>
      </c>
      <c r="R533" s="152" t="s">
        <v>105</v>
      </c>
      <c r="S533" s="152" t="s">
        <v>105</v>
      </c>
      <c r="T533">
        <v>38.674999999999997</v>
      </c>
      <c r="U533" s="160" t="s">
        <v>166</v>
      </c>
      <c r="V533" s="153">
        <f t="shared" si="73"/>
        <v>2.2666666666666666</v>
      </c>
    </row>
    <row r="534" spans="1:22" x14ac:dyDescent="0.3">
      <c r="A534" s="153">
        <v>2350</v>
      </c>
      <c r="B534" s="153">
        <v>43424</v>
      </c>
      <c r="C534" s="153" t="b">
        <v>0</v>
      </c>
      <c r="D534" s="153" t="s">
        <v>88</v>
      </c>
      <c r="E534" s="153">
        <v>1</v>
      </c>
      <c r="F534" s="153">
        <v>3</v>
      </c>
      <c r="G534" s="153">
        <v>6</v>
      </c>
      <c r="H534" s="153" t="s">
        <v>159</v>
      </c>
      <c r="I534" s="153">
        <v>30</v>
      </c>
      <c r="J534" s="152">
        <v>15.6</v>
      </c>
      <c r="K534" s="152">
        <v>5.8</v>
      </c>
      <c r="L534" s="152">
        <v>8.1</v>
      </c>
      <c r="M534" s="152">
        <v>10.199999999999999</v>
      </c>
      <c r="N534" s="152">
        <v>6.1</v>
      </c>
      <c r="O534" s="152">
        <v>3.7</v>
      </c>
      <c r="P534" s="154">
        <f>AVERAGE(L534,O534)</f>
        <v>5.9</v>
      </c>
      <c r="Q534" s="155">
        <f>IF(AND((N534+K534)/2&gt;5,(M534+J534)/2&gt;10,R534="N",S534="N"),4,IF(AND((N534+K534)/2&lt;5,(M534+J534)/2&gt;10,R534="N",S534="N"),4,IF(AND((N534+K534)/2&lt;5,(M534+J534)/2&lt;5,R534="Y"),1,IF(AND(S534="Y",R534="N"),3,IF(AND(S534="Y",R534="Y"),1,IF(AND((N534+K534)/2&lt;5,(M534+J534)/2&gt;5,(M534+J534)/2&lt;10,R534="N",S534="N"),2,IF(AND((N534+K534)/2&lt;5,(M534+J534)/2&lt;5,R534="N",S534="N"),0,"")))))))</f>
        <v>4</v>
      </c>
      <c r="R534" s="152" t="s">
        <v>105</v>
      </c>
      <c r="S534" s="152" t="s">
        <v>105</v>
      </c>
      <c r="T534">
        <v>36.674999999999997</v>
      </c>
      <c r="U534" s="160" t="s">
        <v>166</v>
      </c>
      <c r="V534" s="153">
        <f t="shared" si="73"/>
        <v>9.4249999999999989</v>
      </c>
    </row>
    <row r="535" spans="1:22" x14ac:dyDescent="0.3">
      <c r="A535" s="153">
        <v>2351</v>
      </c>
      <c r="B535" s="153">
        <v>43424</v>
      </c>
      <c r="C535" s="153" t="b">
        <v>0</v>
      </c>
      <c r="D535" s="153" t="s">
        <v>88</v>
      </c>
      <c r="E535" s="153">
        <v>2</v>
      </c>
      <c r="F535" s="153">
        <v>3</v>
      </c>
      <c r="G535" s="153">
        <v>6</v>
      </c>
      <c r="H535" s="153" t="s">
        <v>159</v>
      </c>
      <c r="I535" s="153">
        <v>30</v>
      </c>
      <c r="J535" s="152">
        <v>10.5</v>
      </c>
      <c r="K535" s="152">
        <v>5.0999999999999996</v>
      </c>
      <c r="L535" s="152">
        <v>7.3</v>
      </c>
      <c r="M535" s="152">
        <v>14.1</v>
      </c>
      <c r="N535" s="152">
        <v>3.6</v>
      </c>
      <c r="O535" s="152">
        <v>10.8</v>
      </c>
      <c r="P535" s="154">
        <f>AVERAGE(L535,O535)</f>
        <v>9.0500000000000007</v>
      </c>
      <c r="Q535" s="155">
        <f>IF(AND((N535+K535)/2&gt;5,(M535+J535)/2&gt;10,R535="N",S535="N"),4,IF(AND((N535+K535)/2&lt;5,(M535+J535)/2&gt;10,R535="N",S535="N"),4,IF(AND((N535+K535)/2&lt;5,(M535+J535)/2&lt;5,R535="Y"),1,IF(AND(S535="Y",R535="N"),3,IF(AND(S535="Y",R535="Y"),1,IF(AND((N535+K535)/2&lt;5,(M535+J535)/2&gt;5,(M535+J535)/2&lt;10,R535="N",S535="N"),2,IF(AND((N535+K535)/2&lt;5,(M535+J535)/2&lt;5,R535="N",S535="N"),0,"")))))))</f>
        <v>4</v>
      </c>
      <c r="R535" s="152" t="s">
        <v>105</v>
      </c>
      <c r="S535" s="152" t="s">
        <v>105</v>
      </c>
      <c r="T535">
        <v>37.174999999999997</v>
      </c>
      <c r="U535" s="160" t="s">
        <v>166</v>
      </c>
      <c r="V535" s="153">
        <f t="shared" si="73"/>
        <v>8.3249999999999993</v>
      </c>
    </row>
    <row r="536" spans="1:22" x14ac:dyDescent="0.3">
      <c r="A536" s="153">
        <v>2367</v>
      </c>
      <c r="B536" s="153">
        <v>43507</v>
      </c>
      <c r="C536" s="153" t="b">
        <v>0</v>
      </c>
      <c r="D536" s="153" t="s">
        <v>89</v>
      </c>
      <c r="E536" s="153">
        <v>2</v>
      </c>
      <c r="F536" s="153">
        <v>4</v>
      </c>
      <c r="G536" s="153">
        <v>1</v>
      </c>
      <c r="H536" s="153" t="s">
        <v>159</v>
      </c>
      <c r="I536" s="153">
        <v>30</v>
      </c>
      <c r="J536" s="152"/>
      <c r="K536" s="152"/>
      <c r="L536" s="152"/>
      <c r="M536" s="152"/>
      <c r="N536" s="152"/>
      <c r="O536" s="152"/>
      <c r="P536" s="154" t="e">
        <f>AVERAGE(L536,O536)</f>
        <v>#DIV/0!</v>
      </c>
      <c r="Q536" s="155" t="str">
        <f>IF(AND((N536+K536)/2&gt;5,(M536+J536)/2&gt;10,R536="N",S536="N"),4,IF(AND((N536+K536)/2&lt;5,(M536+J536)/2&gt;10,R536="N",S536="N"),4,IF(AND((N536+K536)/2&lt;5,(M536+J536)/2&lt;5,R536="Y"),1,IF(AND(S536="Y",R536="N"),3,IF(AND(S536="Y",R536="Y"),1,IF(AND((N536+K536)/2&lt;5,(M536+J536)/2&gt;5,(M536+J536)/2&lt;10,R536="N",S536="N"),2,IF(AND((N536+K536)/2&lt;5,(M536+J536)/2&lt;5,R536="N",S536="N"),0,"")))))))</f>
        <v/>
      </c>
      <c r="R536" s="152"/>
      <c r="S536" s="152"/>
      <c r="T536">
        <v>36.674999999999997</v>
      </c>
      <c r="U536" s="160" t="s">
        <v>166</v>
      </c>
      <c r="V536" s="153" t="e">
        <f t="shared" si="73"/>
        <v>#DIV/0!</v>
      </c>
    </row>
    <row r="537" spans="1:22" x14ac:dyDescent="0.3">
      <c r="A537" s="153">
        <v>2367</v>
      </c>
      <c r="B537" s="153">
        <v>43507</v>
      </c>
      <c r="C537" s="153" t="b">
        <v>0</v>
      </c>
      <c r="D537" s="153" t="s">
        <v>89</v>
      </c>
      <c r="E537" s="153">
        <v>2</v>
      </c>
      <c r="F537" s="153">
        <v>4</v>
      </c>
      <c r="G537" s="153">
        <v>1</v>
      </c>
      <c r="H537" s="153" t="s">
        <v>159</v>
      </c>
      <c r="I537" s="153">
        <v>30</v>
      </c>
      <c r="J537" s="153" t="s">
        <v>56</v>
      </c>
      <c r="K537" s="153" t="s">
        <v>56</v>
      </c>
      <c r="L537" s="153" t="s">
        <v>56</v>
      </c>
      <c r="M537" s="153" t="s">
        <v>56</v>
      </c>
      <c r="N537" s="153" t="s">
        <v>56</v>
      </c>
      <c r="O537" s="153" t="s">
        <v>56</v>
      </c>
      <c r="P537" s="153" t="s">
        <v>56</v>
      </c>
      <c r="Q537" s="155" t="s">
        <v>56</v>
      </c>
      <c r="R537" s="156" t="s">
        <v>56</v>
      </c>
      <c r="S537" s="153" t="s">
        <v>56</v>
      </c>
      <c r="T537">
        <v>37.674999999999997</v>
      </c>
      <c r="U537" s="160" t="s">
        <v>166</v>
      </c>
      <c r="V537" s="153" t="e">
        <f t="shared" si="73"/>
        <v>#DIV/0!</v>
      </c>
    </row>
    <row r="538" spans="1:22" x14ac:dyDescent="0.3">
      <c r="A538" s="153">
        <v>2370</v>
      </c>
      <c r="B538" s="153">
        <v>43514</v>
      </c>
      <c r="C538" s="153" t="b">
        <v>0</v>
      </c>
      <c r="D538" s="153" t="s">
        <v>89</v>
      </c>
      <c r="E538" s="153">
        <v>2</v>
      </c>
      <c r="F538" s="153">
        <v>5</v>
      </c>
      <c r="G538" s="153">
        <v>16</v>
      </c>
      <c r="H538" s="153" t="s">
        <v>159</v>
      </c>
      <c r="I538" s="153">
        <v>30</v>
      </c>
      <c r="J538" s="153" t="s">
        <v>56</v>
      </c>
      <c r="K538" s="153" t="s">
        <v>56</v>
      </c>
      <c r="L538" s="153" t="s">
        <v>56</v>
      </c>
      <c r="M538" s="153" t="s">
        <v>56</v>
      </c>
      <c r="N538" s="153" t="s">
        <v>56</v>
      </c>
      <c r="O538" s="153" t="s">
        <v>56</v>
      </c>
      <c r="P538" s="153" t="s">
        <v>56</v>
      </c>
      <c r="Q538" s="155" t="s">
        <v>56</v>
      </c>
      <c r="R538" s="153" t="s">
        <v>56</v>
      </c>
      <c r="S538" s="153" t="s">
        <v>56</v>
      </c>
      <c r="T538">
        <v>36.674999999999997</v>
      </c>
      <c r="U538" s="160" t="s">
        <v>166</v>
      </c>
      <c r="V538" s="153" t="e">
        <f t="shared" si="73"/>
        <v>#DIV/0!</v>
      </c>
    </row>
    <row r="539" spans="1:22" x14ac:dyDescent="0.3">
      <c r="A539" s="153">
        <v>2370</v>
      </c>
      <c r="B539" s="153">
        <v>43514</v>
      </c>
      <c r="C539" s="153" t="b">
        <v>0</v>
      </c>
      <c r="D539" s="153" t="s">
        <v>89</v>
      </c>
      <c r="E539" s="153">
        <v>2</v>
      </c>
      <c r="F539" s="153">
        <v>5</v>
      </c>
      <c r="G539" s="153">
        <v>16</v>
      </c>
      <c r="H539" s="153" t="s">
        <v>159</v>
      </c>
      <c r="I539" s="153">
        <v>30</v>
      </c>
      <c r="J539" s="153" t="s">
        <v>56</v>
      </c>
      <c r="K539" s="153" t="s">
        <v>56</v>
      </c>
      <c r="L539" s="153" t="s">
        <v>56</v>
      </c>
      <c r="M539" s="153" t="s">
        <v>56</v>
      </c>
      <c r="N539" s="153" t="s">
        <v>56</v>
      </c>
      <c r="O539" s="153" t="s">
        <v>56</v>
      </c>
      <c r="P539" s="153" t="s">
        <v>56</v>
      </c>
      <c r="Q539" s="155" t="s">
        <v>56</v>
      </c>
      <c r="R539" s="156" t="s">
        <v>56</v>
      </c>
      <c r="S539" s="153" t="s">
        <v>56</v>
      </c>
      <c r="T539">
        <v>38.174999999999997</v>
      </c>
      <c r="U539" s="160" t="s">
        <v>166</v>
      </c>
      <c r="V539" s="153" t="e">
        <f t="shared" si="73"/>
        <v>#DIV/0!</v>
      </c>
    </row>
    <row r="540" spans="1:22" x14ac:dyDescent="0.3">
      <c r="A540" s="153">
        <v>2374</v>
      </c>
      <c r="B540" s="153">
        <v>43529</v>
      </c>
      <c r="C540" s="153" t="b">
        <v>0</v>
      </c>
      <c r="D540" s="153" t="s">
        <v>88</v>
      </c>
      <c r="E540" s="153">
        <v>1</v>
      </c>
      <c r="F540" s="153">
        <v>6</v>
      </c>
      <c r="G540" s="153">
        <v>21</v>
      </c>
      <c r="H540" s="153" t="s">
        <v>159</v>
      </c>
      <c r="I540" s="153">
        <v>30</v>
      </c>
      <c r="J540" s="152">
        <v>11.6</v>
      </c>
      <c r="K540" s="152">
        <v>8.6</v>
      </c>
      <c r="L540" s="152">
        <v>6.3</v>
      </c>
      <c r="M540" s="152">
        <v>14.9</v>
      </c>
      <c r="N540" s="152">
        <v>8.8000000000000007</v>
      </c>
      <c r="O540" s="152">
        <v>8.8000000000000007</v>
      </c>
      <c r="P540" s="154">
        <f>AVERAGE(L540,O540)</f>
        <v>7.5500000000000007</v>
      </c>
      <c r="Q540" s="155">
        <f>IF(AND((N540+K540)/2&gt;5,(M540+J540)/2&gt;10,R540="N",S540="N"),4,IF(AND((N540+K540)/2&lt;5,(M540+J540)/2&gt;10,R540="N",S540="N"),4,IF(AND((N540+K540)/2&lt;5,(M540+J540)/2&lt;5,R540="Y"),1,IF(AND(S540="Y",R540="N"),3,IF(AND(S540="Y",R540="Y"),1,IF(AND((N540+K540)/2&lt;5,(M540+J540)/2&gt;5,(M540+J540)/2&lt;10,R540="N",S540="N"),2,IF(AND((N540+K540)/2&lt;5,(M540+J540)/2&lt;5,R540="N",S540="N"),0,"")))))))</f>
        <v>4</v>
      </c>
      <c r="R540" s="152" t="s">
        <v>105</v>
      </c>
      <c r="S540" s="152" t="s">
        <v>105</v>
      </c>
      <c r="T540">
        <v>37.174999999999997</v>
      </c>
      <c r="U540" s="160" t="s">
        <v>166</v>
      </c>
      <c r="V540" s="153">
        <f t="shared" si="73"/>
        <v>10.975000000000001</v>
      </c>
    </row>
    <row r="541" spans="1:22" x14ac:dyDescent="0.3">
      <c r="A541" s="153">
        <v>2374</v>
      </c>
      <c r="B541" s="153">
        <v>43529</v>
      </c>
      <c r="C541" s="153" t="b">
        <v>0</v>
      </c>
      <c r="D541" s="153" t="s">
        <v>88</v>
      </c>
      <c r="E541" s="153">
        <v>1</v>
      </c>
      <c r="F541" s="153">
        <v>6</v>
      </c>
      <c r="G541" s="153">
        <v>21</v>
      </c>
      <c r="H541" s="153" t="s">
        <v>159</v>
      </c>
      <c r="I541" s="153">
        <v>30</v>
      </c>
      <c r="J541" s="152">
        <v>7.7</v>
      </c>
      <c r="K541" s="152">
        <v>5.6</v>
      </c>
      <c r="L541" s="152">
        <v>2.4</v>
      </c>
      <c r="M541" s="152">
        <v>8</v>
      </c>
      <c r="N541" s="152">
        <v>4.9000000000000004</v>
      </c>
      <c r="O541" s="152">
        <v>5.3</v>
      </c>
      <c r="P541" s="154">
        <f>AVERAGE(L541,O541)</f>
        <v>3.8499999999999996</v>
      </c>
      <c r="Q541" s="155" t="str">
        <f>IF(AND((N541+K541)/2&gt;5,(M541+J541)/2&gt;10,R541="N",S541="N"),4,IF(AND((N541+K541)/2&lt;5,(M541+J541)/2&gt;10,R541="N",S541="N"),4,IF(AND((N541+K541)/2&lt;5,(M541+J541)/2&lt;5,R541="Y"),1,IF(AND(S541="Y",R541="N"),3,IF(AND(S541="Y",R541="Y"),1,IF(AND((N541+K541)/2&lt;5,(M541+J541)/2&gt;5,(M541+J541)/2&lt;10,R541="N",S541="N"),2,IF(AND((N541+K541)/2&lt;5,(M541+J541)/2&lt;5,R541="N",S541="N"),0,"")))))))</f>
        <v/>
      </c>
      <c r="R541" s="152" t="s">
        <v>105</v>
      </c>
      <c r="S541" s="152" t="s">
        <v>105</v>
      </c>
      <c r="T541">
        <v>38.674999999999997</v>
      </c>
      <c r="U541" s="160" t="s">
        <v>166</v>
      </c>
      <c r="V541" s="153">
        <f t="shared" si="73"/>
        <v>6.5500000000000007</v>
      </c>
    </row>
    <row r="542" spans="1:22" x14ac:dyDescent="0.3">
      <c r="A542" s="153">
        <v>2379</v>
      </c>
      <c r="B542" s="153">
        <v>43550</v>
      </c>
      <c r="C542" s="153" t="b">
        <v>1</v>
      </c>
      <c r="D542" s="153" t="s">
        <v>88</v>
      </c>
      <c r="E542" s="153">
        <v>1</v>
      </c>
      <c r="F542" s="153">
        <v>7</v>
      </c>
      <c r="G542" s="153">
        <v>10</v>
      </c>
      <c r="H542" s="153" t="s">
        <v>159</v>
      </c>
      <c r="I542" s="153">
        <v>30</v>
      </c>
      <c r="J542" s="152">
        <v>3.4</v>
      </c>
      <c r="K542" s="152">
        <v>1.6</v>
      </c>
      <c r="L542" s="152">
        <v>1.9</v>
      </c>
      <c r="M542" s="152">
        <v>3.7</v>
      </c>
      <c r="N542" s="152">
        <v>1.5</v>
      </c>
      <c r="O542" s="152">
        <v>1.9</v>
      </c>
      <c r="P542" s="154">
        <f>AVERAGE(L542,O542)</f>
        <v>1.9</v>
      </c>
      <c r="Q542" s="155">
        <f>IF(AND((N542+K542)/2&gt;5,(M542+J542)/2&gt;10,R542="N",S542="N"),4,IF(AND((N542+K542)/2&lt;5,(M542+J542)/2&gt;10,R542="N",S542="N"),4,IF(AND((N542+K542)/2&lt;5,(M542+J542)/2&lt;5,R542="Y"),1,IF(AND(S542="Y",R542="N"),3,IF(AND(S542="Y",R542="Y"),1,IF(AND((N542+K542)/2&lt;5,(M542+J542)/2&gt;5,(M542+J542)/2&lt;10,R542="N",S542="N"),2,IF(AND((N542+K542)/2&lt;5,(M542+J542)/2&lt;5,R542="N",S542="N"),0,"")))))))</f>
        <v>0</v>
      </c>
      <c r="R542" s="152" t="s">
        <v>105</v>
      </c>
      <c r="S542" s="152" t="s">
        <v>105</v>
      </c>
      <c r="T542">
        <v>36.674999999999997</v>
      </c>
      <c r="U542" s="160" t="s">
        <v>166</v>
      </c>
      <c r="V542" s="153">
        <f t="shared" si="73"/>
        <v>2.5499999999999998</v>
      </c>
    </row>
    <row r="543" spans="1:22" x14ac:dyDescent="0.3">
      <c r="A543" s="153">
        <v>2379</v>
      </c>
      <c r="B543" s="153">
        <v>43550</v>
      </c>
      <c r="C543" s="153" t="b">
        <v>1</v>
      </c>
      <c r="D543" s="153" t="s">
        <v>88</v>
      </c>
      <c r="E543" s="153">
        <v>1</v>
      </c>
      <c r="F543" s="153">
        <v>7</v>
      </c>
      <c r="G543" s="153">
        <v>10</v>
      </c>
      <c r="H543" s="153" t="s">
        <v>159</v>
      </c>
      <c r="I543" s="153">
        <v>30</v>
      </c>
      <c r="J543" s="152">
        <v>3.3</v>
      </c>
      <c r="K543" s="152">
        <v>2.1</v>
      </c>
      <c r="L543" s="152">
        <v>1.2</v>
      </c>
      <c r="M543" s="152">
        <v>3.5</v>
      </c>
      <c r="N543" s="152">
        <v>2.2000000000000002</v>
      </c>
      <c r="O543" s="152">
        <v>1.8</v>
      </c>
      <c r="P543" s="154">
        <f>AVERAGE(L543,O543)</f>
        <v>1.5</v>
      </c>
      <c r="Q543" s="155">
        <f>IF(AND((N543+K543)/2&gt;5,(M543+J543)/2&gt;10,R543="N",S543="N"),4,IF(AND((N543+K543)/2&lt;5,(M543+J543)/2&gt;10,R543="N",S543="N"),4,IF(AND((N543+K543)/2&lt;5,(M543+J543)/2&lt;5,R543="Y"),1,IF(AND(S543="Y",R543="N"),3,IF(AND(S543="Y",R543="Y"),1,IF(AND((N543+K543)/2&lt;5,(M543+J543)/2&gt;5,(M543+J543)/2&lt;10,R543="N",S543="N"),2,IF(AND((N543+K543)/2&lt;5,(M543+J543)/2&lt;5,R543="N",S543="N"),0,"")))))))</f>
        <v>0</v>
      </c>
      <c r="R543" s="152" t="s">
        <v>105</v>
      </c>
      <c r="S543" s="152" t="s">
        <v>105</v>
      </c>
      <c r="T543">
        <v>38.674999999999997</v>
      </c>
      <c r="U543" s="160" t="s">
        <v>166</v>
      </c>
      <c r="V543" s="153">
        <f t="shared" si="73"/>
        <v>2.7750000000000004</v>
      </c>
    </row>
    <row r="544" spans="1:22" x14ac:dyDescent="0.3">
      <c r="A544" s="153">
        <v>2407</v>
      </c>
      <c r="B544" s="153">
        <v>43578</v>
      </c>
      <c r="C544" s="153" t="b">
        <v>0</v>
      </c>
      <c r="D544" s="153" t="s">
        <v>89</v>
      </c>
      <c r="E544" s="153">
        <v>2</v>
      </c>
      <c r="F544" s="153">
        <v>8</v>
      </c>
      <c r="G544" s="153">
        <v>5</v>
      </c>
      <c r="H544" s="153" t="s">
        <v>159</v>
      </c>
      <c r="I544" s="153">
        <v>30</v>
      </c>
      <c r="J544" s="152">
        <v>6</v>
      </c>
      <c r="K544" s="152">
        <v>3.5</v>
      </c>
      <c r="L544" s="152">
        <v>3.3</v>
      </c>
      <c r="M544" s="152">
        <v>8.6</v>
      </c>
      <c r="N544" s="152">
        <v>3.5</v>
      </c>
      <c r="O544" s="152">
        <v>4.5</v>
      </c>
      <c r="P544" s="154">
        <f>AVERAGE(L544,O544)</f>
        <v>3.9</v>
      </c>
      <c r="Q544" s="155">
        <f>IF(AND((N544+K544)/2&gt;5,(M544+J544)/2&gt;10,R544="N",S544="N"),4,IF(AND((N544+K544)/2&lt;5,(M544+J544)/2&gt;10,R544="N",S544="N"),4,IF(AND((N544+K544)/2&lt;5,(M544+J544)/2&lt;5,R544="Y"),1,IF(AND(S544="Y",R544="N"),3,IF(AND(S544="Y",R544="Y"),1,IF(AND((N544+K544)/2&lt;5,(M544+J544)/2&gt;5,(M544+J544)/2&lt;10,R544="N",S544="N"),2,IF(AND((N544+K544)/2&lt;5,(M544+J544)/2&lt;5,R544="N",S544="N"),0,"")))))))</f>
        <v>2</v>
      </c>
      <c r="R544" s="152" t="s">
        <v>105</v>
      </c>
      <c r="S544" s="152" t="s">
        <v>105</v>
      </c>
      <c r="T544">
        <v>37.174999999999997</v>
      </c>
      <c r="U544" s="160" t="s">
        <v>166</v>
      </c>
      <c r="V544" s="153">
        <f t="shared" si="73"/>
        <v>5.4</v>
      </c>
    </row>
    <row r="545" spans="1:22" x14ac:dyDescent="0.3">
      <c r="A545" s="153">
        <v>2408</v>
      </c>
      <c r="B545" s="153">
        <v>43578</v>
      </c>
      <c r="C545" s="153" t="b">
        <v>1</v>
      </c>
      <c r="D545" s="153" t="s">
        <v>88</v>
      </c>
      <c r="E545" s="153">
        <v>1</v>
      </c>
      <c r="F545" s="153">
        <v>8</v>
      </c>
      <c r="G545" s="153">
        <v>5</v>
      </c>
      <c r="H545" s="153" t="s">
        <v>159</v>
      </c>
      <c r="I545" s="153">
        <v>30</v>
      </c>
      <c r="J545" s="153" t="s">
        <v>56</v>
      </c>
      <c r="K545" s="153" t="s">
        <v>56</v>
      </c>
      <c r="L545" s="153" t="s">
        <v>56</v>
      </c>
      <c r="M545" s="153" t="s">
        <v>56</v>
      </c>
      <c r="N545" s="153" t="s">
        <v>56</v>
      </c>
      <c r="O545" s="153" t="s">
        <v>56</v>
      </c>
      <c r="P545" s="153" t="s">
        <v>56</v>
      </c>
      <c r="Q545" s="155" t="s">
        <v>56</v>
      </c>
      <c r="R545" s="153" t="s">
        <v>56</v>
      </c>
      <c r="S545" s="153" t="s">
        <v>56</v>
      </c>
      <c r="T545">
        <v>36.674999999999997</v>
      </c>
      <c r="U545" s="160" t="s">
        <v>166</v>
      </c>
      <c r="V545" s="153" t="e">
        <f t="shared" si="73"/>
        <v>#DIV/0!</v>
      </c>
    </row>
    <row r="546" spans="1:22" x14ac:dyDescent="0.3">
      <c r="A546" s="153">
        <v>2408</v>
      </c>
      <c r="B546" s="153">
        <v>43578</v>
      </c>
      <c r="C546" s="153" t="b">
        <v>1</v>
      </c>
      <c r="D546" s="153" t="s">
        <v>88</v>
      </c>
      <c r="E546" s="153">
        <v>1</v>
      </c>
      <c r="F546" s="153">
        <v>8</v>
      </c>
      <c r="G546" s="153">
        <v>5</v>
      </c>
      <c r="H546" s="153" t="s">
        <v>159</v>
      </c>
      <c r="I546" s="153">
        <v>30</v>
      </c>
      <c r="J546" s="153" t="s">
        <v>56</v>
      </c>
      <c r="K546" s="153" t="s">
        <v>56</v>
      </c>
      <c r="L546" s="153" t="s">
        <v>56</v>
      </c>
      <c r="M546" s="153" t="s">
        <v>56</v>
      </c>
      <c r="N546" s="153" t="s">
        <v>56</v>
      </c>
      <c r="O546" s="153" t="s">
        <v>56</v>
      </c>
      <c r="P546" s="153" t="s">
        <v>56</v>
      </c>
      <c r="Q546" s="155" t="s">
        <v>56</v>
      </c>
      <c r="R546" s="156" t="s">
        <v>56</v>
      </c>
      <c r="S546" s="153" t="s">
        <v>56</v>
      </c>
      <c r="T546">
        <v>38.174999999999997</v>
      </c>
      <c r="U546" s="160" t="s">
        <v>166</v>
      </c>
      <c r="V546" s="153" t="e">
        <f t="shared" si="73"/>
        <v>#DIV/0!</v>
      </c>
    </row>
    <row r="547" spans="1:22" x14ac:dyDescent="0.3">
      <c r="A547" s="153">
        <v>2334</v>
      </c>
      <c r="B547" s="153">
        <v>43403</v>
      </c>
      <c r="C547" s="153" t="b">
        <v>0</v>
      </c>
      <c r="D547" s="153" t="s">
        <v>88</v>
      </c>
      <c r="E547" s="153">
        <v>1</v>
      </c>
      <c r="F547" s="153">
        <v>1</v>
      </c>
      <c r="G547" s="153">
        <v>12</v>
      </c>
      <c r="H547" s="153" t="s">
        <v>159</v>
      </c>
      <c r="I547" s="153">
        <v>31</v>
      </c>
      <c r="J547" s="152">
        <v>12.6</v>
      </c>
      <c r="K547" s="152">
        <v>5.8</v>
      </c>
      <c r="L547" s="152">
        <v>5.0999999999999996</v>
      </c>
      <c r="M547" s="152">
        <v>11.4</v>
      </c>
      <c r="N547" s="152">
        <v>6.5</v>
      </c>
      <c r="O547" s="152">
        <v>5.4</v>
      </c>
      <c r="P547" s="154">
        <f t="shared" ref="P547:P552" si="74">AVERAGE(L547,O547)</f>
        <v>5.25</v>
      </c>
      <c r="Q547" s="155">
        <f t="shared" ref="Q547:Q552" si="75">IF(AND((N547+K547)/2&gt;5,(M547+J547)/2&gt;10,R547="N",S547="N"),4,IF(AND((N547+K547)/2&lt;5,(M547+J547)/2&gt;10,R547="N",S547="N"),4,IF(AND((N547+K547)/2&lt;5,(M547+J547)/2&lt;5,R547="Y"),1,IF(AND(S547="Y",R547="N"),3,IF(AND(S547="Y",R547="Y"),1,IF(AND((N547+K547)/2&lt;5,(M547+J547)/2&gt;5,(M547+J547)/2&lt;10,R547="N",S547="N"),2,IF(AND((N547+K547)/2&lt;5,(M547+J547)/2&lt;5,R547="N",S547="N"),0,"")))))))</f>
        <v>4</v>
      </c>
      <c r="R547" s="152" t="s">
        <v>105</v>
      </c>
      <c r="S547" s="152" t="s">
        <v>105</v>
      </c>
      <c r="T547">
        <v>38.174999999999997</v>
      </c>
      <c r="U547" s="160" t="s">
        <v>166</v>
      </c>
      <c r="V547" s="153">
        <f t="shared" si="73"/>
        <v>9.0749999999999993</v>
      </c>
    </row>
    <row r="548" spans="1:22" x14ac:dyDescent="0.3">
      <c r="A548" s="153">
        <v>2335</v>
      </c>
      <c r="B548" s="153">
        <v>43403</v>
      </c>
      <c r="C548" s="153" t="b">
        <v>0</v>
      </c>
      <c r="D548" s="153" t="s">
        <v>89</v>
      </c>
      <c r="E548" s="153">
        <v>2</v>
      </c>
      <c r="F548" s="153">
        <v>1</v>
      </c>
      <c r="G548" s="153">
        <v>12</v>
      </c>
      <c r="H548" s="153" t="s">
        <v>159</v>
      </c>
      <c r="I548" s="153">
        <v>31</v>
      </c>
      <c r="J548" s="152">
        <v>18.2</v>
      </c>
      <c r="K548" s="152">
        <v>14.7</v>
      </c>
      <c r="L548" s="152">
        <v>6.7</v>
      </c>
      <c r="M548" s="152">
        <v>19</v>
      </c>
      <c r="N548" s="152">
        <v>13.3</v>
      </c>
      <c r="O548" s="152">
        <v>12.2</v>
      </c>
      <c r="P548" s="154">
        <f t="shared" si="74"/>
        <v>9.4499999999999993</v>
      </c>
      <c r="Q548" s="155">
        <f t="shared" si="75"/>
        <v>4</v>
      </c>
      <c r="R548" s="152" t="s">
        <v>105</v>
      </c>
      <c r="S548" s="152" t="s">
        <v>105</v>
      </c>
      <c r="T548">
        <v>37.174999999999997</v>
      </c>
      <c r="U548" s="160" t="s">
        <v>166</v>
      </c>
      <c r="V548" s="153">
        <f t="shared" si="73"/>
        <v>16.3</v>
      </c>
    </row>
    <row r="549" spans="1:22" x14ac:dyDescent="0.3">
      <c r="A549" s="153">
        <v>2343</v>
      </c>
      <c r="B549" s="153">
        <v>43411</v>
      </c>
      <c r="C549" s="153" t="b">
        <v>0</v>
      </c>
      <c r="D549" s="153" t="s">
        <v>88</v>
      </c>
      <c r="E549" s="153">
        <v>2</v>
      </c>
      <c r="F549" s="153">
        <v>2</v>
      </c>
      <c r="G549" s="153">
        <v>12</v>
      </c>
      <c r="H549" s="153" t="s">
        <v>159</v>
      </c>
      <c r="I549" s="153">
        <v>31</v>
      </c>
      <c r="J549" s="152">
        <v>9.6</v>
      </c>
      <c r="K549" s="152">
        <v>6</v>
      </c>
      <c r="L549" s="152">
        <v>4.9000000000000004</v>
      </c>
      <c r="M549" s="152">
        <v>13.3</v>
      </c>
      <c r="N549" s="152">
        <v>5.7</v>
      </c>
      <c r="O549" s="152">
        <v>9</v>
      </c>
      <c r="P549" s="154">
        <f t="shared" si="74"/>
        <v>6.95</v>
      </c>
      <c r="Q549" s="155">
        <f t="shared" si="75"/>
        <v>4</v>
      </c>
      <c r="R549" s="152" t="s">
        <v>105</v>
      </c>
      <c r="S549" s="152" t="s">
        <v>105</v>
      </c>
      <c r="T549">
        <v>36.674999999999997</v>
      </c>
      <c r="U549" s="160" t="s">
        <v>166</v>
      </c>
      <c r="V549" s="153">
        <f t="shared" si="73"/>
        <v>8.65</v>
      </c>
    </row>
    <row r="550" spans="1:22" x14ac:dyDescent="0.3">
      <c r="A550" s="153">
        <v>2350</v>
      </c>
      <c r="B550" s="153">
        <v>43424</v>
      </c>
      <c r="C550" s="153" t="b">
        <v>0</v>
      </c>
      <c r="D550" s="153" t="s">
        <v>88</v>
      </c>
      <c r="E550" s="153">
        <v>1</v>
      </c>
      <c r="F550" s="153">
        <v>3</v>
      </c>
      <c r="G550" s="153">
        <v>6</v>
      </c>
      <c r="H550" s="153" t="s">
        <v>159</v>
      </c>
      <c r="I550" s="153">
        <v>31</v>
      </c>
      <c r="J550" s="152">
        <v>13</v>
      </c>
      <c r="K550" s="152">
        <v>5.2</v>
      </c>
      <c r="L550" s="152">
        <v>7.3</v>
      </c>
      <c r="M550" s="152">
        <v>9.9</v>
      </c>
      <c r="N550" s="152">
        <v>5.6</v>
      </c>
      <c r="O550" s="152">
        <v>4.3</v>
      </c>
      <c r="P550" s="154">
        <f t="shared" si="74"/>
        <v>5.8</v>
      </c>
      <c r="Q550" s="155">
        <f t="shared" si="75"/>
        <v>4</v>
      </c>
      <c r="R550" s="152" t="s">
        <v>105</v>
      </c>
      <c r="S550" s="152" t="s">
        <v>105</v>
      </c>
      <c r="T550">
        <v>38.674999999999997</v>
      </c>
      <c r="U550" s="160" t="s">
        <v>166</v>
      </c>
      <c r="V550" s="153">
        <f t="shared" si="73"/>
        <v>8.4250000000000007</v>
      </c>
    </row>
    <row r="551" spans="1:22" x14ac:dyDescent="0.3">
      <c r="A551" s="153">
        <v>2351</v>
      </c>
      <c r="B551" s="153">
        <v>43424</v>
      </c>
      <c r="C551" s="153" t="b">
        <v>0</v>
      </c>
      <c r="D551" s="153" t="s">
        <v>88</v>
      </c>
      <c r="E551" s="153">
        <v>2</v>
      </c>
      <c r="F551" s="153">
        <v>3</v>
      </c>
      <c r="G551" s="153">
        <v>6</v>
      </c>
      <c r="H551" s="153" t="s">
        <v>159</v>
      </c>
      <c r="I551" s="153">
        <v>31</v>
      </c>
      <c r="J551" s="152">
        <v>15.2</v>
      </c>
      <c r="K551" s="152">
        <v>4.2</v>
      </c>
      <c r="L551" s="152">
        <v>10.3</v>
      </c>
      <c r="M551" s="152">
        <v>14.9</v>
      </c>
      <c r="N551" s="152">
        <v>5.0999999999999996</v>
      </c>
      <c r="O551" s="152">
        <v>9</v>
      </c>
      <c r="P551" s="154">
        <f t="shared" si="74"/>
        <v>9.65</v>
      </c>
      <c r="Q551" s="155">
        <f t="shared" si="75"/>
        <v>4</v>
      </c>
      <c r="R551" s="152" t="s">
        <v>105</v>
      </c>
      <c r="S551" s="152" t="s">
        <v>105</v>
      </c>
      <c r="T551">
        <v>36.674999999999997</v>
      </c>
      <c r="U551" s="160" t="s">
        <v>166</v>
      </c>
      <c r="V551" s="153">
        <f t="shared" si="73"/>
        <v>9.85</v>
      </c>
    </row>
    <row r="552" spans="1:22" x14ac:dyDescent="0.3">
      <c r="A552" s="153">
        <v>2368</v>
      </c>
      <c r="B552" s="153">
        <v>43507</v>
      </c>
      <c r="C552" s="153" t="b">
        <v>1</v>
      </c>
      <c r="D552" s="153" t="s">
        <v>88</v>
      </c>
      <c r="E552" s="153">
        <v>1</v>
      </c>
      <c r="F552" s="153">
        <v>4</v>
      </c>
      <c r="G552" s="153">
        <v>1</v>
      </c>
      <c r="H552" s="153" t="s">
        <v>159</v>
      </c>
      <c r="I552" s="153">
        <v>31</v>
      </c>
      <c r="J552" s="152">
        <v>5.7</v>
      </c>
      <c r="K552" s="152">
        <v>2.2000000000000002</v>
      </c>
      <c r="L552" s="152">
        <v>1.4</v>
      </c>
      <c r="M552" s="152">
        <v>3.2</v>
      </c>
      <c r="N552" s="152">
        <v>2.7</v>
      </c>
      <c r="O552" s="152">
        <v>0.5</v>
      </c>
      <c r="P552" s="154">
        <f t="shared" si="74"/>
        <v>0.95</v>
      </c>
      <c r="Q552" s="155">
        <f t="shared" si="75"/>
        <v>0</v>
      </c>
      <c r="R552" s="152" t="s">
        <v>105</v>
      </c>
      <c r="S552" s="152" t="s">
        <v>105</v>
      </c>
      <c r="T552">
        <v>38.674999999999997</v>
      </c>
      <c r="U552" s="160" t="s">
        <v>166</v>
      </c>
      <c r="V552" s="153">
        <f t="shared" si="73"/>
        <v>3.45</v>
      </c>
    </row>
    <row r="553" spans="1:22" x14ac:dyDescent="0.3">
      <c r="A553" s="153">
        <v>2370</v>
      </c>
      <c r="B553" s="153">
        <v>43514</v>
      </c>
      <c r="C553" s="153" t="b">
        <v>0</v>
      </c>
      <c r="D553" s="153" t="s">
        <v>89</v>
      </c>
      <c r="E553" s="153">
        <v>2</v>
      </c>
      <c r="F553" s="153">
        <v>5</v>
      </c>
      <c r="G553" s="153">
        <v>16</v>
      </c>
      <c r="H553" s="153" t="s">
        <v>159</v>
      </c>
      <c r="I553" s="153">
        <v>31</v>
      </c>
      <c r="J553" s="153" t="s">
        <v>56</v>
      </c>
      <c r="K553" s="153" t="s">
        <v>56</v>
      </c>
      <c r="L553" s="153" t="s">
        <v>56</v>
      </c>
      <c r="M553" s="153" t="s">
        <v>56</v>
      </c>
      <c r="N553" s="153" t="s">
        <v>56</v>
      </c>
      <c r="O553" s="153" t="s">
        <v>56</v>
      </c>
      <c r="P553" s="153" t="s">
        <v>56</v>
      </c>
      <c r="Q553" s="155" t="s">
        <v>56</v>
      </c>
      <c r="R553" s="153" t="s">
        <v>56</v>
      </c>
      <c r="S553" s="153" t="s">
        <v>56</v>
      </c>
      <c r="T553">
        <v>37.174999999999997</v>
      </c>
      <c r="U553" s="160" t="s">
        <v>166</v>
      </c>
      <c r="V553" s="153" t="e">
        <f t="shared" si="73"/>
        <v>#DIV/0!</v>
      </c>
    </row>
    <row r="554" spans="1:22" x14ac:dyDescent="0.3">
      <c r="A554" s="153">
        <v>2370</v>
      </c>
      <c r="B554" s="153">
        <v>43514</v>
      </c>
      <c r="C554" s="153" t="b">
        <v>0</v>
      </c>
      <c r="D554" s="153" t="s">
        <v>89</v>
      </c>
      <c r="E554" s="153">
        <v>2</v>
      </c>
      <c r="F554" s="153">
        <v>5</v>
      </c>
      <c r="G554" s="153">
        <v>16</v>
      </c>
      <c r="H554" s="153" t="s">
        <v>159</v>
      </c>
      <c r="I554" s="153">
        <v>31</v>
      </c>
      <c r="J554" s="153" t="s">
        <v>56</v>
      </c>
      <c r="K554" s="153" t="s">
        <v>56</v>
      </c>
      <c r="L554" s="153" t="s">
        <v>56</v>
      </c>
      <c r="M554" s="153" t="s">
        <v>56</v>
      </c>
      <c r="N554" s="153" t="s">
        <v>56</v>
      </c>
      <c r="O554" s="153" t="s">
        <v>56</v>
      </c>
      <c r="P554" s="153" t="s">
        <v>56</v>
      </c>
      <c r="Q554" s="155" t="s">
        <v>56</v>
      </c>
      <c r="R554" s="153" t="s">
        <v>56</v>
      </c>
      <c r="S554" s="153" t="s">
        <v>56</v>
      </c>
      <c r="T554">
        <v>37.674999999999997</v>
      </c>
      <c r="U554" s="160" t="s">
        <v>166</v>
      </c>
      <c r="V554" s="153" t="e">
        <f t="shared" si="73"/>
        <v>#DIV/0!</v>
      </c>
    </row>
    <row r="555" spans="1:22" x14ac:dyDescent="0.3">
      <c r="A555" s="153">
        <v>2370</v>
      </c>
      <c r="B555" s="153">
        <v>43514</v>
      </c>
      <c r="C555" s="153" t="b">
        <v>0</v>
      </c>
      <c r="D555" s="153" t="s">
        <v>89</v>
      </c>
      <c r="E555" s="153">
        <v>2</v>
      </c>
      <c r="F555" s="153">
        <v>5</v>
      </c>
      <c r="G555" s="153">
        <v>16</v>
      </c>
      <c r="H555" s="153" t="s">
        <v>159</v>
      </c>
      <c r="I555" s="153">
        <v>31</v>
      </c>
      <c r="J555" s="153" t="s">
        <v>56</v>
      </c>
      <c r="K555" s="153" t="s">
        <v>56</v>
      </c>
      <c r="L555" s="153" t="s">
        <v>56</v>
      </c>
      <c r="M555" s="153" t="s">
        <v>56</v>
      </c>
      <c r="N555" s="153" t="s">
        <v>56</v>
      </c>
      <c r="O555" s="153" t="s">
        <v>56</v>
      </c>
      <c r="P555" s="153" t="s">
        <v>56</v>
      </c>
      <c r="Q555" s="155" t="s">
        <v>56</v>
      </c>
      <c r="R555" s="156" t="s">
        <v>56</v>
      </c>
      <c r="S555" s="153" t="s">
        <v>56</v>
      </c>
      <c r="T555">
        <v>38.674999999999997</v>
      </c>
      <c r="U555" s="160" t="s">
        <v>166</v>
      </c>
      <c r="V555" s="153" t="e">
        <f t="shared" si="73"/>
        <v>#DIV/0!</v>
      </c>
    </row>
    <row r="556" spans="1:22" x14ac:dyDescent="0.3">
      <c r="A556" s="153">
        <v>2379</v>
      </c>
      <c r="B556" s="153">
        <v>43550</v>
      </c>
      <c r="C556" s="153" t="b">
        <v>1</v>
      </c>
      <c r="D556" s="153" t="s">
        <v>88</v>
      </c>
      <c r="E556" s="153">
        <v>1</v>
      </c>
      <c r="F556" s="153">
        <v>7</v>
      </c>
      <c r="G556" s="153">
        <v>10</v>
      </c>
      <c r="H556" s="153" t="s">
        <v>159</v>
      </c>
      <c r="I556" s="153">
        <v>31</v>
      </c>
      <c r="J556" s="152">
        <v>4</v>
      </c>
      <c r="K556" s="152">
        <v>1.7</v>
      </c>
      <c r="L556" s="152">
        <v>1.9</v>
      </c>
      <c r="M556" s="152">
        <v>3.9</v>
      </c>
      <c r="N556" s="152">
        <v>2.1</v>
      </c>
      <c r="O556" s="152">
        <v>2</v>
      </c>
      <c r="P556" s="154">
        <f>AVERAGE(L556,O556)</f>
        <v>1.95</v>
      </c>
      <c r="Q556" s="155">
        <f>IF(AND((N556+K556)/2&gt;5,(M556+J556)/2&gt;10,R556="N",S556="N"),4,IF(AND((N556+K556)/2&lt;5,(M556+J556)/2&gt;10,R556="N",S556="N"),4,IF(AND((N556+K556)/2&lt;5,(M556+J556)/2&lt;5,R556="Y"),1,IF(AND(S556="Y",R556="N"),3,IF(AND(S556="Y",R556="Y"),1,IF(AND((N556+K556)/2&lt;5,(M556+J556)/2&gt;5,(M556+J556)/2&lt;10,R556="N",S556="N"),2,IF(AND((N556+K556)/2&lt;5,(M556+J556)/2&lt;5,R556="N",S556="N"),0,"")))))))</f>
        <v>0</v>
      </c>
      <c r="R556" s="152" t="s">
        <v>105</v>
      </c>
      <c r="S556" s="152" t="s">
        <v>105</v>
      </c>
      <c r="T556">
        <v>38.174999999999997</v>
      </c>
      <c r="U556" s="160" t="s">
        <v>166</v>
      </c>
      <c r="V556" s="153">
        <f t="shared" si="73"/>
        <v>2.9249999999999998</v>
      </c>
    </row>
    <row r="557" spans="1:22" x14ac:dyDescent="0.3">
      <c r="A557" s="153">
        <v>2380</v>
      </c>
      <c r="B557" s="153">
        <v>43550</v>
      </c>
      <c r="C557" s="153" t="b">
        <v>0</v>
      </c>
      <c r="D557" s="153" t="s">
        <v>88</v>
      </c>
      <c r="E557" s="153">
        <v>2</v>
      </c>
      <c r="F557" s="153">
        <v>7</v>
      </c>
      <c r="G557" s="153">
        <v>9</v>
      </c>
      <c r="H557" s="153" t="s">
        <v>159</v>
      </c>
      <c r="I557" s="153">
        <v>31</v>
      </c>
      <c r="J557" s="152">
        <v>11.8</v>
      </c>
      <c r="K557" s="152">
        <v>6.5</v>
      </c>
      <c r="L557" s="152">
        <v>4.5</v>
      </c>
      <c r="M557" s="152">
        <v>11.4</v>
      </c>
      <c r="N557" s="152">
        <v>6.8</v>
      </c>
      <c r="O557" s="152">
        <v>6.6</v>
      </c>
      <c r="P557" s="154">
        <f>AVERAGE(L557,O557)</f>
        <v>5.55</v>
      </c>
      <c r="Q557" s="155">
        <f>IF(AND((N557+K557)/2&gt;5,(M557+J557)/2&gt;10,R557="N",S557="N"),4,IF(AND((N557+K557)/2&lt;5,(M557+J557)/2&gt;10,R557="N",S557="N"),4,IF(AND((N557+K557)/2&lt;5,(M557+J557)/2&lt;5,R557="Y"),1,IF(AND(S557="Y",R557="N"),3,IF(AND(S557="Y",R557="Y"),1,IF(AND((N557+K557)/2&lt;5,(M557+J557)/2&gt;5,(M557+J557)/2&lt;10,R557="N",S557="N"),2,IF(AND((N557+K557)/2&lt;5,(M557+J557)/2&lt;5,R557="N",S557="N"),0,"")))))))</f>
        <v>4</v>
      </c>
      <c r="R557" s="152" t="s">
        <v>105</v>
      </c>
      <c r="S557" s="152" t="s">
        <v>105</v>
      </c>
      <c r="T557">
        <v>36.674999999999997</v>
      </c>
      <c r="U557" s="160" t="s">
        <v>166</v>
      </c>
      <c r="V557" s="153">
        <f t="shared" si="73"/>
        <v>9.125</v>
      </c>
    </row>
    <row r="558" spans="1:22" x14ac:dyDescent="0.3">
      <c r="A558" s="153">
        <v>2407</v>
      </c>
      <c r="B558" s="153">
        <v>43578</v>
      </c>
      <c r="C558" s="153" t="b">
        <v>0</v>
      </c>
      <c r="D558" s="153" t="s">
        <v>89</v>
      </c>
      <c r="E558" s="153">
        <v>2</v>
      </c>
      <c r="F558" s="153">
        <v>8</v>
      </c>
      <c r="G558" s="153">
        <v>5</v>
      </c>
      <c r="H558" s="153" t="s">
        <v>159</v>
      </c>
      <c r="I558" s="153">
        <v>31</v>
      </c>
      <c r="J558" s="152">
        <v>6.3</v>
      </c>
      <c r="K558" s="152">
        <v>3.3</v>
      </c>
      <c r="L558" s="152">
        <v>3.6</v>
      </c>
      <c r="M558" s="152">
        <v>7.8</v>
      </c>
      <c r="N558" s="152">
        <v>3.5</v>
      </c>
      <c r="O558" s="152">
        <v>2.8</v>
      </c>
      <c r="P558" s="154">
        <f>AVERAGE(L558,O558)</f>
        <v>3.2</v>
      </c>
      <c r="Q558" s="155">
        <f>IF(AND((N558+K558)/2&gt;5,(M558+J558)/2&gt;10,R558="N",S558="N"),4,IF(AND((N558+K558)/2&lt;5,(M558+J558)/2&gt;10,R558="N",S558="N"),4,IF(AND((N558+K558)/2&lt;5,(M558+J558)/2&lt;5,R558="Y"),1,IF(AND(S558="Y",R558="N"),3,IF(AND(S558="Y",R558="Y"),1,IF(AND((N558+K558)/2&lt;5,(M558+J558)/2&gt;5,(M558+J558)/2&lt;10,R558="N",S558="N"),2,IF(AND((N558+K558)/2&lt;5,(M558+J558)/2&lt;5,R558="N",S558="N"),0,"")))))))</f>
        <v>2</v>
      </c>
      <c r="R558" s="152" t="s">
        <v>105</v>
      </c>
      <c r="S558" s="152" t="s">
        <v>105</v>
      </c>
      <c r="T558">
        <v>36.674999999999997</v>
      </c>
      <c r="U558" s="160" t="s">
        <v>166</v>
      </c>
      <c r="V558" s="153">
        <f t="shared" si="73"/>
        <v>5.2249999999999996</v>
      </c>
    </row>
    <row r="559" spans="1:22" x14ac:dyDescent="0.3">
      <c r="A559" s="153">
        <v>2407</v>
      </c>
      <c r="B559" s="153">
        <v>43578</v>
      </c>
      <c r="C559" s="153" t="b">
        <v>0</v>
      </c>
      <c r="D559" s="153" t="s">
        <v>89</v>
      </c>
      <c r="E559" s="153">
        <v>2</v>
      </c>
      <c r="F559" s="153">
        <v>8</v>
      </c>
      <c r="G559" s="153">
        <v>5</v>
      </c>
      <c r="H559" s="153" t="s">
        <v>159</v>
      </c>
      <c r="I559" s="153">
        <v>31</v>
      </c>
      <c r="J559" s="152">
        <v>7</v>
      </c>
      <c r="K559" s="152">
        <v>3.4</v>
      </c>
      <c r="L559" s="152">
        <v>3.6</v>
      </c>
      <c r="M559" s="152">
        <v>7.3</v>
      </c>
      <c r="N559" s="152">
        <v>4.3</v>
      </c>
      <c r="O559" s="152">
        <v>4.4000000000000004</v>
      </c>
      <c r="P559" s="154">
        <f>AVERAGE(L559,O559)</f>
        <v>4</v>
      </c>
      <c r="Q559" s="155">
        <f>IF(AND((N559+K559)/2&gt;5,(M559+J559)/2&gt;10,R559="N",S559="N"),4,IF(AND((N559+K559)/2&lt;5,(M559+J559)/2&gt;10,R559="N",S559="N"),4,IF(AND((N559+K559)/2&lt;5,(M559+J559)/2&lt;5,R559="Y"),1,IF(AND(S559="Y",R559="N"),3,IF(AND(S559="Y",R559="Y"),1,IF(AND((N559+K559)/2&lt;5,(M559+J559)/2&gt;5,(M559+J559)/2&lt;10,R559="N",S559="N"),2,IF(AND((N559+K559)/2&lt;5,(M559+J559)/2&lt;5,R559="N",S559="N"),0,"")))))))</f>
        <v>2</v>
      </c>
      <c r="R559" s="152" t="s">
        <v>105</v>
      </c>
      <c r="S559" s="152" t="s">
        <v>105</v>
      </c>
      <c r="T559">
        <v>38.174999999999997</v>
      </c>
      <c r="U559" s="160" t="s">
        <v>166</v>
      </c>
      <c r="V559" s="153">
        <f t="shared" si="73"/>
        <v>5.5</v>
      </c>
    </row>
    <row r="560" spans="1:22" x14ac:dyDescent="0.3">
      <c r="A560" s="153">
        <v>2408</v>
      </c>
      <c r="B560" s="153">
        <v>43578</v>
      </c>
      <c r="C560" s="153" t="b">
        <v>1</v>
      </c>
      <c r="D560" s="153" t="s">
        <v>88</v>
      </c>
      <c r="E560" s="153">
        <v>1</v>
      </c>
      <c r="F560" s="153">
        <v>8</v>
      </c>
      <c r="G560" s="153">
        <v>5</v>
      </c>
      <c r="H560" s="153" t="s">
        <v>159</v>
      </c>
      <c r="I560" s="153">
        <v>31</v>
      </c>
      <c r="J560" s="153" t="s">
        <v>56</v>
      </c>
      <c r="K560" s="153" t="s">
        <v>56</v>
      </c>
      <c r="L560" s="153" t="s">
        <v>56</v>
      </c>
      <c r="M560" s="153" t="s">
        <v>56</v>
      </c>
      <c r="N560" s="153" t="s">
        <v>56</v>
      </c>
      <c r="O560" s="153" t="s">
        <v>56</v>
      </c>
      <c r="P560" s="153" t="s">
        <v>56</v>
      </c>
      <c r="Q560" s="155" t="s">
        <v>56</v>
      </c>
      <c r="R560" s="153" t="s">
        <v>56</v>
      </c>
      <c r="S560" s="153" t="s">
        <v>56</v>
      </c>
      <c r="T560">
        <v>37.674999999999997</v>
      </c>
      <c r="U560" s="160" t="s">
        <v>166</v>
      </c>
      <c r="V560" s="153" t="e">
        <f t="shared" si="73"/>
        <v>#DIV/0!</v>
      </c>
    </row>
    <row r="561" spans="1:22" x14ac:dyDescent="0.3">
      <c r="A561" s="153">
        <v>2408</v>
      </c>
      <c r="B561" s="153">
        <v>43578</v>
      </c>
      <c r="C561" s="153" t="b">
        <v>1</v>
      </c>
      <c r="D561" s="153" t="s">
        <v>88</v>
      </c>
      <c r="E561" s="153">
        <v>1</v>
      </c>
      <c r="F561" s="153">
        <v>8</v>
      </c>
      <c r="G561" s="153">
        <v>5</v>
      </c>
      <c r="H561" s="153" t="s">
        <v>159</v>
      </c>
      <c r="I561" s="153">
        <v>31</v>
      </c>
      <c r="J561" s="153" t="s">
        <v>56</v>
      </c>
      <c r="K561" s="153" t="s">
        <v>56</v>
      </c>
      <c r="L561" s="153" t="s">
        <v>56</v>
      </c>
      <c r="M561" s="153" t="s">
        <v>56</v>
      </c>
      <c r="N561" s="153" t="s">
        <v>56</v>
      </c>
      <c r="O561" s="153" t="s">
        <v>56</v>
      </c>
      <c r="P561" s="153" t="s">
        <v>56</v>
      </c>
      <c r="Q561" s="155" t="s">
        <v>56</v>
      </c>
      <c r="R561" s="156" t="s">
        <v>56</v>
      </c>
      <c r="S561" s="153" t="s">
        <v>56</v>
      </c>
      <c r="T561">
        <v>38.674999999999997</v>
      </c>
      <c r="U561" s="160" t="s">
        <v>166</v>
      </c>
      <c r="V561" s="153" t="e">
        <f t="shared" si="73"/>
        <v>#DIV/0!</v>
      </c>
    </row>
    <row r="562" spans="1:22" x14ac:dyDescent="0.3">
      <c r="A562" s="153">
        <v>2409</v>
      </c>
      <c r="B562" s="153">
        <v>43592</v>
      </c>
      <c r="C562" s="153" t="b">
        <v>1</v>
      </c>
      <c r="D562" s="153" t="s">
        <v>88</v>
      </c>
      <c r="E562" s="153">
        <v>3</v>
      </c>
      <c r="F562" s="153">
        <v>9</v>
      </c>
      <c r="G562" s="153">
        <v>7</v>
      </c>
      <c r="H562" s="153" t="s">
        <v>159</v>
      </c>
      <c r="I562" s="153">
        <v>31</v>
      </c>
      <c r="J562" s="153" t="s">
        <v>56</v>
      </c>
      <c r="K562" s="153" t="s">
        <v>56</v>
      </c>
      <c r="L562" s="153" t="s">
        <v>56</v>
      </c>
      <c r="M562" s="153" t="s">
        <v>56</v>
      </c>
      <c r="N562" s="153" t="s">
        <v>56</v>
      </c>
      <c r="O562" s="153" t="s">
        <v>56</v>
      </c>
      <c r="P562" s="153" t="s">
        <v>56</v>
      </c>
      <c r="Q562" s="155" t="s">
        <v>56</v>
      </c>
      <c r="R562" s="153" t="s">
        <v>56</v>
      </c>
      <c r="S562" s="153" t="s">
        <v>56</v>
      </c>
      <c r="T562">
        <v>33.72</v>
      </c>
      <c r="U562" s="160" t="s">
        <v>165</v>
      </c>
      <c r="V562" s="153" t="e">
        <f t="shared" si="73"/>
        <v>#DIV/0!</v>
      </c>
    </row>
    <row r="563" spans="1:22" x14ac:dyDescent="0.3">
      <c r="A563" s="153">
        <v>2409</v>
      </c>
      <c r="B563" s="153">
        <v>43592</v>
      </c>
      <c r="C563" s="153" t="b">
        <v>1</v>
      </c>
      <c r="D563" s="153" t="s">
        <v>88</v>
      </c>
      <c r="E563" s="153">
        <v>3</v>
      </c>
      <c r="F563" s="153">
        <v>9</v>
      </c>
      <c r="G563" s="153">
        <v>7</v>
      </c>
      <c r="H563" s="153" t="s">
        <v>159</v>
      </c>
      <c r="I563" s="153">
        <v>31</v>
      </c>
      <c r="J563" s="153" t="s">
        <v>56</v>
      </c>
      <c r="K563" s="153" t="s">
        <v>56</v>
      </c>
      <c r="L563" s="153" t="s">
        <v>56</v>
      </c>
      <c r="M563" s="153" t="s">
        <v>56</v>
      </c>
      <c r="N563" s="153" t="s">
        <v>56</v>
      </c>
      <c r="O563" s="153" t="s">
        <v>56</v>
      </c>
      <c r="P563" s="153" t="s">
        <v>56</v>
      </c>
      <c r="Q563" s="155" t="s">
        <v>56</v>
      </c>
      <c r="R563" s="153" t="s">
        <v>56</v>
      </c>
      <c r="S563" s="153" t="s">
        <v>56</v>
      </c>
      <c r="T563">
        <v>33.74</v>
      </c>
      <c r="U563" s="160" t="s">
        <v>165</v>
      </c>
      <c r="V563" s="153" t="e">
        <f t="shared" si="73"/>
        <v>#DIV/0!</v>
      </c>
    </row>
    <row r="564" spans="1:22" x14ac:dyDescent="0.3">
      <c r="A564" s="153">
        <v>2334</v>
      </c>
      <c r="B564" s="153">
        <v>43403</v>
      </c>
      <c r="C564" s="153" t="b">
        <v>0</v>
      </c>
      <c r="D564" s="153" t="s">
        <v>88</v>
      </c>
      <c r="E564" s="153">
        <v>1</v>
      </c>
      <c r="F564" s="153">
        <v>1</v>
      </c>
      <c r="G564" s="153">
        <v>12</v>
      </c>
      <c r="H564" s="153" t="s">
        <v>159</v>
      </c>
      <c r="I564" s="153">
        <v>32</v>
      </c>
      <c r="J564" s="152">
        <v>14.1</v>
      </c>
      <c r="K564" s="152">
        <v>6.5</v>
      </c>
      <c r="L564" s="152">
        <v>7.7</v>
      </c>
      <c r="M564" s="152">
        <v>11.8</v>
      </c>
      <c r="N564" s="152">
        <v>4.9000000000000004</v>
      </c>
      <c r="O564" s="152">
        <v>4.9000000000000004</v>
      </c>
      <c r="P564" s="154">
        <f>AVERAGE(L564,O564)</f>
        <v>6.3000000000000007</v>
      </c>
      <c r="Q564" s="155">
        <f>IF(AND((N564+K564)/2&gt;5,(M564+J564)/2&gt;10,R564="N",S564="N"),4,IF(AND((N564+K564)/2&lt;5,(M564+J564)/2&gt;10,R564="N",S564="N"),4,IF(AND((N564+K564)/2&lt;5,(M564+J564)/2&lt;5,R564="Y"),1,IF(AND(S564="Y",R564="N"),3,IF(AND(S564="Y",R564="Y"),1,IF(AND((N564+K564)/2&lt;5,(M564+J564)/2&gt;5,(M564+J564)/2&lt;10,R564="N",S564="N"),2,IF(AND((N564+K564)/2&lt;5,(M564+J564)/2&lt;5,R564="N",S564="N"),0,"")))))))</f>
        <v>4</v>
      </c>
      <c r="R564" s="152" t="s">
        <v>105</v>
      </c>
      <c r="S564" s="152" t="s">
        <v>105</v>
      </c>
      <c r="T564">
        <v>38.674999999999997</v>
      </c>
      <c r="U564" s="160" t="s">
        <v>166</v>
      </c>
      <c r="V564" s="153">
        <f t="shared" si="73"/>
        <v>9.3250000000000011</v>
      </c>
    </row>
    <row r="565" spans="1:22" x14ac:dyDescent="0.3">
      <c r="A565" s="153">
        <v>2344</v>
      </c>
      <c r="B565" s="153">
        <v>43411</v>
      </c>
      <c r="C565" s="153" t="b">
        <v>0</v>
      </c>
      <c r="D565" s="153" t="s">
        <v>88</v>
      </c>
      <c r="E565" s="153">
        <v>1</v>
      </c>
      <c r="F565" s="153">
        <v>2</v>
      </c>
      <c r="G565" s="153">
        <v>14</v>
      </c>
      <c r="H565" s="153" t="s">
        <v>159</v>
      </c>
      <c r="I565" s="153">
        <v>32</v>
      </c>
      <c r="J565" s="153" t="s">
        <v>56</v>
      </c>
      <c r="K565" s="153" t="s">
        <v>56</v>
      </c>
      <c r="L565" s="153" t="s">
        <v>56</v>
      </c>
      <c r="M565" s="153" t="s">
        <v>56</v>
      </c>
      <c r="N565" s="153" t="s">
        <v>56</v>
      </c>
      <c r="O565" s="153" t="s">
        <v>56</v>
      </c>
      <c r="P565" s="153" t="s">
        <v>56</v>
      </c>
      <c r="Q565" s="155" t="s">
        <v>56</v>
      </c>
      <c r="R565" s="156" t="s">
        <v>56</v>
      </c>
      <c r="S565" s="153" t="s">
        <v>56</v>
      </c>
      <c r="T565">
        <v>38.174999999999997</v>
      </c>
      <c r="U565" s="160" t="s">
        <v>166</v>
      </c>
      <c r="V565" s="153" t="e">
        <f t="shared" si="73"/>
        <v>#DIV/0!</v>
      </c>
    </row>
    <row r="566" spans="1:22" x14ac:dyDescent="0.3">
      <c r="A566" s="153">
        <v>2350</v>
      </c>
      <c r="B566" s="153">
        <v>43424</v>
      </c>
      <c r="C566" s="153" t="b">
        <v>0</v>
      </c>
      <c r="D566" s="153" t="s">
        <v>88</v>
      </c>
      <c r="E566" s="153">
        <v>1</v>
      </c>
      <c r="F566" s="153">
        <v>3</v>
      </c>
      <c r="G566" s="153">
        <v>6</v>
      </c>
      <c r="H566" s="153" t="s">
        <v>159</v>
      </c>
      <c r="I566" s="153">
        <v>32</v>
      </c>
      <c r="J566" s="152">
        <v>13.1</v>
      </c>
      <c r="K566" s="152">
        <v>5</v>
      </c>
      <c r="L566" s="152">
        <v>6.6</v>
      </c>
      <c r="M566" s="152">
        <v>9.5</v>
      </c>
      <c r="N566" s="152">
        <v>5.2</v>
      </c>
      <c r="O566" s="152">
        <v>5.2</v>
      </c>
      <c r="P566" s="154">
        <f>AVERAGE(L566,O566)</f>
        <v>5.9</v>
      </c>
      <c r="Q566" s="155">
        <f>IF(AND((N566+K566)/2&gt;5,(M566+J566)/2&gt;10,R566="N",S566="N"),4,IF(AND((N566+K566)/2&lt;5,(M566+J566)/2&gt;10,R566="N",S566="N"),4,IF(AND((N566+K566)/2&lt;5,(M566+J566)/2&lt;5,R566="Y"),1,IF(AND(S566="Y",R566="N"),3,IF(AND(S566="Y",R566="Y"),1,IF(AND((N566+K566)/2&lt;5,(M566+J566)/2&gt;5,(M566+J566)/2&lt;10,R566="N",S566="N"),2,IF(AND((N566+K566)/2&lt;5,(M566+J566)/2&lt;5,R566="N",S566="N"),0,"")))))))</f>
        <v>4</v>
      </c>
      <c r="R566" s="152" t="s">
        <v>105</v>
      </c>
      <c r="S566" s="152" t="s">
        <v>105</v>
      </c>
      <c r="T566">
        <v>38.174999999999997</v>
      </c>
      <c r="U566" s="160" t="s">
        <v>166</v>
      </c>
      <c r="V566" s="153">
        <f t="shared" si="73"/>
        <v>8.2000000000000011</v>
      </c>
    </row>
    <row r="567" spans="1:22" x14ac:dyDescent="0.3">
      <c r="A567" s="153">
        <v>2351</v>
      </c>
      <c r="B567" s="153">
        <v>43424</v>
      </c>
      <c r="C567" s="153" t="b">
        <v>0</v>
      </c>
      <c r="D567" s="153" t="s">
        <v>88</v>
      </c>
      <c r="E567" s="153">
        <v>2</v>
      </c>
      <c r="F567" s="153">
        <v>3</v>
      </c>
      <c r="G567" s="153">
        <v>6</v>
      </c>
      <c r="H567" s="153" t="s">
        <v>159</v>
      </c>
      <c r="I567" s="153">
        <v>32</v>
      </c>
      <c r="J567" s="152">
        <v>12.3</v>
      </c>
      <c r="K567" s="152">
        <v>4.9000000000000004</v>
      </c>
      <c r="L567" s="152">
        <v>8.6</v>
      </c>
      <c r="M567" s="152">
        <v>15.2</v>
      </c>
      <c r="N567" s="152">
        <v>5.4</v>
      </c>
      <c r="O567" s="152">
        <v>10</v>
      </c>
      <c r="P567" s="154">
        <f>AVERAGE(L567,O567)</f>
        <v>9.3000000000000007</v>
      </c>
      <c r="Q567" s="155">
        <f>IF(AND((N567+K567)/2&gt;5,(M567+J567)/2&gt;10,R567="N",S567="N"),4,IF(AND((N567+K567)/2&lt;5,(M567+J567)/2&gt;10,R567="N",S567="N"),4,IF(AND((N567+K567)/2&lt;5,(M567+J567)/2&lt;5,R567="Y"),1,IF(AND(S567="Y",R567="N"),3,IF(AND(S567="Y",R567="Y"),1,IF(AND((N567+K567)/2&lt;5,(M567+J567)/2&gt;5,(M567+J567)/2&lt;10,R567="N",S567="N"),2,IF(AND((N567+K567)/2&lt;5,(M567+J567)/2&lt;5,R567="N",S567="N"),0,"")))))))</f>
        <v>4</v>
      </c>
      <c r="R567" s="152" t="s">
        <v>105</v>
      </c>
      <c r="S567" s="152" t="s">
        <v>105</v>
      </c>
      <c r="T567">
        <v>38.174999999999997</v>
      </c>
      <c r="U567" s="160" t="s">
        <v>166</v>
      </c>
      <c r="V567" s="153">
        <f t="shared" si="73"/>
        <v>9.4500000000000011</v>
      </c>
    </row>
    <row r="568" spans="1:22" x14ac:dyDescent="0.3">
      <c r="A568" s="153">
        <v>2367</v>
      </c>
      <c r="B568" s="153">
        <v>43507</v>
      </c>
      <c r="C568" s="153" t="b">
        <v>0</v>
      </c>
      <c r="D568" s="153" t="s">
        <v>89</v>
      </c>
      <c r="E568" s="153">
        <v>2</v>
      </c>
      <c r="F568" s="153">
        <v>4</v>
      </c>
      <c r="G568" s="153">
        <v>1</v>
      </c>
      <c r="H568" s="153" t="s">
        <v>159</v>
      </c>
      <c r="I568" s="153">
        <v>32</v>
      </c>
      <c r="J568" s="153" t="s">
        <v>56</v>
      </c>
      <c r="K568" s="153" t="s">
        <v>56</v>
      </c>
      <c r="L568" s="153" t="s">
        <v>56</v>
      </c>
      <c r="M568" s="153" t="s">
        <v>56</v>
      </c>
      <c r="N568" s="153" t="s">
        <v>56</v>
      </c>
      <c r="O568" s="153" t="s">
        <v>56</v>
      </c>
      <c r="P568" s="153" t="s">
        <v>56</v>
      </c>
      <c r="Q568" s="155" t="s">
        <v>56</v>
      </c>
      <c r="R568" s="156" t="s">
        <v>56</v>
      </c>
      <c r="S568" s="153" t="s">
        <v>56</v>
      </c>
      <c r="T568">
        <v>38.174999999999997</v>
      </c>
      <c r="U568" s="160" t="s">
        <v>166</v>
      </c>
      <c r="V568" s="153" t="e">
        <f t="shared" si="73"/>
        <v>#DIV/0!</v>
      </c>
    </row>
    <row r="569" spans="1:22" x14ac:dyDescent="0.3">
      <c r="A569" s="153">
        <v>2368</v>
      </c>
      <c r="B569" s="153">
        <v>43507</v>
      </c>
      <c r="C569" s="153" t="b">
        <v>1</v>
      </c>
      <c r="D569" s="153" t="s">
        <v>88</v>
      </c>
      <c r="E569" s="153">
        <v>1</v>
      </c>
      <c r="F569" s="153">
        <v>4</v>
      </c>
      <c r="G569" s="153">
        <v>1</v>
      </c>
      <c r="H569" s="153" t="s">
        <v>159</v>
      </c>
      <c r="I569" s="153">
        <v>32</v>
      </c>
      <c r="J569" s="152">
        <v>5</v>
      </c>
      <c r="K569" s="152">
        <v>1.9</v>
      </c>
      <c r="L569" s="152">
        <v>1.1000000000000001</v>
      </c>
      <c r="M569" s="152">
        <v>2.7</v>
      </c>
      <c r="N569" s="152">
        <v>2.2000000000000002</v>
      </c>
      <c r="O569" s="152">
        <v>0.5</v>
      </c>
      <c r="P569" s="154">
        <f t="shared" ref="P569:P575" si="76">AVERAGE(L569,O569)</f>
        <v>0.8</v>
      </c>
      <c r="Q569" s="155">
        <f t="shared" ref="Q569:Q575" si="77">IF(AND((N569+K569)/2&gt;5,(M569+J569)/2&gt;10,R569="N",S569="N"),4,IF(AND((N569+K569)/2&lt;5,(M569+J569)/2&gt;10,R569="N",S569="N"),4,IF(AND((N569+K569)/2&lt;5,(M569+J569)/2&lt;5,R569="Y"),1,IF(AND(S569="Y",R569="N"),3,IF(AND(S569="Y",R569="Y"),1,IF(AND((N569+K569)/2&lt;5,(M569+J569)/2&gt;5,(M569+J569)/2&lt;10,R569="N",S569="N"),2,IF(AND((N569+K569)/2&lt;5,(M569+J569)/2&lt;5,R569="N",S569="N"),0,"")))))))</f>
        <v>0</v>
      </c>
      <c r="R569" s="152" t="s">
        <v>105</v>
      </c>
      <c r="S569" s="152" t="s">
        <v>105</v>
      </c>
      <c r="T569">
        <v>38.174999999999997</v>
      </c>
      <c r="U569" s="160" t="s">
        <v>166</v>
      </c>
      <c r="V569" s="153">
        <f t="shared" si="73"/>
        <v>2.95</v>
      </c>
    </row>
    <row r="570" spans="1:22" x14ac:dyDescent="0.3">
      <c r="A570" s="153">
        <v>2374</v>
      </c>
      <c r="B570" s="153">
        <v>43529</v>
      </c>
      <c r="C570" s="153" t="b">
        <v>0</v>
      </c>
      <c r="D570" s="153" t="s">
        <v>88</v>
      </c>
      <c r="E570" s="153">
        <v>1</v>
      </c>
      <c r="F570" s="153">
        <v>6</v>
      </c>
      <c r="G570" s="153">
        <v>21</v>
      </c>
      <c r="H570" s="153" t="s">
        <v>159</v>
      </c>
      <c r="I570" s="153">
        <v>32</v>
      </c>
      <c r="J570" s="152">
        <v>5.2</v>
      </c>
      <c r="K570" s="152">
        <v>8.8000000000000007</v>
      </c>
      <c r="L570" s="152">
        <v>1.8</v>
      </c>
      <c r="M570" s="152">
        <v>6.5</v>
      </c>
      <c r="N570" s="152">
        <v>3.7</v>
      </c>
      <c r="O570" s="152">
        <v>6.1</v>
      </c>
      <c r="P570" s="154">
        <f t="shared" si="76"/>
        <v>3.9499999999999997</v>
      </c>
      <c r="Q570" s="155" t="str">
        <f t="shared" si="77"/>
        <v/>
      </c>
      <c r="R570" s="152" t="s">
        <v>105</v>
      </c>
      <c r="S570" s="152" t="s">
        <v>105</v>
      </c>
      <c r="T570">
        <v>37.674999999999997</v>
      </c>
      <c r="U570" s="160" t="s">
        <v>166</v>
      </c>
      <c r="V570" s="153">
        <f t="shared" si="73"/>
        <v>6.05</v>
      </c>
    </row>
    <row r="571" spans="1:22" x14ac:dyDescent="0.3">
      <c r="A571" s="153">
        <v>2379</v>
      </c>
      <c r="B571" s="153">
        <v>43550</v>
      </c>
      <c r="C571" s="153" t="b">
        <v>1</v>
      </c>
      <c r="D571" s="153" t="s">
        <v>88</v>
      </c>
      <c r="E571" s="153">
        <v>1</v>
      </c>
      <c r="F571" s="153">
        <v>7</v>
      </c>
      <c r="G571" s="153">
        <v>10</v>
      </c>
      <c r="H571" s="153" t="s">
        <v>159</v>
      </c>
      <c r="I571" s="153">
        <v>32</v>
      </c>
      <c r="J571" s="152">
        <v>3</v>
      </c>
      <c r="K571" s="152">
        <v>1.4</v>
      </c>
      <c r="L571" s="152">
        <v>1.5</v>
      </c>
      <c r="M571" s="152">
        <v>3.7</v>
      </c>
      <c r="N571" s="152">
        <v>1.7</v>
      </c>
      <c r="O571" s="152">
        <v>2.2000000000000002</v>
      </c>
      <c r="P571" s="154">
        <f t="shared" si="76"/>
        <v>1.85</v>
      </c>
      <c r="Q571" s="155">
        <f t="shared" si="77"/>
        <v>0</v>
      </c>
      <c r="R571" s="152" t="s">
        <v>105</v>
      </c>
      <c r="S571" s="152" t="s">
        <v>105</v>
      </c>
      <c r="T571">
        <v>37.674999999999997</v>
      </c>
      <c r="U571" s="160" t="s">
        <v>166</v>
      </c>
      <c r="V571" s="153">
        <f t="shared" si="73"/>
        <v>2.4500000000000002</v>
      </c>
    </row>
    <row r="572" spans="1:22" x14ac:dyDescent="0.3">
      <c r="A572" s="153">
        <v>2380</v>
      </c>
      <c r="B572" s="153">
        <v>43550</v>
      </c>
      <c r="C572" s="153" t="b">
        <v>0</v>
      </c>
      <c r="D572" s="153" t="s">
        <v>88</v>
      </c>
      <c r="E572" s="153">
        <v>2</v>
      </c>
      <c r="F572" s="153">
        <v>7</v>
      </c>
      <c r="G572" s="153">
        <v>9</v>
      </c>
      <c r="H572" s="153" t="s">
        <v>159</v>
      </c>
      <c r="I572" s="153">
        <v>32</v>
      </c>
      <c r="J572" s="152">
        <v>11.2</v>
      </c>
      <c r="K572" s="152">
        <v>6.6</v>
      </c>
      <c r="L572" s="152">
        <v>4.5999999999999996</v>
      </c>
      <c r="M572" s="152">
        <v>10</v>
      </c>
      <c r="N572" s="152">
        <v>6.2</v>
      </c>
      <c r="O572" s="152">
        <v>4.8</v>
      </c>
      <c r="P572" s="154">
        <f t="shared" si="76"/>
        <v>4.6999999999999993</v>
      </c>
      <c r="Q572" s="155">
        <f t="shared" si="77"/>
        <v>4</v>
      </c>
      <c r="R572" s="152" t="s">
        <v>105</v>
      </c>
      <c r="S572" s="152" t="s">
        <v>105</v>
      </c>
      <c r="T572">
        <v>38.174999999999997</v>
      </c>
      <c r="U572" s="160" t="s">
        <v>166</v>
      </c>
      <c r="V572" s="153">
        <f t="shared" si="73"/>
        <v>8.5</v>
      </c>
    </row>
    <row r="573" spans="1:22" x14ac:dyDescent="0.3">
      <c r="A573" s="153">
        <v>2380</v>
      </c>
      <c r="B573" s="153">
        <v>43550</v>
      </c>
      <c r="C573" s="153" t="b">
        <v>0</v>
      </c>
      <c r="D573" s="153" t="s">
        <v>88</v>
      </c>
      <c r="E573" s="153">
        <v>2</v>
      </c>
      <c r="F573" s="153">
        <v>7</v>
      </c>
      <c r="G573" s="153">
        <v>9</v>
      </c>
      <c r="H573" s="153" t="s">
        <v>159</v>
      </c>
      <c r="I573" s="153">
        <v>32</v>
      </c>
      <c r="J573" s="152">
        <v>12.2</v>
      </c>
      <c r="K573" s="152">
        <v>6.2</v>
      </c>
      <c r="L573" s="152">
        <v>5.9</v>
      </c>
      <c r="M573" s="152">
        <v>10.5</v>
      </c>
      <c r="N573" s="152">
        <v>5.8</v>
      </c>
      <c r="O573" s="152">
        <v>3.8</v>
      </c>
      <c r="P573" s="154">
        <f t="shared" si="76"/>
        <v>4.8499999999999996</v>
      </c>
      <c r="Q573" s="155">
        <f t="shared" si="77"/>
        <v>4</v>
      </c>
      <c r="R573" s="152" t="s">
        <v>105</v>
      </c>
      <c r="S573" s="152" t="s">
        <v>105</v>
      </c>
      <c r="T573">
        <v>38.674999999999997</v>
      </c>
      <c r="U573" s="160" t="s">
        <v>166</v>
      </c>
      <c r="V573" s="153">
        <f t="shared" si="73"/>
        <v>8.6749999999999989</v>
      </c>
    </row>
    <row r="574" spans="1:22" x14ac:dyDescent="0.3">
      <c r="A574" s="153">
        <v>2407</v>
      </c>
      <c r="B574" s="153">
        <v>43578</v>
      </c>
      <c r="C574" s="153" t="b">
        <v>0</v>
      </c>
      <c r="D574" s="153" t="s">
        <v>89</v>
      </c>
      <c r="E574" s="153">
        <v>2</v>
      </c>
      <c r="F574" s="153">
        <v>8</v>
      </c>
      <c r="G574" s="153">
        <v>5</v>
      </c>
      <c r="H574" s="153" t="s">
        <v>159</v>
      </c>
      <c r="I574" s="153">
        <v>32</v>
      </c>
      <c r="J574" s="152">
        <v>7.5</v>
      </c>
      <c r="K574" s="152">
        <v>3.5</v>
      </c>
      <c r="L574" s="152">
        <v>4.7</v>
      </c>
      <c r="M574" s="152">
        <v>7.8</v>
      </c>
      <c r="N574" s="152">
        <v>3.4</v>
      </c>
      <c r="O574" s="152">
        <v>5.0999999999999996</v>
      </c>
      <c r="P574" s="154">
        <f t="shared" si="76"/>
        <v>4.9000000000000004</v>
      </c>
      <c r="Q574" s="155">
        <f t="shared" si="77"/>
        <v>2</v>
      </c>
      <c r="R574" s="152" t="s">
        <v>105</v>
      </c>
      <c r="S574" s="152" t="s">
        <v>105</v>
      </c>
      <c r="T574">
        <v>37.674999999999997</v>
      </c>
      <c r="U574" s="160" t="s">
        <v>166</v>
      </c>
      <c r="V574" s="153">
        <f t="shared" si="73"/>
        <v>5.55</v>
      </c>
    </row>
    <row r="575" spans="1:22" x14ac:dyDescent="0.3">
      <c r="A575" s="153">
        <v>2407</v>
      </c>
      <c r="B575" s="153">
        <v>43578</v>
      </c>
      <c r="C575" s="153" t="b">
        <v>0</v>
      </c>
      <c r="D575" s="153" t="s">
        <v>89</v>
      </c>
      <c r="E575" s="153">
        <v>2</v>
      </c>
      <c r="F575" s="153">
        <v>8</v>
      </c>
      <c r="G575" s="153">
        <v>5</v>
      </c>
      <c r="H575" s="153" t="s">
        <v>159</v>
      </c>
      <c r="I575" s="153">
        <v>32</v>
      </c>
      <c r="J575" s="152">
        <v>9.8000000000000007</v>
      </c>
      <c r="K575" s="152">
        <v>4.3</v>
      </c>
      <c r="L575" s="152">
        <v>6.4</v>
      </c>
      <c r="M575" s="152">
        <v>10.8</v>
      </c>
      <c r="N575" s="152">
        <v>4.0999999999999996</v>
      </c>
      <c r="O575" s="152">
        <v>3</v>
      </c>
      <c r="P575" s="154">
        <f t="shared" si="76"/>
        <v>4.7</v>
      </c>
      <c r="Q575" s="155">
        <f t="shared" si="77"/>
        <v>4</v>
      </c>
      <c r="R575" s="152" t="s">
        <v>105</v>
      </c>
      <c r="S575" s="152" t="s">
        <v>105</v>
      </c>
      <c r="T575">
        <v>38.674999999999997</v>
      </c>
      <c r="U575" s="160" t="s">
        <v>166</v>
      </c>
      <c r="V575" s="153">
        <f t="shared" si="73"/>
        <v>7.25</v>
      </c>
    </row>
    <row r="576" spans="1:22" x14ac:dyDescent="0.3">
      <c r="A576" s="153">
        <v>2409</v>
      </c>
      <c r="B576" s="153">
        <v>43592</v>
      </c>
      <c r="C576" s="153" t="b">
        <v>1</v>
      </c>
      <c r="D576" s="153" t="s">
        <v>88</v>
      </c>
      <c r="E576" s="153">
        <v>3</v>
      </c>
      <c r="F576" s="153">
        <v>9</v>
      </c>
      <c r="G576" s="153">
        <v>7</v>
      </c>
      <c r="H576" s="153" t="s">
        <v>159</v>
      </c>
      <c r="I576" s="153">
        <v>32</v>
      </c>
      <c r="J576" s="153" t="s">
        <v>56</v>
      </c>
      <c r="K576" s="153" t="s">
        <v>56</v>
      </c>
      <c r="L576" s="153" t="s">
        <v>56</v>
      </c>
      <c r="M576" s="153" t="s">
        <v>56</v>
      </c>
      <c r="N576" s="153" t="s">
        <v>56</v>
      </c>
      <c r="O576" s="153" t="s">
        <v>56</v>
      </c>
      <c r="P576" s="153" t="s">
        <v>56</v>
      </c>
      <c r="Q576" s="155" t="s">
        <v>56</v>
      </c>
      <c r="R576" s="153" t="s">
        <v>56</v>
      </c>
      <c r="S576" s="153" t="s">
        <v>56</v>
      </c>
      <c r="T576">
        <v>33.51</v>
      </c>
      <c r="U576" s="160" t="s">
        <v>165</v>
      </c>
      <c r="V576" s="153" t="e">
        <f t="shared" si="73"/>
        <v>#DIV/0!</v>
      </c>
    </row>
    <row r="577" spans="1:22" x14ac:dyDescent="0.3">
      <c r="A577" s="153">
        <v>2409</v>
      </c>
      <c r="B577" s="153">
        <v>43592</v>
      </c>
      <c r="C577" s="153" t="b">
        <v>1</v>
      </c>
      <c r="D577" s="153" t="s">
        <v>88</v>
      </c>
      <c r="E577" s="153">
        <v>3</v>
      </c>
      <c r="F577" s="153">
        <v>9</v>
      </c>
      <c r="G577" s="153">
        <v>7</v>
      </c>
      <c r="H577" s="153" t="s">
        <v>159</v>
      </c>
      <c r="I577" s="153">
        <v>32</v>
      </c>
      <c r="J577" s="153" t="s">
        <v>56</v>
      </c>
      <c r="K577" s="153" t="s">
        <v>56</v>
      </c>
      <c r="L577" s="153" t="s">
        <v>56</v>
      </c>
      <c r="M577" s="153" t="s">
        <v>56</v>
      </c>
      <c r="N577" s="153" t="s">
        <v>56</v>
      </c>
      <c r="O577" s="153" t="s">
        <v>56</v>
      </c>
      <c r="P577" s="153" t="s">
        <v>56</v>
      </c>
      <c r="Q577" s="155" t="s">
        <v>56</v>
      </c>
      <c r="R577" s="153" t="s">
        <v>56</v>
      </c>
      <c r="S577" s="153" t="s">
        <v>56</v>
      </c>
      <c r="T577">
        <v>33.35</v>
      </c>
      <c r="U577" s="160" t="s">
        <v>165</v>
      </c>
      <c r="V577" s="153" t="e">
        <f t="shared" si="73"/>
        <v>#DIV/0!</v>
      </c>
    </row>
    <row r="578" spans="1:22" x14ac:dyDescent="0.3">
      <c r="A578" s="153">
        <v>2409</v>
      </c>
      <c r="B578" s="153">
        <v>43592</v>
      </c>
      <c r="C578" s="153" t="b">
        <v>1</v>
      </c>
      <c r="D578" s="153" t="s">
        <v>88</v>
      </c>
      <c r="E578" s="153">
        <v>3</v>
      </c>
      <c r="F578" s="153">
        <v>9</v>
      </c>
      <c r="G578" s="153">
        <v>7</v>
      </c>
      <c r="H578" s="153" t="s">
        <v>159</v>
      </c>
      <c r="I578" s="153">
        <v>32</v>
      </c>
      <c r="J578" s="153" t="s">
        <v>56</v>
      </c>
      <c r="K578" s="153" t="s">
        <v>56</v>
      </c>
      <c r="L578" s="153" t="s">
        <v>56</v>
      </c>
      <c r="M578" s="153" t="s">
        <v>56</v>
      </c>
      <c r="N578" s="153" t="s">
        <v>56</v>
      </c>
      <c r="O578" s="153" t="s">
        <v>56</v>
      </c>
      <c r="P578" s="153" t="s">
        <v>56</v>
      </c>
      <c r="Q578" s="155" t="s">
        <v>56</v>
      </c>
      <c r="R578" s="153" t="s">
        <v>56</v>
      </c>
      <c r="S578" s="153" t="s">
        <v>56</v>
      </c>
      <c r="T578">
        <v>33.57</v>
      </c>
      <c r="U578" s="160" t="s">
        <v>165</v>
      </c>
      <c r="V578" s="153" t="e">
        <f t="shared" si="73"/>
        <v>#DIV/0!</v>
      </c>
    </row>
    <row r="579" spans="1:22" x14ac:dyDescent="0.3">
      <c r="A579" s="153">
        <v>2409</v>
      </c>
      <c r="B579" s="153">
        <v>43592</v>
      </c>
      <c r="C579" s="153" t="b">
        <v>1</v>
      </c>
      <c r="D579" s="153" t="s">
        <v>88</v>
      </c>
      <c r="E579" s="153">
        <v>3</v>
      </c>
      <c r="F579" s="153">
        <v>9</v>
      </c>
      <c r="G579" s="153">
        <v>7</v>
      </c>
      <c r="H579" s="153" t="s">
        <v>159</v>
      </c>
      <c r="I579" s="153">
        <v>32</v>
      </c>
      <c r="J579" s="153" t="s">
        <v>56</v>
      </c>
      <c r="K579" s="153" t="s">
        <v>56</v>
      </c>
      <c r="L579" s="153" t="s">
        <v>56</v>
      </c>
      <c r="M579" s="153" t="s">
        <v>56</v>
      </c>
      <c r="N579" s="153" t="s">
        <v>56</v>
      </c>
      <c r="O579" s="153" t="s">
        <v>56</v>
      </c>
      <c r="P579" s="153" t="s">
        <v>56</v>
      </c>
      <c r="Q579" s="155" t="s">
        <v>56</v>
      </c>
      <c r="R579" s="153" t="s">
        <v>56</v>
      </c>
      <c r="S579" s="153" t="s">
        <v>56</v>
      </c>
      <c r="T579">
        <v>33.36</v>
      </c>
      <c r="U579" s="160" t="s">
        <v>165</v>
      </c>
      <c r="V579" s="153" t="e">
        <f t="shared" ref="V579:V630" si="78">AVERAGE(J579:K579,M579:N579)</f>
        <v>#DIV/0!</v>
      </c>
    </row>
    <row r="580" spans="1:22" x14ac:dyDescent="0.3">
      <c r="A580" s="153">
        <v>2409</v>
      </c>
      <c r="B580" s="153">
        <v>43592</v>
      </c>
      <c r="C580" s="153" t="b">
        <v>1</v>
      </c>
      <c r="D580" s="153" t="s">
        <v>88</v>
      </c>
      <c r="E580" s="153">
        <v>3</v>
      </c>
      <c r="F580" s="153">
        <v>9</v>
      </c>
      <c r="G580" s="153">
        <v>7</v>
      </c>
      <c r="H580" s="153" t="s">
        <v>159</v>
      </c>
      <c r="I580" s="153">
        <v>32</v>
      </c>
      <c r="J580" s="153" t="s">
        <v>56</v>
      </c>
      <c r="K580" s="153" t="s">
        <v>56</v>
      </c>
      <c r="L580" s="153" t="s">
        <v>56</v>
      </c>
      <c r="M580" s="153" t="s">
        <v>56</v>
      </c>
      <c r="N580" s="153" t="s">
        <v>56</v>
      </c>
      <c r="O580" s="153" t="s">
        <v>56</v>
      </c>
      <c r="P580" s="153" t="s">
        <v>56</v>
      </c>
      <c r="Q580" s="155" t="s">
        <v>56</v>
      </c>
      <c r="R580" s="153" t="s">
        <v>56</v>
      </c>
      <c r="S580" s="153" t="s">
        <v>56</v>
      </c>
      <c r="T580">
        <v>33.56</v>
      </c>
      <c r="U580" s="160" t="s">
        <v>165</v>
      </c>
      <c r="V580" s="153" t="e">
        <f t="shared" si="78"/>
        <v>#DIV/0!</v>
      </c>
    </row>
    <row r="581" spans="1:22" x14ac:dyDescent="0.3">
      <c r="A581" s="153">
        <v>2335</v>
      </c>
      <c r="B581" s="153">
        <v>43403</v>
      </c>
      <c r="C581" s="153" t="b">
        <v>0</v>
      </c>
      <c r="D581" s="153" t="s">
        <v>89</v>
      </c>
      <c r="E581" s="153">
        <v>2</v>
      </c>
      <c r="F581" s="153">
        <v>1</v>
      </c>
      <c r="G581" s="153">
        <v>12</v>
      </c>
      <c r="H581" s="153" t="s">
        <v>159</v>
      </c>
      <c r="I581" s="153">
        <v>33</v>
      </c>
      <c r="J581" s="152">
        <v>17.600000000000001</v>
      </c>
      <c r="K581" s="152">
        <v>11.9</v>
      </c>
      <c r="L581" s="152">
        <v>6.8</v>
      </c>
      <c r="M581" s="152">
        <v>21</v>
      </c>
      <c r="N581" s="152">
        <v>12</v>
      </c>
      <c r="O581" s="152">
        <v>11.1</v>
      </c>
      <c r="P581" s="154">
        <f>AVERAGE(L581,O581)</f>
        <v>8.9499999999999993</v>
      </c>
      <c r="Q581" s="155">
        <f>IF(AND((N581+K581)/2&gt;5,(M581+J581)/2&gt;10,R581="N",S581="N"),4,IF(AND((N581+K581)/2&lt;5,(M581+J581)/2&gt;10,R581="N",S581="N"),4,IF(AND((N581+K581)/2&lt;5,(M581+J581)/2&lt;5,R581="Y"),1,IF(AND(S581="Y",R581="N"),3,IF(AND(S581="Y",R581="Y"),1,IF(AND((N581+K581)/2&lt;5,(M581+J581)/2&gt;5,(M581+J581)/2&lt;10,R581="N",S581="N"),2,IF(AND((N581+K581)/2&lt;5,(M581+J581)/2&lt;5,R581="N",S581="N"),0,"")))))))</f>
        <v>4</v>
      </c>
      <c r="R581" s="152" t="s">
        <v>105</v>
      </c>
      <c r="S581" s="152" t="s">
        <v>105</v>
      </c>
      <c r="T581">
        <v>38.174999999999997</v>
      </c>
      <c r="U581" s="160" t="s">
        <v>166</v>
      </c>
      <c r="V581" s="153">
        <f t="shared" si="78"/>
        <v>15.625</v>
      </c>
    </row>
    <row r="582" spans="1:22" x14ac:dyDescent="0.3">
      <c r="A582" s="153">
        <v>2335</v>
      </c>
      <c r="B582" s="153">
        <v>43403</v>
      </c>
      <c r="C582" s="153" t="b">
        <v>0</v>
      </c>
      <c r="D582" s="153" t="s">
        <v>89</v>
      </c>
      <c r="E582" s="153">
        <v>2</v>
      </c>
      <c r="F582" s="153">
        <v>1</v>
      </c>
      <c r="G582" s="153">
        <v>12</v>
      </c>
      <c r="H582" s="153" t="s">
        <v>159</v>
      </c>
      <c r="I582" s="153">
        <v>33</v>
      </c>
      <c r="J582" s="152">
        <v>19</v>
      </c>
      <c r="K582" s="152">
        <v>12</v>
      </c>
      <c r="L582" s="152">
        <v>8.1999999999999993</v>
      </c>
      <c r="M582" s="152">
        <v>23.4</v>
      </c>
      <c r="N582" s="152">
        <v>12</v>
      </c>
      <c r="O582" s="152">
        <v>9</v>
      </c>
      <c r="P582" s="154">
        <f>AVERAGE(L582,O582)</f>
        <v>8.6</v>
      </c>
      <c r="Q582" s="155">
        <f>IF(AND((N582+K582)/2&gt;5,(M582+J582)/2&gt;10,R582="N",S582="N"),4,IF(AND((N582+K582)/2&lt;5,(M582+J582)/2&gt;10,R582="N",S582="N"),4,IF(AND((N582+K582)/2&lt;5,(M582+J582)/2&lt;5,R582="Y"),1,IF(AND(S582="Y",R582="N"),3,IF(AND(S582="Y",R582="Y"),1,IF(AND((N582+K582)/2&lt;5,(M582+J582)/2&gt;5,(M582+J582)/2&lt;10,R582="N",S582="N"),2,IF(AND((N582+K582)/2&lt;5,(M582+J582)/2&lt;5,R582="N",S582="N"),0,"")))))))</f>
        <v>4</v>
      </c>
      <c r="R582" s="152" t="s">
        <v>105</v>
      </c>
      <c r="S582" s="152" t="s">
        <v>105</v>
      </c>
      <c r="T582">
        <v>38.674999999999997</v>
      </c>
      <c r="U582" s="160" t="s">
        <v>166</v>
      </c>
      <c r="V582" s="153">
        <f t="shared" si="78"/>
        <v>16.600000000000001</v>
      </c>
    </row>
    <row r="583" spans="1:22" x14ac:dyDescent="0.3">
      <c r="A583" s="153">
        <v>2343</v>
      </c>
      <c r="B583" s="153">
        <v>43411</v>
      </c>
      <c r="C583" s="153" t="b">
        <v>0</v>
      </c>
      <c r="D583" s="153" t="s">
        <v>88</v>
      </c>
      <c r="E583" s="153">
        <v>2</v>
      </c>
      <c r="F583" s="153">
        <v>2</v>
      </c>
      <c r="G583" s="153">
        <v>12</v>
      </c>
      <c r="H583" s="153" t="s">
        <v>159</v>
      </c>
      <c r="I583" s="153">
        <v>33</v>
      </c>
      <c r="J583" s="152">
        <v>16.7</v>
      </c>
      <c r="K583" s="152">
        <v>6.4</v>
      </c>
      <c r="L583" s="152">
        <v>9.5</v>
      </c>
      <c r="M583" s="152">
        <v>15</v>
      </c>
      <c r="N583" s="152">
        <v>6.7</v>
      </c>
      <c r="O583" s="152">
        <v>6.9</v>
      </c>
      <c r="P583" s="154">
        <f>AVERAGE(L583,O583)</f>
        <v>8.1999999999999993</v>
      </c>
      <c r="Q583" s="155">
        <f>IF(AND((N583+K583)/2&gt;5,(M583+J583)/2&gt;10,R583="N",S583="N"),4,IF(AND((N583+K583)/2&lt;5,(M583+J583)/2&gt;10,R583="N",S583="N"),4,IF(AND((N583+K583)/2&lt;5,(M583+J583)/2&lt;5,R583="Y"),1,IF(AND(S583="Y",R583="N"),3,IF(AND(S583="Y",R583="Y"),1,IF(AND((N583+K583)/2&lt;5,(M583+J583)/2&gt;5,(M583+J583)/2&lt;10,R583="N",S583="N"),2,IF(AND((N583+K583)/2&lt;5,(M583+J583)/2&lt;5,R583="N",S583="N"),0,"")))))))</f>
        <v>4</v>
      </c>
      <c r="R583" s="152" t="s">
        <v>105</v>
      </c>
      <c r="S583" s="152" t="s">
        <v>105</v>
      </c>
      <c r="T583">
        <v>38.174999999999997</v>
      </c>
      <c r="U583" s="160" t="s">
        <v>166</v>
      </c>
      <c r="V583" s="153">
        <f t="shared" si="78"/>
        <v>11.200000000000001</v>
      </c>
    </row>
    <row r="584" spans="1:22" x14ac:dyDescent="0.3">
      <c r="A584" s="153">
        <v>2343</v>
      </c>
      <c r="B584" s="153">
        <v>43411</v>
      </c>
      <c r="C584" s="153" t="b">
        <v>0</v>
      </c>
      <c r="D584" s="153" t="s">
        <v>88</v>
      </c>
      <c r="E584" s="153">
        <v>2</v>
      </c>
      <c r="F584" s="153">
        <v>2</v>
      </c>
      <c r="G584" s="153">
        <v>12</v>
      </c>
      <c r="H584" s="153" t="s">
        <v>159</v>
      </c>
      <c r="I584" s="153">
        <v>33</v>
      </c>
      <c r="J584" s="152">
        <v>11.3</v>
      </c>
      <c r="K584" s="152">
        <v>6.7</v>
      </c>
      <c r="L584" s="152">
        <v>5.9</v>
      </c>
      <c r="M584" s="152">
        <v>11</v>
      </c>
      <c r="N584" s="152">
        <v>5.4</v>
      </c>
      <c r="O584" s="152">
        <v>8.3000000000000007</v>
      </c>
      <c r="P584" s="154">
        <f>AVERAGE(L584,O584)</f>
        <v>7.1000000000000005</v>
      </c>
      <c r="Q584" s="155">
        <f>IF(AND((N584+K584)/2&gt;5,(M584+J584)/2&gt;10,R584="N",S584="N"),4,IF(AND((N584+K584)/2&lt;5,(M584+J584)/2&gt;10,R584="N",S584="N"),4,IF(AND((N584+K584)/2&lt;5,(M584+J584)/2&lt;5,R584="Y"),1,IF(AND(S584="Y",R584="N"),3,IF(AND(S584="Y",R584="Y"),1,IF(AND((N584+K584)/2&lt;5,(M584+J584)/2&gt;5,(M584+J584)/2&lt;10,R584="N",S584="N"),2,IF(AND((N584+K584)/2&lt;5,(M584+J584)/2&lt;5,R584="N",S584="N"),0,"")))))))</f>
        <v>4</v>
      </c>
      <c r="R584" s="152" t="s">
        <v>105</v>
      </c>
      <c r="S584" s="152" t="s">
        <v>105</v>
      </c>
      <c r="T584">
        <v>38.674999999999997</v>
      </c>
      <c r="U584" s="160" t="s">
        <v>166</v>
      </c>
      <c r="V584" s="153">
        <f t="shared" si="78"/>
        <v>8.6</v>
      </c>
    </row>
    <row r="585" spans="1:22" x14ac:dyDescent="0.3">
      <c r="A585" s="153">
        <v>2351</v>
      </c>
      <c r="B585" s="153">
        <v>43424</v>
      </c>
      <c r="C585" s="153" t="b">
        <v>0</v>
      </c>
      <c r="D585" s="153" t="s">
        <v>88</v>
      </c>
      <c r="E585" s="153">
        <v>2</v>
      </c>
      <c r="F585" s="153">
        <v>3</v>
      </c>
      <c r="G585" s="153">
        <v>6</v>
      </c>
      <c r="H585" s="153" t="s">
        <v>159</v>
      </c>
      <c r="I585" s="153">
        <v>33</v>
      </c>
      <c r="J585" s="152">
        <v>14.3</v>
      </c>
      <c r="K585" s="152">
        <v>5.4</v>
      </c>
      <c r="L585" s="152">
        <v>8.6999999999999993</v>
      </c>
      <c r="M585" s="152">
        <v>17.7</v>
      </c>
      <c r="N585" s="152">
        <v>6.8</v>
      </c>
      <c r="O585" s="152">
        <v>9.8000000000000007</v>
      </c>
      <c r="P585" s="154">
        <f>AVERAGE(L585,O585)</f>
        <v>9.25</v>
      </c>
      <c r="Q585" s="155">
        <f>IF(AND((N585+K585)/2&gt;5,(M585+J585)/2&gt;10,R585="N",S585="N"),4,IF(AND((N585+K585)/2&lt;5,(M585+J585)/2&gt;10,R585="N",S585="N"),4,IF(AND((N585+K585)/2&lt;5,(M585+J585)/2&lt;5,R585="Y"),1,IF(AND(S585="Y",R585="N"),3,IF(AND(S585="Y",R585="Y"),1,IF(AND((N585+K585)/2&lt;5,(M585+J585)/2&gt;5,(M585+J585)/2&lt;10,R585="N",S585="N"),2,IF(AND((N585+K585)/2&lt;5,(M585+J585)/2&lt;5,R585="N",S585="N"),0,"")))))))</f>
        <v>4</v>
      </c>
      <c r="R585" s="152" t="s">
        <v>105</v>
      </c>
      <c r="S585" s="152" t="s">
        <v>105</v>
      </c>
      <c r="T585">
        <v>38.674999999999997</v>
      </c>
      <c r="U585" s="160" t="s">
        <v>166</v>
      </c>
      <c r="V585" s="153">
        <f t="shared" si="78"/>
        <v>11.05</v>
      </c>
    </row>
    <row r="586" spans="1:22" x14ac:dyDescent="0.3">
      <c r="A586" s="153">
        <v>2367</v>
      </c>
      <c r="B586" s="153">
        <v>43507</v>
      </c>
      <c r="C586" s="153" t="b">
        <v>0</v>
      </c>
      <c r="D586" s="153" t="s">
        <v>89</v>
      </c>
      <c r="E586" s="153">
        <v>2</v>
      </c>
      <c r="F586" s="153">
        <v>4</v>
      </c>
      <c r="G586" s="153">
        <v>1</v>
      </c>
      <c r="H586" s="153" t="s">
        <v>159</v>
      </c>
      <c r="I586" s="153">
        <v>33</v>
      </c>
      <c r="J586" s="153" t="s">
        <v>56</v>
      </c>
      <c r="K586" s="153" t="s">
        <v>56</v>
      </c>
      <c r="L586" s="153" t="s">
        <v>56</v>
      </c>
      <c r="M586" s="153" t="s">
        <v>56</v>
      </c>
      <c r="N586" s="153" t="s">
        <v>56</v>
      </c>
      <c r="O586" s="153" t="s">
        <v>56</v>
      </c>
      <c r="P586" s="153" t="s">
        <v>56</v>
      </c>
      <c r="Q586" s="155" t="s">
        <v>56</v>
      </c>
      <c r="R586" s="156" t="s">
        <v>56</v>
      </c>
      <c r="S586" s="153" t="s">
        <v>56</v>
      </c>
      <c r="T586">
        <v>38.674999999999997</v>
      </c>
      <c r="U586" s="160" t="s">
        <v>166</v>
      </c>
      <c r="V586" s="153" t="e">
        <f t="shared" si="78"/>
        <v>#DIV/0!</v>
      </c>
    </row>
    <row r="587" spans="1:22" x14ac:dyDescent="0.3">
      <c r="A587" s="153">
        <v>2371</v>
      </c>
      <c r="B587" s="153">
        <v>43514</v>
      </c>
      <c r="C587" s="153" t="b">
        <v>1</v>
      </c>
      <c r="D587" s="153" t="s">
        <v>88</v>
      </c>
      <c r="E587" s="153" t="s">
        <v>56</v>
      </c>
      <c r="F587" s="153">
        <v>5</v>
      </c>
      <c r="G587" s="153">
        <v>16</v>
      </c>
      <c r="H587" s="153" t="s">
        <v>159</v>
      </c>
      <c r="I587" s="153">
        <v>33</v>
      </c>
      <c r="J587" s="153" t="s">
        <v>56</v>
      </c>
      <c r="K587" s="153" t="s">
        <v>56</v>
      </c>
      <c r="L587" s="153" t="s">
        <v>56</v>
      </c>
      <c r="M587" s="153" t="s">
        <v>56</v>
      </c>
      <c r="N587" s="153" t="s">
        <v>56</v>
      </c>
      <c r="O587" s="153" t="s">
        <v>56</v>
      </c>
      <c r="P587" s="153" t="s">
        <v>56</v>
      </c>
      <c r="Q587" s="155" t="s">
        <v>56</v>
      </c>
      <c r="R587" s="153" t="s">
        <v>56</v>
      </c>
      <c r="S587" s="153" t="s">
        <v>56</v>
      </c>
      <c r="T587">
        <v>33.31</v>
      </c>
      <c r="U587" s="160" t="s">
        <v>165</v>
      </c>
      <c r="V587" s="153" t="e">
        <f t="shared" si="78"/>
        <v>#DIV/0!</v>
      </c>
    </row>
    <row r="588" spans="1:22" x14ac:dyDescent="0.3">
      <c r="A588" s="153">
        <v>2375</v>
      </c>
      <c r="B588" s="153">
        <v>43529</v>
      </c>
      <c r="C588" s="153" t="b">
        <v>1</v>
      </c>
      <c r="D588" s="153" t="s">
        <v>88</v>
      </c>
      <c r="E588" s="153" t="s">
        <v>56</v>
      </c>
      <c r="F588" s="153">
        <v>6</v>
      </c>
      <c r="G588" s="153">
        <v>21</v>
      </c>
      <c r="H588" s="153" t="s">
        <v>159</v>
      </c>
      <c r="I588" s="153">
        <v>33</v>
      </c>
      <c r="J588" s="152">
        <v>14.1</v>
      </c>
      <c r="K588" s="152">
        <v>7.2</v>
      </c>
      <c r="L588" s="152">
        <v>6.9</v>
      </c>
      <c r="M588" s="152">
        <v>12</v>
      </c>
      <c r="N588" s="152">
        <v>7.8</v>
      </c>
      <c r="O588" s="152">
        <v>7.2</v>
      </c>
      <c r="P588" s="154">
        <f>AVERAGE(L588,O588)</f>
        <v>7.0500000000000007</v>
      </c>
      <c r="Q588" s="155">
        <f>IF(AND((N588+K588)/2&gt;5,(M588+J588)/2&gt;10,R588="N",S588="N"),4,IF(AND((N588+K588)/2&lt;5,(M588+J588)/2&gt;10,R588="N",S588="N"),4,IF(AND((N588+K588)/2&lt;5,(M588+J588)/2&lt;5,R588="Y"),1,IF(AND(S588="Y",R588="N"),3,IF(AND(S588="Y",R588="Y"),1,IF(AND((N588+K588)/2&lt;5,(M588+J588)/2&gt;5,(M588+J588)/2&lt;10,R588="N",S588="N"),2,IF(AND((N588+K588)/2&lt;5,(M588+J588)/2&lt;5,R588="N",S588="N"),0,"")))))))</f>
        <v>4</v>
      </c>
      <c r="R588" s="152" t="s">
        <v>105</v>
      </c>
      <c r="S588" s="152" t="s">
        <v>105</v>
      </c>
      <c r="T588">
        <v>33.200000000000003</v>
      </c>
      <c r="U588" s="160" t="s">
        <v>165</v>
      </c>
      <c r="V588" s="153">
        <f t="shared" si="78"/>
        <v>10.274999999999999</v>
      </c>
    </row>
    <row r="589" spans="1:22" x14ac:dyDescent="0.3">
      <c r="A589" s="153">
        <v>2375</v>
      </c>
      <c r="B589" s="153">
        <v>43529</v>
      </c>
      <c r="C589" s="153" t="b">
        <v>1</v>
      </c>
      <c r="D589" s="153" t="s">
        <v>88</v>
      </c>
      <c r="E589" s="153" t="s">
        <v>56</v>
      </c>
      <c r="F589" s="153">
        <v>6</v>
      </c>
      <c r="G589" s="153">
        <v>21</v>
      </c>
      <c r="H589" s="153" t="s">
        <v>159</v>
      </c>
      <c r="I589" s="153">
        <v>33</v>
      </c>
      <c r="J589" s="152">
        <v>7.7</v>
      </c>
      <c r="K589" s="152">
        <v>6.3</v>
      </c>
      <c r="L589" s="152">
        <v>4.0999999999999996</v>
      </c>
      <c r="M589" s="152">
        <v>8.6999999999999993</v>
      </c>
      <c r="N589" s="152">
        <v>5.9</v>
      </c>
      <c r="O589" s="152">
        <v>4</v>
      </c>
      <c r="P589" s="154">
        <f>AVERAGE(L589,O589)</f>
        <v>4.05</v>
      </c>
      <c r="Q589" s="155" t="str">
        <f>IF(AND((N589+K589)/2&gt;5,(M589+J589)/2&gt;10,R589="N",S589="N"),4,IF(AND((N589+K589)/2&lt;5,(M589+J589)/2&gt;10,R589="N",S589="N"),4,IF(AND((N589+K589)/2&lt;5,(M589+J589)/2&lt;5,R589="Y"),1,IF(AND(S589="Y",R589="N"),3,IF(AND(S589="Y",R589="Y"),1,IF(AND((N589+K589)/2&lt;5,(M589+J589)/2&gt;5,(M589+J589)/2&lt;10,R589="N",S589="N"),2,IF(AND((N589+K589)/2&lt;5,(M589+J589)/2&lt;5,R589="N",S589="N"),0,"")))))))</f>
        <v/>
      </c>
      <c r="R589" s="152" t="s">
        <v>105</v>
      </c>
      <c r="S589" s="160" t="s">
        <v>105</v>
      </c>
      <c r="T589">
        <v>33.49</v>
      </c>
      <c r="U589" s="160" t="s">
        <v>165</v>
      </c>
      <c r="V589" s="153">
        <f t="shared" si="78"/>
        <v>7.15</v>
      </c>
    </row>
    <row r="590" spans="1:22" x14ac:dyDescent="0.3">
      <c r="A590" s="153">
        <v>2380</v>
      </c>
      <c r="B590" s="153">
        <v>43550</v>
      </c>
      <c r="C590" s="153" t="b">
        <v>0</v>
      </c>
      <c r="D590" s="153" t="s">
        <v>88</v>
      </c>
      <c r="E590" s="153">
        <v>2</v>
      </c>
      <c r="F590" s="153">
        <v>7</v>
      </c>
      <c r="G590" s="153">
        <v>9</v>
      </c>
      <c r="H590" s="153" t="s">
        <v>159</v>
      </c>
      <c r="I590" s="153">
        <v>33</v>
      </c>
      <c r="J590" s="152">
        <v>10.9</v>
      </c>
      <c r="K590" s="152">
        <v>7.5</v>
      </c>
      <c r="L590" s="152">
        <v>4.5</v>
      </c>
      <c r="M590" s="152">
        <v>11.4</v>
      </c>
      <c r="N590" s="152">
        <v>6.6</v>
      </c>
      <c r="O590" s="152">
        <v>4.3</v>
      </c>
      <c r="P590" s="154">
        <f>AVERAGE(L590,O590)</f>
        <v>4.4000000000000004</v>
      </c>
      <c r="Q590" s="155">
        <f>IF(AND((N590+K590)/2&gt;5,(M590+J590)/2&gt;10,R590="N",S590="N"),4,IF(AND((N590+K590)/2&lt;5,(M590+J590)/2&gt;10,R590="N",S590="N"),4,IF(AND((N590+K590)/2&lt;5,(M590+J590)/2&lt;5,R590="Y"),1,IF(AND(S590="Y",R590="N"),3,IF(AND(S590="Y",R590="Y"),1,IF(AND((N590+K590)/2&lt;5,(M590+J590)/2&gt;5,(M590+J590)/2&lt;10,R590="N",S590="N"),2,IF(AND((N590+K590)/2&lt;5,(M590+J590)/2&lt;5,R590="N",S590="N"),0,"")))))))</f>
        <v>4</v>
      </c>
      <c r="R590" s="152" t="s">
        <v>105</v>
      </c>
      <c r="S590" s="152" t="s">
        <v>105</v>
      </c>
      <c r="T590">
        <v>37.674999999999997</v>
      </c>
      <c r="U590" s="160" t="s">
        <v>166</v>
      </c>
      <c r="V590" s="153">
        <f t="shared" si="78"/>
        <v>9.1</v>
      </c>
    </row>
    <row r="591" spans="1:22" x14ac:dyDescent="0.3">
      <c r="A591" s="153">
        <v>2409</v>
      </c>
      <c r="B591" s="153">
        <v>43592</v>
      </c>
      <c r="C591" s="153" t="b">
        <v>1</v>
      </c>
      <c r="D591" s="153" t="s">
        <v>88</v>
      </c>
      <c r="E591" s="153">
        <v>3</v>
      </c>
      <c r="F591" s="153">
        <v>9</v>
      </c>
      <c r="G591" s="153">
        <v>7</v>
      </c>
      <c r="H591" s="153" t="s">
        <v>159</v>
      </c>
      <c r="I591" s="153">
        <v>33</v>
      </c>
      <c r="J591" s="153" t="s">
        <v>56</v>
      </c>
      <c r="K591" s="153" t="s">
        <v>56</v>
      </c>
      <c r="L591" s="153" t="s">
        <v>56</v>
      </c>
      <c r="M591" s="153" t="s">
        <v>56</v>
      </c>
      <c r="N591" s="153" t="s">
        <v>56</v>
      </c>
      <c r="O591" s="153" t="s">
        <v>56</v>
      </c>
      <c r="P591" s="153" t="s">
        <v>56</v>
      </c>
      <c r="Q591" s="155" t="s">
        <v>56</v>
      </c>
      <c r="R591" s="153" t="s">
        <v>56</v>
      </c>
      <c r="S591" s="153" t="s">
        <v>56</v>
      </c>
      <c r="T591">
        <v>33.200000000000003</v>
      </c>
      <c r="U591" s="160" t="s">
        <v>165</v>
      </c>
      <c r="V591" s="153" t="e">
        <f t="shared" si="78"/>
        <v>#DIV/0!</v>
      </c>
    </row>
    <row r="592" spans="1:22" x14ac:dyDescent="0.3">
      <c r="A592" s="153">
        <v>2409</v>
      </c>
      <c r="B592" s="153">
        <v>43592</v>
      </c>
      <c r="C592" s="153" t="b">
        <v>1</v>
      </c>
      <c r="D592" s="153" t="s">
        <v>88</v>
      </c>
      <c r="E592" s="153">
        <v>3</v>
      </c>
      <c r="F592" s="153">
        <v>9</v>
      </c>
      <c r="G592" s="153">
        <v>7</v>
      </c>
      <c r="H592" s="153" t="s">
        <v>159</v>
      </c>
      <c r="I592" s="153">
        <v>33</v>
      </c>
      <c r="J592" s="153" t="s">
        <v>56</v>
      </c>
      <c r="K592" s="153" t="s">
        <v>56</v>
      </c>
      <c r="L592" s="153" t="s">
        <v>56</v>
      </c>
      <c r="M592" s="153" t="s">
        <v>56</v>
      </c>
      <c r="N592" s="153" t="s">
        <v>56</v>
      </c>
      <c r="O592" s="153" t="s">
        <v>56</v>
      </c>
      <c r="P592" s="153" t="s">
        <v>56</v>
      </c>
      <c r="Q592" s="155" t="s">
        <v>56</v>
      </c>
      <c r="R592" s="153" t="s">
        <v>56</v>
      </c>
      <c r="S592" s="153" t="s">
        <v>56</v>
      </c>
      <c r="T592">
        <v>33.630000000000003</v>
      </c>
      <c r="U592" s="160" t="s">
        <v>165</v>
      </c>
      <c r="V592" s="153" t="e">
        <f t="shared" si="78"/>
        <v>#DIV/0!</v>
      </c>
    </row>
    <row r="593" spans="1:22" x14ac:dyDescent="0.3">
      <c r="A593" s="153">
        <v>2409</v>
      </c>
      <c r="B593" s="153">
        <v>43592</v>
      </c>
      <c r="C593" s="153" t="b">
        <v>1</v>
      </c>
      <c r="D593" s="153" t="s">
        <v>88</v>
      </c>
      <c r="E593" s="153">
        <v>3</v>
      </c>
      <c r="F593" s="153">
        <v>9</v>
      </c>
      <c r="G593" s="153">
        <v>7</v>
      </c>
      <c r="H593" s="153" t="s">
        <v>159</v>
      </c>
      <c r="I593" s="153">
        <v>33</v>
      </c>
      <c r="J593" s="153" t="s">
        <v>56</v>
      </c>
      <c r="K593" s="153" t="s">
        <v>56</v>
      </c>
      <c r="L593" s="153" t="s">
        <v>56</v>
      </c>
      <c r="M593" s="153" t="s">
        <v>56</v>
      </c>
      <c r="N593" s="153" t="s">
        <v>56</v>
      </c>
      <c r="O593" s="153" t="s">
        <v>56</v>
      </c>
      <c r="P593" s="153" t="s">
        <v>56</v>
      </c>
      <c r="Q593" s="155" t="s">
        <v>56</v>
      </c>
      <c r="R593" s="153" t="s">
        <v>56</v>
      </c>
      <c r="S593" s="153" t="s">
        <v>56</v>
      </c>
      <c r="T593">
        <v>33.49</v>
      </c>
      <c r="U593" s="160" t="s">
        <v>165</v>
      </c>
      <c r="V593" s="153" t="e">
        <f t="shared" si="78"/>
        <v>#DIV/0!</v>
      </c>
    </row>
    <row r="594" spans="1:22" x14ac:dyDescent="0.3">
      <c r="A594" s="153">
        <v>2409</v>
      </c>
      <c r="B594" s="153">
        <v>43592</v>
      </c>
      <c r="C594" s="153" t="b">
        <v>1</v>
      </c>
      <c r="D594" s="153" t="s">
        <v>88</v>
      </c>
      <c r="E594" s="153">
        <v>3</v>
      </c>
      <c r="F594" s="153">
        <v>9</v>
      </c>
      <c r="G594" s="153">
        <v>7</v>
      </c>
      <c r="H594" s="153" t="s">
        <v>159</v>
      </c>
      <c r="I594" s="153">
        <v>33</v>
      </c>
      <c r="J594" s="153" t="s">
        <v>56</v>
      </c>
      <c r="K594" s="153" t="s">
        <v>56</v>
      </c>
      <c r="L594" s="153" t="s">
        <v>56</v>
      </c>
      <c r="M594" s="153" t="s">
        <v>56</v>
      </c>
      <c r="N594" s="153" t="s">
        <v>56</v>
      </c>
      <c r="O594" s="153" t="s">
        <v>56</v>
      </c>
      <c r="P594" s="153" t="s">
        <v>56</v>
      </c>
      <c r="Q594" s="155" t="s">
        <v>56</v>
      </c>
      <c r="R594" s="153" t="s">
        <v>56</v>
      </c>
      <c r="S594" s="153" t="s">
        <v>56</v>
      </c>
      <c r="T594">
        <v>33.35</v>
      </c>
      <c r="U594" s="160" t="s">
        <v>166</v>
      </c>
      <c r="V594" s="153" t="e">
        <f t="shared" si="78"/>
        <v>#DIV/0!</v>
      </c>
    </row>
    <row r="595" spans="1:22" x14ac:dyDescent="0.3">
      <c r="A595" s="153">
        <v>2409</v>
      </c>
      <c r="B595" s="153">
        <v>43592</v>
      </c>
      <c r="C595" s="153" t="b">
        <v>1</v>
      </c>
      <c r="D595" s="153" t="s">
        <v>88</v>
      </c>
      <c r="E595" s="153">
        <v>3</v>
      </c>
      <c r="F595" s="153">
        <v>9</v>
      </c>
      <c r="G595" s="153">
        <v>7</v>
      </c>
      <c r="H595" s="153" t="s">
        <v>159</v>
      </c>
      <c r="I595" s="153">
        <v>33</v>
      </c>
      <c r="J595" s="153" t="s">
        <v>56</v>
      </c>
      <c r="K595" s="153" t="s">
        <v>56</v>
      </c>
      <c r="L595" s="153" t="s">
        <v>56</v>
      </c>
      <c r="M595" s="153" t="s">
        <v>56</v>
      </c>
      <c r="N595" s="153" t="s">
        <v>56</v>
      </c>
      <c r="O595" s="153" t="s">
        <v>56</v>
      </c>
      <c r="P595" s="153" t="s">
        <v>56</v>
      </c>
      <c r="Q595" s="155" t="s">
        <v>56</v>
      </c>
      <c r="R595" s="153" t="s">
        <v>56</v>
      </c>
      <c r="S595" s="153" t="s">
        <v>56</v>
      </c>
      <c r="T595">
        <v>33.22</v>
      </c>
      <c r="U595" s="160" t="s">
        <v>165</v>
      </c>
      <c r="V595" s="153" t="e">
        <f t="shared" si="78"/>
        <v>#DIV/0!</v>
      </c>
    </row>
    <row r="596" spans="1:22" x14ac:dyDescent="0.3">
      <c r="A596" s="153">
        <v>2409</v>
      </c>
      <c r="B596" s="153">
        <v>43592</v>
      </c>
      <c r="C596" s="153" t="b">
        <v>1</v>
      </c>
      <c r="D596" s="153" t="s">
        <v>88</v>
      </c>
      <c r="E596" s="153">
        <v>3</v>
      </c>
      <c r="F596" s="153">
        <v>9</v>
      </c>
      <c r="G596" s="153">
        <v>7</v>
      </c>
      <c r="H596" s="153" t="s">
        <v>159</v>
      </c>
      <c r="I596" s="153">
        <v>33</v>
      </c>
      <c r="J596" s="153" t="s">
        <v>56</v>
      </c>
      <c r="K596" s="153" t="s">
        <v>56</v>
      </c>
      <c r="L596" s="153" t="s">
        <v>56</v>
      </c>
      <c r="M596" s="153" t="s">
        <v>56</v>
      </c>
      <c r="N596" s="153" t="s">
        <v>56</v>
      </c>
      <c r="O596" s="153" t="s">
        <v>56</v>
      </c>
      <c r="P596" s="153" t="s">
        <v>56</v>
      </c>
      <c r="Q596" s="155" t="s">
        <v>56</v>
      </c>
      <c r="R596" s="153" t="s">
        <v>56</v>
      </c>
      <c r="S596" s="153" t="s">
        <v>56</v>
      </c>
      <c r="T596">
        <v>34.174999999999997</v>
      </c>
      <c r="U596" s="160" t="s">
        <v>166</v>
      </c>
      <c r="V596" s="153" t="e">
        <f t="shared" si="78"/>
        <v>#DIV/0!</v>
      </c>
    </row>
    <row r="597" spans="1:22" x14ac:dyDescent="0.3">
      <c r="A597" s="153">
        <v>2409</v>
      </c>
      <c r="B597" s="153">
        <v>43592</v>
      </c>
      <c r="C597" s="153" t="b">
        <v>1</v>
      </c>
      <c r="D597" s="153" t="s">
        <v>88</v>
      </c>
      <c r="E597" s="153">
        <v>3</v>
      </c>
      <c r="F597" s="153">
        <v>9</v>
      </c>
      <c r="G597" s="153">
        <v>7</v>
      </c>
      <c r="H597" s="153" t="s">
        <v>159</v>
      </c>
      <c r="I597" s="153">
        <v>33</v>
      </c>
      <c r="J597" s="153" t="s">
        <v>56</v>
      </c>
      <c r="K597" s="153" t="s">
        <v>56</v>
      </c>
      <c r="L597" s="153" t="s">
        <v>56</v>
      </c>
      <c r="M597" s="153" t="s">
        <v>56</v>
      </c>
      <c r="N597" s="153" t="s">
        <v>56</v>
      </c>
      <c r="O597" s="153" t="s">
        <v>56</v>
      </c>
      <c r="P597" s="153" t="s">
        <v>56</v>
      </c>
      <c r="Q597" s="155" t="s">
        <v>56</v>
      </c>
      <c r="R597" s="153" t="s">
        <v>56</v>
      </c>
      <c r="S597" s="153" t="s">
        <v>56</v>
      </c>
      <c r="T597">
        <v>34.674999999999997</v>
      </c>
      <c r="U597" s="160" t="s">
        <v>166</v>
      </c>
      <c r="V597" s="153" t="e">
        <f t="shared" si="78"/>
        <v>#DIV/0!</v>
      </c>
    </row>
    <row r="598" spans="1:22" x14ac:dyDescent="0.3">
      <c r="A598" s="153">
        <v>2371</v>
      </c>
      <c r="B598" s="153">
        <v>43514</v>
      </c>
      <c r="C598" s="153" t="b">
        <v>1</v>
      </c>
      <c r="D598" s="153" t="s">
        <v>88</v>
      </c>
      <c r="E598" s="153" t="s">
        <v>56</v>
      </c>
      <c r="F598" s="153">
        <v>5</v>
      </c>
      <c r="G598" s="153">
        <v>16</v>
      </c>
      <c r="H598" s="153" t="s">
        <v>159</v>
      </c>
      <c r="I598" s="153">
        <v>34</v>
      </c>
      <c r="J598" s="153" t="s">
        <v>56</v>
      </c>
      <c r="K598" s="153" t="s">
        <v>56</v>
      </c>
      <c r="L598" s="153" t="s">
        <v>56</v>
      </c>
      <c r="M598" s="153" t="s">
        <v>56</v>
      </c>
      <c r="N598" s="153" t="s">
        <v>56</v>
      </c>
      <c r="O598" s="153" t="s">
        <v>56</v>
      </c>
      <c r="P598" s="153" t="s">
        <v>56</v>
      </c>
      <c r="Q598" s="155" t="s">
        <v>56</v>
      </c>
      <c r="R598" s="153" t="s">
        <v>56</v>
      </c>
      <c r="S598" s="153" t="s">
        <v>56</v>
      </c>
      <c r="T598">
        <v>33.35</v>
      </c>
      <c r="U598" s="160" t="s">
        <v>165</v>
      </c>
      <c r="V598" s="153" t="e">
        <f t="shared" si="78"/>
        <v>#DIV/0!</v>
      </c>
    </row>
    <row r="599" spans="1:22" x14ac:dyDescent="0.3">
      <c r="A599" s="153">
        <v>2371</v>
      </c>
      <c r="B599" s="153">
        <v>43514</v>
      </c>
      <c r="C599" s="153" t="b">
        <v>1</v>
      </c>
      <c r="D599" s="153" t="s">
        <v>88</v>
      </c>
      <c r="E599" s="153" t="s">
        <v>56</v>
      </c>
      <c r="F599" s="153">
        <v>5</v>
      </c>
      <c r="G599" s="153">
        <v>16</v>
      </c>
      <c r="H599" s="153" t="s">
        <v>159</v>
      </c>
      <c r="I599" s="153">
        <v>34</v>
      </c>
      <c r="J599" s="153" t="s">
        <v>56</v>
      </c>
      <c r="K599" s="153" t="s">
        <v>56</v>
      </c>
      <c r="L599" s="153" t="s">
        <v>56</v>
      </c>
      <c r="M599" s="153" t="s">
        <v>56</v>
      </c>
      <c r="N599" s="153" t="s">
        <v>56</v>
      </c>
      <c r="O599" s="153" t="s">
        <v>56</v>
      </c>
      <c r="P599" s="153" t="s">
        <v>56</v>
      </c>
      <c r="Q599" s="155" t="s">
        <v>56</v>
      </c>
      <c r="R599" s="153" t="s">
        <v>56</v>
      </c>
      <c r="S599" s="153" t="s">
        <v>56</v>
      </c>
      <c r="T599">
        <v>33.49</v>
      </c>
      <c r="U599" s="160" t="s">
        <v>165</v>
      </c>
      <c r="V599" s="153" t="e">
        <f t="shared" si="78"/>
        <v>#DIV/0!</v>
      </c>
    </row>
    <row r="600" spans="1:22" x14ac:dyDescent="0.3">
      <c r="A600" s="153">
        <v>2371</v>
      </c>
      <c r="B600" s="153">
        <v>43514</v>
      </c>
      <c r="C600" s="153" t="b">
        <v>1</v>
      </c>
      <c r="D600" s="153" t="s">
        <v>88</v>
      </c>
      <c r="E600" s="153" t="s">
        <v>56</v>
      </c>
      <c r="F600" s="153">
        <v>5</v>
      </c>
      <c r="G600" s="153">
        <v>16</v>
      </c>
      <c r="H600" s="153" t="s">
        <v>159</v>
      </c>
      <c r="I600" s="153">
        <v>34</v>
      </c>
      <c r="J600" s="153" t="s">
        <v>56</v>
      </c>
      <c r="K600" s="153" t="s">
        <v>56</v>
      </c>
      <c r="L600" s="153" t="s">
        <v>56</v>
      </c>
      <c r="M600" s="153" t="s">
        <v>56</v>
      </c>
      <c r="N600" s="153" t="s">
        <v>56</v>
      </c>
      <c r="O600" s="153" t="s">
        <v>56</v>
      </c>
      <c r="P600" s="153" t="s">
        <v>56</v>
      </c>
      <c r="Q600" s="155" t="s">
        <v>56</v>
      </c>
      <c r="R600" s="153" t="s">
        <v>56</v>
      </c>
      <c r="S600" s="153" t="s">
        <v>56</v>
      </c>
      <c r="T600">
        <v>33.549999999999997</v>
      </c>
      <c r="U600" s="160" t="s">
        <v>165</v>
      </c>
      <c r="V600" s="153" t="e">
        <f t="shared" si="78"/>
        <v>#DIV/0!</v>
      </c>
    </row>
    <row r="601" spans="1:22" x14ac:dyDescent="0.3">
      <c r="A601" s="153">
        <v>2375</v>
      </c>
      <c r="B601" s="153">
        <v>43529</v>
      </c>
      <c r="C601" s="153" t="b">
        <v>1</v>
      </c>
      <c r="D601" s="153" t="s">
        <v>88</v>
      </c>
      <c r="E601" s="153" t="s">
        <v>56</v>
      </c>
      <c r="F601" s="153">
        <v>6</v>
      </c>
      <c r="G601" s="153">
        <v>21</v>
      </c>
      <c r="H601" s="153" t="s">
        <v>159</v>
      </c>
      <c r="I601" s="153">
        <v>34</v>
      </c>
      <c r="J601" s="152">
        <v>8.4</v>
      </c>
      <c r="K601" s="152">
        <v>3.9</v>
      </c>
      <c r="L601" s="152">
        <v>4.5</v>
      </c>
      <c r="M601" s="152">
        <v>9.3000000000000007</v>
      </c>
      <c r="N601" s="152">
        <v>6.4</v>
      </c>
      <c r="O601" s="152">
        <v>5</v>
      </c>
      <c r="P601" s="154">
        <f>AVERAGE(L601,O601)</f>
        <v>4.75</v>
      </c>
      <c r="Q601" s="155" t="str">
        <f>IF(AND((N601+K601)/2&gt;5,(M601+J601)/2&gt;10,R601="N",S601="N"),4,IF(AND((N601+K601)/2&lt;5,(M601+J601)/2&gt;10,R601="N",S601="N"),4,IF(AND((N601+K601)/2&lt;5,(M601+J601)/2&lt;5,R601="Y"),1,IF(AND(S601="Y",R601="N"),3,IF(AND(S601="Y",R601="Y"),1,IF(AND((N601+K601)/2&lt;5,(M601+J601)/2&gt;5,(M601+J601)/2&lt;10,R601="N",S601="N"),2,IF(AND((N601+K601)/2&lt;5,(M601+J601)/2&lt;5,R601="N",S601="N"),0,"")))))))</f>
        <v/>
      </c>
      <c r="R601" s="152" t="s">
        <v>105</v>
      </c>
      <c r="S601" s="160" t="s">
        <v>105</v>
      </c>
      <c r="T601">
        <v>33.630000000000003</v>
      </c>
      <c r="U601" s="160" t="s">
        <v>165</v>
      </c>
      <c r="V601" s="153">
        <f t="shared" si="78"/>
        <v>7</v>
      </c>
    </row>
    <row r="602" spans="1:22" x14ac:dyDescent="0.3">
      <c r="A602" s="153">
        <v>2375</v>
      </c>
      <c r="B602" s="153">
        <v>43529</v>
      </c>
      <c r="C602" s="153" t="b">
        <v>1</v>
      </c>
      <c r="D602" s="153" t="s">
        <v>88</v>
      </c>
      <c r="E602" s="153" t="s">
        <v>56</v>
      </c>
      <c r="F602" s="153">
        <v>6</v>
      </c>
      <c r="G602" s="153">
        <v>21</v>
      </c>
      <c r="H602" s="153" t="s">
        <v>159</v>
      </c>
      <c r="I602" s="153">
        <v>34</v>
      </c>
      <c r="J602" s="152">
        <v>7.5</v>
      </c>
      <c r="K602" s="152">
        <v>3.9</v>
      </c>
      <c r="L602" s="152">
        <v>3.6</v>
      </c>
      <c r="M602" s="153">
        <v>8.1999999999999993</v>
      </c>
      <c r="N602" s="152">
        <v>5.6</v>
      </c>
      <c r="O602" s="152">
        <v>3.4</v>
      </c>
      <c r="P602" s="154">
        <f>AVERAGE(L602,O602)</f>
        <v>3.5</v>
      </c>
      <c r="Q602" s="155">
        <f>IF(AND((N602+K602)/2&gt;5,(M602+J602)/2&gt;10,R602="N",S602="N"),4,IF(AND((N602+K602)/2&lt;5,(M602+J602)/2&gt;10,R602="N",S602="N"),4,IF(AND((N602+K602)/2&lt;5,(M602+J602)/2&lt;5,R602="Y"),1,IF(AND(S602="Y",R602="N"),3,IF(AND(S602="Y",R602="Y"),1,IF(AND((N602+K602)/2&lt;5,(M602+J602)/2&gt;5,(M602+J602)/2&lt;10,R602="N",S602="N"),2,IF(AND((N602+K602)/2&lt;5,(M602+J602)/2&lt;5,R602="N",S602="N"),0,"")))))))</f>
        <v>2</v>
      </c>
      <c r="R602" s="152" t="s">
        <v>105</v>
      </c>
      <c r="S602" s="160" t="s">
        <v>105</v>
      </c>
      <c r="T602">
        <v>33.31</v>
      </c>
      <c r="U602" s="160" t="s">
        <v>165</v>
      </c>
      <c r="V602" s="153">
        <f t="shared" si="78"/>
        <v>6.3000000000000007</v>
      </c>
    </row>
    <row r="603" spans="1:22" x14ac:dyDescent="0.3">
      <c r="A603" s="153">
        <v>2375</v>
      </c>
      <c r="B603" s="153">
        <v>43529</v>
      </c>
      <c r="C603" s="153" t="b">
        <v>1</v>
      </c>
      <c r="D603" s="153" t="s">
        <v>88</v>
      </c>
      <c r="E603" s="153" t="s">
        <v>56</v>
      </c>
      <c r="F603" s="153">
        <v>6</v>
      </c>
      <c r="G603" s="153">
        <v>21</v>
      </c>
      <c r="H603" s="153" t="s">
        <v>159</v>
      </c>
      <c r="I603" s="153">
        <v>34</v>
      </c>
      <c r="J603" s="152">
        <v>5.6</v>
      </c>
      <c r="K603" s="152">
        <v>3.3</v>
      </c>
      <c r="L603" s="152">
        <v>2.7</v>
      </c>
      <c r="M603" s="152">
        <v>5.2</v>
      </c>
      <c r="N603" s="152">
        <v>3.4</v>
      </c>
      <c r="O603" s="152">
        <v>1.8</v>
      </c>
      <c r="P603" s="154">
        <f>AVERAGE(L603,O603)</f>
        <v>2.25</v>
      </c>
      <c r="Q603" s="155">
        <f>IF(AND((N603+K603)/2&gt;5,(M603+J603)/2&gt;10,R603="N",S603="N"),4,IF(AND((N603+K603)/2&lt;5,(M603+J603)/2&gt;10,R603="N",S603="N"),4,IF(AND((N603+K603)/2&lt;5,(M603+J603)/2&lt;5,R603="Y"),1,IF(AND(S603="Y",R603="N"),3,IF(AND(S603="Y",R603="Y"),1,IF(AND((N603+K603)/2&lt;5,(M603+J603)/2&gt;5,(M603+J603)/2&lt;10,R603="N",S603="N"),2,IF(AND((N603+K603)/2&lt;5,(M603+J603)/2&lt;5,R603="N",S603="N"),0,"")))))))</f>
        <v>2</v>
      </c>
      <c r="R603" s="152" t="s">
        <v>105</v>
      </c>
      <c r="S603" s="152" t="s">
        <v>105</v>
      </c>
      <c r="T603">
        <v>36.174999999999997</v>
      </c>
      <c r="U603" s="160" t="s">
        <v>166</v>
      </c>
      <c r="V603" s="153">
        <f t="shared" si="78"/>
        <v>4.3749999999999991</v>
      </c>
    </row>
    <row r="604" spans="1:22" x14ac:dyDescent="0.3">
      <c r="A604" s="153">
        <v>2409</v>
      </c>
      <c r="B604" s="153">
        <v>43592</v>
      </c>
      <c r="C604" s="153" t="b">
        <v>1</v>
      </c>
      <c r="D604" s="153" t="s">
        <v>88</v>
      </c>
      <c r="E604" s="153">
        <v>3</v>
      </c>
      <c r="F604" s="153">
        <v>9</v>
      </c>
      <c r="G604" s="153">
        <v>7</v>
      </c>
      <c r="H604" s="153" t="s">
        <v>159</v>
      </c>
      <c r="I604" s="153">
        <v>34</v>
      </c>
      <c r="J604" s="153" t="s">
        <v>56</v>
      </c>
      <c r="K604" s="153" t="s">
        <v>56</v>
      </c>
      <c r="L604" s="153" t="s">
        <v>56</v>
      </c>
      <c r="M604" s="153" t="s">
        <v>56</v>
      </c>
      <c r="N604" s="153" t="s">
        <v>56</v>
      </c>
      <c r="O604" s="153" t="s">
        <v>56</v>
      </c>
      <c r="P604" s="153" t="s">
        <v>56</v>
      </c>
      <c r="Q604" s="155" t="s">
        <v>56</v>
      </c>
      <c r="R604" s="153" t="s">
        <v>56</v>
      </c>
      <c r="S604" s="153" t="s">
        <v>56</v>
      </c>
      <c r="T604">
        <v>33.74</v>
      </c>
      <c r="U604" s="160" t="s">
        <v>165</v>
      </c>
      <c r="V604" s="153" t="e">
        <f t="shared" si="78"/>
        <v>#DIV/0!</v>
      </c>
    </row>
    <row r="605" spans="1:22" x14ac:dyDescent="0.3">
      <c r="A605" s="153">
        <v>2409</v>
      </c>
      <c r="B605" s="153">
        <v>43592</v>
      </c>
      <c r="C605" s="153" t="b">
        <v>1</v>
      </c>
      <c r="D605" s="153" t="s">
        <v>88</v>
      </c>
      <c r="E605" s="153">
        <v>3</v>
      </c>
      <c r="F605" s="153">
        <v>9</v>
      </c>
      <c r="G605" s="153">
        <v>7</v>
      </c>
      <c r="H605" s="153" t="s">
        <v>159</v>
      </c>
      <c r="I605" s="153">
        <v>34</v>
      </c>
      <c r="J605" s="153" t="s">
        <v>56</v>
      </c>
      <c r="K605" s="153" t="s">
        <v>56</v>
      </c>
      <c r="L605" s="153" t="s">
        <v>56</v>
      </c>
      <c r="M605" s="153" t="s">
        <v>56</v>
      </c>
      <c r="N605" s="153" t="s">
        <v>56</v>
      </c>
      <c r="O605" s="153" t="s">
        <v>56</v>
      </c>
      <c r="P605" s="153" t="s">
        <v>56</v>
      </c>
      <c r="Q605" s="155" t="s">
        <v>56</v>
      </c>
      <c r="R605" s="153" t="s">
        <v>56</v>
      </c>
      <c r="S605" s="153" t="s">
        <v>56</v>
      </c>
      <c r="T605">
        <v>33.57</v>
      </c>
      <c r="U605" s="160" t="s">
        <v>165</v>
      </c>
      <c r="V605" s="153" t="e">
        <f t="shared" si="78"/>
        <v>#DIV/0!</v>
      </c>
    </row>
    <row r="606" spans="1:22" x14ac:dyDescent="0.3">
      <c r="A606" s="153">
        <v>2409</v>
      </c>
      <c r="B606" s="153">
        <v>43592</v>
      </c>
      <c r="C606" s="153" t="b">
        <v>1</v>
      </c>
      <c r="D606" s="153" t="s">
        <v>88</v>
      </c>
      <c r="E606" s="153">
        <v>3</v>
      </c>
      <c r="F606" s="153">
        <v>9</v>
      </c>
      <c r="G606" s="153">
        <v>7</v>
      </c>
      <c r="H606" s="153" t="s">
        <v>159</v>
      </c>
      <c r="I606" s="153">
        <v>34</v>
      </c>
      <c r="J606" s="153" t="s">
        <v>56</v>
      </c>
      <c r="K606" s="153" t="s">
        <v>56</v>
      </c>
      <c r="L606" s="153" t="s">
        <v>56</v>
      </c>
      <c r="M606" s="153" t="s">
        <v>56</v>
      </c>
      <c r="N606" s="153" t="s">
        <v>56</v>
      </c>
      <c r="O606" s="153" t="s">
        <v>56</v>
      </c>
      <c r="P606" s="153" t="s">
        <v>56</v>
      </c>
      <c r="Q606" s="155" t="s">
        <v>56</v>
      </c>
      <c r="R606" s="153" t="s">
        <v>56</v>
      </c>
      <c r="S606" s="153" t="s">
        <v>56</v>
      </c>
      <c r="T606">
        <v>33.78</v>
      </c>
      <c r="U606" s="160" t="s">
        <v>165</v>
      </c>
      <c r="V606" s="153" t="e">
        <f t="shared" si="78"/>
        <v>#DIV/0!</v>
      </c>
    </row>
    <row r="607" spans="1:22" x14ac:dyDescent="0.3">
      <c r="A607" s="153">
        <v>2409</v>
      </c>
      <c r="B607" s="153">
        <v>43592</v>
      </c>
      <c r="C607" s="153" t="b">
        <v>1</v>
      </c>
      <c r="D607" s="153" t="s">
        <v>88</v>
      </c>
      <c r="E607" s="153">
        <v>3</v>
      </c>
      <c r="F607" s="153">
        <v>9</v>
      </c>
      <c r="G607" s="153">
        <v>7</v>
      </c>
      <c r="H607" s="153" t="s">
        <v>159</v>
      </c>
      <c r="I607" s="153">
        <v>34</v>
      </c>
      <c r="J607" s="153" t="s">
        <v>56</v>
      </c>
      <c r="K607" s="153" t="s">
        <v>56</v>
      </c>
      <c r="L607" s="153" t="s">
        <v>56</v>
      </c>
      <c r="M607" s="153" t="s">
        <v>56</v>
      </c>
      <c r="N607" s="153" t="s">
        <v>56</v>
      </c>
      <c r="O607" s="153" t="s">
        <v>56</v>
      </c>
      <c r="P607" s="153" t="s">
        <v>56</v>
      </c>
      <c r="Q607" s="155" t="s">
        <v>56</v>
      </c>
      <c r="R607" s="153" t="s">
        <v>56</v>
      </c>
      <c r="S607" s="153" t="s">
        <v>56</v>
      </c>
      <c r="T607">
        <v>33.31</v>
      </c>
      <c r="U607" s="160" t="s">
        <v>165</v>
      </c>
      <c r="V607" s="153" t="e">
        <f t="shared" si="78"/>
        <v>#DIV/0!</v>
      </c>
    </row>
    <row r="608" spans="1:22" x14ac:dyDescent="0.3">
      <c r="A608" s="153">
        <v>2409</v>
      </c>
      <c r="B608" s="153">
        <v>43592</v>
      </c>
      <c r="C608" s="153" t="b">
        <v>1</v>
      </c>
      <c r="D608" s="153" t="s">
        <v>88</v>
      </c>
      <c r="E608" s="153">
        <v>3</v>
      </c>
      <c r="F608" s="153">
        <v>9</v>
      </c>
      <c r="G608" s="153">
        <v>7</v>
      </c>
      <c r="H608" s="153" t="s">
        <v>159</v>
      </c>
      <c r="I608" s="153">
        <v>34</v>
      </c>
      <c r="J608" s="153" t="s">
        <v>56</v>
      </c>
      <c r="K608" s="153" t="s">
        <v>56</v>
      </c>
      <c r="L608" s="153" t="s">
        <v>56</v>
      </c>
      <c r="M608" s="153" t="s">
        <v>56</v>
      </c>
      <c r="N608" s="153" t="s">
        <v>56</v>
      </c>
      <c r="O608" s="153" t="s">
        <v>56</v>
      </c>
      <c r="P608" s="153" t="s">
        <v>56</v>
      </c>
      <c r="Q608" s="155" t="s">
        <v>56</v>
      </c>
      <c r="R608" s="153" t="s">
        <v>56</v>
      </c>
      <c r="S608" s="153" t="s">
        <v>56</v>
      </c>
      <c r="T608">
        <v>33.549999999999997</v>
      </c>
      <c r="U608" s="160" t="s">
        <v>165</v>
      </c>
      <c r="V608" s="153" t="e">
        <f t="shared" si="78"/>
        <v>#DIV/0!</v>
      </c>
    </row>
    <row r="609" spans="1:22" x14ac:dyDescent="0.3">
      <c r="A609" s="153">
        <v>2409</v>
      </c>
      <c r="B609" s="153">
        <v>43592</v>
      </c>
      <c r="C609" s="153" t="b">
        <v>1</v>
      </c>
      <c r="D609" s="153" t="s">
        <v>88</v>
      </c>
      <c r="E609" s="153">
        <v>3</v>
      </c>
      <c r="F609" s="153">
        <v>9</v>
      </c>
      <c r="G609" s="153">
        <v>7</v>
      </c>
      <c r="H609" s="153" t="s">
        <v>159</v>
      </c>
      <c r="I609" s="153">
        <v>34</v>
      </c>
      <c r="J609" s="153" t="s">
        <v>56</v>
      </c>
      <c r="K609" s="153" t="s">
        <v>56</v>
      </c>
      <c r="L609" s="153" t="s">
        <v>56</v>
      </c>
      <c r="M609" s="153" t="s">
        <v>56</v>
      </c>
      <c r="N609" s="153" t="s">
        <v>56</v>
      </c>
      <c r="O609" s="153" t="s">
        <v>56</v>
      </c>
      <c r="P609" s="153" t="s">
        <v>56</v>
      </c>
      <c r="Q609" s="155" t="s">
        <v>56</v>
      </c>
      <c r="R609" s="153" t="s">
        <v>56</v>
      </c>
      <c r="S609" s="153" t="s">
        <v>56</v>
      </c>
      <c r="T609">
        <v>33.44</v>
      </c>
      <c r="U609" s="160" t="s">
        <v>165</v>
      </c>
      <c r="V609" s="153" t="e">
        <f t="shared" si="78"/>
        <v>#DIV/0!</v>
      </c>
    </row>
    <row r="610" spans="1:22" x14ac:dyDescent="0.3">
      <c r="A610" s="153">
        <v>2409</v>
      </c>
      <c r="B610" s="153">
        <v>43592</v>
      </c>
      <c r="C610" s="153" t="b">
        <v>1</v>
      </c>
      <c r="D610" s="153" t="s">
        <v>88</v>
      </c>
      <c r="E610" s="153">
        <v>3</v>
      </c>
      <c r="F610" s="153">
        <v>9</v>
      </c>
      <c r="G610" s="153">
        <v>7</v>
      </c>
      <c r="H610" s="153" t="s">
        <v>159</v>
      </c>
      <c r="I610" s="153">
        <v>34</v>
      </c>
      <c r="J610" s="153" t="s">
        <v>56</v>
      </c>
      <c r="K610" s="153" t="s">
        <v>56</v>
      </c>
      <c r="L610" s="153" t="s">
        <v>56</v>
      </c>
      <c r="M610" s="153" t="s">
        <v>56</v>
      </c>
      <c r="N610" s="153" t="s">
        <v>56</v>
      </c>
      <c r="O610" s="153" t="s">
        <v>56</v>
      </c>
      <c r="P610" s="153" t="s">
        <v>56</v>
      </c>
      <c r="Q610" s="155" t="s">
        <v>56</v>
      </c>
      <c r="R610" s="153" t="s">
        <v>56</v>
      </c>
      <c r="S610" s="153" t="s">
        <v>56</v>
      </c>
      <c r="T610">
        <v>33.24</v>
      </c>
      <c r="U610" s="160" t="s">
        <v>165</v>
      </c>
      <c r="V610" s="153" t="e">
        <f t="shared" si="78"/>
        <v>#DIV/0!</v>
      </c>
    </row>
    <row r="611" spans="1:22" x14ac:dyDescent="0.3">
      <c r="A611" s="153">
        <v>2409</v>
      </c>
      <c r="B611" s="153">
        <v>43592</v>
      </c>
      <c r="C611" s="153" t="b">
        <v>1</v>
      </c>
      <c r="D611" s="153" t="s">
        <v>88</v>
      </c>
      <c r="E611" s="153">
        <v>3</v>
      </c>
      <c r="F611" s="153">
        <v>9</v>
      </c>
      <c r="G611" s="153">
        <v>7</v>
      </c>
      <c r="H611" s="153" t="s">
        <v>159</v>
      </c>
      <c r="I611" s="153">
        <v>34</v>
      </c>
      <c r="J611" s="153" t="s">
        <v>56</v>
      </c>
      <c r="K611" s="153" t="s">
        <v>56</v>
      </c>
      <c r="L611" s="153" t="s">
        <v>56</v>
      </c>
      <c r="M611" s="153" t="s">
        <v>56</v>
      </c>
      <c r="N611" s="153" t="s">
        <v>56</v>
      </c>
      <c r="O611" s="153" t="s">
        <v>56</v>
      </c>
      <c r="P611" s="153" t="s">
        <v>56</v>
      </c>
      <c r="Q611" s="155" t="s">
        <v>56</v>
      </c>
      <c r="R611" s="153" t="s">
        <v>56</v>
      </c>
      <c r="S611" s="153" t="s">
        <v>56</v>
      </c>
      <c r="T611">
        <v>35.674999999999997</v>
      </c>
      <c r="U611" s="160" t="s">
        <v>166</v>
      </c>
      <c r="V611" s="153" t="e">
        <f t="shared" si="78"/>
        <v>#DIV/0!</v>
      </c>
    </row>
    <row r="612" spans="1:22" x14ac:dyDescent="0.3">
      <c r="A612" s="153">
        <v>2409</v>
      </c>
      <c r="B612" s="153">
        <v>43592</v>
      </c>
      <c r="C612" s="153" t="b">
        <v>1</v>
      </c>
      <c r="D612" s="153" t="s">
        <v>88</v>
      </c>
      <c r="E612" s="153">
        <v>3</v>
      </c>
      <c r="F612" s="153">
        <v>9</v>
      </c>
      <c r="G612" s="153">
        <v>7</v>
      </c>
      <c r="H612" s="153" t="s">
        <v>159</v>
      </c>
      <c r="I612" s="153">
        <v>34</v>
      </c>
      <c r="J612" s="153" t="s">
        <v>56</v>
      </c>
      <c r="K612" s="153" t="s">
        <v>56</v>
      </c>
      <c r="L612" s="153" t="s">
        <v>56</v>
      </c>
      <c r="M612" s="153" t="s">
        <v>56</v>
      </c>
      <c r="N612" s="153" t="s">
        <v>56</v>
      </c>
      <c r="O612" s="153" t="s">
        <v>56</v>
      </c>
      <c r="P612" s="153" t="s">
        <v>56</v>
      </c>
      <c r="Q612" s="155" t="s">
        <v>56</v>
      </c>
      <c r="R612" s="153" t="s">
        <v>56</v>
      </c>
      <c r="S612" s="153" t="s">
        <v>56</v>
      </c>
      <c r="T612">
        <v>37.174999999999997</v>
      </c>
      <c r="U612" s="160" t="s">
        <v>166</v>
      </c>
      <c r="V612" s="153" t="e">
        <f t="shared" si="78"/>
        <v>#DIV/0!</v>
      </c>
    </row>
    <row r="613" spans="1:22" x14ac:dyDescent="0.3">
      <c r="A613" s="153">
        <v>2409</v>
      </c>
      <c r="B613" s="153">
        <v>43592</v>
      </c>
      <c r="C613" s="153" t="b">
        <v>1</v>
      </c>
      <c r="D613" s="153" t="s">
        <v>88</v>
      </c>
      <c r="E613" s="153">
        <v>3</v>
      </c>
      <c r="F613" s="153">
        <v>9</v>
      </c>
      <c r="G613" s="153">
        <v>7</v>
      </c>
      <c r="H613" s="153" t="s">
        <v>159</v>
      </c>
      <c r="I613" s="153">
        <v>34</v>
      </c>
      <c r="J613" s="153" t="s">
        <v>56</v>
      </c>
      <c r="K613" s="153" t="s">
        <v>56</v>
      </c>
      <c r="L613" s="153" t="s">
        <v>56</v>
      </c>
      <c r="M613" s="153" t="s">
        <v>56</v>
      </c>
      <c r="N613" s="153" t="s">
        <v>56</v>
      </c>
      <c r="O613" s="153" t="s">
        <v>56</v>
      </c>
      <c r="P613" s="153" t="s">
        <v>56</v>
      </c>
      <c r="Q613" s="155" t="s">
        <v>56</v>
      </c>
      <c r="R613" s="153" t="s">
        <v>56</v>
      </c>
      <c r="S613" s="153" t="s">
        <v>56</v>
      </c>
      <c r="T613">
        <v>35.174999999999997</v>
      </c>
      <c r="U613" s="160" t="s">
        <v>166</v>
      </c>
      <c r="V613" s="153" t="e">
        <f t="shared" si="78"/>
        <v>#DIV/0!</v>
      </c>
    </row>
    <row r="614" spans="1:22" x14ac:dyDescent="0.3">
      <c r="A614" s="153">
        <v>2409</v>
      </c>
      <c r="B614" s="153">
        <v>43592</v>
      </c>
      <c r="C614" s="153" t="b">
        <v>1</v>
      </c>
      <c r="D614" s="153" t="s">
        <v>88</v>
      </c>
      <c r="E614" s="153">
        <v>3</v>
      </c>
      <c r="F614" s="153">
        <v>9</v>
      </c>
      <c r="G614" s="153">
        <v>7</v>
      </c>
      <c r="H614" s="153" t="s">
        <v>159</v>
      </c>
      <c r="I614" s="153">
        <v>34</v>
      </c>
      <c r="J614" s="153" t="s">
        <v>56</v>
      </c>
      <c r="K614" s="153" t="s">
        <v>56</v>
      </c>
      <c r="L614" s="153" t="s">
        <v>56</v>
      </c>
      <c r="M614" s="153" t="s">
        <v>56</v>
      </c>
      <c r="N614" s="153" t="s">
        <v>56</v>
      </c>
      <c r="O614" s="153" t="s">
        <v>56</v>
      </c>
      <c r="P614" s="153" t="s">
        <v>56</v>
      </c>
      <c r="Q614" s="155" t="s">
        <v>56</v>
      </c>
      <c r="R614" s="153" t="s">
        <v>56</v>
      </c>
      <c r="S614" s="153" t="s">
        <v>56</v>
      </c>
      <c r="T614">
        <v>36.174999999999997</v>
      </c>
      <c r="U614" s="160" t="s">
        <v>166</v>
      </c>
      <c r="V614" s="153" t="e">
        <f t="shared" si="78"/>
        <v>#DIV/0!</v>
      </c>
    </row>
    <row r="615" spans="1:22" x14ac:dyDescent="0.3">
      <c r="A615" s="153">
        <v>2371</v>
      </c>
      <c r="B615" s="153">
        <v>43514</v>
      </c>
      <c r="C615" s="153" t="b">
        <v>1</v>
      </c>
      <c r="D615" s="153" t="s">
        <v>88</v>
      </c>
      <c r="E615" s="153" t="s">
        <v>56</v>
      </c>
      <c r="F615" s="153">
        <v>5</v>
      </c>
      <c r="G615" s="153">
        <v>16</v>
      </c>
      <c r="H615" s="153" t="s">
        <v>159</v>
      </c>
      <c r="I615" s="153">
        <v>35</v>
      </c>
      <c r="J615" s="153" t="s">
        <v>56</v>
      </c>
      <c r="K615" s="153" t="s">
        <v>56</v>
      </c>
      <c r="L615" s="153" t="s">
        <v>56</v>
      </c>
      <c r="M615" s="153" t="s">
        <v>56</v>
      </c>
      <c r="N615" s="153" t="s">
        <v>56</v>
      </c>
      <c r="O615" s="153" t="s">
        <v>56</v>
      </c>
      <c r="P615" s="153" t="s">
        <v>56</v>
      </c>
      <c r="Q615" s="155" t="s">
        <v>56</v>
      </c>
      <c r="R615" s="153" t="s">
        <v>56</v>
      </c>
      <c r="S615" s="153" t="s">
        <v>56</v>
      </c>
      <c r="T615">
        <v>33.74</v>
      </c>
      <c r="U615" s="160" t="s">
        <v>165</v>
      </c>
      <c r="V615" s="153" t="e">
        <f t="shared" si="78"/>
        <v>#DIV/0!</v>
      </c>
    </row>
    <row r="616" spans="1:22" x14ac:dyDescent="0.3">
      <c r="A616" s="153">
        <v>2371</v>
      </c>
      <c r="B616" s="153">
        <v>43514</v>
      </c>
      <c r="C616" s="153" t="b">
        <v>1</v>
      </c>
      <c r="D616" s="153" t="s">
        <v>88</v>
      </c>
      <c r="E616" s="153" t="s">
        <v>56</v>
      </c>
      <c r="F616" s="153">
        <v>5</v>
      </c>
      <c r="G616" s="153">
        <v>16</v>
      </c>
      <c r="H616" s="153" t="s">
        <v>159</v>
      </c>
      <c r="I616" s="153">
        <v>35</v>
      </c>
      <c r="J616" s="153" t="s">
        <v>56</v>
      </c>
      <c r="K616" s="153" t="s">
        <v>56</v>
      </c>
      <c r="L616" s="153" t="s">
        <v>56</v>
      </c>
      <c r="M616" s="153" t="s">
        <v>56</v>
      </c>
      <c r="N616" s="153" t="s">
        <v>56</v>
      </c>
      <c r="O616" s="153" t="s">
        <v>56</v>
      </c>
      <c r="P616" s="153" t="s">
        <v>56</v>
      </c>
      <c r="Q616" s="155" t="s">
        <v>56</v>
      </c>
      <c r="R616" s="153" t="s">
        <v>56</v>
      </c>
      <c r="S616" s="153" t="s">
        <v>56</v>
      </c>
      <c r="T616">
        <v>33.200000000000003</v>
      </c>
      <c r="U616" s="160" t="s">
        <v>165</v>
      </c>
      <c r="V616" s="153" t="e">
        <f t="shared" si="78"/>
        <v>#DIV/0!</v>
      </c>
    </row>
    <row r="617" spans="1:22" x14ac:dyDescent="0.3">
      <c r="A617" s="153">
        <v>2371</v>
      </c>
      <c r="B617" s="153">
        <v>43514</v>
      </c>
      <c r="C617" s="153" t="b">
        <v>1</v>
      </c>
      <c r="D617" s="153" t="s">
        <v>88</v>
      </c>
      <c r="E617" s="153" t="s">
        <v>56</v>
      </c>
      <c r="F617" s="153">
        <v>5</v>
      </c>
      <c r="G617" s="153">
        <v>16</v>
      </c>
      <c r="H617" s="153" t="s">
        <v>159</v>
      </c>
      <c r="I617" s="153">
        <v>35</v>
      </c>
      <c r="J617" s="153" t="s">
        <v>56</v>
      </c>
      <c r="K617" s="153" t="s">
        <v>56</v>
      </c>
      <c r="L617" s="153" t="s">
        <v>56</v>
      </c>
      <c r="M617" s="153" t="s">
        <v>56</v>
      </c>
      <c r="N617" s="153" t="s">
        <v>56</v>
      </c>
      <c r="O617" s="153" t="s">
        <v>56</v>
      </c>
      <c r="P617" s="153" t="s">
        <v>56</v>
      </c>
      <c r="Q617" s="155" t="s">
        <v>56</v>
      </c>
      <c r="R617" s="153" t="s">
        <v>56</v>
      </c>
      <c r="S617" s="153" t="s">
        <v>56</v>
      </c>
      <c r="T617">
        <v>33.56</v>
      </c>
      <c r="U617" s="160" t="s">
        <v>165</v>
      </c>
      <c r="V617" s="153" t="e">
        <f t="shared" si="78"/>
        <v>#DIV/0!</v>
      </c>
    </row>
    <row r="618" spans="1:22" x14ac:dyDescent="0.3">
      <c r="A618" s="153">
        <v>2371</v>
      </c>
      <c r="B618" s="153">
        <v>43514</v>
      </c>
      <c r="C618" s="153" t="b">
        <v>1</v>
      </c>
      <c r="D618" s="153" t="s">
        <v>88</v>
      </c>
      <c r="E618" s="153" t="s">
        <v>56</v>
      </c>
      <c r="F618" s="153">
        <v>5</v>
      </c>
      <c r="G618" s="153">
        <v>16</v>
      </c>
      <c r="H618" s="153" t="s">
        <v>159</v>
      </c>
      <c r="I618" s="153">
        <v>35</v>
      </c>
      <c r="J618" s="153" t="s">
        <v>56</v>
      </c>
      <c r="K618" s="153" t="s">
        <v>56</v>
      </c>
      <c r="L618" s="153" t="s">
        <v>56</v>
      </c>
      <c r="M618" s="153" t="s">
        <v>56</v>
      </c>
      <c r="N618" s="153" t="s">
        <v>56</v>
      </c>
      <c r="O618" s="153" t="s">
        <v>56</v>
      </c>
      <c r="P618" s="153" t="s">
        <v>56</v>
      </c>
      <c r="Q618" s="155" t="s">
        <v>56</v>
      </c>
      <c r="R618" s="153" t="s">
        <v>56</v>
      </c>
      <c r="S618" s="153" t="s">
        <v>56</v>
      </c>
      <c r="T618">
        <v>36.674999999999997</v>
      </c>
      <c r="U618" s="160" t="s">
        <v>166</v>
      </c>
      <c r="V618" s="153" t="e">
        <f t="shared" si="78"/>
        <v>#DIV/0!</v>
      </c>
    </row>
    <row r="619" spans="1:22" x14ac:dyDescent="0.3">
      <c r="A619" s="153">
        <v>2371</v>
      </c>
      <c r="B619" s="153">
        <v>43514</v>
      </c>
      <c r="C619" s="153" t="b">
        <v>1</v>
      </c>
      <c r="D619" s="153" t="s">
        <v>88</v>
      </c>
      <c r="E619" s="153" t="s">
        <v>56</v>
      </c>
      <c r="F619" s="153">
        <v>5</v>
      </c>
      <c r="G619" s="153">
        <v>16</v>
      </c>
      <c r="H619" s="153" t="s">
        <v>159</v>
      </c>
      <c r="I619" s="153">
        <v>35</v>
      </c>
      <c r="J619" s="153" t="s">
        <v>56</v>
      </c>
      <c r="K619" s="153" t="s">
        <v>56</v>
      </c>
      <c r="L619" s="153" t="s">
        <v>56</v>
      </c>
      <c r="M619" s="153" t="s">
        <v>56</v>
      </c>
      <c r="N619" s="153" t="s">
        <v>56</v>
      </c>
      <c r="O619" s="153" t="s">
        <v>56</v>
      </c>
      <c r="P619" s="153" t="s">
        <v>56</v>
      </c>
      <c r="Q619" s="155" t="s">
        <v>56</v>
      </c>
      <c r="R619" s="153" t="s">
        <v>56</v>
      </c>
      <c r="S619" s="153" t="s">
        <v>56</v>
      </c>
      <c r="T619">
        <v>33.22</v>
      </c>
      <c r="U619" s="160" t="s">
        <v>165</v>
      </c>
      <c r="V619" s="153" t="e">
        <f t="shared" si="78"/>
        <v>#DIV/0!</v>
      </c>
    </row>
    <row r="620" spans="1:22" x14ac:dyDescent="0.3">
      <c r="A620" s="153">
        <v>2371</v>
      </c>
      <c r="B620" s="153">
        <v>43514</v>
      </c>
      <c r="C620" s="153" t="b">
        <v>1</v>
      </c>
      <c r="D620" s="153" t="s">
        <v>88</v>
      </c>
      <c r="E620" s="153" t="s">
        <v>56</v>
      </c>
      <c r="F620" s="153">
        <v>5</v>
      </c>
      <c r="G620" s="153">
        <v>16</v>
      </c>
      <c r="H620" s="153" t="s">
        <v>159</v>
      </c>
      <c r="I620" s="153">
        <v>35</v>
      </c>
      <c r="J620" s="153" t="s">
        <v>56</v>
      </c>
      <c r="K620" s="153" t="s">
        <v>56</v>
      </c>
      <c r="L620" s="153" t="s">
        <v>56</v>
      </c>
      <c r="M620" s="153" t="s">
        <v>56</v>
      </c>
      <c r="N620" s="153" t="s">
        <v>56</v>
      </c>
      <c r="O620" s="153" t="s">
        <v>56</v>
      </c>
      <c r="P620" s="153" t="s">
        <v>56</v>
      </c>
      <c r="Q620" s="155" t="s">
        <v>56</v>
      </c>
      <c r="R620" s="153" t="s">
        <v>56</v>
      </c>
      <c r="S620" s="153" t="s">
        <v>56</v>
      </c>
      <c r="T620">
        <v>33.36</v>
      </c>
      <c r="U620" s="160" t="s">
        <v>165</v>
      </c>
      <c r="V620" s="153" t="e">
        <f t="shared" si="78"/>
        <v>#DIV/0!</v>
      </c>
    </row>
    <row r="621" spans="1:22" x14ac:dyDescent="0.3">
      <c r="A621" s="153">
        <v>2371</v>
      </c>
      <c r="B621" s="153">
        <v>43514</v>
      </c>
      <c r="C621" s="153" t="b">
        <v>1</v>
      </c>
      <c r="D621" s="153" t="s">
        <v>88</v>
      </c>
      <c r="E621" s="153" t="s">
        <v>56</v>
      </c>
      <c r="F621" s="153">
        <v>5</v>
      </c>
      <c r="G621" s="153">
        <v>16</v>
      </c>
      <c r="H621" s="153" t="s">
        <v>159</v>
      </c>
      <c r="I621" s="153">
        <v>35</v>
      </c>
      <c r="J621" s="153" t="s">
        <v>56</v>
      </c>
      <c r="K621" s="153" t="s">
        <v>56</v>
      </c>
      <c r="L621" s="153" t="s">
        <v>56</v>
      </c>
      <c r="M621" s="153" t="s">
        <v>56</v>
      </c>
      <c r="N621" s="153" t="s">
        <v>56</v>
      </c>
      <c r="O621" s="153" t="s">
        <v>56</v>
      </c>
      <c r="P621" s="153" t="s">
        <v>56</v>
      </c>
      <c r="Q621" s="155" t="s">
        <v>56</v>
      </c>
      <c r="R621" s="153" t="s">
        <v>56</v>
      </c>
      <c r="S621" s="153" t="s">
        <v>56</v>
      </c>
      <c r="T621">
        <v>35.674999999999997</v>
      </c>
      <c r="U621" s="160" t="s">
        <v>166</v>
      </c>
      <c r="V621" s="153" t="e">
        <f t="shared" si="78"/>
        <v>#DIV/0!</v>
      </c>
    </row>
    <row r="622" spans="1:22" x14ac:dyDescent="0.3">
      <c r="A622" s="153">
        <v>2371</v>
      </c>
      <c r="B622" s="153">
        <v>43514</v>
      </c>
      <c r="C622" s="153" t="b">
        <v>1</v>
      </c>
      <c r="D622" s="153" t="s">
        <v>88</v>
      </c>
      <c r="E622" s="153" t="s">
        <v>56</v>
      </c>
      <c r="F622" s="153">
        <v>5</v>
      </c>
      <c r="G622" s="153">
        <v>16</v>
      </c>
      <c r="H622" s="153" t="s">
        <v>159</v>
      </c>
      <c r="I622" s="153">
        <v>35</v>
      </c>
      <c r="J622" s="153" t="s">
        <v>56</v>
      </c>
      <c r="K622" s="153" t="s">
        <v>56</v>
      </c>
      <c r="L622" s="153" t="s">
        <v>56</v>
      </c>
      <c r="M622" s="153" t="s">
        <v>56</v>
      </c>
      <c r="N622" s="153" t="s">
        <v>56</v>
      </c>
      <c r="O622" s="153" t="s">
        <v>56</v>
      </c>
      <c r="P622" s="153" t="s">
        <v>56</v>
      </c>
      <c r="Q622" s="155" t="s">
        <v>56</v>
      </c>
      <c r="R622" s="153" t="s">
        <v>56</v>
      </c>
      <c r="S622" s="153" t="s">
        <v>56</v>
      </c>
      <c r="T622">
        <v>36.174999999999997</v>
      </c>
      <c r="U622" s="160" t="s">
        <v>166</v>
      </c>
      <c r="V622" s="153" t="e">
        <f t="shared" si="78"/>
        <v>#DIV/0!</v>
      </c>
    </row>
    <row r="623" spans="1:22" x14ac:dyDescent="0.3">
      <c r="A623" s="153">
        <v>2375</v>
      </c>
      <c r="B623" s="153">
        <v>43529</v>
      </c>
      <c r="C623" s="153" t="b">
        <v>1</v>
      </c>
      <c r="D623" s="153" t="s">
        <v>88</v>
      </c>
      <c r="E623" s="153" t="s">
        <v>56</v>
      </c>
      <c r="F623" s="153">
        <v>6</v>
      </c>
      <c r="G623" s="153">
        <v>21</v>
      </c>
      <c r="H623" s="153" t="s">
        <v>159</v>
      </c>
      <c r="I623" s="153">
        <v>35</v>
      </c>
      <c r="J623" s="152">
        <v>15.3</v>
      </c>
      <c r="K623" s="152">
        <v>9.1</v>
      </c>
      <c r="L623" s="152">
        <v>6.2</v>
      </c>
      <c r="M623" s="153">
        <v>15.5</v>
      </c>
      <c r="N623" s="152">
        <v>9.3000000000000007</v>
      </c>
      <c r="O623" s="152">
        <v>6</v>
      </c>
      <c r="P623" s="154">
        <f t="shared" ref="P623:P629" si="79">AVERAGE(L623,O623)</f>
        <v>6.1</v>
      </c>
      <c r="Q623" s="155">
        <f t="shared" ref="Q623:Q629" si="80">IF(AND((N623+K623)/2&gt;5,(M623+J623)/2&gt;10,R623="N",S623="N"),4,IF(AND((N623+K623)/2&lt;5,(M623+J623)/2&gt;10,R623="N",S623="N"),4,IF(AND((N623+K623)/2&lt;5,(M623+J623)/2&lt;5,R623="Y"),1,IF(AND(S623="Y",R623="N"),3,IF(AND(S623="Y",R623="Y"),1,IF(AND((N623+K623)/2&lt;5,(M623+J623)/2&gt;5,(M623+J623)/2&lt;10,R623="N",S623="N"),2,IF(AND((N623+K623)/2&lt;5,(M623+J623)/2&lt;5,R623="N",S623="N"),0,"")))))))</f>
        <v>4</v>
      </c>
      <c r="R623" s="152" t="s">
        <v>105</v>
      </c>
      <c r="S623" s="152" t="s">
        <v>105</v>
      </c>
      <c r="T623">
        <v>33.35</v>
      </c>
      <c r="U623" s="160" t="s">
        <v>165</v>
      </c>
      <c r="V623" s="153">
        <f t="shared" si="78"/>
        <v>12.3</v>
      </c>
    </row>
    <row r="624" spans="1:22" x14ac:dyDescent="0.3">
      <c r="A624" s="153">
        <v>2375</v>
      </c>
      <c r="B624" s="153">
        <v>43529</v>
      </c>
      <c r="C624" s="153" t="b">
        <v>1</v>
      </c>
      <c r="D624" s="153" t="s">
        <v>88</v>
      </c>
      <c r="E624" s="153" t="s">
        <v>56</v>
      </c>
      <c r="F624" s="153">
        <v>6</v>
      </c>
      <c r="G624" s="153">
        <v>21</v>
      </c>
      <c r="H624" s="153" t="s">
        <v>159</v>
      </c>
      <c r="I624" s="153">
        <v>35</v>
      </c>
      <c r="J624" s="152">
        <v>13.7</v>
      </c>
      <c r="K624" s="152">
        <v>6</v>
      </c>
      <c r="L624" s="152">
        <v>7.7</v>
      </c>
      <c r="M624" s="153">
        <v>13.8</v>
      </c>
      <c r="N624" s="152">
        <v>6.6</v>
      </c>
      <c r="O624" s="152">
        <v>6.2</v>
      </c>
      <c r="P624" s="154">
        <f t="shared" si="79"/>
        <v>6.95</v>
      </c>
      <c r="Q624" s="155">
        <f t="shared" si="80"/>
        <v>4</v>
      </c>
      <c r="R624" s="152" t="s">
        <v>105</v>
      </c>
      <c r="S624" s="152" t="s">
        <v>105</v>
      </c>
      <c r="T624">
        <v>33.74</v>
      </c>
      <c r="U624" s="160" t="s">
        <v>165</v>
      </c>
      <c r="V624" s="153">
        <f t="shared" si="78"/>
        <v>10.025</v>
      </c>
    </row>
    <row r="625" spans="1:22" x14ac:dyDescent="0.3">
      <c r="A625" s="153">
        <v>2375</v>
      </c>
      <c r="B625" s="153">
        <v>43529</v>
      </c>
      <c r="C625" s="153" t="b">
        <v>1</v>
      </c>
      <c r="D625" s="153" t="s">
        <v>88</v>
      </c>
      <c r="E625" s="153" t="s">
        <v>56</v>
      </c>
      <c r="F625" s="153">
        <v>6</v>
      </c>
      <c r="G625" s="153">
        <v>21</v>
      </c>
      <c r="H625" s="153" t="s">
        <v>159</v>
      </c>
      <c r="I625" s="153">
        <v>35</v>
      </c>
      <c r="J625" s="152">
        <v>7</v>
      </c>
      <c r="K625" s="152">
        <v>3.3</v>
      </c>
      <c r="L625" s="152">
        <v>3.7</v>
      </c>
      <c r="M625" s="152">
        <v>5</v>
      </c>
      <c r="N625" s="152">
        <v>4.4000000000000004</v>
      </c>
      <c r="O625" s="152">
        <v>1.5</v>
      </c>
      <c r="P625" s="154">
        <f t="shared" si="79"/>
        <v>2.6</v>
      </c>
      <c r="Q625" s="155">
        <f t="shared" si="80"/>
        <v>2</v>
      </c>
      <c r="R625" s="152" t="s">
        <v>105</v>
      </c>
      <c r="S625" s="152" t="s">
        <v>105</v>
      </c>
      <c r="T625">
        <v>33.22</v>
      </c>
      <c r="U625" s="160" t="s">
        <v>165</v>
      </c>
      <c r="V625" s="153">
        <f t="shared" si="78"/>
        <v>4.9250000000000007</v>
      </c>
    </row>
    <row r="626" spans="1:22" x14ac:dyDescent="0.3">
      <c r="A626" s="153">
        <v>2375</v>
      </c>
      <c r="B626" s="153">
        <v>43529</v>
      </c>
      <c r="C626" s="153" t="b">
        <v>1</v>
      </c>
      <c r="D626" s="153" t="s">
        <v>88</v>
      </c>
      <c r="E626" s="153" t="s">
        <v>56</v>
      </c>
      <c r="F626" s="153">
        <v>6</v>
      </c>
      <c r="G626" s="153">
        <v>21</v>
      </c>
      <c r="H626" s="153" t="s">
        <v>159</v>
      </c>
      <c r="I626" s="153">
        <v>35</v>
      </c>
      <c r="J626" s="152">
        <v>5.0999999999999996</v>
      </c>
      <c r="K626" s="152">
        <v>2.8</v>
      </c>
      <c r="L626" s="152">
        <v>2.2999999999999998</v>
      </c>
      <c r="M626" s="152">
        <v>6.5</v>
      </c>
      <c r="N626" s="152">
        <v>2.7</v>
      </c>
      <c r="O626" s="152">
        <v>1.9</v>
      </c>
      <c r="P626" s="154">
        <f t="shared" si="79"/>
        <v>2.0999999999999996</v>
      </c>
      <c r="Q626" s="155">
        <f t="shared" si="80"/>
        <v>2</v>
      </c>
      <c r="R626" s="152" t="s">
        <v>105</v>
      </c>
      <c r="S626" s="152" t="s">
        <v>105</v>
      </c>
      <c r="T626">
        <v>33.56</v>
      </c>
      <c r="U626" s="160" t="s">
        <v>165</v>
      </c>
      <c r="V626" s="153">
        <f t="shared" si="78"/>
        <v>4.2749999999999995</v>
      </c>
    </row>
    <row r="627" spans="1:22" x14ac:dyDescent="0.3">
      <c r="A627" s="153">
        <v>2375</v>
      </c>
      <c r="B627" s="153">
        <v>43529</v>
      </c>
      <c r="C627" s="153" t="b">
        <v>1</v>
      </c>
      <c r="D627" s="153" t="s">
        <v>88</v>
      </c>
      <c r="E627" s="153" t="s">
        <v>56</v>
      </c>
      <c r="F627" s="153">
        <v>6</v>
      </c>
      <c r="G627" s="153">
        <v>21</v>
      </c>
      <c r="H627" s="153" t="s">
        <v>159</v>
      </c>
      <c r="I627" s="153">
        <v>35</v>
      </c>
      <c r="J627" s="152">
        <v>5.7</v>
      </c>
      <c r="K627" s="152">
        <v>3.4</v>
      </c>
      <c r="L627" s="152">
        <v>2.2999999999999998</v>
      </c>
      <c r="M627" s="152">
        <v>4.3</v>
      </c>
      <c r="N627" s="152">
        <v>4.0999999999999996</v>
      </c>
      <c r="O627" s="152">
        <v>1.8</v>
      </c>
      <c r="P627" s="154">
        <f t="shared" si="79"/>
        <v>2.0499999999999998</v>
      </c>
      <c r="Q627" s="155" t="str">
        <f t="shared" si="80"/>
        <v/>
      </c>
      <c r="R627" s="152" t="s">
        <v>105</v>
      </c>
      <c r="S627" s="152" t="s">
        <v>105</v>
      </c>
      <c r="T627">
        <v>33.36</v>
      </c>
      <c r="U627" s="160" t="s">
        <v>165</v>
      </c>
      <c r="V627" s="153">
        <f t="shared" si="78"/>
        <v>4.375</v>
      </c>
    </row>
    <row r="628" spans="1:22" x14ac:dyDescent="0.3">
      <c r="A628" s="153">
        <v>2375</v>
      </c>
      <c r="B628" s="153">
        <v>43529</v>
      </c>
      <c r="C628" s="153" t="b">
        <v>1</v>
      </c>
      <c r="D628" s="153" t="s">
        <v>88</v>
      </c>
      <c r="E628" s="153" t="s">
        <v>56</v>
      </c>
      <c r="F628" s="153">
        <v>6</v>
      </c>
      <c r="G628" s="153">
        <v>21</v>
      </c>
      <c r="H628" s="153" t="s">
        <v>159</v>
      </c>
      <c r="I628" s="153">
        <v>35</v>
      </c>
      <c r="J628" s="152">
        <v>5.2</v>
      </c>
      <c r="K628" s="152">
        <v>2.9</v>
      </c>
      <c r="L628" s="152">
        <v>2.5</v>
      </c>
      <c r="M628" s="152">
        <v>5.3</v>
      </c>
      <c r="N628" s="152">
        <v>3.9</v>
      </c>
      <c r="O628" s="152">
        <v>1.8</v>
      </c>
      <c r="P628" s="154">
        <f t="shared" si="79"/>
        <v>2.15</v>
      </c>
      <c r="Q628" s="155">
        <f t="shared" si="80"/>
        <v>2</v>
      </c>
      <c r="R628" s="152" t="s">
        <v>105</v>
      </c>
      <c r="S628" s="152" t="s">
        <v>105</v>
      </c>
      <c r="T628">
        <v>35.174999999999997</v>
      </c>
      <c r="U628" s="160" t="s">
        <v>166</v>
      </c>
      <c r="V628" s="153">
        <f t="shared" si="78"/>
        <v>4.3249999999999993</v>
      </c>
    </row>
    <row r="629" spans="1:22" x14ac:dyDescent="0.3">
      <c r="A629" s="153">
        <v>2375</v>
      </c>
      <c r="B629" s="153">
        <v>43529</v>
      </c>
      <c r="C629" s="153" t="b">
        <v>1</v>
      </c>
      <c r="D629" s="153" t="s">
        <v>88</v>
      </c>
      <c r="E629" s="153" t="s">
        <v>56</v>
      </c>
      <c r="F629" s="153">
        <v>6</v>
      </c>
      <c r="G629" s="153">
        <v>21</v>
      </c>
      <c r="H629" s="153" t="s">
        <v>159</v>
      </c>
      <c r="I629" s="153">
        <v>35</v>
      </c>
      <c r="J629" s="152">
        <v>5</v>
      </c>
      <c r="K629" s="152">
        <v>3.9</v>
      </c>
      <c r="L629" s="152">
        <v>2.5</v>
      </c>
      <c r="M629" s="152">
        <v>3.4</v>
      </c>
      <c r="N629" s="152">
        <v>3.3</v>
      </c>
      <c r="O629" s="152">
        <v>1.3</v>
      </c>
      <c r="P629" s="154">
        <f t="shared" si="79"/>
        <v>1.9</v>
      </c>
      <c r="Q629" s="155">
        <f t="shared" si="80"/>
        <v>0</v>
      </c>
      <c r="R629" s="152" t="s">
        <v>105</v>
      </c>
      <c r="S629" s="152" t="s">
        <v>105</v>
      </c>
      <c r="T629">
        <v>35.674999999999997</v>
      </c>
      <c r="U629" s="160" t="s">
        <v>166</v>
      </c>
      <c r="V629" s="153">
        <f t="shared" si="78"/>
        <v>3.9000000000000004</v>
      </c>
    </row>
    <row r="630" spans="1:22" x14ac:dyDescent="0.3">
      <c r="A630" s="153">
        <v>2409</v>
      </c>
      <c r="B630" s="153">
        <v>43592</v>
      </c>
      <c r="C630" s="153" t="b">
        <v>1</v>
      </c>
      <c r="D630" s="153" t="s">
        <v>88</v>
      </c>
      <c r="E630" s="153">
        <v>3</v>
      </c>
      <c r="F630" s="153">
        <v>9</v>
      </c>
      <c r="G630" s="153">
        <v>7</v>
      </c>
      <c r="H630" s="153" t="s">
        <v>159</v>
      </c>
      <c r="I630" s="153">
        <v>35</v>
      </c>
      <c r="J630" s="153" t="s">
        <v>56</v>
      </c>
      <c r="K630" s="153" t="s">
        <v>56</v>
      </c>
      <c r="L630" s="153" t="s">
        <v>56</v>
      </c>
      <c r="M630" s="153" t="s">
        <v>56</v>
      </c>
      <c r="N630" s="153" t="s">
        <v>56</v>
      </c>
      <c r="O630" s="153" t="s">
        <v>56</v>
      </c>
      <c r="P630" s="153" t="s">
        <v>56</v>
      </c>
      <c r="Q630" s="155" t="s">
        <v>56</v>
      </c>
      <c r="R630" s="153" t="s">
        <v>56</v>
      </c>
      <c r="S630" s="153" t="s">
        <v>56</v>
      </c>
      <c r="T630">
        <v>36.674999999999997</v>
      </c>
      <c r="U630" s="160" t="s">
        <v>166</v>
      </c>
      <c r="V630" s="153" t="e">
        <f t="shared" si="78"/>
        <v>#DIV/0!</v>
      </c>
    </row>
    <row r="631" spans="1:22" x14ac:dyDescent="0.3">
      <c r="I631" s="153">
        <v>35</v>
      </c>
      <c r="K631" s="152"/>
      <c r="O631" s="152"/>
      <c r="P631" s="154"/>
      <c r="Q631" s="155"/>
      <c r="S631" s="152"/>
    </row>
    <row r="632" spans="1:22" x14ac:dyDescent="0.3">
      <c r="I632" s="153">
        <v>36</v>
      </c>
      <c r="K632" s="152"/>
      <c r="O632" s="152"/>
      <c r="P632" s="154"/>
      <c r="S632" s="152"/>
    </row>
    <row r="633" spans="1:22" x14ac:dyDescent="0.3">
      <c r="I633" s="153">
        <v>36</v>
      </c>
      <c r="K633" s="152"/>
      <c r="O633" s="152"/>
      <c r="P633" s="154"/>
      <c r="S633" s="152"/>
    </row>
    <row r="634" spans="1:22" x14ac:dyDescent="0.3">
      <c r="I634" s="153">
        <v>36</v>
      </c>
      <c r="K634" s="152"/>
      <c r="O634" s="152"/>
      <c r="P634" s="154"/>
      <c r="S634" s="152"/>
    </row>
    <row r="635" spans="1:22" x14ac:dyDescent="0.3">
      <c r="I635" s="153">
        <v>36</v>
      </c>
      <c r="K635" s="152"/>
      <c r="O635" s="152"/>
      <c r="P635" s="154"/>
      <c r="S635" s="152"/>
    </row>
    <row r="636" spans="1:22" x14ac:dyDescent="0.3">
      <c r="I636" s="153">
        <v>36</v>
      </c>
      <c r="K636" s="152"/>
      <c r="O636" s="152"/>
      <c r="P636" s="154"/>
      <c r="S636" s="152"/>
    </row>
    <row r="637" spans="1:22" x14ac:dyDescent="0.3">
      <c r="I637" s="153">
        <v>36</v>
      </c>
      <c r="K637" s="152"/>
      <c r="O637" s="152"/>
      <c r="S637" s="152"/>
    </row>
    <row r="638" spans="1:22" x14ac:dyDescent="0.3">
      <c r="I638" s="153">
        <v>36</v>
      </c>
      <c r="K638" s="152"/>
      <c r="O638" s="152"/>
      <c r="S638" s="152"/>
    </row>
    <row r="639" spans="1:22" x14ac:dyDescent="0.3">
      <c r="I639" s="153">
        <v>36</v>
      </c>
      <c r="K639" s="152"/>
      <c r="O639" s="152"/>
      <c r="S639" s="152"/>
    </row>
    <row r="640" spans="1:22" x14ac:dyDescent="0.3">
      <c r="I640" s="153">
        <v>36</v>
      </c>
      <c r="K640" s="152"/>
      <c r="O640" s="152"/>
      <c r="S640" s="152"/>
    </row>
    <row r="641" spans="9:19" x14ac:dyDescent="0.3">
      <c r="I641" s="153">
        <v>36</v>
      </c>
      <c r="K641" s="152"/>
      <c r="O641" s="152"/>
      <c r="S641" s="152"/>
    </row>
    <row r="642" spans="9:19" x14ac:dyDescent="0.3">
      <c r="I642" s="153">
        <v>36</v>
      </c>
      <c r="K642" s="152"/>
      <c r="O642" s="152"/>
      <c r="S642" s="152"/>
    </row>
    <row r="643" spans="9:19" x14ac:dyDescent="0.3">
      <c r="I643" s="153">
        <v>36</v>
      </c>
      <c r="K643" s="152"/>
      <c r="O643" s="152"/>
      <c r="S643" s="152"/>
    </row>
    <row r="644" spans="9:19" x14ac:dyDescent="0.3">
      <c r="I644" s="153">
        <v>36</v>
      </c>
      <c r="K644" s="152"/>
      <c r="O644" s="152"/>
      <c r="S644" s="152"/>
    </row>
    <row r="645" spans="9:19" x14ac:dyDescent="0.3">
      <c r="I645" s="153">
        <v>36</v>
      </c>
      <c r="K645" s="152"/>
      <c r="O645" s="152"/>
      <c r="S645" s="152"/>
    </row>
    <row r="646" spans="9:19" x14ac:dyDescent="0.3">
      <c r="I646" s="153">
        <v>36</v>
      </c>
      <c r="K646" s="152"/>
      <c r="O646" s="152"/>
      <c r="S646" s="152"/>
    </row>
    <row r="647" spans="9:19" x14ac:dyDescent="0.3">
      <c r="K647" s="152"/>
      <c r="O647" s="152"/>
      <c r="S647" s="152"/>
    </row>
  </sheetData>
  <autoFilter ref="A1:U630" xr:uid="{00000000-0009-0000-0000-000007000000}">
    <sortState xmlns:xlrd2="http://schemas.microsoft.com/office/spreadsheetml/2017/richdata2" ref="A2:U646">
      <sortCondition ref="I1:I630"/>
    </sortState>
  </autoFilter>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BB30"/>
  <sheetViews>
    <sheetView zoomScale="80" zoomScaleNormal="80" workbookViewId="0">
      <selection activeCell="J7" sqref="J7"/>
    </sheetView>
  </sheetViews>
  <sheetFormatPr defaultColWidth="11" defaultRowHeight="15.6" x14ac:dyDescent="0.3"/>
  <cols>
    <col min="1" max="1" width="5.19921875" style="4" bestFit="1" customWidth="1"/>
    <col min="2" max="2" width="17.296875" style="4" customWidth="1"/>
    <col min="3" max="4" width="6.19921875" style="4" bestFit="1" customWidth="1"/>
    <col min="5" max="5" width="5.5" style="4" bestFit="1" customWidth="1"/>
    <col min="6" max="6" width="11.796875" style="4" bestFit="1" customWidth="1"/>
    <col min="7" max="7" width="13.796875" style="4" bestFit="1" customWidth="1"/>
    <col min="8" max="14" width="11" style="4"/>
    <col min="15" max="15" width="10.796875" style="4"/>
    <col min="16" max="22" width="11" style="4"/>
    <col min="23" max="23" width="10.796875" style="4"/>
    <col min="24" max="54" width="11" style="4"/>
  </cols>
  <sheetData>
    <row r="1" spans="1:32" customFormat="1" ht="16.2" thickBot="1" x14ac:dyDescent="0.35">
      <c r="D1" s="1"/>
      <c r="E1" s="1"/>
      <c r="F1" s="1"/>
      <c r="G1" s="13"/>
      <c r="I1" s="214" t="s">
        <v>19</v>
      </c>
      <c r="J1" s="215"/>
      <c r="K1" s="215"/>
      <c r="L1" s="215"/>
      <c r="M1" s="215"/>
      <c r="N1" s="215"/>
      <c r="O1" s="215"/>
      <c r="P1" s="216"/>
      <c r="Q1" s="214" t="s">
        <v>55</v>
      </c>
      <c r="R1" s="215"/>
      <c r="S1" s="215"/>
      <c r="T1" s="215"/>
      <c r="U1" s="215"/>
      <c r="V1" s="215"/>
      <c r="W1" s="215"/>
      <c r="X1" s="216"/>
      <c r="Y1" s="106" t="s">
        <v>82</v>
      </c>
      <c r="Z1" s="107"/>
      <c r="AA1" s="107"/>
      <c r="AB1" s="107"/>
      <c r="AC1" s="107"/>
      <c r="AD1" s="107"/>
      <c r="AE1" s="107"/>
      <c r="AF1" s="107"/>
    </row>
    <row r="2" spans="1:32" s="6" customFormat="1" ht="16.2" thickBot="1" x14ac:dyDescent="0.35">
      <c r="A2" s="10" t="s">
        <v>0</v>
      </c>
      <c r="B2" s="11" t="s">
        <v>29</v>
      </c>
      <c r="C2" s="11" t="s">
        <v>127</v>
      </c>
      <c r="D2" s="11" t="s">
        <v>1</v>
      </c>
      <c r="E2" s="11" t="s">
        <v>2</v>
      </c>
      <c r="F2" s="11" t="s">
        <v>30</v>
      </c>
      <c r="G2" s="14" t="s">
        <v>128</v>
      </c>
      <c r="H2" s="6" t="s">
        <v>129</v>
      </c>
      <c r="I2" s="6" t="s">
        <v>20</v>
      </c>
      <c r="J2" s="6" t="s">
        <v>21</v>
      </c>
      <c r="K2" s="6" t="s">
        <v>22</v>
      </c>
      <c r="L2" s="6" t="s">
        <v>23</v>
      </c>
      <c r="M2" s="6" t="s">
        <v>24</v>
      </c>
      <c r="N2" s="6" t="s">
        <v>25</v>
      </c>
      <c r="O2" s="6" t="s">
        <v>26</v>
      </c>
      <c r="P2" s="12" t="s">
        <v>27</v>
      </c>
      <c r="Q2" s="6" t="s">
        <v>20</v>
      </c>
      <c r="R2" s="6" t="s">
        <v>21</v>
      </c>
      <c r="S2" s="6" t="s">
        <v>22</v>
      </c>
      <c r="T2" s="6" t="s">
        <v>23</v>
      </c>
      <c r="U2" s="6" t="s">
        <v>24</v>
      </c>
      <c r="V2" s="6" t="s">
        <v>25</v>
      </c>
      <c r="W2" s="6" t="s">
        <v>26</v>
      </c>
      <c r="X2" s="7" t="s">
        <v>27</v>
      </c>
      <c r="Y2" s="6" t="s">
        <v>20</v>
      </c>
      <c r="Z2" s="6" t="s">
        <v>21</v>
      </c>
      <c r="AA2" s="6" t="s">
        <v>22</v>
      </c>
      <c r="AB2" s="6" t="s">
        <v>23</v>
      </c>
      <c r="AC2" s="6" t="s">
        <v>24</v>
      </c>
      <c r="AD2" s="6" t="s">
        <v>25</v>
      </c>
      <c r="AE2" s="6" t="s">
        <v>26</v>
      </c>
      <c r="AF2" s="7" t="s">
        <v>27</v>
      </c>
    </row>
    <row r="3" spans="1:32" customFormat="1" x14ac:dyDescent="0.3">
      <c r="A3" s="71">
        <v>2334</v>
      </c>
      <c r="B3" s="70">
        <v>43403</v>
      </c>
      <c r="C3" s="71" t="b">
        <v>0</v>
      </c>
      <c r="D3" s="72" t="s">
        <v>88</v>
      </c>
      <c r="E3" s="71"/>
      <c r="F3" s="71">
        <v>1</v>
      </c>
      <c r="G3" s="73">
        <v>12</v>
      </c>
      <c r="H3" t="b">
        <v>1</v>
      </c>
      <c r="I3" s="72">
        <v>1.5</v>
      </c>
      <c r="K3" s="4"/>
      <c r="L3" s="4"/>
      <c r="M3" s="4"/>
      <c r="N3" s="4"/>
      <c r="O3" s="4"/>
      <c r="P3" s="2"/>
      <c r="Q3" t="s">
        <v>56</v>
      </c>
      <c r="R3" t="s">
        <v>56</v>
      </c>
      <c r="S3" s="4"/>
      <c r="T3" s="4"/>
      <c r="U3" s="4"/>
      <c r="V3" s="4"/>
      <c r="W3" s="4"/>
      <c r="X3" s="2"/>
      <c r="Y3" t="s">
        <v>56</v>
      </c>
      <c r="Z3" t="s">
        <v>56</v>
      </c>
    </row>
    <row r="4" spans="1:32" customFormat="1" x14ac:dyDescent="0.3">
      <c r="A4" s="71">
        <v>2335</v>
      </c>
      <c r="B4" s="70">
        <v>43403</v>
      </c>
      <c r="C4" s="71" t="b">
        <v>0</v>
      </c>
      <c r="D4" s="72" t="s">
        <v>89</v>
      </c>
      <c r="E4" s="71"/>
      <c r="F4" s="71">
        <v>1</v>
      </c>
      <c r="G4" s="73">
        <v>12</v>
      </c>
      <c r="H4" t="b">
        <v>1</v>
      </c>
      <c r="I4" s="72">
        <v>1.54</v>
      </c>
      <c r="P4" s="2"/>
      <c r="Q4" t="s">
        <v>56</v>
      </c>
      <c r="R4" t="s">
        <v>56</v>
      </c>
      <c r="X4" s="2"/>
      <c r="Y4" t="s">
        <v>56</v>
      </c>
      <c r="Z4" t="s">
        <v>56</v>
      </c>
    </row>
    <row r="5" spans="1:32" customFormat="1" x14ac:dyDescent="0.3">
      <c r="A5" s="71">
        <v>2343</v>
      </c>
      <c r="B5" s="74">
        <v>43411</v>
      </c>
      <c r="C5" s="71" t="b">
        <v>0</v>
      </c>
      <c r="D5" s="71" t="s">
        <v>88</v>
      </c>
      <c r="E5" s="75">
        <v>2</v>
      </c>
      <c r="F5" s="71">
        <v>2</v>
      </c>
      <c r="G5" s="76">
        <v>12</v>
      </c>
      <c r="H5" t="b">
        <v>1</v>
      </c>
      <c r="I5" s="71">
        <v>1.82</v>
      </c>
      <c r="P5" s="2"/>
      <c r="Q5" t="s">
        <v>56</v>
      </c>
      <c r="R5" t="s">
        <v>56</v>
      </c>
      <c r="X5" s="2"/>
      <c r="Y5" t="s">
        <v>56</v>
      </c>
      <c r="Z5" t="s">
        <v>56</v>
      </c>
    </row>
    <row r="6" spans="1:32" customFormat="1" x14ac:dyDescent="0.3">
      <c r="A6" s="71">
        <v>2344</v>
      </c>
      <c r="B6" s="74">
        <v>43411</v>
      </c>
      <c r="C6" s="71" t="b">
        <v>0</v>
      </c>
      <c r="D6" s="71" t="s">
        <v>88</v>
      </c>
      <c r="E6" s="75">
        <v>1</v>
      </c>
      <c r="F6" s="71">
        <v>2</v>
      </c>
      <c r="G6" s="76">
        <v>14</v>
      </c>
      <c r="H6" t="b">
        <v>1</v>
      </c>
      <c r="I6" s="71">
        <v>1.96</v>
      </c>
      <c r="P6" s="2"/>
      <c r="Q6" t="s">
        <v>56</v>
      </c>
      <c r="R6" t="s">
        <v>56</v>
      </c>
      <c r="X6" s="2"/>
      <c r="Y6" t="s">
        <v>56</v>
      </c>
      <c r="Z6" t="s">
        <v>56</v>
      </c>
    </row>
    <row r="7" spans="1:32" customFormat="1" x14ac:dyDescent="0.3">
      <c r="A7" s="71">
        <v>2350</v>
      </c>
      <c r="B7" s="77">
        <v>43424</v>
      </c>
      <c r="C7" s="71" t="b">
        <v>0</v>
      </c>
      <c r="D7" s="78" t="s">
        <v>88</v>
      </c>
      <c r="E7" s="79">
        <v>1</v>
      </c>
      <c r="F7" s="71">
        <v>3</v>
      </c>
      <c r="G7" s="80">
        <v>6</v>
      </c>
      <c r="H7" t="b">
        <v>1</v>
      </c>
      <c r="I7" s="78">
        <v>1.46</v>
      </c>
      <c r="P7" s="2"/>
      <c r="Q7" t="s">
        <v>56</v>
      </c>
      <c r="R7" t="s">
        <v>56</v>
      </c>
      <c r="X7" s="2"/>
      <c r="Y7" t="s">
        <v>56</v>
      </c>
      <c r="Z7" t="s">
        <v>56</v>
      </c>
    </row>
    <row r="8" spans="1:32" customFormat="1" x14ac:dyDescent="0.3">
      <c r="A8" s="71">
        <v>2351</v>
      </c>
      <c r="B8" s="81">
        <v>43424</v>
      </c>
      <c r="C8" s="71" t="b">
        <v>0</v>
      </c>
      <c r="D8" s="82" t="s">
        <v>88</v>
      </c>
      <c r="E8" s="83">
        <v>2</v>
      </c>
      <c r="F8" s="71">
        <v>3</v>
      </c>
      <c r="G8" s="84">
        <v>6</v>
      </c>
      <c r="H8" t="b">
        <v>1</v>
      </c>
      <c r="I8" s="82">
        <v>1.52</v>
      </c>
      <c r="P8" s="2"/>
      <c r="Q8" t="s">
        <v>56</v>
      </c>
      <c r="R8" t="s">
        <v>56</v>
      </c>
      <c r="X8" s="2"/>
      <c r="Y8" t="s">
        <v>56</v>
      </c>
      <c r="Z8" t="s">
        <v>56</v>
      </c>
    </row>
    <row r="9" spans="1:32" customFormat="1" x14ac:dyDescent="0.3">
      <c r="A9" s="71">
        <v>2367</v>
      </c>
      <c r="B9" s="74">
        <v>43507</v>
      </c>
      <c r="C9" s="71" t="b">
        <v>0</v>
      </c>
      <c r="D9" s="71" t="s">
        <v>89</v>
      </c>
      <c r="E9" s="75">
        <v>2</v>
      </c>
      <c r="F9" s="71">
        <v>4</v>
      </c>
      <c r="G9" s="76">
        <v>1</v>
      </c>
      <c r="H9" t="b">
        <v>0</v>
      </c>
      <c r="I9" s="71">
        <v>1.32</v>
      </c>
      <c r="P9" s="2"/>
      <c r="Q9" t="s">
        <v>56</v>
      </c>
      <c r="R9" t="s">
        <v>56</v>
      </c>
      <c r="X9" s="2"/>
      <c r="Y9" t="s">
        <v>56</v>
      </c>
      <c r="Z9" t="s">
        <v>56</v>
      </c>
    </row>
    <row r="10" spans="1:32" customFormat="1" x14ac:dyDescent="0.3">
      <c r="A10" s="71">
        <v>2368</v>
      </c>
      <c r="B10" s="74">
        <v>43507</v>
      </c>
      <c r="C10" s="71" t="b">
        <v>1</v>
      </c>
      <c r="D10" s="71" t="s">
        <v>88</v>
      </c>
      <c r="E10" s="75">
        <v>1</v>
      </c>
      <c r="F10" s="71">
        <v>4</v>
      </c>
      <c r="G10" s="76">
        <v>1</v>
      </c>
      <c r="H10" t="b">
        <v>0</v>
      </c>
      <c r="I10" s="71">
        <v>1.36</v>
      </c>
      <c r="P10" s="2"/>
      <c r="Q10" t="s">
        <v>56</v>
      </c>
      <c r="R10" t="s">
        <v>56</v>
      </c>
      <c r="X10" s="2"/>
      <c r="Y10" t="s">
        <v>56</v>
      </c>
      <c r="Z10" t="s">
        <v>56</v>
      </c>
    </row>
    <row r="11" spans="1:32" customFormat="1" x14ac:dyDescent="0.3">
      <c r="A11" s="71">
        <v>2370</v>
      </c>
      <c r="B11" s="74">
        <v>43514</v>
      </c>
      <c r="C11" s="71" t="b">
        <v>0</v>
      </c>
      <c r="D11" s="71" t="s">
        <v>89</v>
      </c>
      <c r="E11" s="75">
        <v>2</v>
      </c>
      <c r="F11" s="71">
        <v>5</v>
      </c>
      <c r="G11" s="76">
        <v>16</v>
      </c>
      <c r="H11" t="b">
        <v>0</v>
      </c>
      <c r="I11" s="71">
        <v>1.52</v>
      </c>
      <c r="P11" s="2"/>
      <c r="Q11" t="s">
        <v>56</v>
      </c>
      <c r="R11" t="s">
        <v>56</v>
      </c>
      <c r="X11" s="2"/>
      <c r="Y11" t="s">
        <v>56</v>
      </c>
      <c r="Z11" t="s">
        <v>56</v>
      </c>
    </row>
    <row r="12" spans="1:32" customFormat="1" x14ac:dyDescent="0.3">
      <c r="A12" s="71">
        <v>2371</v>
      </c>
      <c r="B12" s="74">
        <v>43514</v>
      </c>
      <c r="C12" s="71" t="b">
        <v>1</v>
      </c>
      <c r="D12" s="72" t="s">
        <v>88</v>
      </c>
      <c r="E12" s="75" t="s">
        <v>56</v>
      </c>
      <c r="F12" s="71">
        <v>5</v>
      </c>
      <c r="G12" s="76">
        <v>16</v>
      </c>
      <c r="H12" t="b">
        <v>0</v>
      </c>
      <c r="I12" s="72">
        <v>1.6</v>
      </c>
      <c r="P12" s="2"/>
      <c r="Q12" t="s">
        <v>56</v>
      </c>
      <c r="R12" t="s">
        <v>56</v>
      </c>
      <c r="X12" s="2"/>
      <c r="Y12" t="s">
        <v>56</v>
      </c>
      <c r="Z12" t="s">
        <v>56</v>
      </c>
    </row>
    <row r="13" spans="1:32" customFormat="1" x14ac:dyDescent="0.3">
      <c r="A13" s="71">
        <v>2374</v>
      </c>
      <c r="B13" s="74">
        <v>43529</v>
      </c>
      <c r="C13" s="71" t="b">
        <v>0</v>
      </c>
      <c r="D13" s="71" t="s">
        <v>88</v>
      </c>
      <c r="E13" s="75">
        <v>1</v>
      </c>
      <c r="F13" s="71">
        <v>6</v>
      </c>
      <c r="G13" s="76">
        <v>21</v>
      </c>
      <c r="H13" t="b">
        <v>0</v>
      </c>
      <c r="I13" s="71">
        <v>1.54</v>
      </c>
      <c r="P13" s="2"/>
      <c r="Q13" t="s">
        <v>56</v>
      </c>
      <c r="R13" t="s">
        <v>56</v>
      </c>
      <c r="X13" s="2"/>
      <c r="Y13" t="s">
        <v>56</v>
      </c>
      <c r="Z13" t="s">
        <v>56</v>
      </c>
    </row>
    <row r="14" spans="1:32" customFormat="1" x14ac:dyDescent="0.3">
      <c r="A14" s="71">
        <v>2375</v>
      </c>
      <c r="B14" s="74">
        <v>43529</v>
      </c>
      <c r="C14" s="71" t="b">
        <v>1</v>
      </c>
      <c r="D14" s="71" t="s">
        <v>88</v>
      </c>
      <c r="E14" s="75" t="s">
        <v>56</v>
      </c>
      <c r="F14" s="71">
        <v>6</v>
      </c>
      <c r="G14" s="76">
        <v>21</v>
      </c>
      <c r="H14" t="b">
        <v>0</v>
      </c>
      <c r="I14" s="71">
        <v>1.58</v>
      </c>
      <c r="P14" s="2"/>
      <c r="Q14" t="s">
        <v>56</v>
      </c>
      <c r="R14" t="s">
        <v>56</v>
      </c>
      <c r="X14" s="2"/>
      <c r="Y14" t="s">
        <v>56</v>
      </c>
      <c r="Z14" t="s">
        <v>56</v>
      </c>
    </row>
    <row r="15" spans="1:32" customFormat="1" x14ac:dyDescent="0.3">
      <c r="A15" s="71">
        <v>2379</v>
      </c>
      <c r="B15" s="74">
        <v>43550</v>
      </c>
      <c r="C15" s="71" t="b">
        <v>1</v>
      </c>
      <c r="D15" s="71" t="s">
        <v>88</v>
      </c>
      <c r="E15" s="75">
        <v>1</v>
      </c>
      <c r="F15" s="71">
        <v>7</v>
      </c>
      <c r="G15" s="76">
        <v>10</v>
      </c>
      <c r="H15" t="b">
        <v>0</v>
      </c>
      <c r="I15" s="71">
        <v>1.34</v>
      </c>
      <c r="P15" s="2"/>
      <c r="Q15" t="s">
        <v>56</v>
      </c>
      <c r="R15" t="s">
        <v>56</v>
      </c>
      <c r="X15" s="2"/>
      <c r="Y15" t="s">
        <v>56</v>
      </c>
      <c r="Z15" t="s">
        <v>56</v>
      </c>
    </row>
    <row r="16" spans="1:32" customFormat="1" x14ac:dyDescent="0.3">
      <c r="A16" s="71">
        <v>2380</v>
      </c>
      <c r="B16" s="74">
        <v>43550</v>
      </c>
      <c r="C16" s="71" t="b">
        <v>0</v>
      </c>
      <c r="D16" s="71" t="s">
        <v>88</v>
      </c>
      <c r="E16" s="75">
        <v>2</v>
      </c>
      <c r="F16" s="71">
        <v>7</v>
      </c>
      <c r="G16" s="76">
        <v>9</v>
      </c>
      <c r="H16" t="b">
        <v>0</v>
      </c>
      <c r="I16" s="71">
        <v>1.68</v>
      </c>
      <c r="P16" s="2"/>
      <c r="Q16" t="s">
        <v>56</v>
      </c>
      <c r="R16" t="s">
        <v>56</v>
      </c>
      <c r="X16" s="2"/>
      <c r="Y16" t="s">
        <v>56</v>
      </c>
      <c r="Z16" t="s">
        <v>56</v>
      </c>
    </row>
    <row r="17" spans="1:54" x14ac:dyDescent="0.3">
      <c r="A17" s="71">
        <v>2407</v>
      </c>
      <c r="B17" s="74">
        <v>43578</v>
      </c>
      <c r="C17" s="71" t="b">
        <v>0</v>
      </c>
      <c r="D17" s="71" t="s">
        <v>89</v>
      </c>
      <c r="E17" s="75">
        <v>2</v>
      </c>
      <c r="F17" s="71">
        <v>8</v>
      </c>
      <c r="G17" s="76">
        <v>5</v>
      </c>
      <c r="H17" t="b">
        <v>1</v>
      </c>
      <c r="I17" s="71">
        <v>2.06</v>
      </c>
      <c r="K17">
        <v>2.06</v>
      </c>
      <c r="L17"/>
      <c r="M17">
        <v>2.04</v>
      </c>
      <c r="N17">
        <v>2.2000000000000002</v>
      </c>
      <c r="O17">
        <v>2.3199999999999998</v>
      </c>
      <c r="P17" s="2">
        <v>2.4500000000000002</v>
      </c>
      <c r="Q17" t="s">
        <v>56</v>
      </c>
      <c r="R17" t="s">
        <v>56</v>
      </c>
      <c r="S17">
        <v>45</v>
      </c>
      <c r="T17">
        <v>45</v>
      </c>
      <c r="U17">
        <v>50</v>
      </c>
      <c r="V17">
        <v>70</v>
      </c>
      <c r="W17">
        <v>100</v>
      </c>
      <c r="X17" s="2"/>
      <c r="Y17" t="s">
        <v>56</v>
      </c>
      <c r="Z17" t="s">
        <v>56</v>
      </c>
      <c r="AA17">
        <v>38.4</v>
      </c>
      <c r="AB17">
        <v>38</v>
      </c>
      <c r="AC17">
        <v>38.9</v>
      </c>
      <c r="AD17">
        <v>38.9</v>
      </c>
      <c r="AE17">
        <v>38.4</v>
      </c>
      <c r="AF17"/>
      <c r="AG17"/>
      <c r="AH17"/>
      <c r="AI17"/>
      <c r="AJ17"/>
      <c r="AK17"/>
      <c r="AL17"/>
      <c r="AM17"/>
      <c r="AN17"/>
      <c r="AO17"/>
      <c r="AP17"/>
      <c r="AQ17"/>
      <c r="AR17"/>
      <c r="AS17"/>
      <c r="AT17"/>
      <c r="AU17"/>
      <c r="AV17"/>
      <c r="AW17"/>
      <c r="AX17"/>
      <c r="AY17"/>
      <c r="AZ17"/>
      <c r="BA17"/>
      <c r="BB17"/>
    </row>
    <row r="18" spans="1:54" x14ac:dyDescent="0.3">
      <c r="A18" s="71">
        <v>2408</v>
      </c>
      <c r="B18" s="74">
        <v>43578</v>
      </c>
      <c r="C18" s="71" t="b">
        <v>1</v>
      </c>
      <c r="D18" s="71" t="s">
        <v>88</v>
      </c>
      <c r="E18" s="75">
        <v>1</v>
      </c>
      <c r="F18" s="71">
        <v>8</v>
      </c>
      <c r="G18" s="76">
        <v>5</v>
      </c>
      <c r="H18" t="b">
        <v>1</v>
      </c>
      <c r="I18" s="71">
        <v>2.1800000000000002</v>
      </c>
      <c r="J18"/>
      <c r="K18"/>
      <c r="L18"/>
      <c r="M18"/>
      <c r="N18"/>
      <c r="O18"/>
      <c r="P18" s="2"/>
      <c r="Q18" t="s">
        <v>56</v>
      </c>
      <c r="R18" t="s">
        <v>56</v>
      </c>
      <c r="S18"/>
      <c r="T18"/>
      <c r="U18"/>
      <c r="V18"/>
      <c r="W18"/>
      <c r="X18" s="2"/>
      <c r="Y18" t="s">
        <v>56</v>
      </c>
      <c r="Z18" t="s">
        <v>56</v>
      </c>
      <c r="AA18"/>
      <c r="AB18"/>
      <c r="AC18"/>
      <c r="AD18"/>
      <c r="AE18"/>
      <c r="AF18"/>
      <c r="AG18"/>
      <c r="AH18"/>
      <c r="AI18"/>
      <c r="AJ18"/>
      <c r="AK18"/>
      <c r="AL18"/>
      <c r="AM18"/>
      <c r="AN18"/>
      <c r="AO18"/>
      <c r="AP18"/>
      <c r="AQ18"/>
      <c r="AR18"/>
      <c r="AS18"/>
      <c r="AT18"/>
      <c r="AU18"/>
      <c r="AV18"/>
      <c r="AW18"/>
      <c r="AX18"/>
      <c r="AY18"/>
      <c r="AZ18"/>
      <c r="BA18"/>
      <c r="BB18"/>
    </row>
    <row r="19" spans="1:54" x14ac:dyDescent="0.3">
      <c r="A19" s="71">
        <v>2409</v>
      </c>
      <c r="B19" s="74">
        <v>43592</v>
      </c>
      <c r="C19" s="71" t="b">
        <v>1</v>
      </c>
      <c r="D19" s="71" t="s">
        <v>88</v>
      </c>
      <c r="E19" s="71">
        <v>3</v>
      </c>
      <c r="F19" s="71">
        <v>9</v>
      </c>
      <c r="G19" s="76">
        <v>7</v>
      </c>
      <c r="H19" t="b">
        <v>0</v>
      </c>
      <c r="I19" s="71">
        <v>1.76</v>
      </c>
      <c r="J19"/>
      <c r="K19"/>
      <c r="L19"/>
      <c r="M19"/>
      <c r="N19"/>
      <c r="O19"/>
      <c r="P19" s="2"/>
      <c r="Q19" t="s">
        <v>56</v>
      </c>
      <c r="R19" t="s">
        <v>56</v>
      </c>
      <c r="S19"/>
      <c r="T19"/>
      <c r="U19"/>
      <c r="V19"/>
      <c r="W19"/>
      <c r="X19" s="2"/>
      <c r="Y19" t="s">
        <v>56</v>
      </c>
      <c r="Z19" t="s">
        <v>56</v>
      </c>
      <c r="AA19"/>
      <c r="AB19"/>
      <c r="AC19"/>
      <c r="AD19"/>
      <c r="AE19"/>
      <c r="AF19"/>
      <c r="AG19"/>
      <c r="AH19"/>
      <c r="AI19"/>
      <c r="AJ19"/>
      <c r="AK19"/>
      <c r="AL19"/>
      <c r="AM19"/>
      <c r="AN19"/>
      <c r="AO19"/>
      <c r="AP19"/>
      <c r="AQ19"/>
      <c r="AR19"/>
      <c r="AS19"/>
      <c r="AT19"/>
      <c r="AU19"/>
      <c r="AV19"/>
      <c r="AW19"/>
      <c r="AX19"/>
      <c r="AY19"/>
      <c r="AZ19"/>
      <c r="BA19"/>
      <c r="BB19"/>
    </row>
    <row r="20" spans="1:54" x14ac:dyDescent="0.3">
      <c r="A20" s="72">
        <v>2410</v>
      </c>
      <c r="B20" s="74">
        <v>43592</v>
      </c>
      <c r="C20" s="72" t="b">
        <v>1</v>
      </c>
      <c r="D20" s="71" t="s">
        <v>89</v>
      </c>
      <c r="E20" s="72">
        <v>3</v>
      </c>
      <c r="F20" s="72">
        <v>9</v>
      </c>
      <c r="G20" s="76">
        <v>7</v>
      </c>
      <c r="H20" t="b">
        <v>0</v>
      </c>
      <c r="I20" s="71">
        <v>1.84</v>
      </c>
      <c r="J20"/>
      <c r="K20"/>
      <c r="L20"/>
      <c r="M20"/>
      <c r="N20"/>
      <c r="O20"/>
      <c r="P20" s="2"/>
      <c r="Q20" t="s">
        <v>56</v>
      </c>
      <c r="R20" t="s">
        <v>56</v>
      </c>
      <c r="S20"/>
      <c r="T20"/>
      <c r="U20"/>
      <c r="V20"/>
      <c r="W20"/>
      <c r="X20" s="2"/>
      <c r="Y20" t="s">
        <v>56</v>
      </c>
      <c r="Z20" t="s">
        <v>56</v>
      </c>
      <c r="AA20"/>
      <c r="AB20"/>
      <c r="AC20"/>
      <c r="AD20"/>
      <c r="AE20"/>
      <c r="AF20"/>
      <c r="AG20"/>
      <c r="AH20"/>
      <c r="AI20"/>
      <c r="AJ20"/>
      <c r="AK20"/>
      <c r="AL20"/>
      <c r="AM20"/>
      <c r="AN20"/>
      <c r="AO20"/>
      <c r="AP20"/>
      <c r="AQ20"/>
      <c r="AR20"/>
      <c r="AS20"/>
      <c r="AT20"/>
      <c r="AU20"/>
      <c r="AV20"/>
      <c r="AW20"/>
      <c r="AX20"/>
      <c r="AY20"/>
      <c r="AZ20"/>
      <c r="BA20"/>
      <c r="BB20"/>
    </row>
    <row r="26" spans="1:54" x14ac:dyDescent="0.3">
      <c r="G26" s="151"/>
      <c r="H26" s="151"/>
      <c r="I26" s="151"/>
      <c r="J26" s="151"/>
      <c r="K26" s="151"/>
      <c r="L26" s="151"/>
      <c r="M26" s="151"/>
      <c r="N26" s="151"/>
      <c r="O26" s="151"/>
      <c r="P26" s="151"/>
      <c r="Q26" s="151"/>
      <c r="R26" s="151"/>
      <c r="S26" s="151"/>
      <c r="T26" s="151"/>
      <c r="U26" s="151"/>
      <c r="V26" s="151"/>
    </row>
    <row r="27" spans="1:54" x14ac:dyDescent="0.3">
      <c r="G27" s="151"/>
      <c r="H27" s="151"/>
      <c r="I27" s="151"/>
      <c r="J27" s="151"/>
      <c r="K27" s="151"/>
      <c r="L27" s="151"/>
      <c r="M27" s="151"/>
      <c r="N27" s="151"/>
      <c r="O27" s="151"/>
      <c r="P27" s="151"/>
      <c r="Q27" s="151"/>
      <c r="R27" s="151"/>
      <c r="S27" s="151"/>
      <c r="T27" s="151"/>
      <c r="U27" s="151"/>
      <c r="V27" s="151"/>
    </row>
    <row r="28" spans="1:54" x14ac:dyDescent="0.3">
      <c r="G28" s="151"/>
      <c r="H28" s="151"/>
      <c r="I28" s="151"/>
      <c r="J28" s="151"/>
      <c r="K28" s="151"/>
      <c r="L28" s="151"/>
      <c r="M28" s="151"/>
      <c r="N28" s="151"/>
      <c r="O28" s="151"/>
      <c r="P28" s="151"/>
      <c r="Q28" s="151"/>
      <c r="R28" s="151"/>
      <c r="S28" s="151"/>
      <c r="T28" s="151"/>
      <c r="U28" s="151"/>
      <c r="V28" s="151"/>
    </row>
    <row r="29" spans="1:54" x14ac:dyDescent="0.3">
      <c r="G29" s="151"/>
      <c r="H29" s="151"/>
      <c r="I29" s="151"/>
      <c r="J29" s="151"/>
      <c r="K29" s="151"/>
      <c r="L29" s="151"/>
      <c r="M29" s="151"/>
      <c r="N29" s="151"/>
      <c r="O29" s="151"/>
      <c r="P29" s="151"/>
      <c r="Q29" s="151"/>
      <c r="R29" s="151"/>
      <c r="S29" s="151"/>
      <c r="T29" s="151"/>
      <c r="U29" s="151"/>
      <c r="V29" s="151"/>
    </row>
    <row r="30" spans="1:54" x14ac:dyDescent="0.3">
      <c r="G30" s="151"/>
      <c r="H30" s="151"/>
      <c r="I30" s="151"/>
      <c r="J30" s="151"/>
      <c r="K30" s="151"/>
      <c r="L30" s="151"/>
      <c r="M30" s="151"/>
      <c r="N30" s="151"/>
      <c r="O30" s="151"/>
      <c r="P30" s="151"/>
      <c r="Q30" s="151"/>
      <c r="R30" s="151"/>
      <c r="S30" s="151"/>
      <c r="T30" s="151"/>
      <c r="U30" s="151"/>
      <c r="V30" s="151"/>
    </row>
  </sheetData>
  <mergeCells count="2">
    <mergeCell ref="I1:P1"/>
    <mergeCell ref="Q1:X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1:T24"/>
  <sheetViews>
    <sheetView workbookViewId="0">
      <selection activeCell="I30" sqref="I30"/>
    </sheetView>
  </sheetViews>
  <sheetFormatPr defaultColWidth="11" defaultRowHeight="15.6" x14ac:dyDescent="0.3"/>
  <sheetData>
    <row r="21" spans="1:20" x14ac:dyDescent="0.3">
      <c r="A21" s="85"/>
      <c r="B21" s="85"/>
      <c r="C21" s="85"/>
      <c r="D21" s="85"/>
      <c r="E21" s="85"/>
      <c r="F21" s="85"/>
      <c r="G21" s="85"/>
      <c r="H21" s="85"/>
      <c r="I21" s="85"/>
      <c r="J21" s="85"/>
      <c r="K21" s="85"/>
      <c r="L21" s="85"/>
      <c r="M21" s="85"/>
      <c r="N21" s="85"/>
      <c r="O21" s="85"/>
      <c r="P21" s="85"/>
      <c r="Q21" s="85"/>
      <c r="R21" s="85"/>
      <c r="S21" s="86"/>
      <c r="T21" s="85"/>
    </row>
    <row r="22" spans="1:20" x14ac:dyDescent="0.3">
      <c r="A22" s="85"/>
      <c r="B22" s="85"/>
      <c r="C22" s="85"/>
      <c r="D22" s="85"/>
      <c r="E22" s="85"/>
      <c r="F22" s="85"/>
      <c r="G22" s="85"/>
      <c r="H22" s="85"/>
      <c r="I22" s="85"/>
      <c r="J22" s="85"/>
      <c r="K22" s="85"/>
      <c r="L22" s="85"/>
      <c r="M22" s="85"/>
      <c r="N22" s="85"/>
      <c r="O22" s="85"/>
      <c r="P22" s="85"/>
      <c r="Q22" s="85"/>
      <c r="R22" s="85"/>
      <c r="S22" s="85"/>
      <c r="T22" s="85"/>
    </row>
    <row r="23" spans="1:20" x14ac:dyDescent="0.3">
      <c r="A23" s="85"/>
      <c r="B23" s="85"/>
      <c r="C23" s="85"/>
      <c r="D23" s="85"/>
      <c r="E23" s="85"/>
      <c r="F23" s="85"/>
      <c r="G23" s="85"/>
      <c r="H23" s="85"/>
      <c r="I23" s="85"/>
      <c r="J23" s="85"/>
      <c r="K23" s="85"/>
      <c r="L23" s="85"/>
      <c r="M23" s="85"/>
      <c r="N23" s="85"/>
      <c r="O23" s="85"/>
      <c r="P23" s="85"/>
      <c r="Q23" s="85"/>
      <c r="R23" s="85"/>
      <c r="S23" s="85"/>
      <c r="T23" s="85"/>
    </row>
    <row r="24" spans="1:20" x14ac:dyDescent="0.3">
      <c r="A24" s="85"/>
      <c r="B24" s="85"/>
      <c r="C24" s="85"/>
      <c r="D24" s="85"/>
      <c r="E24" s="85"/>
      <c r="F24" s="85"/>
      <c r="G24" s="85"/>
      <c r="H24" s="85"/>
      <c r="I24" s="85"/>
      <c r="J24" s="85"/>
      <c r="K24" s="85"/>
      <c r="L24" s="85"/>
      <c r="M24" s="85"/>
      <c r="N24" s="85"/>
      <c r="O24" s="85"/>
      <c r="P24" s="85"/>
      <c r="Q24" s="85"/>
      <c r="R24" s="85"/>
      <c r="S24" s="85"/>
      <c r="T24" s="8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45"/>
  <sheetViews>
    <sheetView topLeftCell="A37" zoomScaleNormal="100" workbookViewId="0">
      <selection activeCell="L42" sqref="L42"/>
    </sheetView>
  </sheetViews>
  <sheetFormatPr defaultColWidth="8.796875" defaultRowHeight="15.6" x14ac:dyDescent="0.3"/>
  <sheetData>
    <row r="1" spans="1:20" ht="16.2" thickBot="1" x14ac:dyDescent="0.35">
      <c r="A1" s="91" t="s">
        <v>0</v>
      </c>
      <c r="B1" s="91" t="s">
        <v>29</v>
      </c>
      <c r="C1" s="91" t="s">
        <v>57</v>
      </c>
      <c r="D1" s="91" t="s">
        <v>1</v>
      </c>
      <c r="E1" s="91" t="s">
        <v>2</v>
      </c>
      <c r="F1" s="91" t="s">
        <v>30</v>
      </c>
      <c r="G1" s="91" t="s">
        <v>91</v>
      </c>
      <c r="H1" s="92" t="s">
        <v>28</v>
      </c>
      <c r="I1" s="71" t="s">
        <v>153</v>
      </c>
      <c r="J1" s="93" t="s">
        <v>103</v>
      </c>
      <c r="K1" s="93"/>
      <c r="L1" s="93"/>
      <c r="M1" s="93"/>
      <c r="N1" s="93"/>
      <c r="O1" s="93"/>
      <c r="P1" s="93"/>
      <c r="Q1" s="93"/>
      <c r="R1" s="93"/>
      <c r="S1" s="93"/>
      <c r="T1" s="97"/>
    </row>
    <row r="2" spans="1:20" x14ac:dyDescent="0.3">
      <c r="A2" s="71">
        <v>2334</v>
      </c>
      <c r="B2" s="70">
        <v>43403</v>
      </c>
      <c r="C2" s="71" t="b">
        <v>0</v>
      </c>
      <c r="D2" s="72" t="s">
        <v>88</v>
      </c>
      <c r="E2" s="71">
        <v>1</v>
      </c>
      <c r="F2" s="71">
        <v>1</v>
      </c>
      <c r="G2" s="72">
        <v>1.5</v>
      </c>
      <c r="H2" s="94">
        <v>12</v>
      </c>
      <c r="I2" s="71">
        <v>0</v>
      </c>
      <c r="J2" s="88">
        <v>20</v>
      </c>
      <c r="K2" s="85"/>
      <c r="L2" s="85"/>
      <c r="M2" s="85"/>
    </row>
    <row r="3" spans="1:20" x14ac:dyDescent="0.3">
      <c r="A3" s="71">
        <v>2335</v>
      </c>
      <c r="B3" s="70">
        <v>43403</v>
      </c>
      <c r="C3" s="71" t="b">
        <v>0</v>
      </c>
      <c r="D3" s="72" t="s">
        <v>89</v>
      </c>
      <c r="E3" s="71">
        <v>2</v>
      </c>
      <c r="F3" s="71">
        <v>1</v>
      </c>
      <c r="G3" s="72">
        <v>1.54</v>
      </c>
      <c r="H3" s="94">
        <v>12</v>
      </c>
      <c r="I3" s="71">
        <v>0</v>
      </c>
      <c r="J3" s="88">
        <v>20</v>
      </c>
      <c r="K3" s="85"/>
      <c r="L3" s="85"/>
      <c r="M3" s="85"/>
    </row>
    <row r="4" spans="1:20" x14ac:dyDescent="0.3">
      <c r="A4" s="71">
        <v>2343</v>
      </c>
      <c r="B4" s="74">
        <v>43411</v>
      </c>
      <c r="C4" s="71" t="b">
        <v>0</v>
      </c>
      <c r="D4" s="71" t="s">
        <v>88</v>
      </c>
      <c r="E4" s="75">
        <v>2</v>
      </c>
      <c r="F4" s="71">
        <v>2</v>
      </c>
      <c r="G4" s="71">
        <v>1.82</v>
      </c>
      <c r="H4" s="94">
        <v>12</v>
      </c>
      <c r="I4" s="71">
        <v>0</v>
      </c>
      <c r="J4" s="88">
        <v>22</v>
      </c>
      <c r="K4" s="88"/>
      <c r="L4" s="88"/>
      <c r="M4" s="88"/>
    </row>
    <row r="5" spans="1:20" x14ac:dyDescent="0.3">
      <c r="A5" s="71">
        <v>2344</v>
      </c>
      <c r="B5" s="74">
        <v>43411</v>
      </c>
      <c r="C5" s="71" t="b">
        <v>0</v>
      </c>
      <c r="D5" s="71" t="s">
        <v>88</v>
      </c>
      <c r="E5" s="75">
        <v>1</v>
      </c>
      <c r="F5" s="71">
        <v>2</v>
      </c>
      <c r="G5" s="71">
        <v>1.96</v>
      </c>
      <c r="H5" s="94">
        <v>14</v>
      </c>
      <c r="I5" s="71">
        <v>0</v>
      </c>
      <c r="J5" s="88">
        <v>22</v>
      </c>
      <c r="K5" s="88"/>
      <c r="L5" s="88"/>
      <c r="M5" s="88"/>
    </row>
    <row r="6" spans="1:20" x14ac:dyDescent="0.3">
      <c r="A6" s="71">
        <v>2350</v>
      </c>
      <c r="B6" s="77">
        <v>43424</v>
      </c>
      <c r="C6" s="71" t="b">
        <v>0</v>
      </c>
      <c r="D6" s="78" t="s">
        <v>88</v>
      </c>
      <c r="E6" s="79">
        <v>1</v>
      </c>
      <c r="F6" s="71">
        <v>3</v>
      </c>
      <c r="G6" s="78">
        <v>1.46</v>
      </c>
      <c r="H6" s="95">
        <v>6</v>
      </c>
      <c r="I6" s="71">
        <v>0</v>
      </c>
      <c r="J6" s="89">
        <v>19.5</v>
      </c>
      <c r="K6" s="89"/>
      <c r="L6" s="89"/>
      <c r="M6" s="89"/>
    </row>
    <row r="7" spans="1:20" x14ac:dyDescent="0.3">
      <c r="A7" s="71">
        <v>2351</v>
      </c>
      <c r="B7" s="81">
        <v>43424</v>
      </c>
      <c r="C7" s="71" t="b">
        <v>0</v>
      </c>
      <c r="D7" s="82" t="s">
        <v>88</v>
      </c>
      <c r="E7" s="83">
        <v>2</v>
      </c>
      <c r="F7" s="71">
        <v>3</v>
      </c>
      <c r="G7" s="82">
        <v>1.52</v>
      </c>
      <c r="H7" s="96">
        <v>6</v>
      </c>
      <c r="I7" s="71">
        <v>0</v>
      </c>
      <c r="J7" s="90">
        <v>20.5</v>
      </c>
      <c r="K7" s="90"/>
      <c r="L7" s="90"/>
      <c r="M7" s="90"/>
    </row>
    <row r="8" spans="1:20" x14ac:dyDescent="0.3">
      <c r="A8" s="71">
        <v>2367</v>
      </c>
      <c r="B8" s="74">
        <v>43507</v>
      </c>
      <c r="C8" s="71" t="b">
        <v>0</v>
      </c>
      <c r="D8" s="71" t="s">
        <v>89</v>
      </c>
      <c r="E8" s="75">
        <v>2</v>
      </c>
      <c r="F8" s="71">
        <v>4</v>
      </c>
      <c r="G8" s="71">
        <v>1.32</v>
      </c>
      <c r="H8" s="94">
        <v>1</v>
      </c>
      <c r="I8" s="71">
        <v>0</v>
      </c>
      <c r="J8" s="88">
        <v>22</v>
      </c>
      <c r="K8" s="88"/>
      <c r="L8" s="88"/>
      <c r="M8" s="88"/>
    </row>
    <row r="9" spans="1:20" x14ac:dyDescent="0.3">
      <c r="A9" s="71">
        <v>2368</v>
      </c>
      <c r="B9" s="74">
        <v>43507</v>
      </c>
      <c r="C9" s="71" t="b">
        <v>1</v>
      </c>
      <c r="D9" s="71" t="s">
        <v>88</v>
      </c>
      <c r="E9" s="75">
        <v>1</v>
      </c>
      <c r="F9" s="71">
        <v>4</v>
      </c>
      <c r="G9" s="71">
        <v>1.36</v>
      </c>
      <c r="H9" s="94">
        <v>1</v>
      </c>
      <c r="I9" s="71">
        <v>0</v>
      </c>
      <c r="J9" s="88">
        <v>22</v>
      </c>
      <c r="K9" s="88"/>
      <c r="L9" s="88"/>
      <c r="M9" s="88"/>
    </row>
    <row r="10" spans="1:20" x14ac:dyDescent="0.3">
      <c r="A10" s="71">
        <v>2370</v>
      </c>
      <c r="B10" s="74">
        <v>43514</v>
      </c>
      <c r="C10" s="71" t="b">
        <v>0</v>
      </c>
      <c r="D10" s="71" t="s">
        <v>89</v>
      </c>
      <c r="E10" s="75">
        <v>2</v>
      </c>
      <c r="F10" s="71">
        <v>5</v>
      </c>
      <c r="G10" s="71">
        <v>1.52</v>
      </c>
      <c r="H10" s="94">
        <v>16</v>
      </c>
      <c r="I10" s="71">
        <v>0</v>
      </c>
      <c r="J10" s="88">
        <v>22</v>
      </c>
      <c r="K10" s="88"/>
      <c r="L10" s="88"/>
      <c r="M10" s="88"/>
    </row>
    <row r="11" spans="1:20" x14ac:dyDescent="0.3">
      <c r="A11" s="71">
        <v>2371</v>
      </c>
      <c r="B11" s="74">
        <v>43514</v>
      </c>
      <c r="C11" s="71" t="b">
        <v>1</v>
      </c>
      <c r="D11" s="72" t="s">
        <v>88</v>
      </c>
      <c r="E11" s="75" t="s">
        <v>56</v>
      </c>
      <c r="F11" s="71">
        <v>5</v>
      </c>
      <c r="G11" s="72">
        <v>1.6</v>
      </c>
      <c r="H11" s="94">
        <v>16</v>
      </c>
      <c r="I11" s="71">
        <v>0</v>
      </c>
      <c r="J11" s="85">
        <v>22</v>
      </c>
      <c r="K11" s="85"/>
      <c r="L11" s="85"/>
      <c r="M11" s="85"/>
    </row>
    <row r="12" spans="1:20" x14ac:dyDescent="0.3">
      <c r="A12" s="71">
        <v>2374</v>
      </c>
      <c r="B12" s="74">
        <v>43529</v>
      </c>
      <c r="C12" s="71" t="b">
        <v>0</v>
      </c>
      <c r="D12" s="71" t="s">
        <v>88</v>
      </c>
      <c r="E12" s="75">
        <v>1</v>
      </c>
      <c r="F12" s="71">
        <v>6</v>
      </c>
      <c r="G12" s="71">
        <v>1.54</v>
      </c>
      <c r="H12" s="94">
        <v>21</v>
      </c>
      <c r="I12" s="71">
        <v>0</v>
      </c>
      <c r="J12" s="88">
        <v>22</v>
      </c>
      <c r="K12" s="85"/>
      <c r="L12" s="85"/>
      <c r="M12" s="85"/>
    </row>
    <row r="13" spans="1:20" x14ac:dyDescent="0.3">
      <c r="A13" s="71">
        <v>2375</v>
      </c>
      <c r="B13" s="74">
        <v>43529</v>
      </c>
      <c r="C13" s="71" t="b">
        <v>1</v>
      </c>
      <c r="D13" s="71" t="s">
        <v>88</v>
      </c>
      <c r="E13" s="75" t="s">
        <v>56</v>
      </c>
      <c r="F13" s="71">
        <v>6</v>
      </c>
      <c r="G13" s="71">
        <v>1.58</v>
      </c>
      <c r="H13" s="94">
        <v>21</v>
      </c>
      <c r="I13" s="71">
        <v>0</v>
      </c>
      <c r="J13" s="88">
        <v>22</v>
      </c>
      <c r="K13" s="88"/>
      <c r="L13" s="88"/>
      <c r="M13" s="88"/>
    </row>
    <row r="14" spans="1:20" x14ac:dyDescent="0.3">
      <c r="A14" s="71">
        <v>2379</v>
      </c>
      <c r="B14" s="74">
        <v>43550</v>
      </c>
      <c r="C14" s="71" t="b">
        <v>1</v>
      </c>
      <c r="D14" s="71" t="s">
        <v>88</v>
      </c>
      <c r="E14" s="75">
        <v>1</v>
      </c>
      <c r="F14" s="71">
        <v>7</v>
      </c>
      <c r="G14" s="71">
        <v>1.34</v>
      </c>
      <c r="H14" s="94">
        <v>10</v>
      </c>
      <c r="I14" s="71">
        <v>0</v>
      </c>
      <c r="J14" s="88">
        <v>22</v>
      </c>
      <c r="K14" s="88"/>
      <c r="L14" s="88"/>
      <c r="M14" s="88"/>
    </row>
    <row r="15" spans="1:20" x14ac:dyDescent="0.3">
      <c r="A15" s="71">
        <v>2380</v>
      </c>
      <c r="B15" s="74">
        <v>43550</v>
      </c>
      <c r="C15" s="71" t="b">
        <v>0</v>
      </c>
      <c r="D15" s="71" t="s">
        <v>88</v>
      </c>
      <c r="E15" s="75">
        <v>2</v>
      </c>
      <c r="F15" s="71">
        <v>7</v>
      </c>
      <c r="G15" s="71">
        <v>1.68</v>
      </c>
      <c r="H15" s="94">
        <v>9</v>
      </c>
      <c r="I15" s="71">
        <v>0</v>
      </c>
      <c r="J15" s="88">
        <v>22</v>
      </c>
      <c r="K15" s="88"/>
      <c r="L15" s="88"/>
      <c r="M15" s="88"/>
    </row>
    <row r="16" spans="1:20" x14ac:dyDescent="0.3">
      <c r="A16" s="71">
        <v>2407</v>
      </c>
      <c r="B16" s="74">
        <v>43578</v>
      </c>
      <c r="C16" s="71" t="b">
        <v>0</v>
      </c>
      <c r="D16" s="71" t="s">
        <v>89</v>
      </c>
      <c r="E16" s="75">
        <v>2</v>
      </c>
      <c r="F16" s="71">
        <v>8</v>
      </c>
      <c r="G16" s="71">
        <v>2.06</v>
      </c>
      <c r="H16" s="94">
        <v>5</v>
      </c>
      <c r="I16" s="71">
        <v>0</v>
      </c>
      <c r="J16" s="88">
        <v>21.5</v>
      </c>
      <c r="K16" s="85"/>
      <c r="L16" s="85"/>
      <c r="M16" s="88"/>
    </row>
    <row r="17" spans="1:13" x14ac:dyDescent="0.3">
      <c r="A17" s="71">
        <v>2408</v>
      </c>
      <c r="B17" s="74">
        <v>43578</v>
      </c>
      <c r="C17" s="71" t="b">
        <v>1</v>
      </c>
      <c r="D17" s="71" t="s">
        <v>88</v>
      </c>
      <c r="E17" s="75">
        <v>1</v>
      </c>
      <c r="F17" s="71">
        <v>8</v>
      </c>
      <c r="G17" s="71">
        <v>2.1800000000000002</v>
      </c>
      <c r="H17" s="94">
        <v>5</v>
      </c>
      <c r="I17" s="71">
        <v>0</v>
      </c>
      <c r="J17" s="88">
        <v>22</v>
      </c>
      <c r="K17" s="85"/>
      <c r="L17" s="85"/>
      <c r="M17" s="85"/>
    </row>
    <row r="18" spans="1:13" x14ac:dyDescent="0.3">
      <c r="A18" s="71">
        <v>2409</v>
      </c>
      <c r="B18" s="74">
        <v>43592</v>
      </c>
      <c r="C18" s="71" t="b">
        <v>1</v>
      </c>
      <c r="D18" s="71" t="s">
        <v>88</v>
      </c>
      <c r="E18" s="71">
        <v>3</v>
      </c>
      <c r="F18" s="71">
        <v>9</v>
      </c>
      <c r="G18" s="71">
        <v>1.76</v>
      </c>
      <c r="H18" s="94">
        <v>7</v>
      </c>
      <c r="I18" s="71">
        <v>0</v>
      </c>
      <c r="J18" s="88" t="s">
        <v>56</v>
      </c>
      <c r="K18" s="88"/>
      <c r="L18" s="88"/>
      <c r="M18" s="88"/>
    </row>
    <row r="19" spans="1:13" x14ac:dyDescent="0.3">
      <c r="A19" s="72">
        <v>2410</v>
      </c>
      <c r="B19" s="74">
        <v>43592</v>
      </c>
      <c r="C19" s="72" t="b">
        <v>1</v>
      </c>
      <c r="D19" s="71" t="s">
        <v>89</v>
      </c>
      <c r="E19" s="72">
        <v>3</v>
      </c>
      <c r="F19" s="72">
        <v>9</v>
      </c>
      <c r="G19" s="71">
        <v>1.84</v>
      </c>
      <c r="H19" s="94">
        <v>7</v>
      </c>
      <c r="I19" s="71">
        <v>0</v>
      </c>
      <c r="J19" s="88" t="s">
        <v>56</v>
      </c>
      <c r="K19" s="88"/>
      <c r="L19" s="88"/>
      <c r="M19" s="88"/>
    </row>
    <row r="20" spans="1:13" x14ac:dyDescent="0.3">
      <c r="A20" s="71">
        <v>2334</v>
      </c>
      <c r="B20" s="70">
        <v>43403</v>
      </c>
      <c r="C20" s="71" t="b">
        <v>0</v>
      </c>
      <c r="D20" s="72" t="s">
        <v>88</v>
      </c>
      <c r="E20" s="71">
        <v>1</v>
      </c>
      <c r="F20" s="71">
        <v>1</v>
      </c>
      <c r="G20" s="72">
        <v>1.5</v>
      </c>
      <c r="H20" s="94">
        <v>12</v>
      </c>
      <c r="I20" s="71">
        <v>2</v>
      </c>
      <c r="J20" s="85">
        <v>15</v>
      </c>
    </row>
    <row r="21" spans="1:13" x14ac:dyDescent="0.3">
      <c r="A21" s="71">
        <v>2335</v>
      </c>
      <c r="B21" s="70">
        <v>43403</v>
      </c>
      <c r="C21" s="71" t="b">
        <v>0</v>
      </c>
      <c r="D21" s="72" t="s">
        <v>89</v>
      </c>
      <c r="E21" s="71">
        <v>2</v>
      </c>
      <c r="F21" s="71">
        <v>1</v>
      </c>
      <c r="G21" s="72">
        <v>1.54</v>
      </c>
      <c r="H21" s="94">
        <v>12</v>
      </c>
      <c r="I21" s="71">
        <v>2</v>
      </c>
      <c r="J21" s="85">
        <v>13.5</v>
      </c>
    </row>
    <row r="22" spans="1:13" x14ac:dyDescent="0.3">
      <c r="A22" s="71">
        <v>2343</v>
      </c>
      <c r="B22" s="74">
        <v>43411</v>
      </c>
      <c r="C22" s="71" t="b">
        <v>0</v>
      </c>
      <c r="D22" s="71" t="s">
        <v>88</v>
      </c>
      <c r="E22" s="75">
        <v>2</v>
      </c>
      <c r="F22" s="71">
        <v>2</v>
      </c>
      <c r="G22" s="71">
        <v>1.82</v>
      </c>
      <c r="H22" s="94">
        <v>12</v>
      </c>
      <c r="I22" s="71">
        <v>2</v>
      </c>
      <c r="J22" s="88">
        <v>18</v>
      </c>
    </row>
    <row r="23" spans="1:13" x14ac:dyDescent="0.3">
      <c r="A23" s="71">
        <v>2344</v>
      </c>
      <c r="B23" s="74">
        <v>43411</v>
      </c>
      <c r="C23" s="71" t="b">
        <v>0</v>
      </c>
      <c r="D23" s="71" t="s">
        <v>88</v>
      </c>
      <c r="E23" s="75">
        <v>1</v>
      </c>
      <c r="F23" s="71">
        <v>2</v>
      </c>
      <c r="G23" s="71">
        <v>1.96</v>
      </c>
      <c r="H23" s="94">
        <v>14</v>
      </c>
      <c r="I23" s="71">
        <v>2</v>
      </c>
      <c r="J23" s="88">
        <v>5.5</v>
      </c>
    </row>
    <row r="24" spans="1:13" x14ac:dyDescent="0.3">
      <c r="A24" s="71">
        <v>2350</v>
      </c>
      <c r="B24" s="77">
        <v>43424</v>
      </c>
      <c r="C24" s="71" t="b">
        <v>0</v>
      </c>
      <c r="D24" s="78" t="s">
        <v>88</v>
      </c>
      <c r="E24" s="79">
        <v>1</v>
      </c>
      <c r="F24" s="71">
        <v>3</v>
      </c>
      <c r="G24" s="78">
        <v>1.46</v>
      </c>
      <c r="H24" s="95">
        <v>6</v>
      </c>
      <c r="I24" s="71">
        <v>2</v>
      </c>
      <c r="J24" s="89">
        <v>18</v>
      </c>
    </row>
    <row r="25" spans="1:13" x14ac:dyDescent="0.3">
      <c r="A25" s="71">
        <v>2351</v>
      </c>
      <c r="B25" s="81">
        <v>43424</v>
      </c>
      <c r="C25" s="71" t="b">
        <v>0</v>
      </c>
      <c r="D25" s="82" t="s">
        <v>88</v>
      </c>
      <c r="E25" s="83">
        <v>2</v>
      </c>
      <c r="F25" s="71">
        <v>3</v>
      </c>
      <c r="G25" s="82">
        <v>1.52</v>
      </c>
      <c r="H25" s="96">
        <v>6</v>
      </c>
      <c r="I25" s="71">
        <v>2</v>
      </c>
      <c r="J25" s="90">
        <v>22</v>
      </c>
    </row>
    <row r="26" spans="1:13" x14ac:dyDescent="0.3">
      <c r="A26" s="71">
        <v>2367</v>
      </c>
      <c r="B26" s="74">
        <v>43507</v>
      </c>
      <c r="C26" s="71" t="b">
        <v>0</v>
      </c>
      <c r="D26" s="71" t="s">
        <v>89</v>
      </c>
      <c r="E26" s="75">
        <v>2</v>
      </c>
      <c r="F26" s="71">
        <v>4</v>
      </c>
      <c r="G26" s="71">
        <v>1.32</v>
      </c>
      <c r="H26" s="94">
        <v>1</v>
      </c>
      <c r="I26" s="71">
        <v>2</v>
      </c>
      <c r="J26" s="88"/>
    </row>
    <row r="27" spans="1:13" x14ac:dyDescent="0.3">
      <c r="A27" s="71">
        <v>2368</v>
      </c>
      <c r="B27" s="74">
        <v>43507</v>
      </c>
      <c r="C27" s="71" t="b">
        <v>1</v>
      </c>
      <c r="D27" s="71" t="s">
        <v>88</v>
      </c>
      <c r="E27" s="75">
        <v>1</v>
      </c>
      <c r="F27" s="71">
        <v>4</v>
      </c>
      <c r="G27" s="71">
        <v>1.36</v>
      </c>
      <c r="H27" s="94">
        <v>1</v>
      </c>
      <c r="I27" s="71">
        <v>2</v>
      </c>
      <c r="J27" s="88" t="s">
        <v>56</v>
      </c>
    </row>
    <row r="28" spans="1:13" x14ac:dyDescent="0.3">
      <c r="A28" s="71">
        <v>2370</v>
      </c>
      <c r="B28" s="74">
        <v>43514</v>
      </c>
      <c r="C28" s="71" t="b">
        <v>0</v>
      </c>
      <c r="D28" s="71" t="s">
        <v>89</v>
      </c>
      <c r="E28" s="75">
        <v>2</v>
      </c>
      <c r="F28" s="71">
        <v>5</v>
      </c>
      <c r="G28" s="71">
        <v>1.52</v>
      </c>
      <c r="H28" s="94">
        <v>16</v>
      </c>
      <c r="I28" s="71">
        <v>2</v>
      </c>
      <c r="J28" s="88" t="s">
        <v>56</v>
      </c>
    </row>
    <row r="29" spans="1:13" x14ac:dyDescent="0.3">
      <c r="A29" s="71">
        <v>2371</v>
      </c>
      <c r="B29" s="74">
        <v>43514</v>
      </c>
      <c r="C29" s="71" t="b">
        <v>1</v>
      </c>
      <c r="D29" s="72" t="s">
        <v>88</v>
      </c>
      <c r="E29" s="75" t="s">
        <v>56</v>
      </c>
      <c r="F29" s="71">
        <v>5</v>
      </c>
      <c r="G29" s="72">
        <v>1.6</v>
      </c>
      <c r="H29" s="94">
        <v>16</v>
      </c>
      <c r="I29" s="71">
        <v>2</v>
      </c>
      <c r="J29" s="85" t="s">
        <v>56</v>
      </c>
    </row>
    <row r="30" spans="1:13" x14ac:dyDescent="0.3">
      <c r="A30" s="71">
        <v>2374</v>
      </c>
      <c r="B30" s="74">
        <v>43529</v>
      </c>
      <c r="C30" s="71" t="b">
        <v>0</v>
      </c>
      <c r="D30" s="71" t="s">
        <v>88</v>
      </c>
      <c r="E30" s="75">
        <v>1</v>
      </c>
      <c r="F30" s="71">
        <v>6</v>
      </c>
      <c r="G30" s="71">
        <v>1.54</v>
      </c>
      <c r="H30" s="94">
        <v>21</v>
      </c>
      <c r="I30" s="71">
        <v>2</v>
      </c>
      <c r="J30" s="85">
        <v>3</v>
      </c>
    </row>
    <row r="31" spans="1:13" x14ac:dyDescent="0.3">
      <c r="A31" s="71">
        <v>2375</v>
      </c>
      <c r="B31" s="74">
        <v>43529</v>
      </c>
      <c r="C31" s="71" t="b">
        <v>1</v>
      </c>
      <c r="D31" s="71" t="s">
        <v>88</v>
      </c>
      <c r="E31" s="75" t="s">
        <v>56</v>
      </c>
      <c r="F31" s="71">
        <v>6</v>
      </c>
      <c r="G31" s="71">
        <v>1.58</v>
      </c>
      <c r="H31" s="94">
        <v>21</v>
      </c>
      <c r="I31" s="71">
        <v>2</v>
      </c>
      <c r="J31" s="88" t="s">
        <v>56</v>
      </c>
    </row>
    <row r="32" spans="1:13" x14ac:dyDescent="0.3">
      <c r="A32" s="71">
        <v>2379</v>
      </c>
      <c r="B32" s="74">
        <v>43550</v>
      </c>
      <c r="C32" s="71" t="b">
        <v>1</v>
      </c>
      <c r="D32" s="71" t="s">
        <v>88</v>
      </c>
      <c r="E32" s="75">
        <v>1</v>
      </c>
      <c r="F32" s="71">
        <v>7</v>
      </c>
      <c r="G32" s="71">
        <v>1.34</v>
      </c>
      <c r="H32" s="94">
        <v>10</v>
      </c>
      <c r="I32" s="71">
        <v>2</v>
      </c>
      <c r="J32" s="88" t="s">
        <v>56</v>
      </c>
    </row>
    <row r="33" spans="1:10" x14ac:dyDescent="0.3">
      <c r="A33" s="71">
        <v>2380</v>
      </c>
      <c r="B33" s="74">
        <v>43550</v>
      </c>
      <c r="C33" s="71" t="b">
        <v>0</v>
      </c>
      <c r="D33" s="71" t="s">
        <v>88</v>
      </c>
      <c r="E33" s="75">
        <v>2</v>
      </c>
      <c r="F33" s="71">
        <v>7</v>
      </c>
      <c r="G33" s="71">
        <v>1.68</v>
      </c>
      <c r="H33" s="94">
        <v>9</v>
      </c>
      <c r="I33" s="71">
        <v>2</v>
      </c>
      <c r="J33" s="88">
        <v>16</v>
      </c>
    </row>
    <row r="34" spans="1:10" x14ac:dyDescent="0.3">
      <c r="A34" s="71">
        <v>2407</v>
      </c>
      <c r="B34" s="74">
        <v>43578</v>
      </c>
      <c r="C34" s="71" t="b">
        <v>0</v>
      </c>
      <c r="D34" s="71" t="s">
        <v>89</v>
      </c>
      <c r="E34" s="75">
        <v>2</v>
      </c>
      <c r="F34" s="71">
        <v>8</v>
      </c>
      <c r="G34" s="71">
        <v>2.06</v>
      </c>
      <c r="H34" s="94">
        <v>5</v>
      </c>
      <c r="I34" s="71">
        <v>2</v>
      </c>
      <c r="J34" s="88">
        <v>11.5</v>
      </c>
    </row>
    <row r="35" spans="1:10" x14ac:dyDescent="0.3">
      <c r="A35" s="71">
        <v>2408</v>
      </c>
      <c r="B35" s="74">
        <v>43578</v>
      </c>
      <c r="C35" s="71" t="b">
        <v>1</v>
      </c>
      <c r="D35" s="71" t="s">
        <v>88</v>
      </c>
      <c r="E35" s="75">
        <v>1</v>
      </c>
      <c r="F35" s="71">
        <v>8</v>
      </c>
      <c r="G35" s="71">
        <v>2.1800000000000002</v>
      </c>
      <c r="H35" s="94">
        <v>5</v>
      </c>
      <c r="I35" s="71">
        <v>2</v>
      </c>
      <c r="J35" s="85" t="s">
        <v>56</v>
      </c>
    </row>
    <row r="36" spans="1:10" x14ac:dyDescent="0.3">
      <c r="A36" s="71">
        <v>2409</v>
      </c>
      <c r="B36" s="74">
        <v>43592</v>
      </c>
      <c r="C36" s="71" t="b">
        <v>1</v>
      </c>
      <c r="D36" s="71" t="s">
        <v>88</v>
      </c>
      <c r="E36" s="71">
        <v>3</v>
      </c>
      <c r="F36" s="71">
        <v>9</v>
      </c>
      <c r="G36" s="71">
        <v>1.76</v>
      </c>
      <c r="H36" s="94">
        <v>7</v>
      </c>
      <c r="I36" s="71">
        <v>2</v>
      </c>
      <c r="J36" s="88" t="s">
        <v>56</v>
      </c>
    </row>
    <row r="37" spans="1:10" x14ac:dyDescent="0.3">
      <c r="A37" s="72">
        <v>2410</v>
      </c>
      <c r="B37" s="74">
        <v>43592</v>
      </c>
      <c r="C37" s="72" t="b">
        <v>1</v>
      </c>
      <c r="D37" s="71" t="s">
        <v>89</v>
      </c>
      <c r="E37" s="72">
        <v>3</v>
      </c>
      <c r="F37" s="72">
        <v>9</v>
      </c>
      <c r="G37" s="71">
        <v>1.84</v>
      </c>
      <c r="H37" s="94">
        <v>7</v>
      </c>
      <c r="I37" s="71">
        <v>2</v>
      </c>
      <c r="J37" s="88" t="s">
        <v>56</v>
      </c>
    </row>
    <row r="38" spans="1:10" x14ac:dyDescent="0.3">
      <c r="A38" s="71">
        <v>2334</v>
      </c>
      <c r="B38" s="70">
        <v>43403</v>
      </c>
      <c r="C38" s="71" t="b">
        <v>0</v>
      </c>
      <c r="D38" s="72" t="s">
        <v>88</v>
      </c>
      <c r="E38" s="71">
        <v>1</v>
      </c>
      <c r="F38" s="71">
        <v>1</v>
      </c>
      <c r="G38" s="72">
        <v>1.5</v>
      </c>
      <c r="H38" s="94">
        <v>12</v>
      </c>
      <c r="I38" s="71">
        <v>3</v>
      </c>
      <c r="J38" s="85">
        <v>21.5</v>
      </c>
    </row>
    <row r="39" spans="1:10" x14ac:dyDescent="0.3">
      <c r="A39" s="71">
        <v>2335</v>
      </c>
      <c r="B39" s="70">
        <v>43403</v>
      </c>
      <c r="C39" s="71" t="b">
        <v>0</v>
      </c>
      <c r="D39" s="72" t="s">
        <v>89</v>
      </c>
      <c r="E39" s="71">
        <v>2</v>
      </c>
      <c r="F39" s="71">
        <v>1</v>
      </c>
      <c r="G39" s="72">
        <v>1.54</v>
      </c>
      <c r="H39" s="94">
        <v>12</v>
      </c>
      <c r="I39" s="71">
        <v>3</v>
      </c>
      <c r="J39" s="85">
        <v>19.5</v>
      </c>
    </row>
    <row r="40" spans="1:10" x14ac:dyDescent="0.3">
      <c r="A40" s="71">
        <v>2343</v>
      </c>
      <c r="B40" s="74">
        <v>43411</v>
      </c>
      <c r="C40" s="71" t="b">
        <v>0</v>
      </c>
      <c r="D40" s="71" t="s">
        <v>88</v>
      </c>
      <c r="E40" s="75">
        <v>2</v>
      </c>
      <c r="F40" s="71">
        <v>2</v>
      </c>
      <c r="G40" s="71">
        <v>1.82</v>
      </c>
      <c r="H40" s="94">
        <v>12</v>
      </c>
      <c r="I40" s="71">
        <v>3</v>
      </c>
      <c r="J40" s="88">
        <v>20</v>
      </c>
    </row>
    <row r="41" spans="1:10" x14ac:dyDescent="0.3">
      <c r="A41" s="71">
        <v>2344</v>
      </c>
      <c r="B41" s="74">
        <v>43411</v>
      </c>
      <c r="C41" s="71" t="b">
        <v>0</v>
      </c>
      <c r="D41" s="71" t="s">
        <v>88</v>
      </c>
      <c r="E41" s="75">
        <v>1</v>
      </c>
      <c r="F41" s="71">
        <v>2</v>
      </c>
      <c r="G41" s="71">
        <v>1.96</v>
      </c>
      <c r="H41" s="94">
        <v>14</v>
      </c>
      <c r="I41" s="71">
        <v>3</v>
      </c>
      <c r="J41" s="88">
        <v>6</v>
      </c>
    </row>
    <row r="42" spans="1:10" x14ac:dyDescent="0.3">
      <c r="A42" s="71">
        <v>2350</v>
      </c>
      <c r="B42" s="77">
        <v>43424</v>
      </c>
      <c r="C42" s="71" t="b">
        <v>0</v>
      </c>
      <c r="D42" s="78" t="s">
        <v>88</v>
      </c>
      <c r="E42" s="79">
        <v>1</v>
      </c>
      <c r="F42" s="71">
        <v>3</v>
      </c>
      <c r="G42" s="78">
        <v>1.46</v>
      </c>
      <c r="H42" s="95">
        <v>6</v>
      </c>
      <c r="I42" s="71">
        <v>3</v>
      </c>
      <c r="J42" s="89">
        <v>18</v>
      </c>
    </row>
    <row r="43" spans="1:10" x14ac:dyDescent="0.3">
      <c r="A43" s="71">
        <v>2351</v>
      </c>
      <c r="B43" s="81">
        <v>43424</v>
      </c>
      <c r="C43" s="71" t="b">
        <v>0</v>
      </c>
      <c r="D43" s="82" t="s">
        <v>88</v>
      </c>
      <c r="E43" s="83">
        <v>2</v>
      </c>
      <c r="F43" s="71">
        <v>3</v>
      </c>
      <c r="G43" s="82">
        <v>1.52</v>
      </c>
      <c r="H43" s="96">
        <v>6</v>
      </c>
      <c r="I43" s="71">
        <v>3</v>
      </c>
      <c r="J43" s="90">
        <v>22</v>
      </c>
    </row>
    <row r="44" spans="1:10" x14ac:dyDescent="0.3">
      <c r="A44" s="71">
        <v>2367</v>
      </c>
      <c r="B44" s="74">
        <v>43507</v>
      </c>
      <c r="C44" s="71" t="b">
        <v>0</v>
      </c>
      <c r="D44" s="71" t="s">
        <v>89</v>
      </c>
      <c r="E44" s="75">
        <v>2</v>
      </c>
      <c r="F44" s="71">
        <v>4</v>
      </c>
      <c r="G44" s="71">
        <v>1.32</v>
      </c>
      <c r="H44" s="94">
        <v>1</v>
      </c>
      <c r="I44" s="71">
        <v>3</v>
      </c>
      <c r="J44" s="88">
        <v>15</v>
      </c>
    </row>
    <row r="45" spans="1:10" x14ac:dyDescent="0.3">
      <c r="A45" s="71">
        <v>2368</v>
      </c>
      <c r="B45" s="74">
        <v>43507</v>
      </c>
      <c r="C45" s="71" t="b">
        <v>1</v>
      </c>
      <c r="D45" s="71" t="s">
        <v>88</v>
      </c>
      <c r="E45" s="75">
        <v>1</v>
      </c>
      <c r="F45" s="71">
        <v>4</v>
      </c>
      <c r="G45" s="71">
        <v>1.36</v>
      </c>
      <c r="H45" s="94">
        <v>1</v>
      </c>
      <c r="I45" s="71">
        <v>3</v>
      </c>
      <c r="J45" s="88" t="s">
        <v>56</v>
      </c>
    </row>
    <row r="46" spans="1:10" x14ac:dyDescent="0.3">
      <c r="A46" s="71">
        <v>2370</v>
      </c>
      <c r="B46" s="74">
        <v>43514</v>
      </c>
      <c r="C46" s="71" t="b">
        <v>0</v>
      </c>
      <c r="D46" s="71" t="s">
        <v>89</v>
      </c>
      <c r="E46" s="75">
        <v>2</v>
      </c>
      <c r="F46" s="71">
        <v>5</v>
      </c>
      <c r="G46" s="71">
        <v>1.52</v>
      </c>
      <c r="H46" s="94">
        <v>16</v>
      </c>
      <c r="I46" s="71">
        <v>3</v>
      </c>
      <c r="J46" s="88">
        <v>20.5</v>
      </c>
    </row>
    <row r="47" spans="1:10" x14ac:dyDescent="0.3">
      <c r="A47" s="71">
        <v>2371</v>
      </c>
      <c r="B47" s="74">
        <v>43514</v>
      </c>
      <c r="C47" s="71" t="b">
        <v>1</v>
      </c>
      <c r="D47" s="72" t="s">
        <v>88</v>
      </c>
      <c r="E47" s="75" t="s">
        <v>56</v>
      </c>
      <c r="F47" s="71">
        <v>5</v>
      </c>
      <c r="G47" s="72">
        <v>1.6</v>
      </c>
      <c r="H47" s="94">
        <v>16</v>
      </c>
      <c r="I47" s="71">
        <v>3</v>
      </c>
      <c r="J47" s="85" t="s">
        <v>56</v>
      </c>
    </row>
    <row r="48" spans="1:10" x14ac:dyDescent="0.3">
      <c r="A48" s="71">
        <v>2374</v>
      </c>
      <c r="B48" s="74">
        <v>43529</v>
      </c>
      <c r="C48" s="71" t="b">
        <v>0</v>
      </c>
      <c r="D48" s="71" t="s">
        <v>88</v>
      </c>
      <c r="E48" s="75">
        <v>1</v>
      </c>
      <c r="F48" s="71">
        <v>6</v>
      </c>
      <c r="G48" s="71">
        <v>1.54</v>
      </c>
      <c r="H48" s="94">
        <v>21</v>
      </c>
      <c r="I48" s="71">
        <v>3</v>
      </c>
      <c r="J48" s="85" t="s">
        <v>56</v>
      </c>
    </row>
    <row r="49" spans="1:10" x14ac:dyDescent="0.3">
      <c r="A49" s="71">
        <v>2375</v>
      </c>
      <c r="B49" s="74">
        <v>43529</v>
      </c>
      <c r="C49" s="71" t="b">
        <v>1</v>
      </c>
      <c r="D49" s="71" t="s">
        <v>88</v>
      </c>
      <c r="E49" s="75" t="s">
        <v>56</v>
      </c>
      <c r="F49" s="71">
        <v>6</v>
      </c>
      <c r="G49" s="71">
        <v>1.58</v>
      </c>
      <c r="H49" s="94">
        <v>21</v>
      </c>
      <c r="I49" s="71">
        <v>3</v>
      </c>
      <c r="J49" s="88" t="s">
        <v>56</v>
      </c>
    </row>
    <row r="50" spans="1:10" x14ac:dyDescent="0.3">
      <c r="A50" s="71">
        <v>2379</v>
      </c>
      <c r="B50" s="74">
        <v>43550</v>
      </c>
      <c r="C50" s="71" t="b">
        <v>1</v>
      </c>
      <c r="D50" s="71" t="s">
        <v>88</v>
      </c>
      <c r="E50" s="75">
        <v>1</v>
      </c>
      <c r="F50" s="71">
        <v>7</v>
      </c>
      <c r="G50" s="71">
        <v>1.34</v>
      </c>
      <c r="H50" s="94">
        <v>10</v>
      </c>
      <c r="I50" s="71">
        <v>3</v>
      </c>
      <c r="J50" s="88" t="s">
        <v>56</v>
      </c>
    </row>
    <row r="51" spans="1:10" x14ac:dyDescent="0.3">
      <c r="A51" s="71">
        <v>2380</v>
      </c>
      <c r="B51" s="74">
        <v>43550</v>
      </c>
      <c r="C51" s="71" t="b">
        <v>0</v>
      </c>
      <c r="D51" s="71" t="s">
        <v>88</v>
      </c>
      <c r="E51" s="75">
        <v>2</v>
      </c>
      <c r="F51" s="71">
        <v>7</v>
      </c>
      <c r="G51" s="71">
        <v>1.68</v>
      </c>
      <c r="H51" s="94">
        <v>9</v>
      </c>
      <c r="I51" s="71">
        <v>3</v>
      </c>
      <c r="J51" s="88"/>
    </row>
    <row r="52" spans="1:10" x14ac:dyDescent="0.3">
      <c r="A52" s="71">
        <v>2407</v>
      </c>
      <c r="B52" s="74">
        <v>43578</v>
      </c>
      <c r="C52" s="71" t="b">
        <v>0</v>
      </c>
      <c r="D52" s="71" t="s">
        <v>89</v>
      </c>
      <c r="E52" s="75">
        <v>2</v>
      </c>
      <c r="F52" s="71">
        <v>8</v>
      </c>
      <c r="G52" s="71">
        <v>2.06</v>
      </c>
      <c r="H52" s="94">
        <v>5</v>
      </c>
      <c r="I52" s="71">
        <v>3</v>
      </c>
      <c r="J52" s="88">
        <v>12</v>
      </c>
    </row>
    <row r="53" spans="1:10" x14ac:dyDescent="0.3">
      <c r="A53" s="71">
        <v>2408</v>
      </c>
      <c r="B53" s="74">
        <v>43578</v>
      </c>
      <c r="C53" s="71" t="b">
        <v>1</v>
      </c>
      <c r="D53" s="71" t="s">
        <v>88</v>
      </c>
      <c r="E53" s="75">
        <v>1</v>
      </c>
      <c r="F53" s="71">
        <v>8</v>
      </c>
      <c r="G53" s="71">
        <v>2.1800000000000002</v>
      </c>
      <c r="H53" s="94">
        <v>5</v>
      </c>
      <c r="I53" s="71">
        <v>3</v>
      </c>
      <c r="J53" s="85" t="s">
        <v>56</v>
      </c>
    </row>
    <row r="54" spans="1:10" x14ac:dyDescent="0.3">
      <c r="A54" s="71">
        <v>2409</v>
      </c>
      <c r="B54" s="74">
        <v>43592</v>
      </c>
      <c r="C54" s="71" t="b">
        <v>1</v>
      </c>
      <c r="D54" s="71" t="s">
        <v>88</v>
      </c>
      <c r="E54" s="71">
        <v>3</v>
      </c>
      <c r="F54" s="71">
        <v>9</v>
      </c>
      <c r="G54" s="71">
        <v>1.76</v>
      </c>
      <c r="H54" s="94">
        <v>7</v>
      </c>
      <c r="I54" s="71">
        <v>3</v>
      </c>
      <c r="J54" s="88" t="s">
        <v>56</v>
      </c>
    </row>
    <row r="55" spans="1:10" x14ac:dyDescent="0.3">
      <c r="A55" s="72">
        <v>2410</v>
      </c>
      <c r="B55" s="74">
        <v>43592</v>
      </c>
      <c r="C55" s="72" t="b">
        <v>1</v>
      </c>
      <c r="D55" s="71" t="s">
        <v>89</v>
      </c>
      <c r="E55" s="72">
        <v>3</v>
      </c>
      <c r="F55" s="72">
        <v>9</v>
      </c>
      <c r="G55" s="71">
        <v>1.84</v>
      </c>
      <c r="H55" s="94">
        <v>7</v>
      </c>
      <c r="I55" s="71">
        <v>3</v>
      </c>
      <c r="J55" s="88" t="s">
        <v>56</v>
      </c>
    </row>
    <row r="56" spans="1:10" x14ac:dyDescent="0.3">
      <c r="A56" s="71">
        <v>2334</v>
      </c>
      <c r="B56" s="70">
        <v>43403</v>
      </c>
      <c r="C56" s="71" t="b">
        <v>0</v>
      </c>
      <c r="D56" s="72" t="s">
        <v>88</v>
      </c>
      <c r="E56" s="71">
        <v>1</v>
      </c>
      <c r="F56" s="71">
        <v>1</v>
      </c>
      <c r="G56" s="72">
        <v>1.5</v>
      </c>
      <c r="H56" s="94">
        <v>12</v>
      </c>
      <c r="I56" s="71">
        <v>4</v>
      </c>
      <c r="J56" s="85">
        <v>20.5</v>
      </c>
    </row>
    <row r="57" spans="1:10" x14ac:dyDescent="0.3">
      <c r="A57" s="71">
        <v>2335</v>
      </c>
      <c r="B57" s="70">
        <v>43403</v>
      </c>
      <c r="C57" s="71" t="b">
        <v>0</v>
      </c>
      <c r="D57" s="72" t="s">
        <v>89</v>
      </c>
      <c r="E57" s="71">
        <v>2</v>
      </c>
      <c r="F57" s="71">
        <v>1</v>
      </c>
      <c r="G57" s="72">
        <v>1.54</v>
      </c>
      <c r="H57" s="94">
        <v>12</v>
      </c>
      <c r="I57" s="71">
        <v>4</v>
      </c>
      <c r="J57" s="85">
        <v>21</v>
      </c>
    </row>
    <row r="58" spans="1:10" x14ac:dyDescent="0.3">
      <c r="A58" s="71">
        <v>2343</v>
      </c>
      <c r="B58" s="74">
        <v>43411</v>
      </c>
      <c r="C58" s="71" t="b">
        <v>0</v>
      </c>
      <c r="D58" s="71" t="s">
        <v>88</v>
      </c>
      <c r="E58" s="75">
        <v>2</v>
      </c>
      <c r="F58" s="71">
        <v>2</v>
      </c>
      <c r="G58" s="71">
        <v>1.82</v>
      </c>
      <c r="H58" s="94">
        <v>12</v>
      </c>
      <c r="I58" s="71">
        <v>4</v>
      </c>
      <c r="J58" s="88">
        <v>22</v>
      </c>
    </row>
    <row r="59" spans="1:10" x14ac:dyDescent="0.3">
      <c r="A59" s="71">
        <v>2344</v>
      </c>
      <c r="B59" s="74">
        <v>43411</v>
      </c>
      <c r="C59" s="71" t="b">
        <v>0</v>
      </c>
      <c r="D59" s="71" t="s">
        <v>88</v>
      </c>
      <c r="E59" s="75">
        <v>1</v>
      </c>
      <c r="F59" s="71">
        <v>2</v>
      </c>
      <c r="G59" s="71">
        <v>1.96</v>
      </c>
      <c r="H59" s="94">
        <v>14</v>
      </c>
      <c r="I59" s="71">
        <v>4</v>
      </c>
      <c r="J59" s="88">
        <v>5.5</v>
      </c>
    </row>
    <row r="60" spans="1:10" x14ac:dyDescent="0.3">
      <c r="A60" s="71">
        <v>2350</v>
      </c>
      <c r="B60" s="77">
        <v>43424</v>
      </c>
      <c r="C60" s="71" t="b">
        <v>0</v>
      </c>
      <c r="D60" s="78" t="s">
        <v>88</v>
      </c>
      <c r="E60" s="79">
        <v>1</v>
      </c>
      <c r="F60" s="71">
        <v>3</v>
      </c>
      <c r="G60" s="78">
        <v>1.46</v>
      </c>
      <c r="H60" s="95">
        <v>6</v>
      </c>
      <c r="I60" s="71">
        <v>4</v>
      </c>
      <c r="J60" s="89">
        <v>20.5</v>
      </c>
    </row>
    <row r="61" spans="1:10" x14ac:dyDescent="0.3">
      <c r="A61" s="71">
        <v>2351</v>
      </c>
      <c r="B61" s="81">
        <v>43424</v>
      </c>
      <c r="C61" s="71" t="b">
        <v>0</v>
      </c>
      <c r="D61" s="82" t="s">
        <v>88</v>
      </c>
      <c r="E61" s="83">
        <v>2</v>
      </c>
      <c r="F61" s="71">
        <v>3</v>
      </c>
      <c r="G61" s="82">
        <v>1.52</v>
      </c>
      <c r="H61" s="96">
        <v>6</v>
      </c>
      <c r="I61" s="71">
        <v>4</v>
      </c>
      <c r="J61" s="90">
        <v>22</v>
      </c>
    </row>
    <row r="62" spans="1:10" x14ac:dyDescent="0.3">
      <c r="A62" s="71">
        <v>2367</v>
      </c>
      <c r="B62" s="74">
        <v>43507</v>
      </c>
      <c r="C62" s="71" t="b">
        <v>0</v>
      </c>
      <c r="D62" s="71" t="s">
        <v>89</v>
      </c>
      <c r="E62" s="75">
        <v>2</v>
      </c>
      <c r="F62" s="71">
        <v>4</v>
      </c>
      <c r="G62" s="71">
        <v>1.32</v>
      </c>
      <c r="H62" s="94">
        <v>1</v>
      </c>
      <c r="I62" s="71">
        <v>4</v>
      </c>
      <c r="J62" s="88">
        <v>21</v>
      </c>
    </row>
    <row r="63" spans="1:10" x14ac:dyDescent="0.3">
      <c r="A63" s="71">
        <v>2368</v>
      </c>
      <c r="B63" s="74">
        <v>43507</v>
      </c>
      <c r="C63" s="71" t="b">
        <v>1</v>
      </c>
      <c r="D63" s="71" t="s">
        <v>88</v>
      </c>
      <c r="E63" s="75">
        <v>1</v>
      </c>
      <c r="F63" s="71">
        <v>4</v>
      </c>
      <c r="G63" s="71">
        <v>1.36</v>
      </c>
      <c r="H63" s="94">
        <v>1</v>
      </c>
      <c r="I63" s="71">
        <v>4</v>
      </c>
      <c r="J63" s="88" t="s">
        <v>56</v>
      </c>
    </row>
    <row r="64" spans="1:10" x14ac:dyDescent="0.3">
      <c r="A64" s="71">
        <v>2370</v>
      </c>
      <c r="B64" s="74">
        <v>43514</v>
      </c>
      <c r="C64" s="71" t="b">
        <v>0</v>
      </c>
      <c r="D64" s="71" t="s">
        <v>89</v>
      </c>
      <c r="E64" s="75">
        <v>2</v>
      </c>
      <c r="F64" s="71">
        <v>5</v>
      </c>
      <c r="G64" s="71">
        <v>1.52</v>
      </c>
      <c r="H64" s="94">
        <v>16</v>
      </c>
      <c r="I64" s="71">
        <v>4</v>
      </c>
      <c r="J64" s="88">
        <v>20.5</v>
      </c>
    </row>
    <row r="65" spans="1:10" x14ac:dyDescent="0.3">
      <c r="A65" s="71">
        <v>2371</v>
      </c>
      <c r="B65" s="74">
        <v>43514</v>
      </c>
      <c r="C65" s="71" t="b">
        <v>1</v>
      </c>
      <c r="D65" s="72" t="s">
        <v>88</v>
      </c>
      <c r="E65" s="75" t="s">
        <v>56</v>
      </c>
      <c r="F65" s="71">
        <v>5</v>
      </c>
      <c r="G65" s="72">
        <v>1.6</v>
      </c>
      <c r="H65" s="94">
        <v>16</v>
      </c>
      <c r="I65" s="71">
        <v>4</v>
      </c>
      <c r="J65" s="85" t="s">
        <v>56</v>
      </c>
    </row>
    <row r="66" spans="1:10" x14ac:dyDescent="0.3">
      <c r="A66" s="71">
        <v>2374</v>
      </c>
      <c r="B66" s="74">
        <v>43529</v>
      </c>
      <c r="C66" s="71" t="b">
        <v>0</v>
      </c>
      <c r="D66" s="71" t="s">
        <v>88</v>
      </c>
      <c r="E66" s="75">
        <v>1</v>
      </c>
      <c r="F66" s="71">
        <v>6</v>
      </c>
      <c r="G66" s="71">
        <v>1.54</v>
      </c>
      <c r="H66" s="94">
        <v>21</v>
      </c>
      <c r="I66" s="71">
        <v>4</v>
      </c>
      <c r="J66" s="85">
        <v>8.5</v>
      </c>
    </row>
    <row r="67" spans="1:10" x14ac:dyDescent="0.3">
      <c r="A67" s="71">
        <v>2375</v>
      </c>
      <c r="B67" s="74">
        <v>43529</v>
      </c>
      <c r="C67" s="71" t="b">
        <v>1</v>
      </c>
      <c r="D67" s="71" t="s">
        <v>88</v>
      </c>
      <c r="E67" s="75" t="s">
        <v>56</v>
      </c>
      <c r="F67" s="71">
        <v>6</v>
      </c>
      <c r="G67" s="71">
        <v>1.58</v>
      </c>
      <c r="H67" s="94">
        <v>21</v>
      </c>
      <c r="I67" s="71">
        <v>4</v>
      </c>
      <c r="J67" s="88" t="s">
        <v>56</v>
      </c>
    </row>
    <row r="68" spans="1:10" x14ac:dyDescent="0.3">
      <c r="A68" s="71">
        <v>2379</v>
      </c>
      <c r="B68" s="74">
        <v>43550</v>
      </c>
      <c r="C68" s="71" t="b">
        <v>1</v>
      </c>
      <c r="D68" s="71" t="s">
        <v>88</v>
      </c>
      <c r="E68" s="75">
        <v>1</v>
      </c>
      <c r="F68" s="71">
        <v>7</v>
      </c>
      <c r="G68" s="71">
        <v>1.34</v>
      </c>
      <c r="H68" s="94">
        <v>10</v>
      </c>
      <c r="I68" s="71">
        <v>4</v>
      </c>
      <c r="J68" s="88" t="s">
        <v>56</v>
      </c>
    </row>
    <row r="69" spans="1:10" x14ac:dyDescent="0.3">
      <c r="A69" s="71">
        <v>2380</v>
      </c>
      <c r="B69" s="74">
        <v>43550</v>
      </c>
      <c r="C69" s="71" t="b">
        <v>0</v>
      </c>
      <c r="D69" s="71" t="s">
        <v>88</v>
      </c>
      <c r="E69" s="75">
        <v>2</v>
      </c>
      <c r="F69" s="71">
        <v>7</v>
      </c>
      <c r="G69" s="71">
        <v>1.68</v>
      </c>
      <c r="H69" s="94">
        <v>9</v>
      </c>
      <c r="I69" s="71">
        <v>4</v>
      </c>
      <c r="J69" s="88"/>
    </row>
    <row r="70" spans="1:10" x14ac:dyDescent="0.3">
      <c r="A70" s="71">
        <v>2407</v>
      </c>
      <c r="B70" s="74">
        <v>43578</v>
      </c>
      <c r="C70" s="71" t="b">
        <v>0</v>
      </c>
      <c r="D70" s="71" t="s">
        <v>89</v>
      </c>
      <c r="E70" s="75">
        <v>2</v>
      </c>
      <c r="F70" s="71">
        <v>8</v>
      </c>
      <c r="G70" s="71">
        <v>2.06</v>
      </c>
      <c r="H70" s="94">
        <v>5</v>
      </c>
      <c r="I70" s="71">
        <v>4</v>
      </c>
      <c r="J70" s="88">
        <v>21</v>
      </c>
    </row>
    <row r="71" spans="1:10" x14ac:dyDescent="0.3">
      <c r="A71" s="71">
        <v>2408</v>
      </c>
      <c r="B71" s="74">
        <v>43578</v>
      </c>
      <c r="C71" s="71" t="b">
        <v>1</v>
      </c>
      <c r="D71" s="71" t="s">
        <v>88</v>
      </c>
      <c r="E71" s="75">
        <v>1</v>
      </c>
      <c r="F71" s="71">
        <v>8</v>
      </c>
      <c r="G71" s="71">
        <v>2.1800000000000002</v>
      </c>
      <c r="H71" s="94">
        <v>5</v>
      </c>
      <c r="I71" s="71">
        <v>4</v>
      </c>
      <c r="J71" s="85" t="s">
        <v>56</v>
      </c>
    </row>
    <row r="72" spans="1:10" x14ac:dyDescent="0.3">
      <c r="A72" s="71">
        <v>2409</v>
      </c>
      <c r="B72" s="74">
        <v>43592</v>
      </c>
      <c r="C72" s="71" t="b">
        <v>1</v>
      </c>
      <c r="D72" s="71" t="s">
        <v>88</v>
      </c>
      <c r="E72" s="71">
        <v>3</v>
      </c>
      <c r="F72" s="71">
        <v>9</v>
      </c>
      <c r="G72" s="71">
        <v>1.76</v>
      </c>
      <c r="H72" s="94">
        <v>7</v>
      </c>
      <c r="I72" s="71">
        <v>4</v>
      </c>
      <c r="J72" s="88" t="s">
        <v>56</v>
      </c>
    </row>
    <row r="73" spans="1:10" x14ac:dyDescent="0.3">
      <c r="A73" s="72">
        <v>2410</v>
      </c>
      <c r="B73" s="74">
        <v>43592</v>
      </c>
      <c r="C73" s="72" t="b">
        <v>1</v>
      </c>
      <c r="D73" s="71" t="s">
        <v>89</v>
      </c>
      <c r="E73" s="72">
        <v>3</v>
      </c>
      <c r="F73" s="72">
        <v>9</v>
      </c>
      <c r="G73" s="71">
        <v>1.84</v>
      </c>
      <c r="H73" s="94">
        <v>7</v>
      </c>
      <c r="I73" s="71">
        <v>4</v>
      </c>
      <c r="J73" s="88" t="s">
        <v>56</v>
      </c>
    </row>
    <row r="74" spans="1:10" x14ac:dyDescent="0.3">
      <c r="A74" s="71">
        <v>2334</v>
      </c>
      <c r="B74" s="70">
        <v>43403</v>
      </c>
      <c r="C74" s="71" t="b">
        <v>0</v>
      </c>
      <c r="D74" s="72" t="s">
        <v>88</v>
      </c>
      <c r="E74" s="71">
        <v>1</v>
      </c>
      <c r="F74" s="71">
        <v>1</v>
      </c>
      <c r="G74" s="72">
        <v>1.5</v>
      </c>
      <c r="H74" s="94">
        <v>12</v>
      </c>
      <c r="I74" s="71">
        <v>5</v>
      </c>
      <c r="J74" s="85">
        <v>20.5</v>
      </c>
    </row>
    <row r="75" spans="1:10" x14ac:dyDescent="0.3">
      <c r="A75" s="71">
        <v>2335</v>
      </c>
      <c r="B75" s="70">
        <v>43403</v>
      </c>
      <c r="C75" s="71" t="b">
        <v>0</v>
      </c>
      <c r="D75" s="72" t="s">
        <v>89</v>
      </c>
      <c r="E75" s="71">
        <v>2</v>
      </c>
      <c r="F75" s="71">
        <v>1</v>
      </c>
      <c r="G75" s="72">
        <v>1.54</v>
      </c>
      <c r="H75" s="94">
        <v>12</v>
      </c>
      <c r="I75" s="71">
        <v>5</v>
      </c>
      <c r="J75" s="85">
        <v>21</v>
      </c>
    </row>
    <row r="76" spans="1:10" x14ac:dyDescent="0.3">
      <c r="A76" s="71">
        <v>2343</v>
      </c>
      <c r="B76" s="74">
        <v>43411</v>
      </c>
      <c r="C76" s="71" t="b">
        <v>0</v>
      </c>
      <c r="D76" s="71" t="s">
        <v>88</v>
      </c>
      <c r="E76" s="75">
        <v>2</v>
      </c>
      <c r="F76" s="71">
        <v>2</v>
      </c>
      <c r="G76" s="71">
        <v>1.82</v>
      </c>
      <c r="H76" s="94">
        <v>12</v>
      </c>
      <c r="I76" s="71">
        <v>5</v>
      </c>
      <c r="J76" s="88">
        <v>22</v>
      </c>
    </row>
    <row r="77" spans="1:10" x14ac:dyDescent="0.3">
      <c r="A77" s="71">
        <v>2344</v>
      </c>
      <c r="B77" s="74">
        <v>43411</v>
      </c>
      <c r="C77" s="71" t="b">
        <v>0</v>
      </c>
      <c r="D77" s="71" t="s">
        <v>88</v>
      </c>
      <c r="E77" s="75">
        <v>1</v>
      </c>
      <c r="F77" s="71">
        <v>2</v>
      </c>
      <c r="G77" s="71">
        <v>1.96</v>
      </c>
      <c r="H77" s="94">
        <v>14</v>
      </c>
      <c r="I77" s="71">
        <v>5</v>
      </c>
      <c r="J77" s="88">
        <v>8.5</v>
      </c>
    </row>
    <row r="78" spans="1:10" x14ac:dyDescent="0.3">
      <c r="A78" s="71">
        <v>2350</v>
      </c>
      <c r="B78" s="77">
        <v>43424</v>
      </c>
      <c r="C78" s="71" t="b">
        <v>0</v>
      </c>
      <c r="D78" s="78" t="s">
        <v>88</v>
      </c>
      <c r="E78" s="79">
        <v>1</v>
      </c>
      <c r="F78" s="71">
        <v>3</v>
      </c>
      <c r="G78" s="78">
        <v>1.46</v>
      </c>
      <c r="H78" s="95">
        <v>6</v>
      </c>
      <c r="I78" s="71">
        <v>5</v>
      </c>
      <c r="J78" s="89">
        <v>22</v>
      </c>
    </row>
    <row r="79" spans="1:10" x14ac:dyDescent="0.3">
      <c r="A79" s="71">
        <v>2351</v>
      </c>
      <c r="B79" s="81">
        <v>43424</v>
      </c>
      <c r="C79" s="71" t="b">
        <v>0</v>
      </c>
      <c r="D79" s="82" t="s">
        <v>88</v>
      </c>
      <c r="E79" s="83">
        <v>2</v>
      </c>
      <c r="F79" s="71">
        <v>3</v>
      </c>
      <c r="G79" s="82">
        <v>1.52</v>
      </c>
      <c r="H79" s="96">
        <v>6</v>
      </c>
      <c r="I79" s="71">
        <v>5</v>
      </c>
      <c r="J79" s="90">
        <v>22</v>
      </c>
    </row>
    <row r="80" spans="1:10" x14ac:dyDescent="0.3">
      <c r="A80" s="71">
        <v>2367</v>
      </c>
      <c r="B80" s="74">
        <v>43507</v>
      </c>
      <c r="C80" s="71" t="b">
        <v>0</v>
      </c>
      <c r="D80" s="71" t="s">
        <v>89</v>
      </c>
      <c r="E80" s="75">
        <v>2</v>
      </c>
      <c r="F80" s="71">
        <v>4</v>
      </c>
      <c r="G80" s="71">
        <v>1.32</v>
      </c>
      <c r="H80" s="94">
        <v>1</v>
      </c>
      <c r="I80" s="71">
        <v>5</v>
      </c>
      <c r="J80" s="88">
        <v>22</v>
      </c>
    </row>
    <row r="81" spans="1:10" x14ac:dyDescent="0.3">
      <c r="A81" s="71">
        <v>2368</v>
      </c>
      <c r="B81" s="74">
        <v>43507</v>
      </c>
      <c r="C81" s="71" t="b">
        <v>1</v>
      </c>
      <c r="D81" s="71" t="s">
        <v>88</v>
      </c>
      <c r="E81" s="75">
        <v>1</v>
      </c>
      <c r="F81" s="71">
        <v>4</v>
      </c>
      <c r="G81" s="71">
        <v>1.36</v>
      </c>
      <c r="H81" s="94">
        <v>1</v>
      </c>
      <c r="I81" s="71">
        <v>5</v>
      </c>
      <c r="J81" s="88" t="s">
        <v>56</v>
      </c>
    </row>
    <row r="82" spans="1:10" x14ac:dyDescent="0.3">
      <c r="A82" s="71">
        <v>2370</v>
      </c>
      <c r="B82" s="74">
        <v>43514</v>
      </c>
      <c r="C82" s="71" t="b">
        <v>0</v>
      </c>
      <c r="D82" s="71" t="s">
        <v>89</v>
      </c>
      <c r="E82" s="75">
        <v>2</v>
      </c>
      <c r="F82" s="71">
        <v>5</v>
      </c>
      <c r="G82" s="71">
        <v>1.52</v>
      </c>
      <c r="H82" s="94">
        <v>16</v>
      </c>
      <c r="I82" s="71">
        <v>5</v>
      </c>
      <c r="J82" s="88">
        <v>20.5</v>
      </c>
    </row>
    <row r="83" spans="1:10" x14ac:dyDescent="0.3">
      <c r="A83" s="71">
        <v>2371</v>
      </c>
      <c r="B83" s="74">
        <v>43514</v>
      </c>
      <c r="C83" s="71" t="b">
        <v>1</v>
      </c>
      <c r="D83" s="72" t="s">
        <v>88</v>
      </c>
      <c r="E83" s="75" t="s">
        <v>56</v>
      </c>
      <c r="F83" s="71">
        <v>5</v>
      </c>
      <c r="G83" s="72">
        <v>1.6</v>
      </c>
      <c r="H83" s="94">
        <v>16</v>
      </c>
      <c r="I83" s="71">
        <v>5</v>
      </c>
      <c r="J83" s="85" t="s">
        <v>56</v>
      </c>
    </row>
    <row r="84" spans="1:10" x14ac:dyDescent="0.3">
      <c r="A84" s="71">
        <v>2374</v>
      </c>
      <c r="B84" s="74">
        <v>43529</v>
      </c>
      <c r="C84" s="71" t="b">
        <v>0</v>
      </c>
      <c r="D84" s="71" t="s">
        <v>88</v>
      </c>
      <c r="E84" s="75">
        <v>1</v>
      </c>
      <c r="F84" s="71">
        <v>6</v>
      </c>
      <c r="G84" s="71">
        <v>1.54</v>
      </c>
      <c r="H84" s="94">
        <v>21</v>
      </c>
      <c r="I84" s="71">
        <v>5</v>
      </c>
      <c r="J84" s="85">
        <v>18</v>
      </c>
    </row>
    <row r="85" spans="1:10" x14ac:dyDescent="0.3">
      <c r="A85" s="71">
        <v>2375</v>
      </c>
      <c r="B85" s="74">
        <v>43529</v>
      </c>
      <c r="C85" s="71" t="b">
        <v>1</v>
      </c>
      <c r="D85" s="71" t="s">
        <v>88</v>
      </c>
      <c r="E85" s="75" t="s">
        <v>56</v>
      </c>
      <c r="F85" s="71">
        <v>6</v>
      </c>
      <c r="G85" s="71">
        <v>1.58</v>
      </c>
      <c r="H85" s="94">
        <v>21</v>
      </c>
      <c r="I85" s="71">
        <v>5</v>
      </c>
      <c r="J85" s="88" t="s">
        <v>56</v>
      </c>
    </row>
    <row r="86" spans="1:10" x14ac:dyDescent="0.3">
      <c r="A86" s="71">
        <v>2379</v>
      </c>
      <c r="B86" s="74">
        <v>43550</v>
      </c>
      <c r="C86" s="71" t="b">
        <v>1</v>
      </c>
      <c r="D86" s="71" t="s">
        <v>88</v>
      </c>
      <c r="E86" s="75">
        <v>1</v>
      </c>
      <c r="F86" s="71">
        <v>7</v>
      </c>
      <c r="G86" s="71">
        <v>1.34</v>
      </c>
      <c r="H86" s="94">
        <v>10</v>
      </c>
      <c r="I86" s="71">
        <v>5</v>
      </c>
      <c r="J86" s="88" t="s">
        <v>56</v>
      </c>
    </row>
    <row r="87" spans="1:10" x14ac:dyDescent="0.3">
      <c r="A87" s="71">
        <v>2380</v>
      </c>
      <c r="B87" s="74">
        <v>43550</v>
      </c>
      <c r="C87" s="71" t="b">
        <v>0</v>
      </c>
      <c r="D87" s="71" t="s">
        <v>88</v>
      </c>
      <c r="E87" s="75">
        <v>2</v>
      </c>
      <c r="F87" s="71">
        <v>7</v>
      </c>
      <c r="G87" s="71">
        <v>1.68</v>
      </c>
      <c r="H87" s="94">
        <v>9</v>
      </c>
      <c r="I87" s="71">
        <v>5</v>
      </c>
      <c r="J87" s="88">
        <v>22</v>
      </c>
    </row>
    <row r="88" spans="1:10" x14ac:dyDescent="0.3">
      <c r="A88" s="71">
        <v>2407</v>
      </c>
      <c r="B88" s="74">
        <v>43578</v>
      </c>
      <c r="C88" s="71" t="b">
        <v>0</v>
      </c>
      <c r="D88" s="71" t="s">
        <v>89</v>
      </c>
      <c r="E88" s="75">
        <v>2</v>
      </c>
      <c r="F88" s="71">
        <v>8</v>
      </c>
      <c r="G88" s="71">
        <v>2.06</v>
      </c>
      <c r="H88" s="94">
        <v>5</v>
      </c>
      <c r="I88" s="71">
        <v>5</v>
      </c>
      <c r="J88" s="88">
        <v>22</v>
      </c>
    </row>
    <row r="89" spans="1:10" x14ac:dyDescent="0.3">
      <c r="A89" s="71">
        <v>2408</v>
      </c>
      <c r="B89" s="74">
        <v>43578</v>
      </c>
      <c r="C89" s="71" t="b">
        <v>1</v>
      </c>
      <c r="D89" s="71" t="s">
        <v>88</v>
      </c>
      <c r="E89" s="75">
        <v>1</v>
      </c>
      <c r="F89" s="71">
        <v>8</v>
      </c>
      <c r="G89" s="71">
        <v>2.1800000000000002</v>
      </c>
      <c r="H89" s="94">
        <v>5</v>
      </c>
      <c r="I89" s="71">
        <v>5</v>
      </c>
      <c r="J89" s="85" t="s">
        <v>56</v>
      </c>
    </row>
    <row r="90" spans="1:10" x14ac:dyDescent="0.3">
      <c r="A90" s="71">
        <v>2409</v>
      </c>
      <c r="B90" s="74">
        <v>43592</v>
      </c>
      <c r="C90" s="71" t="b">
        <v>1</v>
      </c>
      <c r="D90" s="71" t="s">
        <v>88</v>
      </c>
      <c r="E90" s="71">
        <v>3</v>
      </c>
      <c r="F90" s="71">
        <v>9</v>
      </c>
      <c r="G90" s="71">
        <v>1.76</v>
      </c>
      <c r="H90" s="94">
        <v>7</v>
      </c>
      <c r="I90" s="71">
        <v>5</v>
      </c>
      <c r="J90" s="88" t="s">
        <v>56</v>
      </c>
    </row>
    <row r="91" spans="1:10" x14ac:dyDescent="0.3">
      <c r="A91" s="72">
        <v>2410</v>
      </c>
      <c r="B91" s="74">
        <v>43592</v>
      </c>
      <c r="C91" s="72" t="b">
        <v>1</v>
      </c>
      <c r="D91" s="71" t="s">
        <v>89</v>
      </c>
      <c r="E91" s="72">
        <v>3</v>
      </c>
      <c r="F91" s="72">
        <v>9</v>
      </c>
      <c r="G91" s="71">
        <v>1.84</v>
      </c>
      <c r="H91" s="94">
        <v>7</v>
      </c>
      <c r="I91" s="71">
        <v>5</v>
      </c>
      <c r="J91" s="88" t="s">
        <v>56</v>
      </c>
    </row>
    <row r="92" spans="1:10" x14ac:dyDescent="0.3">
      <c r="A92" s="71">
        <v>2334</v>
      </c>
      <c r="B92" s="70">
        <v>43403</v>
      </c>
      <c r="C92" s="71" t="b">
        <v>0</v>
      </c>
      <c r="D92" s="72" t="s">
        <v>88</v>
      </c>
      <c r="E92" s="71">
        <v>1</v>
      </c>
      <c r="F92" s="71">
        <v>1</v>
      </c>
      <c r="G92" s="72">
        <v>1.5</v>
      </c>
      <c r="H92" s="94">
        <v>12</v>
      </c>
      <c r="I92" s="71">
        <v>6</v>
      </c>
      <c r="J92" s="85">
        <v>22</v>
      </c>
    </row>
    <row r="93" spans="1:10" x14ac:dyDescent="0.3">
      <c r="A93" s="71">
        <v>2335</v>
      </c>
      <c r="B93" s="70">
        <v>43403</v>
      </c>
      <c r="C93" s="71" t="b">
        <v>0</v>
      </c>
      <c r="D93" s="72" t="s">
        <v>89</v>
      </c>
      <c r="E93" s="71">
        <v>2</v>
      </c>
      <c r="F93" s="71">
        <v>1</v>
      </c>
      <c r="G93" s="72">
        <v>1.54</v>
      </c>
      <c r="H93" s="94">
        <v>12</v>
      </c>
      <c r="I93" s="71">
        <v>6</v>
      </c>
      <c r="J93" s="85">
        <v>22</v>
      </c>
    </row>
    <row r="94" spans="1:10" x14ac:dyDescent="0.3">
      <c r="A94" s="71">
        <v>2343</v>
      </c>
      <c r="B94" s="74">
        <v>43411</v>
      </c>
      <c r="C94" s="71" t="b">
        <v>0</v>
      </c>
      <c r="D94" s="71" t="s">
        <v>88</v>
      </c>
      <c r="E94" s="75">
        <v>2</v>
      </c>
      <c r="F94" s="71">
        <v>2</v>
      </c>
      <c r="G94" s="71">
        <v>1.82</v>
      </c>
      <c r="H94" s="94">
        <v>12</v>
      </c>
      <c r="I94" s="71">
        <v>6</v>
      </c>
      <c r="J94" s="88">
        <v>22</v>
      </c>
    </row>
    <row r="95" spans="1:10" x14ac:dyDescent="0.3">
      <c r="A95" s="71">
        <v>2344</v>
      </c>
      <c r="B95" s="74">
        <v>43411</v>
      </c>
      <c r="C95" s="71" t="b">
        <v>0</v>
      </c>
      <c r="D95" s="71" t="s">
        <v>88</v>
      </c>
      <c r="E95" s="75">
        <v>1</v>
      </c>
      <c r="F95" s="71">
        <v>2</v>
      </c>
      <c r="G95" s="71">
        <v>1.96</v>
      </c>
      <c r="H95" s="94">
        <v>14</v>
      </c>
      <c r="I95" s="71">
        <v>6</v>
      </c>
      <c r="J95" s="88">
        <v>8</v>
      </c>
    </row>
    <row r="96" spans="1:10" x14ac:dyDescent="0.3">
      <c r="A96" s="71">
        <v>2350</v>
      </c>
      <c r="B96" s="77">
        <v>43424</v>
      </c>
      <c r="C96" s="71" t="b">
        <v>0</v>
      </c>
      <c r="D96" s="78" t="s">
        <v>88</v>
      </c>
      <c r="E96" s="79">
        <v>1</v>
      </c>
      <c r="F96" s="71">
        <v>3</v>
      </c>
      <c r="G96" s="78">
        <v>1.46</v>
      </c>
      <c r="H96" s="95">
        <v>6</v>
      </c>
      <c r="I96" s="71">
        <v>6</v>
      </c>
      <c r="J96" s="89">
        <v>22</v>
      </c>
    </row>
    <row r="97" spans="1:10" x14ac:dyDescent="0.3">
      <c r="A97" s="71">
        <v>2351</v>
      </c>
      <c r="B97" s="81">
        <v>43424</v>
      </c>
      <c r="C97" s="71" t="b">
        <v>0</v>
      </c>
      <c r="D97" s="82" t="s">
        <v>88</v>
      </c>
      <c r="E97" s="83">
        <v>2</v>
      </c>
      <c r="F97" s="71">
        <v>3</v>
      </c>
      <c r="G97" s="82">
        <v>1.52</v>
      </c>
      <c r="H97" s="96">
        <v>6</v>
      </c>
      <c r="I97" s="71">
        <v>6</v>
      </c>
      <c r="J97" s="90">
        <v>22</v>
      </c>
    </row>
    <row r="98" spans="1:10" x14ac:dyDescent="0.3">
      <c r="A98" s="71">
        <v>2367</v>
      </c>
      <c r="B98" s="74">
        <v>43507</v>
      </c>
      <c r="C98" s="71" t="b">
        <v>0</v>
      </c>
      <c r="D98" s="71" t="s">
        <v>89</v>
      </c>
      <c r="E98" s="75">
        <v>2</v>
      </c>
      <c r="F98" s="71">
        <v>4</v>
      </c>
      <c r="G98" s="71">
        <v>1.32</v>
      </c>
      <c r="H98" s="94">
        <v>1</v>
      </c>
      <c r="I98" s="71">
        <v>6</v>
      </c>
      <c r="J98" s="88">
        <v>22</v>
      </c>
    </row>
    <row r="99" spans="1:10" x14ac:dyDescent="0.3">
      <c r="A99" s="71">
        <v>2368</v>
      </c>
      <c r="B99" s="74">
        <v>43507</v>
      </c>
      <c r="C99" s="71" t="b">
        <v>1</v>
      </c>
      <c r="D99" s="71" t="s">
        <v>88</v>
      </c>
      <c r="E99" s="75">
        <v>1</v>
      </c>
      <c r="F99" s="71">
        <v>4</v>
      </c>
      <c r="G99" s="71">
        <v>1.36</v>
      </c>
      <c r="H99" s="94">
        <v>1</v>
      </c>
      <c r="I99" s="71">
        <v>6</v>
      </c>
      <c r="J99" s="88" t="s">
        <v>56</v>
      </c>
    </row>
    <row r="100" spans="1:10" x14ac:dyDescent="0.3">
      <c r="A100" s="71">
        <v>2370</v>
      </c>
      <c r="B100" s="74">
        <v>43514</v>
      </c>
      <c r="C100" s="71" t="b">
        <v>0</v>
      </c>
      <c r="D100" s="71" t="s">
        <v>89</v>
      </c>
      <c r="E100" s="75">
        <v>2</v>
      </c>
      <c r="F100" s="71">
        <v>5</v>
      </c>
      <c r="G100" s="71">
        <v>1.52</v>
      </c>
      <c r="H100" s="94">
        <v>16</v>
      </c>
      <c r="I100" s="71">
        <v>6</v>
      </c>
      <c r="J100" s="88">
        <v>21</v>
      </c>
    </row>
    <row r="101" spans="1:10" x14ac:dyDescent="0.3">
      <c r="A101" s="71">
        <v>2371</v>
      </c>
      <c r="B101" s="74">
        <v>43514</v>
      </c>
      <c r="C101" s="71" t="b">
        <v>1</v>
      </c>
      <c r="D101" s="72" t="s">
        <v>88</v>
      </c>
      <c r="E101" s="75" t="s">
        <v>56</v>
      </c>
      <c r="F101" s="71">
        <v>5</v>
      </c>
      <c r="G101" s="72">
        <v>1.6</v>
      </c>
      <c r="H101" s="94">
        <v>16</v>
      </c>
      <c r="I101" s="71">
        <v>6</v>
      </c>
      <c r="J101" s="85" t="s">
        <v>56</v>
      </c>
    </row>
    <row r="102" spans="1:10" x14ac:dyDescent="0.3">
      <c r="A102" s="71">
        <v>2374</v>
      </c>
      <c r="B102" s="74">
        <v>43529</v>
      </c>
      <c r="C102" s="71" t="b">
        <v>0</v>
      </c>
      <c r="D102" s="71" t="s">
        <v>88</v>
      </c>
      <c r="E102" s="75">
        <v>1</v>
      </c>
      <c r="F102" s="71">
        <v>6</v>
      </c>
      <c r="G102" s="71">
        <v>1.54</v>
      </c>
      <c r="H102" s="94">
        <v>21</v>
      </c>
      <c r="I102" s="71">
        <v>6</v>
      </c>
      <c r="J102" s="85">
        <v>18</v>
      </c>
    </row>
    <row r="103" spans="1:10" x14ac:dyDescent="0.3">
      <c r="A103" s="71">
        <v>2375</v>
      </c>
      <c r="B103" s="74">
        <v>43529</v>
      </c>
      <c r="C103" s="71" t="b">
        <v>1</v>
      </c>
      <c r="D103" s="71" t="s">
        <v>88</v>
      </c>
      <c r="E103" s="75" t="s">
        <v>56</v>
      </c>
      <c r="F103" s="71">
        <v>6</v>
      </c>
      <c r="G103" s="71">
        <v>1.58</v>
      </c>
      <c r="H103" s="94">
        <v>21</v>
      </c>
      <c r="I103" s="71">
        <v>6</v>
      </c>
      <c r="J103" s="88" t="s">
        <v>56</v>
      </c>
    </row>
    <row r="104" spans="1:10" x14ac:dyDescent="0.3">
      <c r="A104" s="71">
        <v>2379</v>
      </c>
      <c r="B104" s="74">
        <v>43550</v>
      </c>
      <c r="C104" s="71" t="b">
        <v>1</v>
      </c>
      <c r="D104" s="71" t="s">
        <v>88</v>
      </c>
      <c r="E104" s="75">
        <v>1</v>
      </c>
      <c r="F104" s="71">
        <v>7</v>
      </c>
      <c r="G104" s="71">
        <v>1.34</v>
      </c>
      <c r="H104" s="94">
        <v>10</v>
      </c>
      <c r="I104" s="71">
        <v>6</v>
      </c>
      <c r="J104" s="88" t="s">
        <v>56</v>
      </c>
    </row>
    <row r="105" spans="1:10" x14ac:dyDescent="0.3">
      <c r="A105" s="71">
        <v>2380</v>
      </c>
      <c r="B105" s="74">
        <v>43550</v>
      </c>
      <c r="C105" s="71" t="b">
        <v>0</v>
      </c>
      <c r="D105" s="71" t="s">
        <v>88</v>
      </c>
      <c r="E105" s="75">
        <v>2</v>
      </c>
      <c r="F105" s="71">
        <v>7</v>
      </c>
      <c r="G105" s="71">
        <v>1.68</v>
      </c>
      <c r="H105" s="94">
        <v>9</v>
      </c>
      <c r="I105" s="71">
        <v>6</v>
      </c>
      <c r="J105" s="88">
        <v>22</v>
      </c>
    </row>
    <row r="106" spans="1:10" x14ac:dyDescent="0.3">
      <c r="A106" s="71">
        <v>2407</v>
      </c>
      <c r="B106" s="74">
        <v>43578</v>
      </c>
      <c r="C106" s="71" t="b">
        <v>0</v>
      </c>
      <c r="D106" s="71" t="s">
        <v>89</v>
      </c>
      <c r="E106" s="75">
        <v>2</v>
      </c>
      <c r="F106" s="71">
        <v>8</v>
      </c>
      <c r="G106" s="71">
        <v>2.06</v>
      </c>
      <c r="H106" s="94">
        <v>5</v>
      </c>
      <c r="I106" s="71">
        <v>6</v>
      </c>
      <c r="J106" s="88">
        <v>22</v>
      </c>
    </row>
    <row r="107" spans="1:10" x14ac:dyDescent="0.3">
      <c r="A107" s="71">
        <v>2408</v>
      </c>
      <c r="B107" s="74">
        <v>43578</v>
      </c>
      <c r="C107" s="71" t="b">
        <v>1</v>
      </c>
      <c r="D107" s="71" t="s">
        <v>88</v>
      </c>
      <c r="E107" s="75">
        <v>1</v>
      </c>
      <c r="F107" s="71">
        <v>8</v>
      </c>
      <c r="G107" s="71">
        <v>2.1800000000000002</v>
      </c>
      <c r="H107" s="94">
        <v>5</v>
      </c>
      <c r="I107" s="71">
        <v>6</v>
      </c>
      <c r="J107" s="85" t="s">
        <v>56</v>
      </c>
    </row>
    <row r="108" spans="1:10" x14ac:dyDescent="0.3">
      <c r="A108" s="71">
        <v>2409</v>
      </c>
      <c r="B108" s="74">
        <v>43592</v>
      </c>
      <c r="C108" s="71" t="b">
        <v>1</v>
      </c>
      <c r="D108" s="71" t="s">
        <v>88</v>
      </c>
      <c r="E108" s="71">
        <v>3</v>
      </c>
      <c r="F108" s="71">
        <v>9</v>
      </c>
      <c r="G108" s="71">
        <v>1.76</v>
      </c>
      <c r="H108" s="94">
        <v>7</v>
      </c>
      <c r="I108" s="71">
        <v>6</v>
      </c>
      <c r="J108" s="88" t="s">
        <v>56</v>
      </c>
    </row>
    <row r="109" spans="1:10" x14ac:dyDescent="0.3">
      <c r="A109" s="72">
        <v>2410</v>
      </c>
      <c r="B109" s="74">
        <v>43592</v>
      </c>
      <c r="C109" s="72" t="b">
        <v>1</v>
      </c>
      <c r="D109" s="71" t="s">
        <v>89</v>
      </c>
      <c r="E109" s="72">
        <v>3</v>
      </c>
      <c r="F109" s="72">
        <v>9</v>
      </c>
      <c r="G109" s="71">
        <v>1.84</v>
      </c>
      <c r="H109" s="94">
        <v>7</v>
      </c>
      <c r="I109" s="71">
        <v>6</v>
      </c>
      <c r="J109" s="88" t="s">
        <v>56</v>
      </c>
    </row>
    <row r="110" spans="1:10" x14ac:dyDescent="0.3">
      <c r="A110" s="71">
        <v>2334</v>
      </c>
      <c r="B110" s="70">
        <v>43403</v>
      </c>
      <c r="C110" s="71" t="b">
        <v>0</v>
      </c>
      <c r="D110" s="72" t="s">
        <v>88</v>
      </c>
      <c r="E110" s="71">
        <v>1</v>
      </c>
      <c r="F110" s="71">
        <v>1</v>
      </c>
      <c r="G110" s="72">
        <v>1.5</v>
      </c>
      <c r="H110" s="94">
        <v>12</v>
      </c>
      <c r="I110" s="71">
        <v>7</v>
      </c>
      <c r="J110" s="88">
        <v>22</v>
      </c>
    </row>
    <row r="111" spans="1:10" x14ac:dyDescent="0.3">
      <c r="A111" s="71">
        <v>2335</v>
      </c>
      <c r="B111" s="70">
        <v>43403</v>
      </c>
      <c r="C111" s="71" t="b">
        <v>0</v>
      </c>
      <c r="D111" s="72" t="s">
        <v>89</v>
      </c>
      <c r="E111" s="71">
        <v>2</v>
      </c>
      <c r="F111" s="71">
        <v>1</v>
      </c>
      <c r="G111" s="72">
        <v>1.54</v>
      </c>
      <c r="H111" s="94">
        <v>12</v>
      </c>
      <c r="I111" s="71">
        <v>7</v>
      </c>
      <c r="J111" s="88">
        <v>22</v>
      </c>
    </row>
    <row r="112" spans="1:10" x14ac:dyDescent="0.3">
      <c r="A112" s="71">
        <v>2343</v>
      </c>
      <c r="B112" s="74">
        <v>43411</v>
      </c>
      <c r="C112" s="71" t="b">
        <v>0</v>
      </c>
      <c r="D112" s="71" t="s">
        <v>88</v>
      </c>
      <c r="E112" s="75">
        <v>2</v>
      </c>
      <c r="F112" s="71">
        <v>2</v>
      </c>
      <c r="G112" s="71">
        <v>1.82</v>
      </c>
      <c r="H112" s="94">
        <v>12</v>
      </c>
      <c r="I112" s="71">
        <v>7</v>
      </c>
      <c r="J112" s="88">
        <v>22</v>
      </c>
    </row>
    <row r="113" spans="1:10" x14ac:dyDescent="0.3">
      <c r="A113" s="71">
        <v>2344</v>
      </c>
      <c r="B113" s="74">
        <v>43411</v>
      </c>
      <c r="C113" s="71" t="b">
        <v>0</v>
      </c>
      <c r="D113" s="71" t="s">
        <v>88</v>
      </c>
      <c r="E113" s="75">
        <v>1</v>
      </c>
      <c r="F113" s="71">
        <v>2</v>
      </c>
      <c r="G113" s="71">
        <v>1.96</v>
      </c>
      <c r="H113" s="94">
        <v>14</v>
      </c>
      <c r="I113" s="71">
        <v>7</v>
      </c>
      <c r="J113" s="88">
        <v>8</v>
      </c>
    </row>
    <row r="114" spans="1:10" x14ac:dyDescent="0.3">
      <c r="A114" s="71">
        <v>2350</v>
      </c>
      <c r="B114" s="77">
        <v>43424</v>
      </c>
      <c r="C114" s="71" t="b">
        <v>0</v>
      </c>
      <c r="D114" s="78" t="s">
        <v>88</v>
      </c>
      <c r="E114" s="79">
        <v>1</v>
      </c>
      <c r="F114" s="71">
        <v>3</v>
      </c>
      <c r="G114" s="78">
        <v>1.46</v>
      </c>
      <c r="H114" s="95">
        <v>6</v>
      </c>
      <c r="I114" s="71">
        <v>7</v>
      </c>
      <c r="J114" s="89">
        <v>22</v>
      </c>
    </row>
    <row r="115" spans="1:10" x14ac:dyDescent="0.3">
      <c r="A115" s="71">
        <v>2351</v>
      </c>
      <c r="B115" s="81">
        <v>43424</v>
      </c>
      <c r="C115" s="71" t="b">
        <v>0</v>
      </c>
      <c r="D115" s="82" t="s">
        <v>88</v>
      </c>
      <c r="E115" s="83">
        <v>2</v>
      </c>
      <c r="F115" s="71">
        <v>3</v>
      </c>
      <c r="G115" s="82">
        <v>1.52</v>
      </c>
      <c r="H115" s="96">
        <v>6</v>
      </c>
      <c r="I115" s="71">
        <v>7</v>
      </c>
      <c r="J115" s="90">
        <v>22</v>
      </c>
    </row>
    <row r="116" spans="1:10" x14ac:dyDescent="0.3">
      <c r="A116" s="71">
        <v>2367</v>
      </c>
      <c r="B116" s="74">
        <v>43507</v>
      </c>
      <c r="C116" s="71" t="b">
        <v>0</v>
      </c>
      <c r="D116" s="71" t="s">
        <v>89</v>
      </c>
      <c r="E116" s="75">
        <v>2</v>
      </c>
      <c r="F116" s="71">
        <v>4</v>
      </c>
      <c r="G116" s="71">
        <v>1.32</v>
      </c>
      <c r="H116" s="94">
        <v>1</v>
      </c>
      <c r="I116" s="71">
        <v>7</v>
      </c>
      <c r="J116" s="88">
        <v>22</v>
      </c>
    </row>
    <row r="117" spans="1:10" x14ac:dyDescent="0.3">
      <c r="A117" s="71">
        <v>2368</v>
      </c>
      <c r="B117" s="74">
        <v>43507</v>
      </c>
      <c r="C117" s="71" t="b">
        <v>1</v>
      </c>
      <c r="D117" s="71" t="s">
        <v>88</v>
      </c>
      <c r="E117" s="75">
        <v>1</v>
      </c>
      <c r="F117" s="71">
        <v>4</v>
      </c>
      <c r="G117" s="71">
        <v>1.36</v>
      </c>
      <c r="H117" s="94">
        <v>1</v>
      </c>
      <c r="I117" s="71">
        <v>7</v>
      </c>
      <c r="J117" s="88" t="s">
        <v>56</v>
      </c>
    </row>
    <row r="118" spans="1:10" x14ac:dyDescent="0.3">
      <c r="A118" s="71">
        <v>2370</v>
      </c>
      <c r="B118" s="74">
        <v>43514</v>
      </c>
      <c r="C118" s="71" t="b">
        <v>0</v>
      </c>
      <c r="D118" s="71" t="s">
        <v>89</v>
      </c>
      <c r="E118" s="75">
        <v>2</v>
      </c>
      <c r="F118" s="71">
        <v>5</v>
      </c>
      <c r="G118" s="71">
        <v>1.52</v>
      </c>
      <c r="H118" s="94">
        <v>16</v>
      </c>
      <c r="I118" s="71">
        <v>7</v>
      </c>
      <c r="J118" s="88">
        <v>21.5</v>
      </c>
    </row>
    <row r="119" spans="1:10" x14ac:dyDescent="0.3">
      <c r="A119" s="71">
        <v>2371</v>
      </c>
      <c r="B119" s="74">
        <v>43514</v>
      </c>
      <c r="C119" s="71" t="b">
        <v>1</v>
      </c>
      <c r="D119" s="72" t="s">
        <v>88</v>
      </c>
      <c r="E119" s="75" t="s">
        <v>56</v>
      </c>
      <c r="F119" s="71">
        <v>5</v>
      </c>
      <c r="G119" s="72">
        <v>1.6</v>
      </c>
      <c r="H119" s="94">
        <v>16</v>
      </c>
      <c r="I119" s="71">
        <v>7</v>
      </c>
      <c r="J119" s="85" t="s">
        <v>56</v>
      </c>
    </row>
    <row r="120" spans="1:10" x14ac:dyDescent="0.3">
      <c r="A120" s="71">
        <v>2374</v>
      </c>
      <c r="B120" s="74">
        <v>43529</v>
      </c>
      <c r="C120" s="71" t="b">
        <v>0</v>
      </c>
      <c r="D120" s="71" t="s">
        <v>88</v>
      </c>
      <c r="E120" s="75">
        <v>1</v>
      </c>
      <c r="F120" s="71">
        <v>6</v>
      </c>
      <c r="G120" s="71">
        <v>1.54</v>
      </c>
      <c r="H120" s="94">
        <v>21</v>
      </c>
      <c r="I120" s="71">
        <v>7</v>
      </c>
      <c r="J120" s="85">
        <v>18</v>
      </c>
    </row>
    <row r="121" spans="1:10" x14ac:dyDescent="0.3">
      <c r="A121" s="71">
        <v>2375</v>
      </c>
      <c r="B121" s="74">
        <v>43529</v>
      </c>
      <c r="C121" s="71" t="b">
        <v>1</v>
      </c>
      <c r="D121" s="71" t="s">
        <v>88</v>
      </c>
      <c r="E121" s="75" t="s">
        <v>56</v>
      </c>
      <c r="F121" s="71">
        <v>6</v>
      </c>
      <c r="G121" s="71">
        <v>1.58</v>
      </c>
      <c r="H121" s="94">
        <v>21</v>
      </c>
      <c r="I121" s="71">
        <v>7</v>
      </c>
      <c r="J121" s="88" t="s">
        <v>56</v>
      </c>
    </row>
    <row r="122" spans="1:10" x14ac:dyDescent="0.3">
      <c r="A122" s="71">
        <v>2379</v>
      </c>
      <c r="B122" s="74">
        <v>43550</v>
      </c>
      <c r="C122" s="71" t="b">
        <v>1</v>
      </c>
      <c r="D122" s="71" t="s">
        <v>88</v>
      </c>
      <c r="E122" s="75">
        <v>1</v>
      </c>
      <c r="F122" s="71">
        <v>7</v>
      </c>
      <c r="G122" s="71">
        <v>1.34</v>
      </c>
      <c r="H122" s="94">
        <v>10</v>
      </c>
      <c r="I122" s="71">
        <v>7</v>
      </c>
      <c r="J122" s="88" t="s">
        <v>56</v>
      </c>
    </row>
    <row r="123" spans="1:10" x14ac:dyDescent="0.3">
      <c r="A123" s="71">
        <v>2380</v>
      </c>
      <c r="B123" s="74">
        <v>43550</v>
      </c>
      <c r="C123" s="71" t="b">
        <v>0</v>
      </c>
      <c r="D123" s="71" t="s">
        <v>88</v>
      </c>
      <c r="E123" s="75">
        <v>2</v>
      </c>
      <c r="F123" s="71">
        <v>7</v>
      </c>
      <c r="G123" s="71">
        <v>1.68</v>
      </c>
      <c r="H123" s="94">
        <v>9</v>
      </c>
      <c r="I123" s="71">
        <v>7</v>
      </c>
      <c r="J123" s="88">
        <v>22</v>
      </c>
    </row>
    <row r="124" spans="1:10" x14ac:dyDescent="0.3">
      <c r="A124" s="71">
        <v>2407</v>
      </c>
      <c r="B124" s="74">
        <v>43578</v>
      </c>
      <c r="C124" s="71" t="b">
        <v>0</v>
      </c>
      <c r="D124" s="71" t="s">
        <v>89</v>
      </c>
      <c r="E124" s="75">
        <v>2</v>
      </c>
      <c r="F124" s="71">
        <v>8</v>
      </c>
      <c r="G124" s="71">
        <v>2.06</v>
      </c>
      <c r="H124" s="94">
        <v>5</v>
      </c>
      <c r="I124" s="71">
        <v>7</v>
      </c>
      <c r="J124" s="88">
        <v>22</v>
      </c>
    </row>
    <row r="125" spans="1:10" x14ac:dyDescent="0.3">
      <c r="A125" s="71">
        <v>2408</v>
      </c>
      <c r="B125" s="74">
        <v>43578</v>
      </c>
      <c r="C125" s="71" t="b">
        <v>1</v>
      </c>
      <c r="D125" s="71" t="s">
        <v>88</v>
      </c>
      <c r="E125" s="75">
        <v>1</v>
      </c>
      <c r="F125" s="71">
        <v>8</v>
      </c>
      <c r="G125" s="71">
        <v>2.1800000000000002</v>
      </c>
      <c r="H125" s="94">
        <v>5</v>
      </c>
      <c r="I125" s="71">
        <v>7</v>
      </c>
      <c r="J125" s="85" t="s">
        <v>56</v>
      </c>
    </row>
    <row r="126" spans="1:10" x14ac:dyDescent="0.3">
      <c r="A126" s="71">
        <v>2409</v>
      </c>
      <c r="B126" s="74">
        <v>43592</v>
      </c>
      <c r="C126" s="71" t="b">
        <v>1</v>
      </c>
      <c r="D126" s="71" t="s">
        <v>88</v>
      </c>
      <c r="E126" s="71">
        <v>3</v>
      </c>
      <c r="F126" s="71">
        <v>9</v>
      </c>
      <c r="G126" s="71">
        <v>1.76</v>
      </c>
      <c r="H126" s="94">
        <v>7</v>
      </c>
      <c r="I126" s="71">
        <v>7</v>
      </c>
      <c r="J126" s="88" t="s">
        <v>56</v>
      </c>
    </row>
    <row r="127" spans="1:10" x14ac:dyDescent="0.3">
      <c r="A127" s="72">
        <v>2410</v>
      </c>
      <c r="B127" s="74">
        <v>43592</v>
      </c>
      <c r="C127" s="72" t="b">
        <v>1</v>
      </c>
      <c r="D127" s="71" t="s">
        <v>89</v>
      </c>
      <c r="E127" s="72">
        <v>3</v>
      </c>
      <c r="F127" s="72">
        <v>9</v>
      </c>
      <c r="G127" s="71">
        <v>1.84</v>
      </c>
      <c r="H127" s="94">
        <v>7</v>
      </c>
      <c r="I127" s="71">
        <v>7</v>
      </c>
      <c r="J127" s="88" t="s">
        <v>56</v>
      </c>
    </row>
    <row r="128" spans="1:10" x14ac:dyDescent="0.3">
      <c r="A128" s="71">
        <v>2334</v>
      </c>
      <c r="B128" s="70">
        <v>43403</v>
      </c>
      <c r="C128" s="71" t="b">
        <v>0</v>
      </c>
      <c r="D128" s="72" t="s">
        <v>88</v>
      </c>
      <c r="E128" s="71">
        <v>1</v>
      </c>
      <c r="F128" s="71">
        <v>1</v>
      </c>
      <c r="G128" s="72">
        <v>1.5</v>
      </c>
      <c r="H128" s="94">
        <v>12</v>
      </c>
      <c r="I128" s="71">
        <v>8</v>
      </c>
      <c r="J128" s="86">
        <v>22</v>
      </c>
    </row>
    <row r="129" spans="1:10" x14ac:dyDescent="0.3">
      <c r="A129" s="71">
        <v>2335</v>
      </c>
      <c r="B129" s="70">
        <v>43403</v>
      </c>
      <c r="C129" s="71" t="b">
        <v>0</v>
      </c>
      <c r="D129" s="72" t="s">
        <v>89</v>
      </c>
      <c r="E129" s="71">
        <v>2</v>
      </c>
      <c r="F129" s="71">
        <v>1</v>
      </c>
      <c r="G129" s="72">
        <v>1.54</v>
      </c>
      <c r="H129" s="94">
        <v>12</v>
      </c>
      <c r="I129" s="71">
        <v>8</v>
      </c>
      <c r="J129" s="86">
        <v>22</v>
      </c>
    </row>
    <row r="130" spans="1:10" x14ac:dyDescent="0.3">
      <c r="A130" s="71">
        <v>2343</v>
      </c>
      <c r="B130" s="74">
        <v>43411</v>
      </c>
      <c r="C130" s="71" t="b">
        <v>0</v>
      </c>
      <c r="D130" s="71" t="s">
        <v>88</v>
      </c>
      <c r="E130" s="75">
        <v>2</v>
      </c>
      <c r="F130" s="71">
        <v>2</v>
      </c>
      <c r="G130" s="71">
        <v>1.82</v>
      </c>
      <c r="H130" s="94">
        <v>12</v>
      </c>
      <c r="I130" s="71">
        <v>8</v>
      </c>
      <c r="J130" s="86">
        <v>22</v>
      </c>
    </row>
    <row r="131" spans="1:10" x14ac:dyDescent="0.3">
      <c r="A131" s="71">
        <v>2344</v>
      </c>
      <c r="B131" s="74">
        <v>43411</v>
      </c>
      <c r="C131" s="71" t="b">
        <v>0</v>
      </c>
      <c r="D131" s="71" t="s">
        <v>88</v>
      </c>
      <c r="E131" s="75">
        <v>1</v>
      </c>
      <c r="F131" s="71">
        <v>2</v>
      </c>
      <c r="G131" s="71">
        <v>1.96</v>
      </c>
      <c r="H131" s="94">
        <v>14</v>
      </c>
      <c r="I131" s="71">
        <v>8</v>
      </c>
      <c r="J131" s="86">
        <v>10</v>
      </c>
    </row>
    <row r="132" spans="1:10" x14ac:dyDescent="0.3">
      <c r="A132" s="71">
        <v>2350</v>
      </c>
      <c r="B132" s="77">
        <v>43424</v>
      </c>
      <c r="C132" s="71" t="b">
        <v>0</v>
      </c>
      <c r="D132" s="78" t="s">
        <v>88</v>
      </c>
      <c r="E132" s="79">
        <v>1</v>
      </c>
      <c r="F132" s="71">
        <v>3</v>
      </c>
      <c r="G132" s="78">
        <v>1.46</v>
      </c>
      <c r="H132" s="95">
        <v>6</v>
      </c>
      <c r="I132" s="71">
        <v>8</v>
      </c>
      <c r="J132" s="98">
        <v>22</v>
      </c>
    </row>
    <row r="133" spans="1:10" x14ac:dyDescent="0.3">
      <c r="A133" s="71">
        <v>2351</v>
      </c>
      <c r="B133" s="81">
        <v>43424</v>
      </c>
      <c r="C133" s="71" t="b">
        <v>0</v>
      </c>
      <c r="D133" s="82" t="s">
        <v>88</v>
      </c>
      <c r="E133" s="83">
        <v>2</v>
      </c>
      <c r="F133" s="71">
        <v>3</v>
      </c>
      <c r="G133" s="82">
        <v>1.52</v>
      </c>
      <c r="H133" s="96">
        <v>6</v>
      </c>
      <c r="I133" s="71">
        <v>8</v>
      </c>
      <c r="J133" s="99">
        <v>22</v>
      </c>
    </row>
    <row r="134" spans="1:10" x14ac:dyDescent="0.3">
      <c r="A134" s="71">
        <v>2367</v>
      </c>
      <c r="B134" s="74">
        <v>43507</v>
      </c>
      <c r="C134" s="71" t="b">
        <v>0</v>
      </c>
      <c r="D134" s="71" t="s">
        <v>89</v>
      </c>
      <c r="E134" s="75">
        <v>2</v>
      </c>
      <c r="F134" s="71">
        <v>4</v>
      </c>
      <c r="G134" s="71">
        <v>1.32</v>
      </c>
      <c r="H134" s="94">
        <v>1</v>
      </c>
      <c r="I134" s="71">
        <v>8</v>
      </c>
      <c r="J134" s="86">
        <v>22</v>
      </c>
    </row>
    <row r="135" spans="1:10" x14ac:dyDescent="0.3">
      <c r="A135" s="71">
        <v>2368</v>
      </c>
      <c r="B135" s="74">
        <v>43507</v>
      </c>
      <c r="C135" s="71" t="b">
        <v>1</v>
      </c>
      <c r="D135" s="71" t="s">
        <v>88</v>
      </c>
      <c r="E135" s="75">
        <v>1</v>
      </c>
      <c r="F135" s="71">
        <v>4</v>
      </c>
      <c r="G135" s="71">
        <v>1.36</v>
      </c>
      <c r="H135" s="94">
        <v>1</v>
      </c>
      <c r="I135" s="71">
        <v>8</v>
      </c>
      <c r="J135" s="86" t="s">
        <v>56</v>
      </c>
    </row>
    <row r="136" spans="1:10" x14ac:dyDescent="0.3">
      <c r="A136" s="71">
        <v>2370</v>
      </c>
      <c r="B136" s="74">
        <v>43514</v>
      </c>
      <c r="C136" s="71" t="b">
        <v>0</v>
      </c>
      <c r="D136" s="71" t="s">
        <v>89</v>
      </c>
      <c r="E136" s="75">
        <v>2</v>
      </c>
      <c r="F136" s="71">
        <v>5</v>
      </c>
      <c r="G136" s="71">
        <v>1.52</v>
      </c>
      <c r="H136" s="94">
        <v>16</v>
      </c>
      <c r="I136" s="71">
        <v>8</v>
      </c>
      <c r="J136" s="86">
        <v>22</v>
      </c>
    </row>
    <row r="137" spans="1:10" x14ac:dyDescent="0.3">
      <c r="A137" s="71">
        <v>2371</v>
      </c>
      <c r="B137" s="74">
        <v>43514</v>
      </c>
      <c r="C137" s="71" t="b">
        <v>1</v>
      </c>
      <c r="D137" s="72" t="s">
        <v>88</v>
      </c>
      <c r="E137" s="75" t="s">
        <v>56</v>
      </c>
      <c r="F137" s="71">
        <v>5</v>
      </c>
      <c r="G137" s="72">
        <v>1.6</v>
      </c>
      <c r="H137" s="94">
        <v>16</v>
      </c>
      <c r="I137" s="71">
        <v>8</v>
      </c>
      <c r="J137" s="86" t="s">
        <v>56</v>
      </c>
    </row>
    <row r="138" spans="1:10" x14ac:dyDescent="0.3">
      <c r="A138" s="71">
        <v>2374</v>
      </c>
      <c r="B138" s="74">
        <v>43529</v>
      </c>
      <c r="C138" s="71" t="b">
        <v>0</v>
      </c>
      <c r="D138" s="71" t="s">
        <v>88</v>
      </c>
      <c r="E138" s="75">
        <v>1</v>
      </c>
      <c r="F138" s="71">
        <v>6</v>
      </c>
      <c r="G138" s="71">
        <v>1.54</v>
      </c>
      <c r="H138" s="94">
        <v>21</v>
      </c>
      <c r="I138" s="71">
        <v>8</v>
      </c>
      <c r="J138" s="86">
        <v>18</v>
      </c>
    </row>
    <row r="139" spans="1:10" x14ac:dyDescent="0.3">
      <c r="A139" s="71">
        <v>2375</v>
      </c>
      <c r="B139" s="74">
        <v>43529</v>
      </c>
      <c r="C139" s="71" t="b">
        <v>1</v>
      </c>
      <c r="D139" s="71" t="s">
        <v>88</v>
      </c>
      <c r="E139" s="75" t="s">
        <v>56</v>
      </c>
      <c r="F139" s="71">
        <v>6</v>
      </c>
      <c r="G139" s="71">
        <v>1.58</v>
      </c>
      <c r="H139" s="94">
        <v>21</v>
      </c>
      <c r="I139" s="71">
        <v>8</v>
      </c>
      <c r="J139" s="86" t="s">
        <v>56</v>
      </c>
    </row>
    <row r="140" spans="1:10" x14ac:dyDescent="0.3">
      <c r="A140" s="71">
        <v>2379</v>
      </c>
      <c r="B140" s="74">
        <v>43550</v>
      </c>
      <c r="C140" s="71" t="b">
        <v>1</v>
      </c>
      <c r="D140" s="71" t="s">
        <v>88</v>
      </c>
      <c r="E140" s="75">
        <v>1</v>
      </c>
      <c r="F140" s="71">
        <v>7</v>
      </c>
      <c r="G140" s="71">
        <v>1.34</v>
      </c>
      <c r="H140" s="94">
        <v>10</v>
      </c>
      <c r="I140" s="71">
        <v>8</v>
      </c>
      <c r="J140" s="86" t="s">
        <v>56</v>
      </c>
    </row>
    <row r="141" spans="1:10" x14ac:dyDescent="0.3">
      <c r="A141" s="71">
        <v>2380</v>
      </c>
      <c r="B141" s="74">
        <v>43550</v>
      </c>
      <c r="C141" s="71" t="b">
        <v>0</v>
      </c>
      <c r="D141" s="71" t="s">
        <v>88</v>
      </c>
      <c r="E141" s="75">
        <v>2</v>
      </c>
      <c r="F141" s="71">
        <v>7</v>
      </c>
      <c r="G141" s="71">
        <v>1.68</v>
      </c>
      <c r="H141" s="94">
        <v>9</v>
      </c>
      <c r="I141" s="71">
        <v>8</v>
      </c>
      <c r="J141" s="86">
        <v>22</v>
      </c>
    </row>
    <row r="142" spans="1:10" x14ac:dyDescent="0.3">
      <c r="A142" s="71">
        <v>2407</v>
      </c>
      <c r="B142" s="74">
        <v>43578</v>
      </c>
      <c r="C142" s="71" t="b">
        <v>0</v>
      </c>
      <c r="D142" s="71" t="s">
        <v>89</v>
      </c>
      <c r="E142" s="75">
        <v>2</v>
      </c>
      <c r="F142" s="71">
        <v>8</v>
      </c>
      <c r="G142" s="71">
        <v>2.06</v>
      </c>
      <c r="H142" s="94">
        <v>5</v>
      </c>
      <c r="I142" s="71">
        <v>8</v>
      </c>
      <c r="J142" s="86">
        <v>22</v>
      </c>
    </row>
    <row r="143" spans="1:10" x14ac:dyDescent="0.3">
      <c r="A143" s="71">
        <v>2408</v>
      </c>
      <c r="B143" s="74">
        <v>43578</v>
      </c>
      <c r="C143" s="71" t="b">
        <v>1</v>
      </c>
      <c r="D143" s="71" t="s">
        <v>88</v>
      </c>
      <c r="E143" s="75">
        <v>1</v>
      </c>
      <c r="F143" s="71">
        <v>8</v>
      </c>
      <c r="G143" s="71">
        <v>2.1800000000000002</v>
      </c>
      <c r="H143" s="94">
        <v>5</v>
      </c>
      <c r="I143" s="71">
        <v>8</v>
      </c>
      <c r="J143" s="86" t="s">
        <v>56</v>
      </c>
    </row>
    <row r="144" spans="1:10" x14ac:dyDescent="0.3">
      <c r="A144" s="71">
        <v>2409</v>
      </c>
      <c r="B144" s="74">
        <v>43592</v>
      </c>
      <c r="C144" s="71" t="b">
        <v>1</v>
      </c>
      <c r="D144" s="71" t="s">
        <v>88</v>
      </c>
      <c r="E144" s="71">
        <v>3</v>
      </c>
      <c r="F144" s="71">
        <v>9</v>
      </c>
      <c r="G144" s="71">
        <v>1.76</v>
      </c>
      <c r="H144" s="94">
        <v>7</v>
      </c>
      <c r="I144" s="71">
        <v>8</v>
      </c>
      <c r="J144" s="88" t="s">
        <v>56</v>
      </c>
    </row>
    <row r="145" spans="1:10" x14ac:dyDescent="0.3">
      <c r="A145" s="72">
        <v>2410</v>
      </c>
      <c r="B145" s="74">
        <v>43592</v>
      </c>
      <c r="C145" s="72" t="b">
        <v>1</v>
      </c>
      <c r="D145" s="71" t="s">
        <v>89</v>
      </c>
      <c r="E145" s="72">
        <v>3</v>
      </c>
      <c r="F145" s="72">
        <v>9</v>
      </c>
      <c r="G145" s="71">
        <v>1.84</v>
      </c>
      <c r="H145" s="94">
        <v>7</v>
      </c>
      <c r="I145" s="71">
        <v>8</v>
      </c>
      <c r="J145" s="88" t="s">
        <v>56</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AQ554"/>
  <sheetViews>
    <sheetView zoomScale="60" zoomScaleNormal="60" workbookViewId="0">
      <pane ySplit="1" topLeftCell="A346" activePane="bottomLeft" state="frozen"/>
      <selection pane="bottomLeft" activeCell="B435" sqref="B435:B554"/>
    </sheetView>
  </sheetViews>
  <sheetFormatPr defaultColWidth="11" defaultRowHeight="15.6" x14ac:dyDescent="0.3"/>
  <cols>
    <col min="1" max="1" width="7.69921875" style="108" customWidth="1"/>
    <col min="2" max="2" width="15" style="108" customWidth="1"/>
    <col min="3" max="3" width="8.19921875" style="108" customWidth="1"/>
    <col min="4" max="4" width="8.796875" style="108" customWidth="1"/>
    <col min="5" max="5" width="5.19921875" style="108" customWidth="1"/>
    <col min="6" max="6" width="6.69921875" style="108" customWidth="1"/>
    <col min="7" max="7" width="12.5" style="121" customWidth="1"/>
    <col min="8" max="8" width="10" customWidth="1"/>
    <col min="9" max="9" width="23.5" customWidth="1"/>
    <col min="10" max="10" width="12.69921875" customWidth="1"/>
    <col min="11" max="11" width="23.19921875" style="2" customWidth="1"/>
    <col min="12" max="12" width="10" style="181" customWidth="1"/>
    <col min="13" max="13" width="9.69921875" style="181" customWidth="1"/>
    <col min="14" max="14" width="11.5" style="181" customWidth="1"/>
    <col min="15" max="15" width="13.5" style="2" customWidth="1"/>
    <col min="16" max="16" width="10.796875" style="181" customWidth="1"/>
    <col min="17" max="17" width="9.69921875" style="181" customWidth="1"/>
    <col min="18" max="18" width="12.19921875" style="181" customWidth="1"/>
    <col min="19" max="19" width="14.19921875" style="2" customWidth="1"/>
    <col min="20" max="20" width="7.69921875" style="115" customWidth="1"/>
    <col min="21" max="21" width="10.19921875" customWidth="1"/>
    <col min="22" max="22" width="9.19921875" customWidth="1"/>
    <col min="23" max="23" width="15.296875" style="2" customWidth="1"/>
    <col min="24" max="24" width="10.296875" customWidth="1"/>
    <col min="25" max="25" width="5.69921875" customWidth="1"/>
    <col min="26" max="26" width="14.19921875" customWidth="1"/>
    <col min="27" max="27" width="16" style="2" customWidth="1"/>
    <col min="28" max="28" width="10.69921875" customWidth="1"/>
    <col min="29" max="30" width="9.69921875" customWidth="1"/>
    <col min="31" max="31" width="7.796875" style="2" customWidth="1"/>
    <col min="32" max="32" width="7.69921875" customWidth="1"/>
    <col min="33" max="33" width="7.296875" customWidth="1"/>
    <col min="34" max="34" width="12.19921875" customWidth="1"/>
    <col min="35" max="35" width="15.69921875" style="2" customWidth="1"/>
    <col min="36" max="36" width="13.796875" customWidth="1"/>
    <col min="37" max="37" width="13.69921875" customWidth="1"/>
    <col min="38" max="38" width="14.796875" bestFit="1" customWidth="1"/>
    <col min="39" max="39" width="16.19921875" style="2" customWidth="1"/>
    <col min="40" max="42" width="15.69921875" bestFit="1" customWidth="1"/>
    <col min="43" max="43" width="15.19921875" style="2" bestFit="1" customWidth="1"/>
  </cols>
  <sheetData>
    <row r="1" spans="1:43" s="6" customFormat="1" ht="16.2" thickBot="1" x14ac:dyDescent="0.35">
      <c r="A1" s="35"/>
      <c r="B1" s="35"/>
      <c r="C1" s="35"/>
      <c r="D1" s="35"/>
      <c r="E1" s="35"/>
      <c r="F1" s="35"/>
      <c r="G1" s="36"/>
      <c r="H1" s="222" t="s">
        <v>8</v>
      </c>
      <c r="I1" s="222"/>
      <c r="J1" s="222"/>
      <c r="K1" s="222"/>
      <c r="L1" s="222" t="s">
        <v>9</v>
      </c>
      <c r="M1" s="222"/>
      <c r="N1" s="222"/>
      <c r="O1" s="222"/>
      <c r="P1" s="222" t="s">
        <v>10</v>
      </c>
      <c r="Q1" s="222"/>
      <c r="R1" s="222"/>
      <c r="S1" s="222"/>
      <c r="T1" s="214" t="s">
        <v>3</v>
      </c>
      <c r="U1" s="215"/>
      <c r="V1" s="215"/>
      <c r="W1" s="216"/>
      <c r="X1" s="214" t="s">
        <v>11</v>
      </c>
      <c r="Y1" s="215"/>
      <c r="Z1" s="215"/>
      <c r="AA1" s="216"/>
      <c r="AB1" s="218" t="s">
        <v>13</v>
      </c>
      <c r="AC1" s="219"/>
      <c r="AD1" s="219"/>
      <c r="AE1" s="220"/>
      <c r="AF1" s="217" t="s">
        <v>12</v>
      </c>
      <c r="AG1" s="217"/>
      <c r="AH1" s="217"/>
      <c r="AI1" s="217"/>
      <c r="AJ1" s="218" t="s">
        <v>72</v>
      </c>
      <c r="AK1" s="219"/>
      <c r="AL1" s="219"/>
      <c r="AM1" s="221"/>
      <c r="AN1" s="219"/>
      <c r="AO1" s="219"/>
      <c r="AP1" s="219"/>
      <c r="AQ1" s="220"/>
    </row>
    <row r="2" spans="1:43" s="6" customFormat="1" ht="16.2" thickBot="1" x14ac:dyDescent="0.35">
      <c r="A2" s="35" t="s">
        <v>0</v>
      </c>
      <c r="B2" s="35" t="s">
        <v>57</v>
      </c>
      <c r="C2" s="35" t="s">
        <v>1</v>
      </c>
      <c r="D2" s="35" t="s">
        <v>2</v>
      </c>
      <c r="E2" s="35" t="s">
        <v>30</v>
      </c>
      <c r="F2" s="36" t="s">
        <v>14</v>
      </c>
      <c r="G2" s="36" t="s">
        <v>15</v>
      </c>
      <c r="H2" s="186" t="s">
        <v>4</v>
      </c>
      <c r="I2" s="186" t="s">
        <v>5</v>
      </c>
      <c r="J2" s="186" t="s">
        <v>6</v>
      </c>
      <c r="K2" s="7" t="s">
        <v>7</v>
      </c>
      <c r="L2" s="186" t="s">
        <v>4</v>
      </c>
      <c r="M2" s="186" t="s">
        <v>5</v>
      </c>
      <c r="N2" s="186" t="s">
        <v>6</v>
      </c>
      <c r="O2" s="7" t="s">
        <v>7</v>
      </c>
      <c r="P2" s="186" t="s">
        <v>4</v>
      </c>
      <c r="Q2" s="186" t="s">
        <v>5</v>
      </c>
      <c r="R2" s="186" t="s">
        <v>6</v>
      </c>
      <c r="S2" s="7" t="s">
        <v>7</v>
      </c>
      <c r="T2" s="110" t="s">
        <v>4</v>
      </c>
      <c r="U2" s="6" t="s">
        <v>5</v>
      </c>
      <c r="V2" s="6" t="s">
        <v>6</v>
      </c>
      <c r="W2" s="7" t="s">
        <v>7</v>
      </c>
      <c r="X2" s="6" t="s">
        <v>4</v>
      </c>
      <c r="Y2" s="6" t="s">
        <v>5</v>
      </c>
      <c r="Z2" s="6" t="s">
        <v>6</v>
      </c>
      <c r="AA2" s="7" t="s">
        <v>7</v>
      </c>
      <c r="AB2" s="15" t="s">
        <v>4</v>
      </c>
      <c r="AC2" s="15" t="s">
        <v>5</v>
      </c>
      <c r="AD2" s="15" t="s">
        <v>6</v>
      </c>
      <c r="AE2" s="16" t="s">
        <v>7</v>
      </c>
      <c r="AF2" s="15" t="s">
        <v>4</v>
      </c>
      <c r="AG2" s="15" t="s">
        <v>5</v>
      </c>
      <c r="AH2" s="15" t="s">
        <v>6</v>
      </c>
      <c r="AI2" s="16" t="s">
        <v>7</v>
      </c>
      <c r="AJ2" s="15" t="s">
        <v>73</v>
      </c>
      <c r="AK2" s="15" t="s">
        <v>74</v>
      </c>
      <c r="AL2" s="15" t="s">
        <v>75</v>
      </c>
      <c r="AM2" s="17" t="s">
        <v>76</v>
      </c>
      <c r="AN2" s="186" t="s">
        <v>77</v>
      </c>
      <c r="AO2" s="186" t="s">
        <v>78</v>
      </c>
      <c r="AP2" s="186" t="s">
        <v>79</v>
      </c>
      <c r="AQ2" s="7" t="s">
        <v>80</v>
      </c>
    </row>
    <row r="3" spans="1:43" x14ac:dyDescent="0.3">
      <c r="A3" s="108">
        <v>2334</v>
      </c>
      <c r="B3" s="108" t="b">
        <v>0</v>
      </c>
      <c r="C3" s="108" t="s">
        <v>88</v>
      </c>
      <c r="D3" s="108" t="s">
        <v>222</v>
      </c>
      <c r="E3" s="108" t="s">
        <v>60</v>
      </c>
      <c r="F3" s="108" t="s">
        <v>44</v>
      </c>
      <c r="G3" s="121">
        <v>1</v>
      </c>
      <c r="H3" s="187">
        <v>1016.1635837287756</v>
      </c>
      <c r="I3" s="187">
        <v>1056.5551201436826</v>
      </c>
      <c r="J3" s="187">
        <v>1084.0160663944364</v>
      </c>
      <c r="K3" s="2">
        <v>1052.2449234222984</v>
      </c>
      <c r="L3" s="190">
        <v>0</v>
      </c>
      <c r="M3" s="181">
        <v>1.7164457651602054</v>
      </c>
      <c r="N3" s="181">
        <v>12.015120356121438</v>
      </c>
      <c r="O3" s="197">
        <v>4.5771887070938808</v>
      </c>
      <c r="P3" s="198">
        <v>256.62798687534786</v>
      </c>
      <c r="Q3" s="187">
        <v>296.37896287627797</v>
      </c>
      <c r="R3" s="181">
        <v>289.17406183511406</v>
      </c>
      <c r="S3" s="197">
        <v>280.72700386224665</v>
      </c>
      <c r="T3" s="115">
        <v>9.3030000000000008</v>
      </c>
      <c r="U3">
        <v>16.760000000000002</v>
      </c>
      <c r="V3">
        <v>10.879</v>
      </c>
      <c r="W3" s="2">
        <v>12.314</v>
      </c>
      <c r="X3" t="s">
        <v>56</v>
      </c>
      <c r="Y3" t="s">
        <v>56</v>
      </c>
      <c r="Z3" t="s">
        <v>56</v>
      </c>
      <c r="AA3" t="s">
        <v>56</v>
      </c>
      <c r="AB3">
        <v>0.65099999999999625</v>
      </c>
      <c r="AC3">
        <v>0.76500000000000057</v>
      </c>
      <c r="AD3">
        <v>0.59399999999999409</v>
      </c>
      <c r="AE3" s="2">
        <v>0.66999999999999693</v>
      </c>
      <c r="AI3" s="2">
        <v>0</v>
      </c>
      <c r="AJ3" s="181">
        <v>96.148322610294088</v>
      </c>
      <c r="AK3" s="181">
        <v>326.96006864512742</v>
      </c>
      <c r="AL3" s="181">
        <v>288.87986153564941</v>
      </c>
      <c r="AM3" s="197">
        <v>259.63659838372951</v>
      </c>
      <c r="AN3" s="181">
        <v>106.45211537283201</v>
      </c>
      <c r="AO3" s="181">
        <v>173.80658318014707</v>
      </c>
      <c r="AP3" s="181">
        <v>152.8946868221438</v>
      </c>
      <c r="AQ3" s="197">
        <v>144.38446179170768</v>
      </c>
    </row>
    <row r="4" spans="1:43" x14ac:dyDescent="0.3">
      <c r="A4" s="108">
        <v>2334</v>
      </c>
      <c r="B4" s="108" t="b">
        <v>0</v>
      </c>
      <c r="C4" s="108" t="s">
        <v>88</v>
      </c>
      <c r="D4" s="108" t="s">
        <v>222</v>
      </c>
      <c r="E4" s="108" t="s">
        <v>60</v>
      </c>
      <c r="F4" s="108" t="s">
        <v>44</v>
      </c>
      <c r="G4" s="121">
        <v>2</v>
      </c>
      <c r="H4" s="187">
        <v>1066.1206500712149</v>
      </c>
      <c r="I4" s="187">
        <v>1018.6734033451687</v>
      </c>
      <c r="J4" s="187">
        <v>1084.5007714666508</v>
      </c>
      <c r="K4" s="2">
        <v>1056.4316082943449</v>
      </c>
      <c r="L4" s="190">
        <v>0</v>
      </c>
      <c r="M4" s="181">
        <v>0</v>
      </c>
      <c r="N4" s="181">
        <v>5.149337295480616</v>
      </c>
      <c r="O4" s="197">
        <v>1.7164457651602054</v>
      </c>
      <c r="P4" s="187">
        <v>244.53633982798956</v>
      </c>
      <c r="Q4" s="187">
        <v>288.56727235742176</v>
      </c>
      <c r="R4" s="181">
        <v>279.6653385290511</v>
      </c>
      <c r="S4" s="197">
        <v>270.92298357148746</v>
      </c>
      <c r="T4" s="115">
        <v>10.423999999999999</v>
      </c>
      <c r="U4">
        <v>12.037000000000001</v>
      </c>
      <c r="V4">
        <v>16.716999999999999</v>
      </c>
      <c r="W4" s="2">
        <v>13.059333333333333</v>
      </c>
      <c r="X4" t="s">
        <v>56</v>
      </c>
      <c r="Y4" t="s">
        <v>56</v>
      </c>
      <c r="Z4" t="s">
        <v>56</v>
      </c>
      <c r="AA4" t="s">
        <v>56</v>
      </c>
      <c r="AB4">
        <v>0.88500000000000512</v>
      </c>
      <c r="AC4">
        <v>0.80200000000000671</v>
      </c>
      <c r="AD4">
        <v>0.62199999999999989</v>
      </c>
      <c r="AE4" s="2">
        <v>0.76966666666667061</v>
      </c>
      <c r="AI4" s="2">
        <v>0</v>
      </c>
      <c r="AJ4" s="181">
        <v>107.24235983455883</v>
      </c>
      <c r="AK4" s="181">
        <v>281.04894301470586</v>
      </c>
      <c r="AL4" s="181">
        <v>318.52796645330244</v>
      </c>
      <c r="AM4" s="197">
        <v>245.46778952242434</v>
      </c>
      <c r="AN4" s="181">
        <v>144.22248391544119</v>
      </c>
      <c r="AO4" s="181">
        <v>151.61850873161765</v>
      </c>
      <c r="AP4" s="181">
        <v>190.16926238023376</v>
      </c>
      <c r="AQ4" s="197">
        <v>162.00341834243088</v>
      </c>
    </row>
    <row r="5" spans="1:43" x14ac:dyDescent="0.3">
      <c r="A5" s="108">
        <v>2334</v>
      </c>
      <c r="B5" s="108" t="b">
        <v>0</v>
      </c>
      <c r="C5" s="108" t="s">
        <v>88</v>
      </c>
      <c r="D5" s="108" t="s">
        <v>222</v>
      </c>
      <c r="E5" s="108" t="s">
        <v>60</v>
      </c>
      <c r="F5" s="108" t="s">
        <v>44</v>
      </c>
      <c r="G5" s="121">
        <v>3</v>
      </c>
      <c r="H5" s="187">
        <v>1033.4131392201409</v>
      </c>
      <c r="I5" s="187">
        <v>962.08467485402616</v>
      </c>
      <c r="J5" s="187">
        <v>953.07589063436012</v>
      </c>
      <c r="K5" s="2">
        <v>982.85790156950907</v>
      </c>
      <c r="L5" s="190">
        <v>0</v>
      </c>
      <c r="M5" s="181">
        <v>0</v>
      </c>
      <c r="N5" s="181">
        <v>6.8657830606408217</v>
      </c>
      <c r="O5" s="197">
        <v>2.2885943535469404</v>
      </c>
      <c r="P5" s="187">
        <v>281.23804281225699</v>
      </c>
      <c r="Q5" s="187">
        <v>304.29754749277134</v>
      </c>
      <c r="R5" s="181">
        <v>319.75243404142589</v>
      </c>
      <c r="S5" s="197">
        <v>301.76267478215141</v>
      </c>
      <c r="T5" s="115">
        <v>8.8670000000000009</v>
      </c>
      <c r="U5">
        <v>8.4510000000000005</v>
      </c>
      <c r="V5">
        <v>17.690999999999999</v>
      </c>
      <c r="W5" s="2">
        <v>11.669666666666666</v>
      </c>
      <c r="X5" t="s">
        <v>56</v>
      </c>
      <c r="Y5" t="s">
        <v>56</v>
      </c>
      <c r="Z5" t="s">
        <v>56</v>
      </c>
      <c r="AA5" t="s">
        <v>56</v>
      </c>
      <c r="AB5">
        <v>0.73399999999999466</v>
      </c>
      <c r="AC5">
        <v>0.68099999999999739</v>
      </c>
      <c r="AD5">
        <v>0.68300000000000693</v>
      </c>
      <c r="AE5" s="2">
        <v>0.69933333333333303</v>
      </c>
      <c r="AI5" s="2">
        <v>0</v>
      </c>
      <c r="AJ5" s="181">
        <v>85.054285386029406</v>
      </c>
      <c r="AK5" s="181">
        <v>184.90062040441177</v>
      </c>
      <c r="AL5" s="181">
        <v>169.99886806213269</v>
      </c>
      <c r="AM5" s="197">
        <v>154.04728276703443</v>
      </c>
      <c r="AN5" s="181">
        <v>48.074161305147058</v>
      </c>
      <c r="AO5" s="181">
        <v>136.8264590992647</v>
      </c>
      <c r="AP5" s="181">
        <v>117.2155701458158</v>
      </c>
      <c r="AQ5" s="197">
        <v>100.70539685007586</v>
      </c>
    </row>
    <row r="6" spans="1:43" x14ac:dyDescent="0.3">
      <c r="A6" s="108">
        <v>2334</v>
      </c>
      <c r="B6" s="108" t="b">
        <v>0</v>
      </c>
      <c r="C6" s="108" t="s">
        <v>88</v>
      </c>
      <c r="D6" s="108" t="s">
        <v>222</v>
      </c>
      <c r="E6" s="108" t="s">
        <v>60</v>
      </c>
      <c r="F6" s="108" t="s">
        <v>44</v>
      </c>
      <c r="G6" s="121">
        <v>4</v>
      </c>
      <c r="H6" s="187">
        <v>918.71371444750775</v>
      </c>
      <c r="I6" s="187">
        <v>938.61692851111445</v>
      </c>
      <c r="J6" s="187">
        <v>957.08412364216349</v>
      </c>
      <c r="K6" s="2">
        <v>938.13825553359527</v>
      </c>
      <c r="L6" s="190">
        <v>0</v>
      </c>
      <c r="M6" s="181">
        <v>0</v>
      </c>
      <c r="N6" s="181">
        <v>10.298674590961232</v>
      </c>
      <c r="O6" s="197">
        <v>3.4328915303204108</v>
      </c>
      <c r="P6" s="187">
        <v>278.84103503723929</v>
      </c>
      <c r="Q6" s="187">
        <v>255.02375875400639</v>
      </c>
      <c r="R6" s="181">
        <v>253.23729898596133</v>
      </c>
      <c r="S6" s="197">
        <v>262.36736425906901</v>
      </c>
      <c r="T6" s="115">
        <v>10.385</v>
      </c>
      <c r="U6">
        <v>15.09</v>
      </c>
      <c r="V6">
        <v>17.032</v>
      </c>
      <c r="W6" s="2">
        <v>14.169000000000002</v>
      </c>
      <c r="X6" t="s">
        <v>56</v>
      </c>
      <c r="Y6" t="s">
        <v>56</v>
      </c>
      <c r="Z6" t="s">
        <v>56</v>
      </c>
      <c r="AA6" t="s">
        <v>56</v>
      </c>
      <c r="AB6">
        <v>0.79900000000000659</v>
      </c>
      <c r="AC6">
        <v>0.67400000000000659</v>
      </c>
      <c r="AD6">
        <v>1.0960000000000036</v>
      </c>
      <c r="AE6" s="2">
        <v>0.85633333333333894</v>
      </c>
      <c r="AI6" s="2">
        <v>0</v>
      </c>
      <c r="AJ6" s="181">
        <v>55.470186121323522</v>
      </c>
      <c r="AK6" s="181">
        <v>236.67279411764707</v>
      </c>
      <c r="AL6" s="181">
        <v>236.36877085886033</v>
      </c>
      <c r="AM6" s="197">
        <v>189.72996252893384</v>
      </c>
      <c r="AN6" s="181">
        <v>114.63838465073529</v>
      </c>
      <c r="AO6" s="181">
        <v>129.43043428308823</v>
      </c>
      <c r="AP6" s="181">
        <v>105.75908028193589</v>
      </c>
      <c r="AQ6" s="197">
        <v>116.60929973858649</v>
      </c>
    </row>
    <row r="7" spans="1:43" x14ac:dyDescent="0.3">
      <c r="A7" s="108">
        <v>2334</v>
      </c>
      <c r="B7" s="108" t="b">
        <v>0</v>
      </c>
      <c r="C7" s="108" t="s">
        <v>88</v>
      </c>
      <c r="D7" s="108" t="s">
        <v>222</v>
      </c>
      <c r="E7" s="108" t="s">
        <v>60</v>
      </c>
      <c r="F7" s="108" t="s">
        <v>45</v>
      </c>
      <c r="G7" s="121">
        <v>1</v>
      </c>
      <c r="H7" s="187">
        <v>388.29689424402534</v>
      </c>
      <c r="I7" s="187">
        <v>447.7240557973696</v>
      </c>
      <c r="J7" s="187">
        <v>454.30331463865474</v>
      </c>
      <c r="K7" s="2">
        <v>430.10808822668326</v>
      </c>
      <c r="L7" s="181">
        <v>42.911144129005137</v>
      </c>
      <c r="M7" s="181">
        <v>0</v>
      </c>
      <c r="N7" s="181">
        <v>85.822288258010275</v>
      </c>
      <c r="O7" s="197">
        <v>42.91114412900513</v>
      </c>
      <c r="P7" s="198">
        <v>255.59813658903761</v>
      </c>
      <c r="Q7" s="187">
        <v>365.4789033730612</v>
      </c>
      <c r="R7" s="181">
        <v>407.26402095734869</v>
      </c>
      <c r="S7" s="197">
        <v>342.78035363981581</v>
      </c>
      <c r="T7" s="115">
        <v>18.079000000000001</v>
      </c>
      <c r="U7">
        <v>22.709</v>
      </c>
      <c r="V7">
        <v>27.376999999999999</v>
      </c>
      <c r="W7" s="2">
        <v>22.721666666666664</v>
      </c>
      <c r="X7" t="s">
        <v>56</v>
      </c>
      <c r="Y7" t="s">
        <v>56</v>
      </c>
      <c r="Z7" t="s">
        <v>56</v>
      </c>
      <c r="AA7" t="s">
        <v>56</v>
      </c>
      <c r="AB7">
        <v>1.492999999999995</v>
      </c>
      <c r="AC7">
        <v>1.7459999999999951</v>
      </c>
      <c r="AD7">
        <v>0.86400000000000432</v>
      </c>
      <c r="AE7" s="2">
        <v>1.3676666666666648</v>
      </c>
      <c r="AI7" s="2">
        <v>0</v>
      </c>
      <c r="AJ7" s="181">
        <v>188.5986328125</v>
      </c>
      <c r="AK7" s="181">
        <v>125.732421875</v>
      </c>
      <c r="AL7" s="181">
        <v>88.397970684163155</v>
      </c>
      <c r="AM7" s="197">
        <v>82.470834743985762</v>
      </c>
      <c r="AN7" s="181">
        <v>77.658260569852928</v>
      </c>
      <c r="AO7" s="181">
        <v>125.732421875</v>
      </c>
      <c r="AP7" s="181">
        <v>98.972303089636924</v>
      </c>
      <c r="AQ7" s="197">
        <v>100.78766184482996</v>
      </c>
    </row>
    <row r="8" spans="1:43" x14ac:dyDescent="0.3">
      <c r="A8" s="108">
        <v>2334</v>
      </c>
      <c r="B8" s="108" t="b">
        <v>0</v>
      </c>
      <c r="C8" s="108" t="s">
        <v>88</v>
      </c>
      <c r="D8" s="108" t="s">
        <v>222</v>
      </c>
      <c r="E8" s="108" t="s">
        <v>60</v>
      </c>
      <c r="F8" s="108" t="s">
        <v>45</v>
      </c>
      <c r="G8" s="121">
        <v>2</v>
      </c>
      <c r="H8" s="187">
        <v>261.50607163373144</v>
      </c>
      <c r="I8" s="187">
        <v>280.63357206067923</v>
      </c>
      <c r="J8" s="187">
        <v>251.88100481205012</v>
      </c>
      <c r="K8" s="2">
        <v>264.67354950215361</v>
      </c>
      <c r="L8" s="181">
        <v>53.209818719966364</v>
      </c>
      <c r="M8" s="181">
        <v>0</v>
      </c>
      <c r="N8" s="181">
        <v>80.672950962529654</v>
      </c>
      <c r="O8" s="197">
        <v>44.62758989416534</v>
      </c>
      <c r="P8" s="187">
        <v>241.2386907132483</v>
      </c>
      <c r="Q8" s="187">
        <v>217.11482164192438</v>
      </c>
      <c r="R8" s="181">
        <v>212.728209623759</v>
      </c>
      <c r="S8" s="197">
        <v>223.69390732631055</v>
      </c>
      <c r="T8" s="115">
        <v>19.498000000000001</v>
      </c>
      <c r="U8">
        <v>22.398</v>
      </c>
      <c r="V8">
        <v>27.510999999999999</v>
      </c>
      <c r="W8" s="2">
        <v>23.135666666666665</v>
      </c>
      <c r="X8" t="s">
        <v>56</v>
      </c>
      <c r="Y8" t="s">
        <v>56</v>
      </c>
      <c r="Z8" t="s">
        <v>56</v>
      </c>
      <c r="AA8" t="s">
        <v>56</v>
      </c>
      <c r="AB8">
        <v>1.3050000000000068</v>
      </c>
      <c r="AC8">
        <v>2.7920000000000016</v>
      </c>
      <c r="AD8">
        <v>0.43699999999999761</v>
      </c>
      <c r="AE8" s="2">
        <v>1.5113333333333354</v>
      </c>
      <c r="AI8" s="2">
        <v>0</v>
      </c>
      <c r="AJ8" s="181">
        <v>181.20260799632351</v>
      </c>
      <c r="AK8" s="181">
        <v>107.24235983455883</v>
      </c>
      <c r="AL8" s="181">
        <v>153.8505898995173</v>
      </c>
      <c r="AM8" s="197">
        <v>157.29321899836853</v>
      </c>
      <c r="AN8" s="181">
        <v>70.262235753676464</v>
      </c>
      <c r="AO8" s="181">
        <v>107.24235983455883</v>
      </c>
      <c r="AP8" s="181">
        <v>138.29305836522036</v>
      </c>
      <c r="AQ8" s="197">
        <v>105.26588465115189</v>
      </c>
    </row>
    <row r="9" spans="1:43" x14ac:dyDescent="0.3">
      <c r="A9" s="108">
        <v>2334</v>
      </c>
      <c r="B9" s="108" t="b">
        <v>0</v>
      </c>
      <c r="C9" s="108" t="s">
        <v>88</v>
      </c>
      <c r="D9" s="108" t="s">
        <v>222</v>
      </c>
      <c r="E9" s="108" t="s">
        <v>60</v>
      </c>
      <c r="F9" s="108" t="s">
        <v>45</v>
      </c>
      <c r="G9" s="121">
        <v>3</v>
      </c>
      <c r="H9" s="187">
        <v>171.69590561810642</v>
      </c>
      <c r="I9" s="187">
        <v>148.91519227829394</v>
      </c>
      <c r="J9" s="187">
        <v>169.90222616004525</v>
      </c>
      <c r="K9" s="2">
        <v>163.50444135214852</v>
      </c>
      <c r="L9" s="181">
        <v>49.776927189645953</v>
      </c>
      <c r="M9" s="181">
        <v>0</v>
      </c>
      <c r="N9" s="181">
        <v>135.59921544765621</v>
      </c>
      <c r="O9" s="197">
        <v>61.792047545767389</v>
      </c>
      <c r="P9" s="187">
        <v>218.83795514701814</v>
      </c>
      <c r="Q9" s="187">
        <v>282.59389483552076</v>
      </c>
      <c r="R9" s="181">
        <v>257.47203014526826</v>
      </c>
      <c r="S9" s="197">
        <v>252.96796004260239</v>
      </c>
      <c r="T9" s="115">
        <v>22.902999999999999</v>
      </c>
      <c r="U9">
        <v>20.332000000000001</v>
      </c>
      <c r="V9">
        <v>21.332000000000001</v>
      </c>
      <c r="W9" s="2">
        <v>21.522333333333336</v>
      </c>
      <c r="X9" t="s">
        <v>56</v>
      </c>
      <c r="Y9" t="s">
        <v>56</v>
      </c>
      <c r="Z9" t="s">
        <v>56</v>
      </c>
      <c r="AA9" t="s">
        <v>56</v>
      </c>
      <c r="AB9">
        <v>1.4759999999999991</v>
      </c>
      <c r="AC9">
        <v>2.5870000000000033</v>
      </c>
      <c r="AD9">
        <v>0.97700000000000387</v>
      </c>
      <c r="AE9" s="2">
        <v>1.6800000000000022</v>
      </c>
      <c r="AI9" s="2">
        <v>0</v>
      </c>
      <c r="AJ9" s="181">
        <v>103.54434742647058</v>
      </c>
      <c r="AK9" s="181">
        <v>195.99465762867646</v>
      </c>
      <c r="AL9" s="181">
        <v>216.91371518800665</v>
      </c>
      <c r="AM9" s="197">
        <v>190.64096878815906</v>
      </c>
      <c r="AN9" s="181">
        <v>70.262235753676464</v>
      </c>
      <c r="AO9" s="181">
        <v>195.99465762867646</v>
      </c>
      <c r="AP9" s="181">
        <v>243.13575120011922</v>
      </c>
      <c r="AQ9" s="197">
        <v>169.79754819415734</v>
      </c>
    </row>
    <row r="10" spans="1:43" x14ac:dyDescent="0.3">
      <c r="A10" s="108">
        <v>2334</v>
      </c>
      <c r="B10" s="108" t="b">
        <v>0</v>
      </c>
      <c r="C10" s="108" t="s">
        <v>88</v>
      </c>
      <c r="D10" s="108" t="s">
        <v>222</v>
      </c>
      <c r="E10" s="108" t="s">
        <v>60</v>
      </c>
      <c r="F10" s="108" t="s">
        <v>45</v>
      </c>
      <c r="G10" s="121">
        <v>4</v>
      </c>
      <c r="H10" s="187">
        <v>261.50607163373144</v>
      </c>
      <c r="I10" s="187">
        <v>280.63357206067923</v>
      </c>
      <c r="J10" s="187">
        <v>251.88100481205012</v>
      </c>
      <c r="K10" s="2">
        <v>264.67354950215361</v>
      </c>
      <c r="L10" s="181">
        <v>75.523613667049034</v>
      </c>
      <c r="M10" s="181">
        <v>0</v>
      </c>
      <c r="N10" s="181">
        <v>111.56897473541335</v>
      </c>
      <c r="O10" s="197">
        <v>62.364196134154128</v>
      </c>
      <c r="P10" s="187">
        <v>198.73473092091376</v>
      </c>
      <c r="Q10" s="187">
        <v>291.20956236099391</v>
      </c>
      <c r="R10" s="181">
        <v>252.10571127153969</v>
      </c>
      <c r="S10" s="197">
        <v>247.3500015178158</v>
      </c>
      <c r="T10" s="115">
        <v>16.274999999999999</v>
      </c>
      <c r="U10">
        <v>21.719000000000001</v>
      </c>
      <c r="V10">
        <v>21.521999999999998</v>
      </c>
      <c r="W10" s="2">
        <v>19.838666666666665</v>
      </c>
      <c r="X10" t="s">
        <v>56</v>
      </c>
      <c r="Y10" t="s">
        <v>56</v>
      </c>
      <c r="Z10" t="s">
        <v>56</v>
      </c>
      <c r="AA10" t="s">
        <v>56</v>
      </c>
      <c r="AB10">
        <v>1.5420000000000016</v>
      </c>
      <c r="AC10">
        <v>1.5100000000000051</v>
      </c>
      <c r="AD10">
        <v>0.77700000000000002</v>
      </c>
      <c r="AE10" s="2">
        <v>1.2763333333333355</v>
      </c>
      <c r="AI10" s="2">
        <v>0</v>
      </c>
      <c r="AJ10" s="181">
        <v>122.03440946691175</v>
      </c>
      <c r="AK10" s="181">
        <v>117.76709462185713</v>
      </c>
      <c r="AL10" s="181">
        <v>109.21602397893857</v>
      </c>
      <c r="AM10" s="197">
        <v>115.31676868732816</v>
      </c>
      <c r="AN10" s="181">
        <v>125.732421875</v>
      </c>
      <c r="AO10" s="181">
        <v>149.464104095121</v>
      </c>
      <c r="AP10" s="181">
        <v>156.73418839891445</v>
      </c>
      <c r="AQ10" s="197">
        <v>143.97690478967849</v>
      </c>
    </row>
    <row r="11" spans="1:43" x14ac:dyDescent="0.3">
      <c r="A11" s="108">
        <v>2334</v>
      </c>
      <c r="B11" s="108" t="b">
        <v>0</v>
      </c>
      <c r="C11" s="108" t="s">
        <v>88</v>
      </c>
      <c r="D11" s="108" t="s">
        <v>222</v>
      </c>
      <c r="E11" s="108" t="s">
        <v>60</v>
      </c>
      <c r="F11" s="108" t="s">
        <v>46</v>
      </c>
      <c r="G11" s="121">
        <v>1</v>
      </c>
      <c r="H11" s="187">
        <v>845.82219330096063</v>
      </c>
      <c r="I11" s="187">
        <v>914.3351130536679</v>
      </c>
      <c r="J11" s="187">
        <v>978.03560828651734</v>
      </c>
      <c r="K11" s="2">
        <v>912.73097154704863</v>
      </c>
      <c r="L11" s="189" t="s">
        <v>56</v>
      </c>
      <c r="M11" s="189" t="s">
        <v>56</v>
      </c>
      <c r="N11" s="189" t="s">
        <v>56</v>
      </c>
      <c r="O11" s="189" t="s">
        <v>56</v>
      </c>
      <c r="P11" s="189" t="s">
        <v>56</v>
      </c>
      <c r="Q11" s="189" t="s">
        <v>56</v>
      </c>
      <c r="R11" s="189" t="s">
        <v>56</v>
      </c>
      <c r="S11" s="189" t="s">
        <v>56</v>
      </c>
      <c r="T11" s="115">
        <v>13.199</v>
      </c>
      <c r="U11">
        <v>17.222999999999999</v>
      </c>
      <c r="V11">
        <v>15.470428630370117</v>
      </c>
      <c r="W11" s="2">
        <v>15.297476210123371</v>
      </c>
      <c r="X11" t="s">
        <v>56</v>
      </c>
      <c r="Y11" t="s">
        <v>56</v>
      </c>
      <c r="Z11" t="s">
        <v>56</v>
      </c>
      <c r="AA11" t="s">
        <v>56</v>
      </c>
      <c r="AB11">
        <v>0.96299999999999386</v>
      </c>
      <c r="AC11">
        <v>0.60800000000000409</v>
      </c>
      <c r="AD11">
        <v>0.80100000000000193</v>
      </c>
      <c r="AE11" s="2">
        <v>0.79066666666666663</v>
      </c>
      <c r="AI11" s="2">
        <v>0</v>
      </c>
      <c r="AJ11" s="181" t="s">
        <v>56</v>
      </c>
      <c r="AK11" s="181" t="s">
        <v>56</v>
      </c>
      <c r="AL11" s="181" t="s">
        <v>56</v>
      </c>
      <c r="AM11" s="181" t="s">
        <v>56</v>
      </c>
      <c r="AN11" s="181" t="s">
        <v>56</v>
      </c>
      <c r="AO11" s="181" t="s">
        <v>56</v>
      </c>
      <c r="AP11" s="181" t="s">
        <v>56</v>
      </c>
      <c r="AQ11" s="181" t="s">
        <v>56</v>
      </c>
    </row>
    <row r="12" spans="1:43" x14ac:dyDescent="0.3">
      <c r="A12" s="108">
        <v>2334</v>
      </c>
      <c r="B12" s="108" t="b">
        <v>0</v>
      </c>
      <c r="C12" s="108" t="s">
        <v>88</v>
      </c>
      <c r="D12" s="108" t="s">
        <v>222</v>
      </c>
      <c r="E12" s="108" t="s">
        <v>60</v>
      </c>
      <c r="F12" s="108" t="s">
        <v>46</v>
      </c>
      <c r="G12" s="121">
        <v>2</v>
      </c>
      <c r="H12" s="187">
        <v>915.87625240774287</v>
      </c>
      <c r="I12" s="187">
        <v>927.27861683823096</v>
      </c>
      <c r="J12" s="187">
        <v>908.38292892567392</v>
      </c>
      <c r="K12" s="2">
        <v>917.17926605721584</v>
      </c>
      <c r="L12" s="189" t="s">
        <v>56</v>
      </c>
      <c r="M12" s="189" t="s">
        <v>56</v>
      </c>
      <c r="N12" s="189" t="s">
        <v>56</v>
      </c>
      <c r="O12" s="189" t="s">
        <v>56</v>
      </c>
      <c r="P12" s="189" t="s">
        <v>56</v>
      </c>
      <c r="Q12" s="189" t="s">
        <v>56</v>
      </c>
      <c r="R12" s="189" t="s">
        <v>56</v>
      </c>
      <c r="S12" s="189" t="s">
        <v>56</v>
      </c>
      <c r="T12" s="115">
        <v>15.420999999999999</v>
      </c>
      <c r="U12">
        <v>13.768000000000001</v>
      </c>
      <c r="V12">
        <v>11.723669940125941</v>
      </c>
      <c r="W12" s="2">
        <v>13.637556646708646</v>
      </c>
      <c r="X12" t="s">
        <v>56</v>
      </c>
      <c r="Y12" t="s">
        <v>56</v>
      </c>
      <c r="Z12" t="s">
        <v>56</v>
      </c>
      <c r="AA12" t="s">
        <v>56</v>
      </c>
      <c r="AB12">
        <v>0.87300000000000466</v>
      </c>
      <c r="AC12">
        <v>0.93999999999999773</v>
      </c>
      <c r="AD12">
        <v>0.76600000000000534</v>
      </c>
      <c r="AE12" s="2">
        <v>0.85966666666666924</v>
      </c>
      <c r="AI12" s="2">
        <v>0</v>
      </c>
      <c r="AJ12" s="181" t="s">
        <v>56</v>
      </c>
      <c r="AK12" s="181" t="s">
        <v>56</v>
      </c>
      <c r="AL12" s="181" t="s">
        <v>56</v>
      </c>
      <c r="AM12" s="181" t="s">
        <v>56</v>
      </c>
      <c r="AN12" s="181" t="s">
        <v>56</v>
      </c>
      <c r="AO12" s="181" t="s">
        <v>56</v>
      </c>
      <c r="AP12" s="181" t="s">
        <v>56</v>
      </c>
      <c r="AQ12" s="181" t="s">
        <v>56</v>
      </c>
    </row>
    <row r="13" spans="1:43" x14ac:dyDescent="0.3">
      <c r="A13" s="108">
        <v>2334</v>
      </c>
      <c r="B13" s="108" t="b">
        <v>0</v>
      </c>
      <c r="C13" s="108" t="s">
        <v>88</v>
      </c>
      <c r="D13" s="108" t="s">
        <v>222</v>
      </c>
      <c r="E13" s="108" t="s">
        <v>60</v>
      </c>
      <c r="F13" s="108" t="s">
        <v>46</v>
      </c>
      <c r="G13" s="121">
        <v>3</v>
      </c>
      <c r="H13" s="187">
        <v>1104.1692864522963</v>
      </c>
      <c r="I13" s="187">
        <v>1157.3815557911903</v>
      </c>
      <c r="J13" s="187">
        <v>1226.3961192402687</v>
      </c>
      <c r="K13" s="2">
        <v>1162.6489871612519</v>
      </c>
      <c r="L13" s="189" t="s">
        <v>56</v>
      </c>
      <c r="M13" s="189" t="s">
        <v>56</v>
      </c>
      <c r="N13" s="189" t="s">
        <v>56</v>
      </c>
      <c r="O13" s="189" t="s">
        <v>56</v>
      </c>
      <c r="P13" s="189" t="s">
        <v>56</v>
      </c>
      <c r="Q13" s="189" t="s">
        <v>56</v>
      </c>
      <c r="R13" s="189" t="s">
        <v>56</v>
      </c>
      <c r="S13" s="189" t="s">
        <v>56</v>
      </c>
      <c r="T13" s="115">
        <v>16.018000000000001</v>
      </c>
      <c r="U13">
        <v>13.708</v>
      </c>
      <c r="V13">
        <v>13.153490782758617</v>
      </c>
      <c r="W13" s="2">
        <v>14.293163594252873</v>
      </c>
      <c r="X13" t="s">
        <v>56</v>
      </c>
      <c r="Y13" t="s">
        <v>56</v>
      </c>
      <c r="Z13" t="s">
        <v>56</v>
      </c>
      <c r="AA13" t="s">
        <v>56</v>
      </c>
      <c r="AB13">
        <v>0.75</v>
      </c>
      <c r="AC13">
        <v>0.81199999999999761</v>
      </c>
      <c r="AD13">
        <v>0.80200000000000671</v>
      </c>
      <c r="AE13" s="2">
        <v>0.78800000000000148</v>
      </c>
      <c r="AI13" s="2">
        <v>0</v>
      </c>
      <c r="AJ13" s="181" t="s">
        <v>56</v>
      </c>
      <c r="AK13" s="181" t="s">
        <v>56</v>
      </c>
      <c r="AL13" s="181" t="s">
        <v>56</v>
      </c>
      <c r="AM13" s="181" t="s">
        <v>56</v>
      </c>
      <c r="AN13" s="181" t="s">
        <v>56</v>
      </c>
      <c r="AO13" s="181" t="s">
        <v>56</v>
      </c>
      <c r="AP13" s="181" t="s">
        <v>56</v>
      </c>
      <c r="AQ13" s="181" t="s">
        <v>56</v>
      </c>
    </row>
    <row r="14" spans="1:43" x14ac:dyDescent="0.3">
      <c r="A14" s="108">
        <v>2334</v>
      </c>
      <c r="B14" s="108" t="b">
        <v>0</v>
      </c>
      <c r="C14" s="108" t="s">
        <v>88</v>
      </c>
      <c r="D14" s="108" t="s">
        <v>222</v>
      </c>
      <c r="E14" s="108" t="s">
        <v>60</v>
      </c>
      <c r="F14" s="108" t="s">
        <v>46</v>
      </c>
      <c r="G14" s="121">
        <v>4</v>
      </c>
      <c r="H14" s="187">
        <v>811.53574388499158</v>
      </c>
      <c r="I14" s="187">
        <v>773.97451129461342</v>
      </c>
      <c r="J14" s="187">
        <v>720.98467150119677</v>
      </c>
      <c r="K14" s="2">
        <v>768.83164222693392</v>
      </c>
      <c r="L14" s="189" t="s">
        <v>56</v>
      </c>
      <c r="M14" s="189" t="s">
        <v>56</v>
      </c>
      <c r="N14" s="189" t="s">
        <v>56</v>
      </c>
      <c r="O14" s="189" t="s">
        <v>56</v>
      </c>
      <c r="P14" s="189" t="s">
        <v>56</v>
      </c>
      <c r="Q14" s="189" t="s">
        <v>56</v>
      </c>
      <c r="R14" s="189" t="s">
        <v>56</v>
      </c>
      <c r="S14" s="189" t="s">
        <v>56</v>
      </c>
      <c r="T14" s="115">
        <v>13.657999999999999</v>
      </c>
      <c r="U14">
        <v>15.382</v>
      </c>
      <c r="V14">
        <v>12.066145277531756</v>
      </c>
      <c r="W14" s="2">
        <v>13.702048425843918</v>
      </c>
      <c r="X14" t="s">
        <v>56</v>
      </c>
      <c r="Y14" t="s">
        <v>56</v>
      </c>
      <c r="Z14" t="s">
        <v>56</v>
      </c>
      <c r="AA14" t="s">
        <v>56</v>
      </c>
      <c r="AB14">
        <v>1.1880000000000024</v>
      </c>
      <c r="AC14">
        <v>0.98499999999999999</v>
      </c>
      <c r="AD14">
        <v>0.86399999999999999</v>
      </c>
      <c r="AE14" s="2">
        <v>1.012333333333334</v>
      </c>
      <c r="AI14" s="2">
        <v>0</v>
      </c>
      <c r="AJ14" s="181" t="s">
        <v>56</v>
      </c>
      <c r="AK14" s="181" t="s">
        <v>56</v>
      </c>
      <c r="AL14" s="181" t="s">
        <v>56</v>
      </c>
      <c r="AM14" s="181" t="s">
        <v>56</v>
      </c>
      <c r="AN14" s="181" t="s">
        <v>56</v>
      </c>
      <c r="AO14" s="181" t="s">
        <v>56</v>
      </c>
      <c r="AP14" s="181" t="s">
        <v>56</v>
      </c>
      <c r="AQ14" s="181" t="s">
        <v>56</v>
      </c>
    </row>
    <row r="15" spans="1:43" x14ac:dyDescent="0.3">
      <c r="A15" s="108">
        <v>2334</v>
      </c>
      <c r="B15" s="108" t="b">
        <v>0</v>
      </c>
      <c r="C15" s="108" t="s">
        <v>88</v>
      </c>
      <c r="D15" s="108" t="s">
        <v>222</v>
      </c>
      <c r="E15" s="108" t="s">
        <v>60</v>
      </c>
      <c r="F15" s="108" t="s">
        <v>47</v>
      </c>
      <c r="G15" s="121">
        <v>1</v>
      </c>
      <c r="H15" s="189" t="s">
        <v>56</v>
      </c>
      <c r="I15" s="189" t="s">
        <v>56</v>
      </c>
      <c r="J15" s="189" t="s">
        <v>56</v>
      </c>
      <c r="K15" s="189" t="s">
        <v>56</v>
      </c>
      <c r="L15" s="189" t="s">
        <v>56</v>
      </c>
      <c r="M15" s="189" t="s">
        <v>56</v>
      </c>
      <c r="N15" s="189" t="s">
        <v>56</v>
      </c>
      <c r="O15" s="189" t="s">
        <v>56</v>
      </c>
      <c r="P15" s="187">
        <v>646.74944224552132</v>
      </c>
      <c r="Q15" s="187">
        <v>470.41544689083304</v>
      </c>
      <c r="R15" s="181">
        <v>471.93318661763016</v>
      </c>
      <c r="S15" s="197">
        <v>529.69935858466147</v>
      </c>
      <c r="T15" s="115">
        <v>19.212</v>
      </c>
      <c r="U15">
        <v>18.765999999999998</v>
      </c>
      <c r="V15">
        <v>16.353999999999999</v>
      </c>
      <c r="W15" s="2">
        <v>18.110666666666663</v>
      </c>
      <c r="X15">
        <v>53.195999999999998</v>
      </c>
      <c r="Y15">
        <v>47.334000000000003</v>
      </c>
      <c r="Z15">
        <v>50.493000000000002</v>
      </c>
      <c r="AA15" s="2">
        <v>50.341000000000001</v>
      </c>
      <c r="AB15">
        <v>1.2519999999999953</v>
      </c>
      <c r="AC15">
        <v>0.80599999999999739</v>
      </c>
      <c r="AD15">
        <v>1.3599999999999994</v>
      </c>
      <c r="AE15" s="2">
        <v>1.1393333333333306</v>
      </c>
      <c r="AI15" s="2">
        <v>0</v>
      </c>
      <c r="AJ15" s="181" t="s">
        <v>56</v>
      </c>
      <c r="AK15" s="181" t="s">
        <v>56</v>
      </c>
      <c r="AL15" s="181" t="s">
        <v>56</v>
      </c>
      <c r="AM15" s="181" t="s">
        <v>56</v>
      </c>
      <c r="AN15" s="181" t="s">
        <v>56</v>
      </c>
      <c r="AO15" s="181" t="s">
        <v>56</v>
      </c>
      <c r="AP15" s="181" t="s">
        <v>56</v>
      </c>
      <c r="AQ15" s="181" t="s">
        <v>56</v>
      </c>
    </row>
    <row r="16" spans="1:43" x14ac:dyDescent="0.3">
      <c r="A16" s="108">
        <v>2334</v>
      </c>
      <c r="B16" s="108" t="b">
        <v>0</v>
      </c>
      <c r="C16" s="108" t="s">
        <v>88</v>
      </c>
      <c r="D16" s="108" t="s">
        <v>222</v>
      </c>
      <c r="E16" s="108" t="s">
        <v>60</v>
      </c>
      <c r="F16" s="108" t="s">
        <v>47</v>
      </c>
      <c r="G16" s="121">
        <v>2</v>
      </c>
      <c r="H16" s="189" t="s">
        <v>56</v>
      </c>
      <c r="I16" s="189" t="s">
        <v>56</v>
      </c>
      <c r="J16" s="189" t="s">
        <v>56</v>
      </c>
      <c r="K16" s="189" t="s">
        <v>56</v>
      </c>
      <c r="L16" s="189" t="s">
        <v>56</v>
      </c>
      <c r="M16" s="189" t="s">
        <v>56</v>
      </c>
      <c r="N16" s="189" t="s">
        <v>56</v>
      </c>
      <c r="O16" s="189" t="s">
        <v>56</v>
      </c>
      <c r="P16" s="187">
        <v>449.7378448296999</v>
      </c>
      <c r="Q16" s="187">
        <v>444.56844431441698</v>
      </c>
      <c r="R16" s="181">
        <v>400.93062484689386</v>
      </c>
      <c r="S16" s="197">
        <v>431.74563799700354</v>
      </c>
      <c r="T16" s="115">
        <v>18.594999999999999</v>
      </c>
      <c r="U16">
        <v>18.024999999999999</v>
      </c>
      <c r="V16">
        <v>18.437000000000001</v>
      </c>
      <c r="W16" s="2">
        <v>18.352333333333334</v>
      </c>
      <c r="X16">
        <v>45.89</v>
      </c>
      <c r="Y16">
        <v>47.481000000000002</v>
      </c>
      <c r="Z16">
        <v>48.514000000000003</v>
      </c>
      <c r="AA16" s="2">
        <v>47.295000000000009</v>
      </c>
      <c r="AB16">
        <v>1.1470000000000056</v>
      </c>
      <c r="AC16">
        <v>0.90500000000000114</v>
      </c>
      <c r="AD16">
        <v>1.1200000000000045</v>
      </c>
      <c r="AE16" s="2">
        <v>1.057333333333337</v>
      </c>
      <c r="AI16" s="2">
        <v>0</v>
      </c>
      <c r="AJ16" s="181" t="s">
        <v>56</v>
      </c>
      <c r="AK16" s="181" t="s">
        <v>56</v>
      </c>
      <c r="AL16" s="181" t="s">
        <v>56</v>
      </c>
      <c r="AM16" s="181" t="s">
        <v>56</v>
      </c>
      <c r="AN16" s="181" t="s">
        <v>56</v>
      </c>
      <c r="AO16" s="181" t="s">
        <v>56</v>
      </c>
      <c r="AP16" s="181" t="s">
        <v>56</v>
      </c>
      <c r="AQ16" s="181" t="s">
        <v>56</v>
      </c>
    </row>
    <row r="17" spans="1:43" x14ac:dyDescent="0.3">
      <c r="A17" s="108">
        <v>2334</v>
      </c>
      <c r="B17" s="108" t="b">
        <v>0</v>
      </c>
      <c r="C17" s="108" t="s">
        <v>88</v>
      </c>
      <c r="D17" s="108" t="s">
        <v>222</v>
      </c>
      <c r="E17" s="108" t="s">
        <v>60</v>
      </c>
      <c r="F17" s="108" t="s">
        <v>47</v>
      </c>
      <c r="G17" s="121">
        <v>3</v>
      </c>
      <c r="H17" s="189" t="s">
        <v>56</v>
      </c>
      <c r="I17" s="189" t="s">
        <v>56</v>
      </c>
      <c r="J17" s="189" t="s">
        <v>56</v>
      </c>
      <c r="K17" s="189" t="s">
        <v>56</v>
      </c>
      <c r="L17" s="189" t="s">
        <v>56</v>
      </c>
      <c r="M17" s="189" t="s">
        <v>56</v>
      </c>
      <c r="N17" s="189" t="s">
        <v>56</v>
      </c>
      <c r="O17" s="189" t="s">
        <v>56</v>
      </c>
      <c r="P17" s="187">
        <v>453.75848967492112</v>
      </c>
      <c r="Q17" s="187">
        <v>385.98190514119921</v>
      </c>
      <c r="R17" s="181">
        <v>380.47825632626598</v>
      </c>
      <c r="S17" s="197">
        <v>406.73955038079544</v>
      </c>
      <c r="T17" s="115">
        <v>19.541</v>
      </c>
      <c r="U17">
        <v>10.76</v>
      </c>
      <c r="V17">
        <v>17.849</v>
      </c>
      <c r="W17" s="2">
        <v>16.05</v>
      </c>
      <c r="X17">
        <v>46.222000000000001</v>
      </c>
      <c r="Y17">
        <v>43.713000000000001</v>
      </c>
      <c r="Z17">
        <v>43.917999999999999</v>
      </c>
      <c r="AA17" s="2">
        <v>44.617666666666672</v>
      </c>
      <c r="AB17">
        <v>1.3319999999999936</v>
      </c>
      <c r="AC17">
        <v>0.61899999999999977</v>
      </c>
      <c r="AD17">
        <v>0.78100000000000591</v>
      </c>
      <c r="AE17" s="2">
        <v>0.9106666666666664</v>
      </c>
      <c r="AI17" s="2">
        <v>0</v>
      </c>
      <c r="AJ17" s="181" t="s">
        <v>56</v>
      </c>
      <c r="AK17" s="181" t="s">
        <v>56</v>
      </c>
      <c r="AL17" s="181" t="s">
        <v>56</v>
      </c>
      <c r="AM17" s="181" t="s">
        <v>56</v>
      </c>
      <c r="AN17" s="181" t="s">
        <v>56</v>
      </c>
      <c r="AO17" s="181" t="s">
        <v>56</v>
      </c>
      <c r="AP17" s="181" t="s">
        <v>56</v>
      </c>
      <c r="AQ17" s="181" t="s">
        <v>56</v>
      </c>
    </row>
    <row r="18" spans="1:43" x14ac:dyDescent="0.3">
      <c r="A18" s="108">
        <v>2334</v>
      </c>
      <c r="B18" s="108" t="b">
        <v>0</v>
      </c>
      <c r="C18" s="108" t="s">
        <v>88</v>
      </c>
      <c r="D18" s="108" t="s">
        <v>222</v>
      </c>
      <c r="E18" s="108" t="s">
        <v>60</v>
      </c>
      <c r="F18" s="108" t="s">
        <v>47</v>
      </c>
      <c r="G18" s="121">
        <v>4</v>
      </c>
      <c r="H18" s="189" t="s">
        <v>56</v>
      </c>
      <c r="I18" s="189" t="s">
        <v>56</v>
      </c>
      <c r="J18" s="189" t="s">
        <v>56</v>
      </c>
      <c r="K18" s="189" t="s">
        <v>56</v>
      </c>
      <c r="L18" s="189" t="s">
        <v>56</v>
      </c>
      <c r="M18" s="189" t="s">
        <v>56</v>
      </c>
      <c r="N18" s="189" t="s">
        <v>56</v>
      </c>
      <c r="O18" s="189" t="s">
        <v>56</v>
      </c>
      <c r="P18" s="187">
        <v>500.28309431247686</v>
      </c>
      <c r="Q18" s="187">
        <v>385.34694347875086</v>
      </c>
      <c r="R18" s="181">
        <v>347.74129560023351</v>
      </c>
      <c r="S18" s="197">
        <v>411.12377779715376</v>
      </c>
      <c r="T18" s="115">
        <v>22.036000000000001</v>
      </c>
      <c r="U18">
        <v>12.147</v>
      </c>
      <c r="V18">
        <v>17.72</v>
      </c>
      <c r="W18" s="2">
        <v>17.300999999999998</v>
      </c>
      <c r="X18">
        <v>45.064999999999998</v>
      </c>
      <c r="Y18">
        <v>42.508000000000003</v>
      </c>
      <c r="Z18">
        <v>61.082999999999998</v>
      </c>
      <c r="AA18" s="2">
        <v>49.552</v>
      </c>
      <c r="AB18">
        <v>0.7780000000000058</v>
      </c>
      <c r="AC18">
        <v>0.76500000000000001</v>
      </c>
      <c r="AD18">
        <v>1.2860000000000014</v>
      </c>
      <c r="AE18" s="2">
        <v>0.94300000000000239</v>
      </c>
      <c r="AI18" s="2">
        <v>0</v>
      </c>
      <c r="AJ18" s="181" t="s">
        <v>56</v>
      </c>
      <c r="AK18" s="181" t="s">
        <v>56</v>
      </c>
      <c r="AL18" s="181" t="s">
        <v>56</v>
      </c>
      <c r="AM18" s="181" t="s">
        <v>56</v>
      </c>
      <c r="AN18" s="181" t="s">
        <v>56</v>
      </c>
      <c r="AO18" s="181" t="s">
        <v>56</v>
      </c>
      <c r="AP18" s="181" t="s">
        <v>56</v>
      </c>
      <c r="AQ18" s="181" t="s">
        <v>56</v>
      </c>
    </row>
    <row r="19" spans="1:43" x14ac:dyDescent="0.3">
      <c r="A19" s="108">
        <v>2334</v>
      </c>
      <c r="B19" s="108" t="b">
        <v>0</v>
      </c>
      <c r="C19" s="108" t="s">
        <v>88</v>
      </c>
      <c r="D19" s="108" t="s">
        <v>222</v>
      </c>
      <c r="E19" s="108" t="s">
        <v>60</v>
      </c>
      <c r="F19" s="108" t="s">
        <v>217</v>
      </c>
      <c r="G19" s="121">
        <v>1</v>
      </c>
      <c r="H19" s="189" t="s">
        <v>56</v>
      </c>
      <c r="I19" s="189" t="s">
        <v>56</v>
      </c>
      <c r="J19" s="189" t="s">
        <v>56</v>
      </c>
      <c r="K19" s="189" t="s">
        <v>56</v>
      </c>
      <c r="L19" s="189" t="s">
        <v>56</v>
      </c>
      <c r="M19" s="189" t="s">
        <v>56</v>
      </c>
      <c r="N19" s="189" t="s">
        <v>56</v>
      </c>
      <c r="O19" s="189" t="s">
        <v>56</v>
      </c>
      <c r="P19" s="187">
        <v>330.59208301000581</v>
      </c>
      <c r="Q19" s="187">
        <v>559.07559453268016</v>
      </c>
      <c r="R19" s="181">
        <v>592.51092804404834</v>
      </c>
      <c r="S19" s="197">
        <v>494.05953519557806</v>
      </c>
      <c r="T19" s="115">
        <v>21.353000000000002</v>
      </c>
      <c r="U19">
        <v>21.535</v>
      </c>
      <c r="V19">
        <v>18.803922014009995</v>
      </c>
      <c r="W19" s="2">
        <v>20.563974004670001</v>
      </c>
      <c r="X19">
        <v>36.008000000000003</v>
      </c>
      <c r="Y19">
        <v>47.761000000000003</v>
      </c>
      <c r="Z19">
        <v>40.715000000000003</v>
      </c>
      <c r="AA19" s="2">
        <v>41.494666666666667</v>
      </c>
      <c r="AB19">
        <v>0.63700000000000045</v>
      </c>
      <c r="AC19">
        <v>0.61400000000000432</v>
      </c>
      <c r="AD19">
        <v>0.65399999999999636</v>
      </c>
      <c r="AE19" s="2">
        <v>0.63500000000000034</v>
      </c>
      <c r="AI19" s="2">
        <v>0</v>
      </c>
      <c r="AJ19" s="181" t="s">
        <v>56</v>
      </c>
      <c r="AK19" s="181" t="s">
        <v>56</v>
      </c>
      <c r="AL19" s="181" t="s">
        <v>56</v>
      </c>
      <c r="AM19" s="181" t="s">
        <v>56</v>
      </c>
      <c r="AN19" s="181" t="s">
        <v>56</v>
      </c>
      <c r="AO19" s="181" t="s">
        <v>56</v>
      </c>
      <c r="AP19" s="181" t="s">
        <v>56</v>
      </c>
      <c r="AQ19" s="181" t="s">
        <v>56</v>
      </c>
    </row>
    <row r="20" spans="1:43" x14ac:dyDescent="0.3">
      <c r="A20" s="108">
        <v>2334</v>
      </c>
      <c r="B20" s="108" t="b">
        <v>0</v>
      </c>
      <c r="C20" s="108" t="s">
        <v>88</v>
      </c>
      <c r="D20" s="108" t="s">
        <v>222</v>
      </c>
      <c r="E20" s="108" t="s">
        <v>60</v>
      </c>
      <c r="F20" s="150" t="s">
        <v>217</v>
      </c>
      <c r="G20" s="121">
        <v>2</v>
      </c>
      <c r="H20" s="189" t="s">
        <v>56</v>
      </c>
      <c r="I20" s="189" t="s">
        <v>56</v>
      </c>
      <c r="J20" s="189" t="s">
        <v>56</v>
      </c>
      <c r="K20" s="189" t="s">
        <v>56</v>
      </c>
      <c r="L20" s="189" t="s">
        <v>56</v>
      </c>
      <c r="M20" s="189" t="s">
        <v>56</v>
      </c>
      <c r="N20" s="189" t="s">
        <v>56</v>
      </c>
      <c r="O20" s="189" t="s">
        <v>56</v>
      </c>
      <c r="P20" s="187">
        <v>437.61685139128122</v>
      </c>
      <c r="Q20" s="187">
        <v>432.45224913775644</v>
      </c>
      <c r="R20" s="181">
        <v>424.47955548767351</v>
      </c>
      <c r="S20" s="197">
        <v>431.51621867223707</v>
      </c>
      <c r="T20" s="115">
        <v>25.791</v>
      </c>
      <c r="U20">
        <v>18.757000000000001</v>
      </c>
      <c r="V20">
        <v>18.197720564562786</v>
      </c>
      <c r="W20" s="2">
        <v>20.915240188187596</v>
      </c>
      <c r="X20">
        <v>35.183</v>
      </c>
      <c r="Y20">
        <v>35.652999999999999</v>
      </c>
      <c r="Z20">
        <v>42.613</v>
      </c>
      <c r="AA20" s="2">
        <v>37.816333333333333</v>
      </c>
      <c r="AB20">
        <v>0.62099999999999511</v>
      </c>
      <c r="AC20">
        <v>0.40000000000000568</v>
      </c>
      <c r="AD20">
        <v>0.84600000000000364</v>
      </c>
      <c r="AE20" s="2">
        <v>0.62233333333333485</v>
      </c>
      <c r="AI20" s="2">
        <v>0</v>
      </c>
      <c r="AJ20" s="181" t="s">
        <v>56</v>
      </c>
      <c r="AK20" s="181" t="s">
        <v>56</v>
      </c>
      <c r="AL20" s="181" t="s">
        <v>56</v>
      </c>
      <c r="AM20" s="181" t="s">
        <v>56</v>
      </c>
      <c r="AN20" s="181" t="s">
        <v>56</v>
      </c>
      <c r="AO20" s="181" t="s">
        <v>56</v>
      </c>
      <c r="AP20" s="181" t="s">
        <v>56</v>
      </c>
      <c r="AQ20" s="181" t="s">
        <v>56</v>
      </c>
    </row>
    <row r="21" spans="1:43" x14ac:dyDescent="0.3">
      <c r="A21" s="108">
        <v>2334</v>
      </c>
      <c r="B21" s="108" t="b">
        <v>0</v>
      </c>
      <c r="C21" s="108" t="s">
        <v>88</v>
      </c>
      <c r="D21" s="108" t="s">
        <v>222</v>
      </c>
      <c r="E21" s="108" t="s">
        <v>60</v>
      </c>
      <c r="F21" s="150" t="s">
        <v>217</v>
      </c>
      <c r="G21" s="121">
        <v>3</v>
      </c>
      <c r="H21" s="189" t="s">
        <v>56</v>
      </c>
      <c r="I21" s="189" t="s">
        <v>56</v>
      </c>
      <c r="J21" s="189" t="s">
        <v>56</v>
      </c>
      <c r="K21" s="189" t="s">
        <v>56</v>
      </c>
      <c r="L21" s="189" t="s">
        <v>56</v>
      </c>
      <c r="M21" s="189" t="s">
        <v>56</v>
      </c>
      <c r="N21" s="189" t="s">
        <v>56</v>
      </c>
      <c r="O21" s="189" t="s">
        <v>56</v>
      </c>
      <c r="P21" s="187">
        <v>526.26557251697568</v>
      </c>
      <c r="Q21" s="187">
        <v>430.74110948635854</v>
      </c>
      <c r="R21" s="181">
        <v>407.67469263693278</v>
      </c>
      <c r="S21" s="197">
        <v>454.89379154675566</v>
      </c>
      <c r="T21" s="115">
        <v>24.155000000000001</v>
      </c>
      <c r="U21">
        <v>15.893000000000001</v>
      </c>
      <c r="V21">
        <v>18.436537094497627</v>
      </c>
      <c r="W21" s="2">
        <v>19.494845698165875</v>
      </c>
      <c r="X21">
        <v>39.886000000000003</v>
      </c>
      <c r="Y21">
        <v>45.847999999999999</v>
      </c>
      <c r="Z21">
        <v>41.228999999999999</v>
      </c>
      <c r="AA21" s="2">
        <v>42.321000000000005</v>
      </c>
      <c r="AB21">
        <v>0.66100000000000136</v>
      </c>
      <c r="AC21">
        <v>0.47299999999999898</v>
      </c>
      <c r="AD21">
        <v>0.59099999999999397</v>
      </c>
      <c r="AE21" s="2">
        <v>0.57499999999999807</v>
      </c>
      <c r="AI21" s="2">
        <v>0</v>
      </c>
      <c r="AJ21" s="181" t="s">
        <v>56</v>
      </c>
      <c r="AK21" s="181" t="s">
        <v>56</v>
      </c>
      <c r="AL21" s="181" t="s">
        <v>56</v>
      </c>
      <c r="AM21" s="181" t="s">
        <v>56</v>
      </c>
      <c r="AN21" s="181" t="s">
        <v>56</v>
      </c>
      <c r="AO21" s="181" t="s">
        <v>56</v>
      </c>
      <c r="AP21" s="181" t="s">
        <v>56</v>
      </c>
      <c r="AQ21" s="181" t="s">
        <v>56</v>
      </c>
    </row>
    <row r="22" spans="1:43" ht="15" customHeight="1" x14ac:dyDescent="0.3">
      <c r="A22" s="108">
        <v>2334</v>
      </c>
      <c r="B22" s="108" t="b">
        <v>0</v>
      </c>
      <c r="C22" s="108" t="s">
        <v>88</v>
      </c>
      <c r="D22" s="108" t="s">
        <v>222</v>
      </c>
      <c r="E22" s="108" t="s">
        <v>60</v>
      </c>
      <c r="F22" s="150" t="s">
        <v>217</v>
      </c>
      <c r="G22" s="121">
        <v>4</v>
      </c>
      <c r="H22" s="189" t="s">
        <v>56</v>
      </c>
      <c r="I22" s="189" t="s">
        <v>56</v>
      </c>
      <c r="J22" s="189" t="s">
        <v>56</v>
      </c>
      <c r="K22" s="189" t="s">
        <v>56</v>
      </c>
      <c r="L22" s="189" t="s">
        <v>56</v>
      </c>
      <c r="M22" s="189" t="s">
        <v>56</v>
      </c>
      <c r="N22" s="189" t="s">
        <v>56</v>
      </c>
      <c r="O22" s="189" t="s">
        <v>56</v>
      </c>
      <c r="P22" s="187">
        <v>427.59098835979211</v>
      </c>
      <c r="Q22" s="187">
        <v>481.43205943339666</v>
      </c>
      <c r="R22" s="181">
        <v>467.01258284113374</v>
      </c>
      <c r="S22" s="197">
        <v>458.67854354477413</v>
      </c>
      <c r="T22" s="115">
        <v>28.722000000000001</v>
      </c>
      <c r="U22">
        <v>22.888000000000002</v>
      </c>
      <c r="V22">
        <v>19.165846297785194</v>
      </c>
      <c r="W22" s="2">
        <v>23.591948765928397</v>
      </c>
      <c r="X22">
        <v>36.277999999999999</v>
      </c>
      <c r="Y22">
        <v>38.345999999999997</v>
      </c>
      <c r="Z22">
        <v>43.485999999999997</v>
      </c>
      <c r="AA22" s="2">
        <v>39.369999999999997</v>
      </c>
      <c r="AB22" s="9">
        <v>0.65500000000000003</v>
      </c>
      <c r="AC22">
        <v>0.50199999999999534</v>
      </c>
      <c r="AD22">
        <v>0.42700000000000671</v>
      </c>
      <c r="AE22" s="2">
        <v>0.52800000000000069</v>
      </c>
      <c r="AI22" s="2">
        <v>0</v>
      </c>
      <c r="AJ22" s="181" t="s">
        <v>56</v>
      </c>
      <c r="AK22" s="181" t="s">
        <v>56</v>
      </c>
      <c r="AL22" s="181" t="s">
        <v>56</v>
      </c>
      <c r="AM22" s="181" t="s">
        <v>56</v>
      </c>
      <c r="AN22" s="181" t="s">
        <v>56</v>
      </c>
      <c r="AO22" s="181" t="s">
        <v>56</v>
      </c>
      <c r="AP22" s="181" t="s">
        <v>56</v>
      </c>
      <c r="AQ22" s="181" t="s">
        <v>56</v>
      </c>
    </row>
    <row r="23" spans="1:43" hidden="1" x14ac:dyDescent="0.3">
      <c r="A23" s="108">
        <v>2334</v>
      </c>
      <c r="B23" s="108" t="b">
        <v>0</v>
      </c>
      <c r="C23" s="108" t="s">
        <v>88</v>
      </c>
      <c r="D23" s="108" t="s">
        <v>222</v>
      </c>
      <c r="E23" s="108" t="s">
        <v>60</v>
      </c>
      <c r="F23" s="108" t="s">
        <v>56</v>
      </c>
      <c r="G23" s="121">
        <v>1</v>
      </c>
      <c r="H23" s="189" t="s">
        <v>56</v>
      </c>
      <c r="I23" s="189" t="s">
        <v>56</v>
      </c>
      <c r="J23" s="189" t="s">
        <v>56</v>
      </c>
      <c r="K23" s="189" t="s">
        <v>56</v>
      </c>
      <c r="L23" s="189" t="s">
        <v>56</v>
      </c>
      <c r="M23" s="189" t="s">
        <v>56</v>
      </c>
      <c r="N23" s="189" t="s">
        <v>56</v>
      </c>
      <c r="O23" s="189" t="s">
        <v>56</v>
      </c>
      <c r="P23" s="187">
        <v>1107.1501644492114</v>
      </c>
      <c r="Q23" s="181">
        <v>3348.285647315297</v>
      </c>
      <c r="R23" s="181">
        <v>3316.4244859614291</v>
      </c>
      <c r="S23" s="197">
        <v>2590.620099241979</v>
      </c>
      <c r="T23" s="115">
        <v>20.414999999999999</v>
      </c>
      <c r="U23">
        <v>20.373000000000001</v>
      </c>
      <c r="V23">
        <v>20.364000000000001</v>
      </c>
      <c r="W23" s="2">
        <v>20.384</v>
      </c>
      <c r="AA23" s="2">
        <v>0</v>
      </c>
      <c r="AB23">
        <v>1.1119999999999948</v>
      </c>
      <c r="AC23">
        <v>0.50499999999999545</v>
      </c>
      <c r="AD23">
        <v>0.57299999999999329</v>
      </c>
      <c r="AE23" s="2">
        <v>0.72999999999999454</v>
      </c>
      <c r="AI23" s="2">
        <v>0</v>
      </c>
      <c r="AJ23" s="181" t="s">
        <v>56</v>
      </c>
      <c r="AK23" s="181" t="s">
        <v>56</v>
      </c>
      <c r="AL23" s="181" t="s">
        <v>56</v>
      </c>
      <c r="AM23" s="181" t="s">
        <v>56</v>
      </c>
      <c r="AN23" s="181" t="s">
        <v>56</v>
      </c>
      <c r="AO23" s="181" t="s">
        <v>56</v>
      </c>
      <c r="AP23" s="181" t="s">
        <v>56</v>
      </c>
      <c r="AQ23" s="181" t="s">
        <v>56</v>
      </c>
    </row>
    <row r="24" spans="1:43" hidden="1" x14ac:dyDescent="0.3">
      <c r="A24" s="108">
        <v>2334</v>
      </c>
      <c r="B24" s="108" t="b">
        <v>0</v>
      </c>
      <c r="C24" s="108" t="s">
        <v>88</v>
      </c>
      <c r="D24" s="108" t="s">
        <v>222</v>
      </c>
      <c r="E24" s="108" t="s">
        <v>60</v>
      </c>
      <c r="F24" s="108" t="s">
        <v>56</v>
      </c>
      <c r="G24" s="121">
        <v>2</v>
      </c>
      <c r="H24" s="189" t="s">
        <v>56</v>
      </c>
      <c r="I24" s="189" t="s">
        <v>56</v>
      </c>
      <c r="J24" s="189" t="s">
        <v>56</v>
      </c>
      <c r="K24" s="189" t="s">
        <v>56</v>
      </c>
      <c r="L24" s="189" t="s">
        <v>56</v>
      </c>
      <c r="M24" s="189" t="s">
        <v>56</v>
      </c>
      <c r="N24" s="189" t="s">
        <v>56</v>
      </c>
      <c r="O24" s="189" t="s">
        <v>56</v>
      </c>
      <c r="P24" s="187">
        <v>1110.3841704897325</v>
      </c>
      <c r="Q24" s="187">
        <v>1286.2833247563894</v>
      </c>
      <c r="R24" s="181">
        <v>1288.8774057119481</v>
      </c>
      <c r="S24" s="197">
        <v>1228.5149669860232</v>
      </c>
      <c r="T24" s="115">
        <v>21.446999999999999</v>
      </c>
      <c r="U24">
        <v>20.81</v>
      </c>
      <c r="V24">
        <v>17.204000000000001</v>
      </c>
      <c r="W24" s="2">
        <v>19.820333333333334</v>
      </c>
      <c r="AA24" s="2">
        <v>0</v>
      </c>
      <c r="AB24">
        <v>1.1949999999999932</v>
      </c>
      <c r="AC24">
        <v>0.83299999999999841</v>
      </c>
      <c r="AD24">
        <v>0.52899999999999636</v>
      </c>
      <c r="AE24" s="2">
        <v>0.85233333333332928</v>
      </c>
      <c r="AI24" s="2">
        <v>0</v>
      </c>
      <c r="AJ24" s="181" t="s">
        <v>56</v>
      </c>
      <c r="AK24" s="181" t="s">
        <v>56</v>
      </c>
      <c r="AL24" s="181" t="s">
        <v>56</v>
      </c>
      <c r="AM24" s="181" t="s">
        <v>56</v>
      </c>
      <c r="AN24" s="181" t="s">
        <v>56</v>
      </c>
      <c r="AO24" s="181" t="s">
        <v>56</v>
      </c>
      <c r="AP24" s="181" t="s">
        <v>56</v>
      </c>
      <c r="AQ24" s="181" t="s">
        <v>56</v>
      </c>
    </row>
    <row r="25" spans="1:43" hidden="1" x14ac:dyDescent="0.3">
      <c r="A25" s="108">
        <v>2334</v>
      </c>
      <c r="B25" s="108" t="b">
        <v>0</v>
      </c>
      <c r="C25" s="108" t="s">
        <v>88</v>
      </c>
      <c r="D25" s="108" t="s">
        <v>222</v>
      </c>
      <c r="E25" s="108" t="s">
        <v>60</v>
      </c>
      <c r="F25" s="108" t="s">
        <v>56</v>
      </c>
      <c r="G25" s="121">
        <v>3</v>
      </c>
      <c r="H25" s="189" t="s">
        <v>56</v>
      </c>
      <c r="I25" s="189" t="s">
        <v>56</v>
      </c>
      <c r="J25" s="189" t="s">
        <v>56</v>
      </c>
      <c r="K25" s="189" t="s">
        <v>56</v>
      </c>
      <c r="L25" s="189" t="s">
        <v>56</v>
      </c>
      <c r="M25" s="189" t="s">
        <v>56</v>
      </c>
      <c r="N25" s="189" t="s">
        <v>56</v>
      </c>
      <c r="O25" s="189" t="s">
        <v>56</v>
      </c>
      <c r="P25" s="187">
        <v>859.86210477788768</v>
      </c>
      <c r="Q25" s="187">
        <v>1283.6916502707359</v>
      </c>
      <c r="R25" s="181">
        <v>1248.9205009702528</v>
      </c>
      <c r="S25" s="197">
        <v>1130.8247520062921</v>
      </c>
      <c r="T25" s="115">
        <v>17.715</v>
      </c>
      <c r="U25">
        <v>19.262</v>
      </c>
      <c r="V25">
        <v>22.811</v>
      </c>
      <c r="W25" s="2">
        <v>19.929333333333336</v>
      </c>
      <c r="AA25" s="2">
        <v>0</v>
      </c>
      <c r="AB25">
        <v>1.0879999999999939</v>
      </c>
      <c r="AC25">
        <v>0.52700000000000102</v>
      </c>
      <c r="AD25">
        <v>0.66400000000000148</v>
      </c>
      <c r="AE25" s="2">
        <v>0.75966666666666549</v>
      </c>
      <c r="AI25" s="2">
        <v>0</v>
      </c>
      <c r="AJ25" s="181" t="s">
        <v>56</v>
      </c>
      <c r="AK25" s="181" t="s">
        <v>56</v>
      </c>
      <c r="AL25" s="181" t="s">
        <v>56</v>
      </c>
      <c r="AM25" s="181" t="s">
        <v>56</v>
      </c>
      <c r="AN25" s="181" t="s">
        <v>56</v>
      </c>
      <c r="AO25" s="181" t="s">
        <v>56</v>
      </c>
      <c r="AP25" s="181" t="s">
        <v>56</v>
      </c>
      <c r="AQ25" s="181" t="s">
        <v>56</v>
      </c>
    </row>
    <row r="26" spans="1:43" s="4" customFormat="1" hidden="1" x14ac:dyDescent="0.3">
      <c r="A26" s="37">
        <v>2334</v>
      </c>
      <c r="B26" s="108" t="b">
        <v>0</v>
      </c>
      <c r="C26" s="108" t="s">
        <v>88</v>
      </c>
      <c r="D26" s="108" t="s">
        <v>222</v>
      </c>
      <c r="E26" s="108" t="s">
        <v>60</v>
      </c>
      <c r="F26" s="37" t="s">
        <v>56</v>
      </c>
      <c r="G26" s="121">
        <v>4</v>
      </c>
      <c r="H26" s="189" t="s">
        <v>56</v>
      </c>
      <c r="I26" s="189" t="s">
        <v>56</v>
      </c>
      <c r="J26" s="189" t="s">
        <v>56</v>
      </c>
      <c r="K26" s="189" t="s">
        <v>56</v>
      </c>
      <c r="L26" s="189" t="s">
        <v>56</v>
      </c>
      <c r="M26" s="189" t="s">
        <v>56</v>
      </c>
      <c r="N26" s="189" t="s">
        <v>56</v>
      </c>
      <c r="O26" s="189" t="s">
        <v>56</v>
      </c>
      <c r="P26" s="187">
        <v>1217.4949258750457</v>
      </c>
      <c r="Q26" s="187">
        <v>753.51224315729019</v>
      </c>
      <c r="R26" s="181">
        <v>784.89060457263224</v>
      </c>
      <c r="S26" s="197">
        <v>918.63259120165606</v>
      </c>
      <c r="T26" s="115">
        <v>9.0399999999999991</v>
      </c>
      <c r="U26">
        <v>25.654</v>
      </c>
      <c r="V26">
        <v>29.143000000000001</v>
      </c>
      <c r="W26" s="2">
        <v>21.279</v>
      </c>
      <c r="AA26" s="2">
        <v>0</v>
      </c>
      <c r="AB26" s="4">
        <v>1.002</v>
      </c>
      <c r="AC26" s="4">
        <v>0.53</v>
      </c>
      <c r="AD26" s="4">
        <v>0.498</v>
      </c>
      <c r="AE26" s="2">
        <v>0.67666666666666675</v>
      </c>
      <c r="AI26" s="2">
        <v>0</v>
      </c>
      <c r="AJ26" s="181" t="s">
        <v>56</v>
      </c>
      <c r="AK26" s="181" t="s">
        <v>56</v>
      </c>
      <c r="AL26" s="181" t="s">
        <v>56</v>
      </c>
      <c r="AM26" s="181" t="s">
        <v>56</v>
      </c>
      <c r="AN26" s="181" t="s">
        <v>56</v>
      </c>
      <c r="AO26" s="181" t="s">
        <v>56</v>
      </c>
      <c r="AP26" s="181" t="s">
        <v>56</v>
      </c>
      <c r="AQ26" s="181" t="s">
        <v>56</v>
      </c>
    </row>
    <row r="27" spans="1:43" s="118" customFormat="1" x14ac:dyDescent="0.3">
      <c r="A27" s="126">
        <v>2335</v>
      </c>
      <c r="B27" s="127" t="b">
        <v>0</v>
      </c>
      <c r="C27" s="127" t="s">
        <v>89</v>
      </c>
      <c r="D27" s="127" t="s">
        <v>223</v>
      </c>
      <c r="E27" s="127" t="s">
        <v>60</v>
      </c>
      <c r="F27" s="127" t="s">
        <v>44</v>
      </c>
      <c r="G27" s="122">
        <v>1</v>
      </c>
      <c r="H27" s="187">
        <v>1237.3917132720785</v>
      </c>
      <c r="I27" s="187">
        <v>1270.1628718927425</v>
      </c>
      <c r="J27" s="187">
        <v>1176.8319344262243</v>
      </c>
      <c r="K27" s="2">
        <v>1228.1288398636818</v>
      </c>
      <c r="L27" s="183">
        <v>0</v>
      </c>
      <c r="M27" s="183">
        <v>10.298674590961232</v>
      </c>
      <c r="N27" s="183">
        <v>15.448011886441849</v>
      </c>
      <c r="O27" s="197">
        <v>8.5822288258010264</v>
      </c>
      <c r="P27" s="188">
        <v>0</v>
      </c>
      <c r="Q27" s="188">
        <v>341.18043400873859</v>
      </c>
      <c r="R27" s="188">
        <v>372.196837100442</v>
      </c>
      <c r="S27" s="197">
        <v>237.79242370306019</v>
      </c>
      <c r="T27" s="112">
        <v>13.385</v>
      </c>
      <c r="U27" s="118">
        <v>6.8849999999999998</v>
      </c>
      <c r="V27" s="118">
        <v>7.0750000000000002</v>
      </c>
      <c r="W27" s="2">
        <v>9.1150000000000002</v>
      </c>
      <c r="X27" s="118" t="s">
        <v>56</v>
      </c>
      <c r="Y27" s="118" t="s">
        <v>56</v>
      </c>
      <c r="Z27" s="118" t="s">
        <v>56</v>
      </c>
      <c r="AA27" s="118" t="s">
        <v>56</v>
      </c>
      <c r="AB27" s="118">
        <v>0.46899999999999409</v>
      </c>
      <c r="AC27" s="118">
        <v>0.43899999999999295</v>
      </c>
      <c r="AD27" s="118">
        <v>0.57899999999999352</v>
      </c>
      <c r="AE27" s="2">
        <v>0.49566666666666021</v>
      </c>
      <c r="AI27" s="117">
        <v>0</v>
      </c>
      <c r="AJ27" s="183">
        <v>163.06986497041174</v>
      </c>
      <c r="AK27" s="183">
        <v>99.846335018382348</v>
      </c>
      <c r="AL27" s="183">
        <v>210.78670726102942</v>
      </c>
      <c r="AM27" s="194">
        <v>119.68380001095261</v>
      </c>
      <c r="AN27" s="183">
        <v>92.450310202205884</v>
      </c>
      <c r="AO27" s="183">
        <v>133.12844669117646</v>
      </c>
      <c r="AP27" s="183">
        <v>158.83126384842677</v>
      </c>
      <c r="AQ27" s="194">
        <v>128.13667358060306</v>
      </c>
    </row>
    <row r="28" spans="1:43" x14ac:dyDescent="0.3">
      <c r="A28" s="40">
        <v>2335</v>
      </c>
      <c r="B28" s="108" t="b">
        <v>0</v>
      </c>
      <c r="C28" s="127" t="s">
        <v>89</v>
      </c>
      <c r="D28" s="108" t="s">
        <v>223</v>
      </c>
      <c r="E28" s="108" t="s">
        <v>60</v>
      </c>
      <c r="F28" s="108" t="s">
        <v>44</v>
      </c>
      <c r="G28" s="121">
        <v>2</v>
      </c>
      <c r="H28" s="187">
        <v>1377.5015249807022</v>
      </c>
      <c r="I28" s="187">
        <v>1316.6361735736002</v>
      </c>
      <c r="J28" s="187">
        <v>1272.9441785239312</v>
      </c>
      <c r="K28" s="2">
        <v>1322.3606256927444</v>
      </c>
      <c r="L28" s="181">
        <v>0</v>
      </c>
      <c r="M28" s="181">
        <v>5.149337295480616</v>
      </c>
      <c r="N28" s="181">
        <v>8.5822288258010264</v>
      </c>
      <c r="O28" s="197">
        <v>4.5771887070938808</v>
      </c>
      <c r="P28" s="187">
        <v>335.72316889967101</v>
      </c>
      <c r="Q28" s="187">
        <v>351.51923503930669</v>
      </c>
      <c r="R28" s="187">
        <v>303.27149689665657</v>
      </c>
      <c r="S28" s="197">
        <v>330.17130027854478</v>
      </c>
      <c r="T28" s="115">
        <v>13.228999999999999</v>
      </c>
      <c r="U28">
        <v>8.8190000000000008</v>
      </c>
      <c r="V28">
        <v>9.7469999999999999</v>
      </c>
      <c r="W28" s="2">
        <v>10.598333333333334</v>
      </c>
      <c r="X28" t="s">
        <v>56</v>
      </c>
      <c r="Y28" t="s">
        <v>56</v>
      </c>
      <c r="Z28" t="s">
        <v>56</v>
      </c>
      <c r="AA28" t="s">
        <v>56</v>
      </c>
      <c r="AB28">
        <v>0.57200000000000273</v>
      </c>
      <c r="AC28">
        <v>0.66599999999999682</v>
      </c>
      <c r="AD28">
        <v>0.56399999999999295</v>
      </c>
      <c r="AE28" s="2">
        <v>0.60066666666666413</v>
      </c>
      <c r="AI28" s="2">
        <v>0</v>
      </c>
      <c r="AJ28" s="181">
        <v>136.8264590992647</v>
      </c>
      <c r="AK28" s="181">
        <v>62.8662109375</v>
      </c>
      <c r="AL28" s="181">
        <v>170.10857077205881</v>
      </c>
      <c r="AM28" s="197">
        <v>101.07900582107844</v>
      </c>
      <c r="AN28" s="181">
        <v>85.054285386029406</v>
      </c>
      <c r="AO28" s="181">
        <v>99.846335018382348</v>
      </c>
      <c r="AP28" s="181">
        <v>69.291755870556869</v>
      </c>
      <c r="AQ28" s="197">
        <v>84.730792091656198</v>
      </c>
    </row>
    <row r="29" spans="1:43" x14ac:dyDescent="0.3">
      <c r="A29" s="40">
        <v>2335</v>
      </c>
      <c r="B29" s="108" t="b">
        <v>0</v>
      </c>
      <c r="C29" s="127" t="s">
        <v>89</v>
      </c>
      <c r="D29" s="108" t="s">
        <v>223</v>
      </c>
      <c r="E29" s="108" t="s">
        <v>60</v>
      </c>
      <c r="F29" s="108" t="s">
        <v>44</v>
      </c>
      <c r="G29" s="121">
        <v>3</v>
      </c>
      <c r="H29" s="187">
        <v>1499.8043153465235</v>
      </c>
      <c r="I29" s="187">
        <v>1397.0599687292856</v>
      </c>
      <c r="J29" s="187">
        <v>1274.0498708396713</v>
      </c>
      <c r="K29" s="2">
        <v>1390.3047183051603</v>
      </c>
      <c r="L29" s="181">
        <v>0</v>
      </c>
      <c r="M29" s="181">
        <v>12.015120356121438</v>
      </c>
      <c r="N29" s="181">
        <v>15.448011886441849</v>
      </c>
      <c r="O29" s="197">
        <v>9.1543774141877616</v>
      </c>
      <c r="P29" s="187">
        <v>351.85835112429703</v>
      </c>
      <c r="Q29" s="187">
        <v>325.67223246288683</v>
      </c>
      <c r="R29" s="187">
        <v>391.15130565648326</v>
      </c>
      <c r="S29" s="197">
        <v>356.22729641455572</v>
      </c>
      <c r="T29" s="115">
        <v>14.364000000000001</v>
      </c>
      <c r="U29">
        <v>9.8439999999999994</v>
      </c>
      <c r="V29">
        <v>12.492000000000001</v>
      </c>
      <c r="W29" s="2">
        <v>12.233333333333334</v>
      </c>
      <c r="X29" t="s">
        <v>56</v>
      </c>
      <c r="Y29" t="s">
        <v>56</v>
      </c>
      <c r="Z29" t="s">
        <v>56</v>
      </c>
      <c r="AA29" t="s">
        <v>56</v>
      </c>
      <c r="AB29">
        <v>0.43099999999999739</v>
      </c>
      <c r="AC29">
        <v>0.58899999999999864</v>
      </c>
      <c r="AD29">
        <v>0.36899999999999977</v>
      </c>
      <c r="AE29" s="2">
        <v>0.46299999999999858</v>
      </c>
      <c r="AI29" s="2">
        <v>0</v>
      </c>
      <c r="AJ29" s="181">
        <v>107.24235983455883</v>
      </c>
      <c r="AK29" s="181">
        <v>51.77217371323529</v>
      </c>
      <c r="AL29" s="181">
        <v>153.46887630837398</v>
      </c>
      <c r="AM29" s="197">
        <v>93.067099394457983</v>
      </c>
      <c r="AN29" s="181">
        <v>101.06486976405115</v>
      </c>
      <c r="AO29" s="181">
        <v>22.188074448529413</v>
      </c>
      <c r="AP29" s="181">
        <v>15.490398249743123</v>
      </c>
      <c r="AQ29" s="197">
        <v>46.247780820774558</v>
      </c>
    </row>
    <row r="30" spans="1:43" x14ac:dyDescent="0.3">
      <c r="A30" s="40">
        <v>2335</v>
      </c>
      <c r="B30" s="108" t="b">
        <v>0</v>
      </c>
      <c r="C30" s="127" t="s">
        <v>89</v>
      </c>
      <c r="D30" s="108" t="s">
        <v>223</v>
      </c>
      <c r="E30" s="108" t="s">
        <v>60</v>
      </c>
      <c r="F30" s="108" t="s">
        <v>44</v>
      </c>
      <c r="G30" s="121">
        <v>4</v>
      </c>
      <c r="H30" s="187">
        <v>1056.0623580748982</v>
      </c>
      <c r="I30" s="187">
        <v>1164.7913889332149</v>
      </c>
      <c r="J30" s="187">
        <v>1274.0498708396713</v>
      </c>
      <c r="K30" s="2">
        <v>1164.9678726159279</v>
      </c>
      <c r="L30" s="181">
        <v>0</v>
      </c>
      <c r="M30" s="181">
        <v>0</v>
      </c>
      <c r="N30" s="181">
        <v>12.015120356121438</v>
      </c>
      <c r="O30" s="197">
        <v>4.0050401187071456</v>
      </c>
      <c r="P30" s="187">
        <v>425.25616445524827</v>
      </c>
      <c r="Q30" s="187">
        <v>242.96182421834422</v>
      </c>
      <c r="R30" s="187">
        <v>287.76329535080481</v>
      </c>
      <c r="S30" s="197">
        <v>318.66042800813244</v>
      </c>
      <c r="T30" s="115">
        <v>13.53</v>
      </c>
      <c r="U30">
        <v>7.9450000000000003</v>
      </c>
      <c r="V30">
        <v>16.756</v>
      </c>
      <c r="W30" s="2">
        <v>12.743666666666668</v>
      </c>
      <c r="X30" t="s">
        <v>56</v>
      </c>
      <c r="Y30" t="s">
        <v>56</v>
      </c>
      <c r="Z30" t="s">
        <v>56</v>
      </c>
      <c r="AA30" t="s">
        <v>56</v>
      </c>
      <c r="AB30">
        <v>0.68500000000000005</v>
      </c>
      <c r="AC30">
        <v>0.65400000000000003</v>
      </c>
      <c r="AD30">
        <v>0.58899999999999997</v>
      </c>
      <c r="AE30" s="2">
        <v>0.64266666666666661</v>
      </c>
      <c r="AI30" s="2">
        <v>0</v>
      </c>
      <c r="AJ30" s="181">
        <v>96.148322610294116</v>
      </c>
      <c r="AK30" s="181">
        <v>122.03440946691175</v>
      </c>
      <c r="AL30" s="181">
        <v>159.01453354779412</v>
      </c>
      <c r="AM30" s="197">
        <v>102.3116766237745</v>
      </c>
      <c r="AN30" s="181">
        <v>70.262235753676464</v>
      </c>
      <c r="AO30" s="181">
        <v>85.054285386029406</v>
      </c>
      <c r="AP30" s="181">
        <v>90.683533744258341</v>
      </c>
      <c r="AQ30" s="197">
        <v>82.000018294654723</v>
      </c>
    </row>
    <row r="31" spans="1:43" x14ac:dyDescent="0.3">
      <c r="A31" s="40">
        <v>2335</v>
      </c>
      <c r="B31" s="108" t="b">
        <v>0</v>
      </c>
      <c r="C31" s="127" t="s">
        <v>89</v>
      </c>
      <c r="D31" s="108" t="s">
        <v>223</v>
      </c>
      <c r="E31" s="108" t="s">
        <v>60</v>
      </c>
      <c r="F31" s="108" t="s">
        <v>45</v>
      </c>
      <c r="G31" s="121">
        <v>1</v>
      </c>
      <c r="H31" s="187">
        <v>705.77445628545752</v>
      </c>
      <c r="I31" s="187">
        <v>636.59558852251791</v>
      </c>
      <c r="J31" s="187">
        <v>425.27755083869425</v>
      </c>
      <c r="K31" s="2">
        <v>589.21586521555651</v>
      </c>
      <c r="L31" s="181">
        <v>34.328915303204106</v>
      </c>
      <c r="M31" s="181">
        <v>0</v>
      </c>
      <c r="N31" s="181">
        <v>0</v>
      </c>
      <c r="O31" s="197">
        <v>11.442971767734702</v>
      </c>
      <c r="P31" s="181">
        <v>242.300274788</v>
      </c>
      <c r="Q31" s="181">
        <v>302.87534348500003</v>
      </c>
      <c r="R31" s="181">
        <v>270.25799880200003</v>
      </c>
      <c r="S31" s="197">
        <v>271.81120569166666</v>
      </c>
      <c r="T31" s="115">
        <v>26.788</v>
      </c>
      <c r="U31">
        <v>15.228999999999999</v>
      </c>
      <c r="V31">
        <v>14.936895127277589</v>
      </c>
      <c r="W31" s="2">
        <v>18.984631709092529</v>
      </c>
      <c r="X31" t="s">
        <v>56</v>
      </c>
      <c r="Y31" t="s">
        <v>56</v>
      </c>
      <c r="Z31" t="s">
        <v>56</v>
      </c>
      <c r="AA31" t="s">
        <v>56</v>
      </c>
      <c r="AB31">
        <v>2.4069999999999965</v>
      </c>
      <c r="AC31">
        <v>1.3589999999999947</v>
      </c>
      <c r="AD31">
        <v>1.4620000000000033</v>
      </c>
      <c r="AE31" s="2">
        <v>1.7426666666666648</v>
      </c>
      <c r="AI31" s="2">
        <v>0</v>
      </c>
      <c r="AJ31" s="181">
        <v>33.282111672794116</v>
      </c>
      <c r="AK31" s="181">
        <v>12</v>
      </c>
      <c r="AL31" s="181">
        <v>15</v>
      </c>
      <c r="AM31" s="197">
        <v>29.584099264705884</v>
      </c>
      <c r="AN31" s="181">
        <v>162.71254595588235</v>
      </c>
      <c r="AO31" s="181">
        <v>55.470186121323522</v>
      </c>
      <c r="AP31" s="181">
        <v>61.610528042611143</v>
      </c>
      <c r="AQ31" s="197">
        <v>93.264420039939012</v>
      </c>
    </row>
    <row r="32" spans="1:43" x14ac:dyDescent="0.3">
      <c r="A32" s="40">
        <v>2335</v>
      </c>
      <c r="B32" s="108" t="b">
        <v>0</v>
      </c>
      <c r="C32" s="127" t="s">
        <v>89</v>
      </c>
      <c r="D32" s="108" t="s">
        <v>223</v>
      </c>
      <c r="E32" s="108" t="s">
        <v>60</v>
      </c>
      <c r="F32" s="108" t="s">
        <v>45</v>
      </c>
      <c r="G32" s="121">
        <v>2</v>
      </c>
      <c r="H32" s="187">
        <v>436.69794875510649</v>
      </c>
      <c r="I32" s="187">
        <v>464.89968290441152</v>
      </c>
      <c r="J32" s="187">
        <v>504.52181497012805</v>
      </c>
      <c r="K32" s="2">
        <v>468.70648220988204</v>
      </c>
      <c r="L32" s="181">
        <v>37.761806833524517</v>
      </c>
      <c r="M32" s="181">
        <v>0</v>
      </c>
      <c r="N32" s="181">
        <v>0</v>
      </c>
      <c r="O32" s="197">
        <v>12.587268944508173</v>
      </c>
      <c r="P32" s="181">
        <v>293.55610214699999</v>
      </c>
      <c r="Q32" s="181">
        <v>302.87534348500003</v>
      </c>
      <c r="R32" s="181">
        <v>274.91761947100002</v>
      </c>
      <c r="S32" s="197">
        <v>290.44968836766674</v>
      </c>
      <c r="T32" s="115">
        <v>23.285</v>
      </c>
      <c r="U32">
        <v>15.724</v>
      </c>
      <c r="V32">
        <v>11.643042207054247</v>
      </c>
      <c r="W32" s="2">
        <v>16.884014069018082</v>
      </c>
      <c r="X32" t="s">
        <v>56</v>
      </c>
      <c r="Y32" t="s">
        <v>56</v>
      </c>
      <c r="Z32" t="s">
        <v>56</v>
      </c>
      <c r="AA32" t="s">
        <v>56</v>
      </c>
      <c r="AB32">
        <v>2.4869999999999948</v>
      </c>
      <c r="AC32">
        <v>1.1359999999999957</v>
      </c>
      <c r="AD32">
        <v>1.3100000000000023</v>
      </c>
      <c r="AE32" s="2">
        <v>1.644333333333331</v>
      </c>
      <c r="AI32" s="2">
        <v>0</v>
      </c>
      <c r="AJ32" s="181">
        <v>210.78670726102942</v>
      </c>
      <c r="AK32" s="181">
        <v>258.86086856617646</v>
      </c>
      <c r="AL32" s="181">
        <v>399.38534007352939</v>
      </c>
      <c r="AM32" s="197">
        <v>241.60347732843138</v>
      </c>
      <c r="AN32" s="181">
        <v>77.658260569852928</v>
      </c>
      <c r="AO32" s="181">
        <v>48.074161305147058</v>
      </c>
      <c r="AP32" s="181">
        <v>52.449694125250097</v>
      </c>
      <c r="AQ32" s="197">
        <v>59.394038666750035</v>
      </c>
    </row>
    <row r="33" spans="1:43" x14ac:dyDescent="0.3">
      <c r="A33" s="40">
        <v>2335</v>
      </c>
      <c r="B33" s="108" t="b">
        <v>0</v>
      </c>
      <c r="C33" s="127" t="s">
        <v>89</v>
      </c>
      <c r="D33" s="108" t="s">
        <v>223</v>
      </c>
      <c r="E33" s="108" t="s">
        <v>60</v>
      </c>
      <c r="F33" s="108" t="s">
        <v>45</v>
      </c>
      <c r="G33" s="121">
        <v>3</v>
      </c>
      <c r="H33" s="187">
        <v>419.9746056160443</v>
      </c>
      <c r="I33" s="187">
        <v>425.27755083869425</v>
      </c>
      <c r="J33" s="187">
        <v>478.10706025965032</v>
      </c>
      <c r="K33" s="2">
        <v>441.11973890479629</v>
      </c>
      <c r="L33" s="181">
        <v>32.612469538043904</v>
      </c>
      <c r="M33" s="181">
        <v>0</v>
      </c>
      <c r="N33" s="181">
        <v>0</v>
      </c>
      <c r="O33" s="197">
        <v>10.870823179347967</v>
      </c>
      <c r="P33" s="181">
        <v>288.89648147800006</v>
      </c>
      <c r="Q33" s="181">
        <v>288.89648147800006</v>
      </c>
      <c r="R33" s="181">
        <v>288.89648147800006</v>
      </c>
      <c r="S33" s="197">
        <v>288.89648147800006</v>
      </c>
      <c r="T33" s="115">
        <v>18.247</v>
      </c>
      <c r="U33">
        <v>17.308</v>
      </c>
      <c r="V33">
        <v>15.521777108597904</v>
      </c>
      <c r="W33" s="2">
        <v>17.025592369532635</v>
      </c>
      <c r="X33" t="s">
        <v>56</v>
      </c>
      <c r="Y33" t="s">
        <v>56</v>
      </c>
      <c r="Z33" t="s">
        <v>56</v>
      </c>
      <c r="AA33" t="s">
        <v>56</v>
      </c>
      <c r="AB33">
        <v>3.6389999999999958</v>
      </c>
      <c r="AC33">
        <v>1.0679999999999978</v>
      </c>
      <c r="AD33">
        <v>1.0310000000000059</v>
      </c>
      <c r="AE33" s="2">
        <v>1.9126666666666665</v>
      </c>
      <c r="AI33" s="2">
        <v>0</v>
      </c>
      <c r="AJ33" s="181">
        <v>159.01453354779412</v>
      </c>
      <c r="AK33" s="181">
        <v>173.80658318014707</v>
      </c>
      <c r="AL33" s="181">
        <v>188.5986328125</v>
      </c>
      <c r="AM33" s="197">
        <v>175.03925398284312</v>
      </c>
      <c r="AN33" s="181">
        <v>125.732421875</v>
      </c>
      <c r="AO33" s="181">
        <v>99.846335018382348</v>
      </c>
      <c r="AP33" s="181">
        <v>106.42295429439982</v>
      </c>
      <c r="AQ33" s="197">
        <v>110.66723706259404</v>
      </c>
    </row>
    <row r="34" spans="1:43" x14ac:dyDescent="0.3">
      <c r="A34" s="40">
        <v>2335</v>
      </c>
      <c r="B34" s="108" t="b">
        <v>0</v>
      </c>
      <c r="C34" s="127" t="s">
        <v>89</v>
      </c>
      <c r="D34" s="108" t="s">
        <v>223</v>
      </c>
      <c r="E34" s="108" t="s">
        <v>60</v>
      </c>
      <c r="F34" s="108" t="s">
        <v>45</v>
      </c>
      <c r="G34" s="121">
        <v>4</v>
      </c>
      <c r="H34" s="187">
        <v>369.57683144431473</v>
      </c>
      <c r="I34" s="187">
        <v>258.86459616268382</v>
      </c>
      <c r="J34" s="187">
        <v>486.0314866727939</v>
      </c>
      <c r="K34" s="2">
        <v>371.49097142659747</v>
      </c>
      <c r="L34" s="181">
        <v>32.612469538043904</v>
      </c>
      <c r="M34" s="181">
        <v>0</v>
      </c>
      <c r="N34" s="181">
        <v>0</v>
      </c>
      <c r="O34" s="197">
        <v>10.870823179347967</v>
      </c>
      <c r="P34" s="181">
        <v>228.32141278100002</v>
      </c>
      <c r="Q34" s="181">
        <v>326.17344682999999</v>
      </c>
      <c r="R34" s="181">
        <v>302.87534348500003</v>
      </c>
      <c r="S34" s="197">
        <v>285.79006769866669</v>
      </c>
      <c r="T34" s="115">
        <v>21.949000000000002</v>
      </c>
      <c r="U34">
        <v>16.512</v>
      </c>
      <c r="V34">
        <v>17.56057260841439</v>
      </c>
      <c r="W34" s="2">
        <v>18.673857536138129</v>
      </c>
      <c r="X34" t="s">
        <v>56</v>
      </c>
      <c r="Y34" t="s">
        <v>56</v>
      </c>
      <c r="Z34" t="s">
        <v>56</v>
      </c>
      <c r="AA34" t="s">
        <v>56</v>
      </c>
      <c r="AB34">
        <v>2.1669999999999998</v>
      </c>
      <c r="AC34">
        <v>1.0270000000000099</v>
      </c>
      <c r="AD34">
        <v>1.0250000000000057</v>
      </c>
      <c r="AE34" s="2">
        <v>1.4063333333333385</v>
      </c>
      <c r="AI34" s="2">
        <v>0</v>
      </c>
      <c r="AJ34" s="181">
        <v>118.9671874611888</v>
      </c>
      <c r="AK34" s="181">
        <v>70.262235753676464</v>
      </c>
      <c r="AL34" s="181">
        <v>162.71254595588235</v>
      </c>
      <c r="AM34" s="197">
        <v>98.613664215686271</v>
      </c>
      <c r="AN34" s="181">
        <v>237.9343749223776</v>
      </c>
      <c r="AO34" s="181">
        <v>285.88175799166555</v>
      </c>
      <c r="AP34" s="181">
        <v>313.66005281834202</v>
      </c>
      <c r="AQ34" s="197">
        <v>279.15872857746177</v>
      </c>
    </row>
    <row r="35" spans="1:43" x14ac:dyDescent="0.3">
      <c r="A35" s="40">
        <v>2335</v>
      </c>
      <c r="B35" s="108" t="b">
        <v>0</v>
      </c>
      <c r="C35" s="127" t="s">
        <v>89</v>
      </c>
      <c r="D35" s="108" t="s">
        <v>223</v>
      </c>
      <c r="E35" s="108" t="s">
        <v>60</v>
      </c>
      <c r="F35" s="108" t="s">
        <v>46</v>
      </c>
      <c r="G35" s="121">
        <v>1</v>
      </c>
      <c r="H35" s="187">
        <v>1110.7852718542215</v>
      </c>
      <c r="I35" s="187">
        <v>0</v>
      </c>
      <c r="J35" s="187">
        <v>0</v>
      </c>
      <c r="K35" s="2">
        <v>370.2617572847405</v>
      </c>
      <c r="O35" s="197">
        <v>0</v>
      </c>
      <c r="P35" s="189" t="s">
        <v>56</v>
      </c>
      <c r="Q35" s="189" t="s">
        <v>56</v>
      </c>
      <c r="R35" s="189" t="s">
        <v>56</v>
      </c>
      <c r="S35" s="189" t="s">
        <v>56</v>
      </c>
      <c r="T35" s="115">
        <v>9.9700000000000006</v>
      </c>
      <c r="U35">
        <v>10.08</v>
      </c>
      <c r="V35">
        <v>5.3115289833900663</v>
      </c>
      <c r="W35" s="2">
        <v>8.453842994463356</v>
      </c>
      <c r="X35" t="s">
        <v>56</v>
      </c>
      <c r="Y35" t="s">
        <v>56</v>
      </c>
      <c r="Z35" t="s">
        <v>56</v>
      </c>
      <c r="AA35" t="s">
        <v>56</v>
      </c>
      <c r="AB35">
        <v>0.95799999999999841</v>
      </c>
      <c r="AC35">
        <v>0.89700000000000557</v>
      </c>
      <c r="AD35">
        <v>0.73600000000000421</v>
      </c>
      <c r="AE35" s="2">
        <v>0.86366666666666936</v>
      </c>
      <c r="AI35" s="2">
        <v>0</v>
      </c>
      <c r="AJ35" s="181" t="s">
        <v>56</v>
      </c>
      <c r="AK35" s="181" t="s">
        <v>56</v>
      </c>
      <c r="AL35" s="181" t="s">
        <v>56</v>
      </c>
      <c r="AM35" s="181" t="s">
        <v>56</v>
      </c>
      <c r="AN35" s="181" t="s">
        <v>56</v>
      </c>
      <c r="AO35" s="181" t="s">
        <v>56</v>
      </c>
      <c r="AP35" s="181" t="s">
        <v>56</v>
      </c>
      <c r="AQ35" s="181" t="s">
        <v>56</v>
      </c>
    </row>
    <row r="36" spans="1:43" x14ac:dyDescent="0.3">
      <c r="A36" s="40">
        <v>2335</v>
      </c>
      <c r="B36" s="108" t="b">
        <v>0</v>
      </c>
      <c r="C36" s="127" t="s">
        <v>89</v>
      </c>
      <c r="D36" s="108" t="s">
        <v>223</v>
      </c>
      <c r="E36" s="108" t="s">
        <v>60</v>
      </c>
      <c r="F36" s="108" t="s">
        <v>46</v>
      </c>
      <c r="G36" s="121">
        <v>2</v>
      </c>
      <c r="H36" s="187">
        <v>1732.7164000684131</v>
      </c>
      <c r="I36" s="187">
        <v>0</v>
      </c>
      <c r="J36" s="187">
        <v>0</v>
      </c>
      <c r="K36" s="2">
        <v>577.57213335613767</v>
      </c>
      <c r="O36" s="197">
        <v>0</v>
      </c>
      <c r="P36" s="189" t="s">
        <v>56</v>
      </c>
      <c r="Q36" s="189" t="s">
        <v>56</v>
      </c>
      <c r="R36" s="189" t="s">
        <v>56</v>
      </c>
      <c r="S36" s="189" t="s">
        <v>56</v>
      </c>
      <c r="T36" s="115">
        <v>10.398</v>
      </c>
      <c r="U36">
        <v>8.3469999999999995</v>
      </c>
      <c r="V36">
        <v>4.3222876375575741</v>
      </c>
      <c r="W36" s="2">
        <v>7.6890958791858566</v>
      </c>
      <c r="X36" t="s">
        <v>56</v>
      </c>
      <c r="Y36" t="s">
        <v>56</v>
      </c>
      <c r="Z36" t="s">
        <v>56</v>
      </c>
      <c r="AA36" t="s">
        <v>56</v>
      </c>
      <c r="AB36">
        <v>1.6490000000000009</v>
      </c>
      <c r="AC36">
        <v>0.77400000000000091</v>
      </c>
      <c r="AD36">
        <v>0.63299999999999557</v>
      </c>
      <c r="AE36" s="2">
        <v>1.0186666666666657</v>
      </c>
      <c r="AI36" s="2">
        <v>0</v>
      </c>
      <c r="AJ36" s="181" t="s">
        <v>56</v>
      </c>
      <c r="AK36" s="181" t="s">
        <v>56</v>
      </c>
      <c r="AL36" s="181" t="s">
        <v>56</v>
      </c>
      <c r="AM36" s="181" t="s">
        <v>56</v>
      </c>
      <c r="AN36" s="181" t="s">
        <v>56</v>
      </c>
      <c r="AO36" s="181" t="s">
        <v>56</v>
      </c>
      <c r="AP36" s="181" t="s">
        <v>56</v>
      </c>
      <c r="AQ36" s="181" t="s">
        <v>56</v>
      </c>
    </row>
    <row r="37" spans="1:43" x14ac:dyDescent="0.3">
      <c r="A37" s="40">
        <v>2335</v>
      </c>
      <c r="B37" s="108" t="b">
        <v>0</v>
      </c>
      <c r="C37" s="127" t="s">
        <v>89</v>
      </c>
      <c r="D37" s="108" t="s">
        <v>223</v>
      </c>
      <c r="E37" s="108" t="s">
        <v>60</v>
      </c>
      <c r="F37" s="108" t="s">
        <v>46</v>
      </c>
      <c r="G37" s="121">
        <v>3</v>
      </c>
      <c r="H37" s="187">
        <v>1353.9367363329407</v>
      </c>
      <c r="I37" s="187">
        <v>0</v>
      </c>
      <c r="J37" s="187">
        <v>0</v>
      </c>
      <c r="K37" s="2">
        <v>451.31224544431353</v>
      </c>
      <c r="O37" s="197">
        <v>0</v>
      </c>
      <c r="P37" s="189" t="s">
        <v>56</v>
      </c>
      <c r="Q37" s="189" t="s">
        <v>56</v>
      </c>
      <c r="R37" s="189" t="s">
        <v>56</v>
      </c>
      <c r="S37" s="189" t="s">
        <v>56</v>
      </c>
      <c r="T37" s="115">
        <v>11.074999999999999</v>
      </c>
      <c r="U37">
        <v>7.9249999999999998</v>
      </c>
      <c r="V37">
        <v>7.298689178746665</v>
      </c>
      <c r="W37" s="2">
        <v>8.7662297262488877</v>
      </c>
      <c r="X37" t="s">
        <v>56</v>
      </c>
      <c r="Y37" t="s">
        <v>56</v>
      </c>
      <c r="Z37" t="s">
        <v>56</v>
      </c>
      <c r="AA37" t="s">
        <v>56</v>
      </c>
      <c r="AB37">
        <v>0.86299999999999955</v>
      </c>
      <c r="AC37">
        <v>0.90000000000000568</v>
      </c>
      <c r="AD37">
        <v>0.41200000000000614</v>
      </c>
      <c r="AE37" s="2">
        <v>0.72500000000000375</v>
      </c>
      <c r="AI37" s="2">
        <v>0</v>
      </c>
      <c r="AJ37" s="181" t="s">
        <v>56</v>
      </c>
      <c r="AK37" s="181" t="s">
        <v>56</v>
      </c>
      <c r="AL37" s="181" t="s">
        <v>56</v>
      </c>
      <c r="AM37" s="181" t="s">
        <v>56</v>
      </c>
      <c r="AN37" s="181" t="s">
        <v>56</v>
      </c>
      <c r="AO37" s="181" t="s">
        <v>56</v>
      </c>
      <c r="AP37" s="181" t="s">
        <v>56</v>
      </c>
      <c r="AQ37" s="181" t="s">
        <v>56</v>
      </c>
    </row>
    <row r="38" spans="1:43" x14ac:dyDescent="0.3">
      <c r="A38" s="40">
        <v>2335</v>
      </c>
      <c r="B38" s="108" t="b">
        <v>0</v>
      </c>
      <c r="C38" s="127" t="s">
        <v>89</v>
      </c>
      <c r="D38" s="108" t="s">
        <v>223</v>
      </c>
      <c r="E38" s="108" t="s">
        <v>60</v>
      </c>
      <c r="F38" s="108" t="s">
        <v>46</v>
      </c>
      <c r="G38" s="121">
        <v>4</v>
      </c>
      <c r="H38" s="187">
        <v>1501.3120481553074</v>
      </c>
      <c r="I38" s="187">
        <v>0</v>
      </c>
      <c r="J38" s="187">
        <v>0</v>
      </c>
      <c r="K38" s="2">
        <v>500.43734938510244</v>
      </c>
      <c r="O38" s="197">
        <v>0</v>
      </c>
      <c r="P38" s="189" t="s">
        <v>56</v>
      </c>
      <c r="Q38" s="189" t="s">
        <v>56</v>
      </c>
      <c r="R38" s="189" t="s">
        <v>56</v>
      </c>
      <c r="S38" s="189" t="s">
        <v>56</v>
      </c>
      <c r="T38" s="115">
        <v>14.412000000000001</v>
      </c>
      <c r="U38">
        <v>8.0350000000000001</v>
      </c>
      <c r="V38">
        <v>8.6657624641262565</v>
      </c>
      <c r="W38" s="2">
        <v>10.370920821375419</v>
      </c>
      <c r="X38" t="s">
        <v>56</v>
      </c>
      <c r="Y38" t="s">
        <v>56</v>
      </c>
      <c r="Z38" t="s">
        <v>56</v>
      </c>
      <c r="AA38" t="s">
        <v>56</v>
      </c>
      <c r="AB38">
        <v>0.80200000000000671</v>
      </c>
      <c r="AC38">
        <v>0.88700000000000001</v>
      </c>
      <c r="AD38">
        <v>0.4410000000000025</v>
      </c>
      <c r="AE38" s="2">
        <v>0.71000000000000307</v>
      </c>
      <c r="AI38" s="2">
        <v>0</v>
      </c>
      <c r="AJ38" s="181" t="s">
        <v>56</v>
      </c>
      <c r="AK38" s="181" t="s">
        <v>56</v>
      </c>
      <c r="AL38" s="181" t="s">
        <v>56</v>
      </c>
      <c r="AM38" s="181" t="s">
        <v>56</v>
      </c>
      <c r="AN38" s="181" t="s">
        <v>56</v>
      </c>
      <c r="AO38" s="181" t="s">
        <v>56</v>
      </c>
      <c r="AP38" s="181" t="s">
        <v>56</v>
      </c>
      <c r="AQ38" s="181" t="s">
        <v>56</v>
      </c>
    </row>
    <row r="39" spans="1:43" x14ac:dyDescent="0.3">
      <c r="A39" s="40">
        <v>2335</v>
      </c>
      <c r="B39" s="108" t="b">
        <v>0</v>
      </c>
      <c r="C39" s="127" t="s">
        <v>89</v>
      </c>
      <c r="D39" s="108" t="s">
        <v>223</v>
      </c>
      <c r="E39" s="108" t="s">
        <v>60</v>
      </c>
      <c r="F39" s="150" t="s">
        <v>47</v>
      </c>
      <c r="G39" s="121">
        <v>1</v>
      </c>
      <c r="H39" s="189" t="s">
        <v>56</v>
      </c>
      <c r="I39" s="189" t="s">
        <v>56</v>
      </c>
      <c r="J39" s="189" t="s">
        <v>56</v>
      </c>
      <c r="K39" s="189" t="s">
        <v>56</v>
      </c>
      <c r="L39" s="189" t="s">
        <v>56</v>
      </c>
      <c r="M39" s="189" t="s">
        <v>56</v>
      </c>
      <c r="N39" s="189" t="s">
        <v>56</v>
      </c>
      <c r="O39" s="189" t="s">
        <v>56</v>
      </c>
      <c r="P39" s="187">
        <v>267.08569328966905</v>
      </c>
      <c r="Q39" s="181">
        <v>0</v>
      </c>
      <c r="R39" s="187">
        <v>375.68228811620088</v>
      </c>
      <c r="S39" s="197">
        <v>214.25599380195663</v>
      </c>
      <c r="T39" s="115">
        <v>16.920999999999999</v>
      </c>
      <c r="U39">
        <v>16.417999999999999</v>
      </c>
      <c r="V39">
        <v>15.414666069256405</v>
      </c>
      <c r="W39" s="2">
        <v>16.251222023085468</v>
      </c>
      <c r="X39">
        <v>39.470999999999997</v>
      </c>
      <c r="Y39">
        <v>31.224</v>
      </c>
      <c r="Z39">
        <v>39.744999999999997</v>
      </c>
      <c r="AA39" s="2">
        <v>36.813333333333333</v>
      </c>
      <c r="AB39">
        <v>0.31499999999999773</v>
      </c>
      <c r="AC39">
        <v>0.80800000000000693</v>
      </c>
      <c r="AD39">
        <v>0.96299999999999386</v>
      </c>
      <c r="AE39" s="2">
        <v>0.6953333333333328</v>
      </c>
      <c r="AI39" s="2">
        <v>0</v>
      </c>
      <c r="AJ39" s="181" t="s">
        <v>56</v>
      </c>
      <c r="AK39" s="181" t="s">
        <v>56</v>
      </c>
      <c r="AL39" s="181" t="s">
        <v>56</v>
      </c>
      <c r="AM39" s="181" t="s">
        <v>56</v>
      </c>
      <c r="AN39" s="181" t="s">
        <v>56</v>
      </c>
      <c r="AO39" s="181" t="s">
        <v>56</v>
      </c>
      <c r="AP39" s="181" t="s">
        <v>56</v>
      </c>
      <c r="AQ39" s="181" t="s">
        <v>56</v>
      </c>
    </row>
    <row r="40" spans="1:43" x14ac:dyDescent="0.3">
      <c r="A40" s="40">
        <v>2335</v>
      </c>
      <c r="B40" s="108" t="b">
        <v>0</v>
      </c>
      <c r="C40" s="127" t="s">
        <v>89</v>
      </c>
      <c r="D40" s="108" t="s">
        <v>223</v>
      </c>
      <c r="E40" s="108" t="s">
        <v>60</v>
      </c>
      <c r="F40" s="150" t="s">
        <v>47</v>
      </c>
      <c r="G40" s="121">
        <v>2</v>
      </c>
      <c r="H40" s="189" t="s">
        <v>56</v>
      </c>
      <c r="I40" s="189" t="s">
        <v>56</v>
      </c>
      <c r="J40" s="189" t="s">
        <v>56</v>
      </c>
      <c r="K40" s="189" t="s">
        <v>56</v>
      </c>
      <c r="L40" s="189" t="s">
        <v>56</v>
      </c>
      <c r="M40" s="189" t="s">
        <v>56</v>
      </c>
      <c r="N40" s="189" t="s">
        <v>56</v>
      </c>
      <c r="O40" s="189" t="s">
        <v>56</v>
      </c>
      <c r="P40" s="187">
        <v>565.40239897640868</v>
      </c>
      <c r="Q40" s="181">
        <v>0</v>
      </c>
      <c r="R40" s="187">
        <v>386.27172996027065</v>
      </c>
      <c r="S40" s="197">
        <v>317.22470964555981</v>
      </c>
      <c r="T40" s="115">
        <v>17.164000000000001</v>
      </c>
      <c r="U40">
        <v>18.989999999999998</v>
      </c>
      <c r="V40">
        <v>19.792779202281856</v>
      </c>
      <c r="W40" s="2">
        <v>18.648926400760619</v>
      </c>
      <c r="X40">
        <v>39.941000000000003</v>
      </c>
      <c r="Y40">
        <v>39.090000000000003</v>
      </c>
      <c r="Z40">
        <v>49.75</v>
      </c>
      <c r="AA40" s="2">
        <v>42.927</v>
      </c>
      <c r="AB40">
        <v>0.56000000000000227</v>
      </c>
      <c r="AC40">
        <v>0.60999999999999943</v>
      </c>
      <c r="AD40">
        <v>0.90699999999999648</v>
      </c>
      <c r="AE40" s="2">
        <v>0.69233333333333269</v>
      </c>
      <c r="AI40" s="2">
        <v>0</v>
      </c>
      <c r="AJ40" s="181" t="s">
        <v>56</v>
      </c>
      <c r="AK40" s="181" t="s">
        <v>56</v>
      </c>
      <c r="AL40" s="181" t="s">
        <v>56</v>
      </c>
      <c r="AM40" s="181" t="s">
        <v>56</v>
      </c>
      <c r="AN40" s="181" t="s">
        <v>56</v>
      </c>
      <c r="AO40" s="181" t="s">
        <v>56</v>
      </c>
      <c r="AP40" s="181" t="s">
        <v>56</v>
      </c>
      <c r="AQ40" s="181" t="s">
        <v>56</v>
      </c>
    </row>
    <row r="41" spans="1:43" x14ac:dyDescent="0.3">
      <c r="A41" s="40">
        <v>2335</v>
      </c>
      <c r="B41" s="108" t="b">
        <v>0</v>
      </c>
      <c r="C41" s="127" t="s">
        <v>89</v>
      </c>
      <c r="D41" s="108" t="s">
        <v>223</v>
      </c>
      <c r="E41" s="108" t="s">
        <v>60</v>
      </c>
      <c r="F41" s="150" t="s">
        <v>47</v>
      </c>
      <c r="G41" s="121">
        <v>3</v>
      </c>
      <c r="H41" s="189" t="s">
        <v>56</v>
      </c>
      <c r="I41" s="189" t="s">
        <v>56</v>
      </c>
      <c r="J41" s="189" t="s">
        <v>56</v>
      </c>
      <c r="K41" s="189" t="s">
        <v>56</v>
      </c>
      <c r="L41" s="189" t="s">
        <v>56</v>
      </c>
      <c r="M41" s="189" t="s">
        <v>56</v>
      </c>
      <c r="N41" s="189" t="s">
        <v>56</v>
      </c>
      <c r="O41" s="189" t="s">
        <v>56</v>
      </c>
      <c r="P41" s="187">
        <v>428.13837467597438</v>
      </c>
      <c r="Q41" s="181">
        <v>0</v>
      </c>
      <c r="R41" s="187">
        <v>458.91795408681986</v>
      </c>
      <c r="S41" s="197">
        <v>295.68544292093139</v>
      </c>
      <c r="T41" s="115">
        <v>17.616</v>
      </c>
      <c r="U41">
        <v>16.661000000000001</v>
      </c>
      <c r="V41">
        <v>18.351841821942504</v>
      </c>
      <c r="W41" s="2">
        <v>17.542947273980833</v>
      </c>
      <c r="X41">
        <v>41.906999999999996</v>
      </c>
      <c r="Y41">
        <v>36.957000000000001</v>
      </c>
      <c r="Z41">
        <v>44.003999999999998</v>
      </c>
      <c r="AA41" s="2">
        <v>40.955999999999996</v>
      </c>
      <c r="AB41">
        <v>0.68000000000000682</v>
      </c>
      <c r="AC41">
        <v>0.69299999999999784</v>
      </c>
      <c r="AD41">
        <v>0.60800000000000409</v>
      </c>
      <c r="AE41" s="2">
        <v>0.66033333333333621</v>
      </c>
      <c r="AI41" s="2">
        <v>0</v>
      </c>
      <c r="AJ41" s="181" t="s">
        <v>56</v>
      </c>
      <c r="AK41" s="181" t="s">
        <v>56</v>
      </c>
      <c r="AL41" s="181" t="s">
        <v>56</v>
      </c>
      <c r="AM41" s="181" t="s">
        <v>56</v>
      </c>
      <c r="AN41" s="181" t="s">
        <v>56</v>
      </c>
      <c r="AO41" s="181" t="s">
        <v>56</v>
      </c>
      <c r="AP41" s="181" t="s">
        <v>56</v>
      </c>
      <c r="AQ41" s="181" t="s">
        <v>56</v>
      </c>
    </row>
    <row r="42" spans="1:43" x14ac:dyDescent="0.3">
      <c r="A42" s="40">
        <v>2335</v>
      </c>
      <c r="B42" s="108" t="b">
        <v>0</v>
      </c>
      <c r="C42" s="127" t="s">
        <v>89</v>
      </c>
      <c r="D42" s="108" t="s">
        <v>223</v>
      </c>
      <c r="E42" s="108" t="s">
        <v>60</v>
      </c>
      <c r="F42" s="150" t="s">
        <v>47</v>
      </c>
      <c r="G42" s="121">
        <v>4</v>
      </c>
      <c r="H42" s="189" t="s">
        <v>56</v>
      </c>
      <c r="I42" s="189" t="s">
        <v>56</v>
      </c>
      <c r="J42" s="189" t="s">
        <v>56</v>
      </c>
      <c r="K42" s="189" t="s">
        <v>56</v>
      </c>
      <c r="L42" s="189" t="s">
        <v>56</v>
      </c>
      <c r="M42" s="189" t="s">
        <v>56</v>
      </c>
      <c r="N42" s="189" t="s">
        <v>56</v>
      </c>
      <c r="O42" s="189" t="s">
        <v>56</v>
      </c>
      <c r="P42" s="187">
        <v>302.3608658772178</v>
      </c>
      <c r="Q42" s="181">
        <v>0</v>
      </c>
      <c r="R42" s="187">
        <v>536.88148002399339</v>
      </c>
      <c r="S42" s="197">
        <v>279.74744863373706</v>
      </c>
      <c r="T42" s="115">
        <v>15.571</v>
      </c>
      <c r="U42">
        <v>17.564</v>
      </c>
      <c r="V42">
        <v>20.473601626306014</v>
      </c>
      <c r="W42" s="2">
        <v>17.869533875435337</v>
      </c>
      <c r="X42">
        <v>38.930999999999997</v>
      </c>
      <c r="Y42">
        <v>30.474</v>
      </c>
      <c r="Z42">
        <v>37.402000000000001</v>
      </c>
      <c r="AA42" s="2">
        <v>35.602333333333334</v>
      </c>
      <c r="AB42">
        <v>0.96899999999999409</v>
      </c>
      <c r="AC42">
        <v>0.80400000000000205</v>
      </c>
      <c r="AD42">
        <v>0.74200000000000443</v>
      </c>
      <c r="AE42" s="2">
        <v>0.83833333333333349</v>
      </c>
      <c r="AI42" s="2">
        <v>0</v>
      </c>
      <c r="AJ42" s="181" t="s">
        <v>56</v>
      </c>
      <c r="AK42" s="181" t="s">
        <v>56</v>
      </c>
      <c r="AL42" s="181" t="s">
        <v>56</v>
      </c>
      <c r="AM42" s="181" t="s">
        <v>56</v>
      </c>
      <c r="AN42" s="181" t="s">
        <v>56</v>
      </c>
      <c r="AO42" s="181" t="s">
        <v>56</v>
      </c>
      <c r="AP42" s="181" t="s">
        <v>56</v>
      </c>
      <c r="AQ42" s="181" t="s">
        <v>56</v>
      </c>
    </row>
    <row r="43" spans="1:43" x14ac:dyDescent="0.3">
      <c r="A43" s="40">
        <v>2335</v>
      </c>
      <c r="B43" s="108" t="b">
        <v>0</v>
      </c>
      <c r="C43" s="127" t="s">
        <v>89</v>
      </c>
      <c r="D43" s="108" t="s">
        <v>223</v>
      </c>
      <c r="E43" s="108" t="s">
        <v>60</v>
      </c>
      <c r="F43" s="150" t="s">
        <v>217</v>
      </c>
      <c r="G43" s="121">
        <v>1</v>
      </c>
      <c r="H43" s="189" t="s">
        <v>56</v>
      </c>
      <c r="I43" s="189" t="s">
        <v>56</v>
      </c>
      <c r="J43" s="189" t="s">
        <v>56</v>
      </c>
      <c r="K43" s="189" t="s">
        <v>56</v>
      </c>
      <c r="L43" s="189" t="s">
        <v>56</v>
      </c>
      <c r="M43" s="189" t="s">
        <v>56</v>
      </c>
      <c r="N43" s="189" t="s">
        <v>56</v>
      </c>
      <c r="O43" s="189" t="s">
        <v>56</v>
      </c>
      <c r="P43" s="187">
        <v>204.52316675934443</v>
      </c>
      <c r="Q43" s="187">
        <v>303.18560111129125</v>
      </c>
      <c r="R43" s="187">
        <v>256.8750258237007</v>
      </c>
      <c r="S43" s="197">
        <v>254.86126456477882</v>
      </c>
      <c r="T43" s="115">
        <v>16.695</v>
      </c>
      <c r="U43">
        <v>18.983000000000001</v>
      </c>
      <c r="V43">
        <v>16.321999999999999</v>
      </c>
      <c r="W43" s="2">
        <v>17.333333333333332</v>
      </c>
      <c r="X43">
        <v>38.951000000000001</v>
      </c>
      <c r="Y43">
        <v>31.001000000000001</v>
      </c>
      <c r="Z43">
        <v>36.622999999999998</v>
      </c>
      <c r="AA43" s="2">
        <v>35.524999999999999</v>
      </c>
      <c r="AB43">
        <v>0.56000000000000227</v>
      </c>
      <c r="AC43">
        <v>0.50900000000000034</v>
      </c>
      <c r="AD43">
        <v>0.61700000000000443</v>
      </c>
      <c r="AE43" s="2">
        <v>0.56200000000000239</v>
      </c>
      <c r="AI43" s="2">
        <v>0</v>
      </c>
      <c r="AJ43" s="181" t="s">
        <v>56</v>
      </c>
      <c r="AK43" s="181" t="s">
        <v>56</v>
      </c>
      <c r="AL43" s="181" t="s">
        <v>56</v>
      </c>
      <c r="AM43" s="181" t="s">
        <v>56</v>
      </c>
      <c r="AN43" s="181" t="s">
        <v>56</v>
      </c>
      <c r="AO43" s="181" t="s">
        <v>56</v>
      </c>
      <c r="AP43" s="181" t="s">
        <v>56</v>
      </c>
      <c r="AQ43" s="181" t="s">
        <v>56</v>
      </c>
    </row>
    <row r="44" spans="1:43" x14ac:dyDescent="0.3">
      <c r="A44" s="40">
        <v>2335</v>
      </c>
      <c r="B44" s="108" t="b">
        <v>0</v>
      </c>
      <c r="C44" s="127" t="s">
        <v>89</v>
      </c>
      <c r="D44" s="108" t="s">
        <v>223</v>
      </c>
      <c r="E44" s="108" t="s">
        <v>60</v>
      </c>
      <c r="F44" s="150" t="s">
        <v>217</v>
      </c>
      <c r="G44" s="121">
        <v>2</v>
      </c>
      <c r="H44" s="189" t="s">
        <v>56</v>
      </c>
      <c r="I44" s="189" t="s">
        <v>56</v>
      </c>
      <c r="J44" s="189" t="s">
        <v>56</v>
      </c>
      <c r="K44" s="189" t="s">
        <v>56</v>
      </c>
      <c r="L44" s="189" t="s">
        <v>56</v>
      </c>
      <c r="M44" s="189" t="s">
        <v>56</v>
      </c>
      <c r="N44" s="189" t="s">
        <v>56</v>
      </c>
      <c r="O44" s="189" t="s">
        <v>56</v>
      </c>
      <c r="P44" s="187">
        <v>363.2460205572491</v>
      </c>
      <c r="Q44" s="187">
        <v>233.01560899993416</v>
      </c>
      <c r="R44" s="187">
        <v>296.4672377220686</v>
      </c>
      <c r="S44" s="197">
        <v>297.57628909308397</v>
      </c>
      <c r="T44" s="115">
        <v>12.004</v>
      </c>
      <c r="U44">
        <v>14.378</v>
      </c>
      <c r="V44">
        <v>14.567</v>
      </c>
      <c r="W44" s="2">
        <v>13.649666666666667</v>
      </c>
      <c r="X44">
        <v>39.148000000000003</v>
      </c>
      <c r="Y44">
        <v>32.976999999999997</v>
      </c>
      <c r="Z44">
        <v>37.470999999999997</v>
      </c>
      <c r="AA44" s="2">
        <v>36.532000000000004</v>
      </c>
      <c r="AB44">
        <v>0.39100000000000534</v>
      </c>
      <c r="AC44">
        <v>0.39900000000000091</v>
      </c>
      <c r="AD44">
        <v>0.62099999999999511</v>
      </c>
      <c r="AE44" s="2">
        <v>0.47033333333333377</v>
      </c>
      <c r="AI44" s="2">
        <v>0</v>
      </c>
      <c r="AJ44" s="181" t="s">
        <v>56</v>
      </c>
      <c r="AK44" s="181" t="s">
        <v>56</v>
      </c>
      <c r="AL44" s="181" t="s">
        <v>56</v>
      </c>
      <c r="AM44" s="181" t="s">
        <v>56</v>
      </c>
      <c r="AN44" s="181" t="s">
        <v>56</v>
      </c>
      <c r="AO44" s="181" t="s">
        <v>56</v>
      </c>
      <c r="AP44" s="181" t="s">
        <v>56</v>
      </c>
      <c r="AQ44" s="181" t="s">
        <v>56</v>
      </c>
    </row>
    <row r="45" spans="1:43" x14ac:dyDescent="0.3">
      <c r="A45" s="40">
        <v>2335</v>
      </c>
      <c r="B45" s="108" t="b">
        <v>0</v>
      </c>
      <c r="C45" s="127" t="s">
        <v>89</v>
      </c>
      <c r="D45" s="108" t="s">
        <v>223</v>
      </c>
      <c r="E45" s="108" t="s">
        <v>60</v>
      </c>
      <c r="F45" s="150" t="s">
        <v>217</v>
      </c>
      <c r="G45" s="121">
        <v>3</v>
      </c>
      <c r="H45" s="189" t="s">
        <v>56</v>
      </c>
      <c r="I45" s="189" t="s">
        <v>56</v>
      </c>
      <c r="J45" s="189" t="s">
        <v>56</v>
      </c>
      <c r="K45" s="189" t="s">
        <v>56</v>
      </c>
      <c r="L45" s="189" t="s">
        <v>56</v>
      </c>
      <c r="M45" s="189" t="s">
        <v>56</v>
      </c>
      <c r="N45" s="189" t="s">
        <v>56</v>
      </c>
      <c r="O45" s="189" t="s">
        <v>56</v>
      </c>
      <c r="P45" s="187">
        <v>289.71877081324499</v>
      </c>
      <c r="Q45" s="187">
        <v>286.55867556373857</v>
      </c>
      <c r="R45" s="187">
        <v>418.84287140347368</v>
      </c>
      <c r="S45" s="197">
        <v>331.70677259348577</v>
      </c>
      <c r="T45" s="115">
        <v>13.227</v>
      </c>
      <c r="U45">
        <v>15.867000000000001</v>
      </c>
      <c r="V45">
        <v>16.138000000000002</v>
      </c>
      <c r="W45" s="2">
        <v>15.077333333333334</v>
      </c>
      <c r="X45">
        <v>39.914999999999999</v>
      </c>
      <c r="Y45">
        <v>31.861999999999998</v>
      </c>
      <c r="Z45">
        <v>37.378</v>
      </c>
      <c r="AA45" s="2">
        <v>36.384999999999998</v>
      </c>
      <c r="AB45">
        <v>0.34300000000000352</v>
      </c>
      <c r="AC45">
        <v>0.39100000000000534</v>
      </c>
      <c r="AD45">
        <v>0.8370000000000033</v>
      </c>
      <c r="AE45" s="2">
        <v>0.52366666666667072</v>
      </c>
      <c r="AI45" s="2">
        <v>0</v>
      </c>
      <c r="AJ45" s="181" t="s">
        <v>56</v>
      </c>
      <c r="AK45" s="181" t="s">
        <v>56</v>
      </c>
      <c r="AL45" s="181" t="s">
        <v>56</v>
      </c>
      <c r="AM45" s="181" t="s">
        <v>56</v>
      </c>
      <c r="AN45" s="181" t="s">
        <v>56</v>
      </c>
      <c r="AO45" s="181" t="s">
        <v>56</v>
      </c>
      <c r="AP45" s="181" t="s">
        <v>56</v>
      </c>
      <c r="AQ45" s="181" t="s">
        <v>56</v>
      </c>
    </row>
    <row r="46" spans="1:43" ht="12.75" customHeight="1" x14ac:dyDescent="0.3">
      <c r="A46" s="40">
        <v>2335</v>
      </c>
      <c r="B46" s="108" t="b">
        <v>0</v>
      </c>
      <c r="C46" s="127" t="s">
        <v>89</v>
      </c>
      <c r="D46" s="108" t="s">
        <v>223</v>
      </c>
      <c r="E46" s="108" t="s">
        <v>60</v>
      </c>
      <c r="F46" s="150" t="s">
        <v>217</v>
      </c>
      <c r="G46" s="121">
        <v>4</v>
      </c>
      <c r="H46" s="189" t="s">
        <v>56</v>
      </c>
      <c r="I46" s="189" t="s">
        <v>56</v>
      </c>
      <c r="J46" s="189" t="s">
        <v>56</v>
      </c>
      <c r="K46" s="189" t="s">
        <v>56</v>
      </c>
      <c r="L46" s="189" t="s">
        <v>56</v>
      </c>
      <c r="M46" s="189" t="s">
        <v>56</v>
      </c>
      <c r="N46" s="189" t="s">
        <v>56</v>
      </c>
      <c r="O46" s="189" t="s">
        <v>56</v>
      </c>
      <c r="P46" s="187">
        <v>313.52995488095911</v>
      </c>
      <c r="Q46" s="187">
        <v>331.25826508320546</v>
      </c>
      <c r="R46" s="181">
        <v>0</v>
      </c>
      <c r="S46" s="197">
        <v>214.92940665472153</v>
      </c>
      <c r="T46" s="115">
        <v>15.683999999999999</v>
      </c>
      <c r="U46">
        <v>16.977</v>
      </c>
      <c r="V46">
        <v>12.43</v>
      </c>
      <c r="W46" s="2">
        <v>15.030333333333333</v>
      </c>
      <c r="X46">
        <v>42.755000000000003</v>
      </c>
      <c r="Y46">
        <v>33.874000000000002</v>
      </c>
      <c r="Z46">
        <v>30.373999999999999</v>
      </c>
      <c r="AA46" s="2">
        <v>35.667666666666669</v>
      </c>
      <c r="AB46" s="9">
        <v>0.46899999999999997</v>
      </c>
      <c r="AC46">
        <v>0.46500000000000002</v>
      </c>
      <c r="AD46">
        <v>0.76500000000000001</v>
      </c>
      <c r="AE46" s="2">
        <v>0.56633333333333324</v>
      </c>
      <c r="AI46" s="2">
        <v>0</v>
      </c>
      <c r="AJ46" s="181" t="s">
        <v>56</v>
      </c>
      <c r="AK46" s="181" t="s">
        <v>56</v>
      </c>
      <c r="AL46" s="181" t="s">
        <v>56</v>
      </c>
      <c r="AM46" s="181" t="s">
        <v>56</v>
      </c>
      <c r="AN46" s="181" t="s">
        <v>56</v>
      </c>
      <c r="AO46" s="181" t="s">
        <v>56</v>
      </c>
      <c r="AP46" s="181" t="s">
        <v>56</v>
      </c>
      <c r="AQ46" s="181" t="s">
        <v>56</v>
      </c>
    </row>
    <row r="47" spans="1:43" hidden="1" x14ac:dyDescent="0.3">
      <c r="A47" s="40">
        <v>2335</v>
      </c>
      <c r="B47" s="108" t="b">
        <v>0</v>
      </c>
      <c r="C47" s="127" t="s">
        <v>89</v>
      </c>
      <c r="D47" s="108" t="s">
        <v>223</v>
      </c>
      <c r="E47" s="108" t="s">
        <v>60</v>
      </c>
      <c r="F47" s="108" t="s">
        <v>56</v>
      </c>
      <c r="G47" s="121">
        <v>1</v>
      </c>
      <c r="H47" s="189" t="s">
        <v>56</v>
      </c>
      <c r="I47" s="189" t="s">
        <v>56</v>
      </c>
      <c r="J47" s="189" t="s">
        <v>56</v>
      </c>
      <c r="K47" s="189" t="s">
        <v>56</v>
      </c>
      <c r="L47" s="189" t="s">
        <v>56</v>
      </c>
      <c r="M47" s="189" t="s">
        <v>56</v>
      </c>
      <c r="N47" s="189" t="s">
        <v>56</v>
      </c>
      <c r="O47" s="189" t="s">
        <v>56</v>
      </c>
      <c r="P47" s="187">
        <v>949.47171565483279</v>
      </c>
      <c r="Q47" s="187" t="e">
        <v>#VALUE!</v>
      </c>
      <c r="R47" s="187">
        <v>1090.55319973624</v>
      </c>
      <c r="S47" s="197" t="e">
        <v>#VALUE!</v>
      </c>
      <c r="T47" s="115">
        <v>13.664</v>
      </c>
      <c r="U47">
        <v>20.83</v>
      </c>
      <c r="V47">
        <v>20.759827822987557</v>
      </c>
      <c r="W47" s="2">
        <v>18.417942607662521</v>
      </c>
      <c r="AA47" s="2">
        <v>0</v>
      </c>
      <c r="AB47">
        <v>0.34799999999999898</v>
      </c>
      <c r="AC47">
        <v>0.222</v>
      </c>
      <c r="AD47">
        <v>0.66100000000000136</v>
      </c>
      <c r="AE47" s="2">
        <v>0.41033333333333344</v>
      </c>
      <c r="AI47" s="2">
        <v>0</v>
      </c>
      <c r="AJ47" s="181" t="s">
        <v>56</v>
      </c>
      <c r="AK47" s="181" t="s">
        <v>56</v>
      </c>
      <c r="AL47" s="181" t="s">
        <v>56</v>
      </c>
      <c r="AM47" s="181" t="s">
        <v>56</v>
      </c>
      <c r="AN47" s="181" t="s">
        <v>56</v>
      </c>
      <c r="AO47" s="181" t="s">
        <v>56</v>
      </c>
      <c r="AP47" s="181" t="s">
        <v>56</v>
      </c>
      <c r="AQ47" s="181" t="s">
        <v>56</v>
      </c>
    </row>
    <row r="48" spans="1:43" hidden="1" x14ac:dyDescent="0.3">
      <c r="A48" s="40">
        <v>2335</v>
      </c>
      <c r="B48" s="108" t="b">
        <v>0</v>
      </c>
      <c r="C48" s="127" t="s">
        <v>89</v>
      </c>
      <c r="D48" s="108" t="s">
        <v>223</v>
      </c>
      <c r="E48" s="108" t="s">
        <v>60</v>
      </c>
      <c r="F48" s="108" t="s">
        <v>56</v>
      </c>
      <c r="G48" s="121">
        <v>2</v>
      </c>
      <c r="H48" s="189" t="s">
        <v>56</v>
      </c>
      <c r="I48" s="189" t="s">
        <v>56</v>
      </c>
      <c r="J48" s="189" t="s">
        <v>56</v>
      </c>
      <c r="K48" s="189" t="s">
        <v>56</v>
      </c>
      <c r="L48" s="189" t="s">
        <v>56</v>
      </c>
      <c r="M48" s="189" t="s">
        <v>56</v>
      </c>
      <c r="N48" s="189" t="s">
        <v>56</v>
      </c>
      <c r="O48" s="189" t="s">
        <v>56</v>
      </c>
      <c r="P48" s="187">
        <v>932.59283153215313</v>
      </c>
      <c r="Q48" s="187">
        <v>120.88231558579396</v>
      </c>
      <c r="R48" s="187">
        <v>1105.3094663718916</v>
      </c>
      <c r="S48" s="197">
        <v>719.59487116327955</v>
      </c>
      <c r="T48" s="115">
        <v>29.832000000000001</v>
      </c>
      <c r="U48">
        <v>23.289000000000001</v>
      </c>
      <c r="V48">
        <v>23.290862190260803</v>
      </c>
      <c r="W48" s="2">
        <v>25.470620730086935</v>
      </c>
      <c r="AA48" s="2">
        <v>0</v>
      </c>
      <c r="AB48">
        <v>0.27400000000000091</v>
      </c>
      <c r="AC48">
        <v>0.32500000000000001</v>
      </c>
      <c r="AD48">
        <v>0.33599999999999852</v>
      </c>
      <c r="AE48" s="2">
        <v>0.31166666666666648</v>
      </c>
      <c r="AI48" s="2">
        <v>0</v>
      </c>
      <c r="AJ48" s="181" t="s">
        <v>56</v>
      </c>
      <c r="AK48" s="181" t="s">
        <v>56</v>
      </c>
      <c r="AL48" s="181" t="s">
        <v>56</v>
      </c>
      <c r="AM48" s="181" t="s">
        <v>56</v>
      </c>
      <c r="AN48" s="181" t="s">
        <v>56</v>
      </c>
      <c r="AO48" s="181" t="s">
        <v>56</v>
      </c>
      <c r="AP48" s="181" t="s">
        <v>56</v>
      </c>
      <c r="AQ48" s="181" t="s">
        <v>56</v>
      </c>
    </row>
    <row r="49" spans="1:43" hidden="1" x14ac:dyDescent="0.3">
      <c r="A49" s="40">
        <v>2335</v>
      </c>
      <c r="B49" s="108" t="b">
        <v>0</v>
      </c>
      <c r="C49" s="127" t="s">
        <v>89</v>
      </c>
      <c r="D49" s="108" t="s">
        <v>223</v>
      </c>
      <c r="E49" s="108" t="s">
        <v>60</v>
      </c>
      <c r="F49" s="108" t="s">
        <v>56</v>
      </c>
      <c r="G49" s="121">
        <v>3</v>
      </c>
      <c r="H49" s="189" t="s">
        <v>56</v>
      </c>
      <c r="I49" s="189" t="s">
        <v>56</v>
      </c>
      <c r="J49" s="189" t="s">
        <v>56</v>
      </c>
      <c r="K49" s="189" t="s">
        <v>56</v>
      </c>
      <c r="L49" s="189" t="s">
        <v>56</v>
      </c>
      <c r="M49" s="189" t="s">
        <v>56</v>
      </c>
      <c r="N49" s="189" t="s">
        <v>56</v>
      </c>
      <c r="O49" s="189" t="s">
        <v>56</v>
      </c>
      <c r="P49" s="187">
        <v>1266.9806383091955</v>
      </c>
      <c r="Q49" s="187">
        <v>1226.7576688842273</v>
      </c>
      <c r="R49" s="187">
        <v>1045.6859603089565</v>
      </c>
      <c r="S49" s="197">
        <v>1179.8080891674597</v>
      </c>
      <c r="T49" s="115">
        <v>30.867000000000001</v>
      </c>
      <c r="U49">
        <v>20.274999999999999</v>
      </c>
      <c r="V49">
        <v>15.457153634731252</v>
      </c>
      <c r="W49" s="2">
        <v>22.199717878243749</v>
      </c>
      <c r="AA49" s="2">
        <v>0</v>
      </c>
      <c r="AB49">
        <v>0.32099999999999795</v>
      </c>
      <c r="AC49">
        <v>0.4620000000000033</v>
      </c>
      <c r="AD49">
        <v>0.33400000000000318</v>
      </c>
      <c r="AE49" s="2">
        <v>0.37233333333333479</v>
      </c>
      <c r="AI49" s="2">
        <v>0</v>
      </c>
      <c r="AJ49" s="181" t="s">
        <v>56</v>
      </c>
      <c r="AK49" s="181" t="s">
        <v>56</v>
      </c>
      <c r="AL49" s="181" t="s">
        <v>56</v>
      </c>
      <c r="AM49" s="181" t="s">
        <v>56</v>
      </c>
      <c r="AN49" s="181" t="s">
        <v>56</v>
      </c>
      <c r="AO49" s="181" t="s">
        <v>56</v>
      </c>
      <c r="AP49" s="181" t="s">
        <v>56</v>
      </c>
      <c r="AQ49" s="181" t="s">
        <v>56</v>
      </c>
    </row>
    <row r="50" spans="1:43" hidden="1" x14ac:dyDescent="0.3">
      <c r="A50" s="40">
        <v>2335</v>
      </c>
      <c r="B50" s="108" t="b">
        <v>0</v>
      </c>
      <c r="C50" s="127" t="s">
        <v>89</v>
      </c>
      <c r="D50" s="108" t="s">
        <v>223</v>
      </c>
      <c r="E50" s="108" t="s">
        <v>60</v>
      </c>
      <c r="F50" s="108" t="s">
        <v>56</v>
      </c>
      <c r="G50" s="121">
        <v>4</v>
      </c>
      <c r="H50" s="189" t="s">
        <v>56</v>
      </c>
      <c r="I50" s="189" t="s">
        <v>56</v>
      </c>
      <c r="J50" s="189" t="s">
        <v>56</v>
      </c>
      <c r="K50" s="189" t="s">
        <v>56</v>
      </c>
      <c r="L50" s="189" t="s">
        <v>56</v>
      </c>
      <c r="M50" s="189" t="s">
        <v>56</v>
      </c>
      <c r="N50" s="189" t="s">
        <v>56</v>
      </c>
      <c r="O50" s="189" t="s">
        <v>56</v>
      </c>
      <c r="P50" s="187" t="e">
        <v>#VALUE!</v>
      </c>
      <c r="Q50" s="187">
        <v>1289.3558375873681</v>
      </c>
      <c r="R50" s="187">
        <v>992.35345701280175</v>
      </c>
      <c r="S50" s="197" t="e">
        <v>#VALUE!</v>
      </c>
      <c r="T50" s="115">
        <v>22.834</v>
      </c>
      <c r="U50">
        <v>21.681999999999999</v>
      </c>
      <c r="V50">
        <v>23.070556118639391</v>
      </c>
      <c r="W50" s="2">
        <v>22.528852039546464</v>
      </c>
      <c r="AA50" s="2">
        <v>0</v>
      </c>
      <c r="AB50">
        <v>0.23599999999999999</v>
      </c>
      <c r="AC50">
        <v>0.59499999999999886</v>
      </c>
      <c r="AD50">
        <v>0.35599999999999998</v>
      </c>
      <c r="AE50" s="2">
        <v>0.39566666666666633</v>
      </c>
      <c r="AI50" s="2">
        <v>0</v>
      </c>
      <c r="AJ50" s="181" t="s">
        <v>56</v>
      </c>
      <c r="AK50" s="181" t="s">
        <v>56</v>
      </c>
      <c r="AL50" s="181" t="s">
        <v>56</v>
      </c>
      <c r="AM50" s="181" t="s">
        <v>56</v>
      </c>
      <c r="AN50" s="181" t="s">
        <v>56</v>
      </c>
      <c r="AO50" s="181" t="s">
        <v>56</v>
      </c>
      <c r="AP50" s="181" t="s">
        <v>56</v>
      </c>
      <c r="AQ50" s="181" t="s">
        <v>56</v>
      </c>
    </row>
    <row r="51" spans="1:43" s="118" customFormat="1" x14ac:dyDescent="0.3">
      <c r="A51" s="126">
        <v>2343</v>
      </c>
      <c r="B51" s="127" t="b">
        <v>0</v>
      </c>
      <c r="C51" s="127" t="s">
        <v>88</v>
      </c>
      <c r="D51" s="127">
        <v>2</v>
      </c>
      <c r="E51" s="127" t="s">
        <v>61</v>
      </c>
      <c r="F51" s="127" t="s">
        <v>44</v>
      </c>
      <c r="G51" s="122">
        <v>1</v>
      </c>
      <c r="H51" s="187">
        <v>1302.2139999999999</v>
      </c>
      <c r="I51" s="187">
        <v>1294.3229808134154</v>
      </c>
      <c r="J51" s="187">
        <v>1294.6987458081301</v>
      </c>
      <c r="K51" s="2">
        <v>1297.0785755405152</v>
      </c>
      <c r="L51" s="183">
        <v>54.926264485126573</v>
      </c>
      <c r="M51" s="183">
        <v>87.538734023170477</v>
      </c>
      <c r="N51" s="183"/>
      <c r="O51" s="197">
        <v>47.488332836099012</v>
      </c>
      <c r="P51" s="188">
        <v>404.93637369724041</v>
      </c>
      <c r="Q51" s="188">
        <v>291.20956236099391</v>
      </c>
      <c r="R51" s="188">
        <v>0</v>
      </c>
      <c r="S51" s="197">
        <v>232.04864535274478</v>
      </c>
      <c r="T51" s="112">
        <v>12.548999999999999</v>
      </c>
      <c r="U51" s="118">
        <v>14.58</v>
      </c>
      <c r="V51" s="118">
        <v>20.329000000000001</v>
      </c>
      <c r="W51" s="2">
        <v>15.819333333333333</v>
      </c>
      <c r="X51" s="118" t="s">
        <v>56</v>
      </c>
      <c r="Y51" s="118" t="s">
        <v>56</v>
      </c>
      <c r="Z51" s="118" t="s">
        <v>56</v>
      </c>
      <c r="AA51" s="118" t="s">
        <v>56</v>
      </c>
      <c r="AB51" s="118">
        <v>1.0660000000000025</v>
      </c>
      <c r="AC51" s="118">
        <v>1.0550000000000068</v>
      </c>
      <c r="AD51" s="118">
        <v>0.7879999999999967</v>
      </c>
      <c r="AE51" s="2">
        <v>0.96966666666666868</v>
      </c>
      <c r="AI51" s="117">
        <v>0</v>
      </c>
      <c r="AJ51" s="183">
        <v>48.418357753446053</v>
      </c>
      <c r="AK51" s="183">
        <v>192.29664522058823</v>
      </c>
      <c r="AL51" s="183">
        <v>201.35174416271525</v>
      </c>
      <c r="AM51" s="194">
        <v>131.21612979443449</v>
      </c>
      <c r="AN51" s="183">
        <v>81.356272977941174</v>
      </c>
      <c r="AO51" s="183">
        <v>85.63443088904107</v>
      </c>
      <c r="AP51" s="183">
        <v>87.677422483006268</v>
      </c>
      <c r="AQ51" s="194">
        <v>84.889375449996166</v>
      </c>
    </row>
    <row r="52" spans="1:43" x14ac:dyDescent="0.3">
      <c r="A52" s="40">
        <v>2343</v>
      </c>
      <c r="B52" s="108" t="b">
        <v>0</v>
      </c>
      <c r="C52" s="127" t="s">
        <v>88</v>
      </c>
      <c r="D52" s="108">
        <v>2</v>
      </c>
      <c r="E52" s="108" t="s">
        <v>61</v>
      </c>
      <c r="F52" s="108" t="s">
        <v>44</v>
      </c>
      <c r="G52" s="121">
        <v>2</v>
      </c>
      <c r="H52" s="187">
        <v>1278.4741279871282</v>
      </c>
      <c r="I52" s="187">
        <v>1349.7939657054169</v>
      </c>
      <c r="J52" s="187">
        <v>1128.3690036913208</v>
      </c>
      <c r="K52" s="2">
        <v>1252.212365794622</v>
      </c>
      <c r="L52" s="181">
        <v>29.179578007723492</v>
      </c>
      <c r="M52" s="181">
        <v>15.448011886441849</v>
      </c>
      <c r="O52" s="197">
        <v>14.875863298055114</v>
      </c>
      <c r="P52" s="187">
        <v>367.0274365851584</v>
      </c>
      <c r="Q52" s="187">
        <v>329.11849947307593</v>
      </c>
      <c r="R52" s="187">
        <v>0</v>
      </c>
      <c r="S52" s="197">
        <v>232.04864535274478</v>
      </c>
      <c r="T52" s="115">
        <v>13.612</v>
      </c>
      <c r="U52">
        <v>16.527000000000001</v>
      </c>
      <c r="V52">
        <v>20.222000000000001</v>
      </c>
      <c r="W52" s="2">
        <v>16.787000000000003</v>
      </c>
      <c r="X52" t="s">
        <v>56</v>
      </c>
      <c r="Y52" t="s">
        <v>56</v>
      </c>
      <c r="Z52" t="s">
        <v>56</v>
      </c>
      <c r="AA52" t="s">
        <v>56</v>
      </c>
      <c r="AB52">
        <v>0.76800000000000068</v>
      </c>
      <c r="AC52">
        <v>1.6110000000000042</v>
      </c>
      <c r="AD52">
        <v>0.71999999999999886</v>
      </c>
      <c r="AE52" s="2">
        <v>1.0330000000000013</v>
      </c>
      <c r="AI52" s="2">
        <v>0</v>
      </c>
      <c r="AJ52" s="181">
        <v>70.262235753676464</v>
      </c>
      <c r="AK52" s="181">
        <v>214.48471966911765</v>
      </c>
      <c r="AL52" s="181">
        <v>251.46098322675124</v>
      </c>
      <c r="AM52" s="197">
        <v>155.31523429862295</v>
      </c>
      <c r="AN52" s="181">
        <v>66.564223345588232</v>
      </c>
      <c r="AO52" s="181">
        <v>75.234437667979279</v>
      </c>
      <c r="AP52" s="181">
        <v>87.406365938737224</v>
      </c>
      <c r="AQ52" s="197">
        <v>76.401675650768254</v>
      </c>
    </row>
    <row r="53" spans="1:43" x14ac:dyDescent="0.3">
      <c r="A53" s="40">
        <v>2343</v>
      </c>
      <c r="B53" s="108" t="b">
        <v>0</v>
      </c>
      <c r="C53" s="127" t="s">
        <v>88</v>
      </c>
      <c r="D53" s="108">
        <v>2</v>
      </c>
      <c r="E53" s="108" t="s">
        <v>61</v>
      </c>
      <c r="F53" s="108" t="s">
        <v>44</v>
      </c>
      <c r="G53" s="121">
        <v>3</v>
      </c>
      <c r="H53" s="187">
        <v>1183.381011029405</v>
      </c>
      <c r="I53" s="187">
        <v>1384.8410156341188</v>
      </c>
      <c r="J53" s="187">
        <v>1238.2638760607313</v>
      </c>
      <c r="K53" s="2">
        <v>1268.8286342414185</v>
      </c>
      <c r="L53" s="181">
        <v>0</v>
      </c>
      <c r="M53" s="181">
        <v>60.075601780607187</v>
      </c>
      <c r="O53" s="197">
        <v>20.025200593535729</v>
      </c>
      <c r="P53" s="187">
        <v>318.77969844250828</v>
      </c>
      <c r="Q53" s="187">
        <v>339.45730050364403</v>
      </c>
      <c r="R53" s="187">
        <v>187.82155205531552</v>
      </c>
      <c r="S53" s="197">
        <v>282.01951700048926</v>
      </c>
      <c r="T53" s="115">
        <v>12.919</v>
      </c>
      <c r="U53">
        <v>15.116</v>
      </c>
      <c r="V53">
        <v>14.635999999999999</v>
      </c>
      <c r="W53" s="2">
        <v>14.223666666666666</v>
      </c>
      <c r="X53" t="s">
        <v>56</v>
      </c>
      <c r="Y53" t="s">
        <v>56</v>
      </c>
      <c r="Z53" t="s">
        <v>56</v>
      </c>
      <c r="AA53" t="s">
        <v>56</v>
      </c>
      <c r="AB53">
        <v>0.6460000000000008</v>
      </c>
      <c r="AC53">
        <v>1.2780000000000058</v>
      </c>
      <c r="AD53">
        <v>1.2289999999999992</v>
      </c>
      <c r="AE53" s="2">
        <v>1.0510000000000019</v>
      </c>
      <c r="AI53" s="2">
        <v>0</v>
      </c>
      <c r="AJ53" s="181">
        <v>73.960248161764696</v>
      </c>
      <c r="AK53" s="181">
        <v>207.08869485294116</v>
      </c>
      <c r="AL53" s="181">
        <v>202.1307454544808</v>
      </c>
      <c r="AM53" s="197">
        <v>136.40648010247398</v>
      </c>
      <c r="AN53" s="181">
        <v>85.054285386029406</v>
      </c>
      <c r="AO53" s="181">
        <v>75.781948194315461</v>
      </c>
      <c r="AP53" s="181">
        <v>51.160616072254157</v>
      </c>
      <c r="AQ53" s="197">
        <v>70.665616550866332</v>
      </c>
    </row>
    <row r="54" spans="1:43" x14ac:dyDescent="0.3">
      <c r="A54" s="40">
        <v>2343</v>
      </c>
      <c r="B54" s="108" t="b">
        <v>0</v>
      </c>
      <c r="C54" s="127" t="s">
        <v>88</v>
      </c>
      <c r="D54" s="108">
        <v>2</v>
      </c>
      <c r="E54" s="108" t="s">
        <v>61</v>
      </c>
      <c r="F54" s="108" t="s">
        <v>44</v>
      </c>
      <c r="G54" s="121">
        <v>4</v>
      </c>
      <c r="H54" s="187">
        <v>1112.0611733111164</v>
      </c>
      <c r="I54" s="187">
        <v>1091.8335999760618</v>
      </c>
      <c r="J54" s="187">
        <v>1254.8428338077852</v>
      </c>
      <c r="K54" s="2">
        <v>1152.9125356983211</v>
      </c>
      <c r="L54" s="181">
        <v>0</v>
      </c>
      <c r="M54" s="181">
        <v>80.672950962529654</v>
      </c>
      <c r="O54" s="197">
        <v>26.890983654176551</v>
      </c>
      <c r="P54" s="187">
        <v>380.81250462591561</v>
      </c>
      <c r="Q54" s="187">
        <v>205.57063782947273</v>
      </c>
      <c r="R54" s="187">
        <v>306.71776390684556</v>
      </c>
      <c r="S54" s="197">
        <v>297.70030212074465</v>
      </c>
      <c r="T54" s="115">
        <v>14.173999999999999</v>
      </c>
      <c r="U54">
        <v>13.903</v>
      </c>
      <c r="V54">
        <v>15.428000000000001</v>
      </c>
      <c r="W54" s="2">
        <v>14.501666666666665</v>
      </c>
      <c r="X54" t="s">
        <v>56</v>
      </c>
      <c r="Y54" t="s">
        <v>56</v>
      </c>
      <c r="Z54" t="s">
        <v>56</v>
      </c>
      <c r="AA54" t="s">
        <v>56</v>
      </c>
      <c r="AB54">
        <v>1.2350000000000001</v>
      </c>
      <c r="AC54">
        <v>1.1500000000000057</v>
      </c>
      <c r="AD54">
        <v>1.2019999999999982</v>
      </c>
      <c r="AE54" s="2">
        <v>1.195666666666668</v>
      </c>
      <c r="AI54" s="2">
        <v>0</v>
      </c>
      <c r="AJ54" s="181">
        <v>25.886086856617645</v>
      </c>
      <c r="AK54" s="181">
        <v>183.9619432096525</v>
      </c>
      <c r="AL54" s="181">
        <v>145.71375579235121</v>
      </c>
      <c r="AM54" s="197">
        <v>109.89189966733457</v>
      </c>
      <c r="AN54" s="181">
        <v>120.13841189201797</v>
      </c>
      <c r="AO54" s="181">
        <v>157.79679516458688</v>
      </c>
      <c r="AP54" s="181">
        <v>150.26098710722624</v>
      </c>
      <c r="AQ54" s="197">
        <v>142.73206472127703</v>
      </c>
    </row>
    <row r="55" spans="1:43" x14ac:dyDescent="0.3">
      <c r="A55" s="40">
        <v>2343</v>
      </c>
      <c r="B55" s="108" t="b">
        <v>0</v>
      </c>
      <c r="C55" s="127" t="s">
        <v>88</v>
      </c>
      <c r="D55" s="108">
        <v>2</v>
      </c>
      <c r="E55" s="108" t="s">
        <v>61</v>
      </c>
      <c r="F55" s="108" t="s">
        <v>45</v>
      </c>
      <c r="G55" s="121">
        <v>1</v>
      </c>
      <c r="H55" s="187">
        <v>145.28115090762802</v>
      </c>
      <c r="I55" s="187">
        <v>351.31623764935642</v>
      </c>
      <c r="J55" s="187">
        <v>454.33378102022027</v>
      </c>
      <c r="K55" s="2">
        <v>316.97705652573489</v>
      </c>
      <c r="L55" s="181">
        <v>163.06234769021953</v>
      </c>
      <c r="M55" s="181">
        <v>163.06234769021953</v>
      </c>
      <c r="O55" s="197">
        <v>108.70823179347968</v>
      </c>
      <c r="P55" s="187">
        <v>258.47002576419595</v>
      </c>
      <c r="Q55" s="187">
        <v>310.16403091703518</v>
      </c>
      <c r="R55" s="187">
        <v>255.02375875400639</v>
      </c>
      <c r="S55" s="197">
        <v>274.55260514507921</v>
      </c>
      <c r="T55" s="115">
        <v>27.811</v>
      </c>
      <c r="U55">
        <v>22.629000000000001</v>
      </c>
      <c r="V55">
        <v>31.716000000000001</v>
      </c>
      <c r="W55" s="2">
        <v>27.385333333333335</v>
      </c>
      <c r="X55" t="s">
        <v>56</v>
      </c>
      <c r="Y55" t="s">
        <v>56</v>
      </c>
      <c r="Z55" t="s">
        <v>56</v>
      </c>
      <c r="AA55" t="s">
        <v>56</v>
      </c>
      <c r="AB55">
        <v>0.55200000000000671</v>
      </c>
      <c r="AC55">
        <v>1.2180000000000035</v>
      </c>
      <c r="AD55">
        <v>0.67700000000000671</v>
      </c>
      <c r="AE55" s="2">
        <v>0.81566666666667231</v>
      </c>
      <c r="AI55" s="2">
        <v>0</v>
      </c>
      <c r="AJ55" s="181">
        <v>88.752297794117652</v>
      </c>
      <c r="AK55" s="181">
        <v>258.86086856617646</v>
      </c>
      <c r="AL55" s="181">
        <v>232.17031507727896</v>
      </c>
      <c r="AM55" s="197">
        <v>163.67706121448515</v>
      </c>
      <c r="AN55" s="181">
        <v>129.43043428308823</v>
      </c>
      <c r="AO55" s="181">
        <v>73.960248161764696</v>
      </c>
      <c r="AP55" s="181">
        <v>72.998937588811089</v>
      </c>
      <c r="AQ55" s="197">
        <v>92.129873344554682</v>
      </c>
    </row>
    <row r="56" spans="1:43" x14ac:dyDescent="0.3">
      <c r="A56" s="40">
        <v>2343</v>
      </c>
      <c r="B56" s="108" t="b">
        <v>0</v>
      </c>
      <c r="C56" s="127" t="s">
        <v>88</v>
      </c>
      <c r="D56" s="108">
        <v>2</v>
      </c>
      <c r="E56" s="108" t="s">
        <v>61</v>
      </c>
      <c r="F56" s="108" t="s">
        <v>45</v>
      </c>
      <c r="G56" s="121">
        <v>2</v>
      </c>
      <c r="H56" s="187">
        <v>163.77147920496284</v>
      </c>
      <c r="I56" s="187">
        <v>216.60098862591892</v>
      </c>
      <c r="J56" s="187">
        <v>375.08951688878648</v>
      </c>
      <c r="K56" s="2">
        <v>251.82066157322274</v>
      </c>
      <c r="L56" s="181">
        <v>29.179578007723492</v>
      </c>
      <c r="M56" s="181">
        <v>111.56897473541335</v>
      </c>
      <c r="O56" s="197">
        <v>46.916184247712273</v>
      </c>
      <c r="P56" s="187">
        <v>253.30062524891187</v>
      </c>
      <c r="Q56" s="187">
        <v>296.37896287627797</v>
      </c>
      <c r="R56" s="187">
        <v>363.58116957496878</v>
      </c>
      <c r="S56" s="197">
        <v>304.42025256671951</v>
      </c>
      <c r="T56" s="115">
        <v>23.295999999999999</v>
      </c>
      <c r="U56">
        <v>22.975000000000001</v>
      </c>
      <c r="V56">
        <v>30.623000000000001</v>
      </c>
      <c r="W56" s="2">
        <v>25.631333333333334</v>
      </c>
      <c r="X56" t="s">
        <v>56</v>
      </c>
      <c r="Y56" t="s">
        <v>56</v>
      </c>
      <c r="Z56" t="s">
        <v>56</v>
      </c>
      <c r="AA56" t="s">
        <v>56</v>
      </c>
      <c r="AB56">
        <v>0.71800000000000352</v>
      </c>
      <c r="AC56">
        <v>1.1080000000000041</v>
      </c>
      <c r="AD56">
        <v>1.0289999999999964</v>
      </c>
      <c r="AE56" s="2">
        <v>0.95166666666666799</v>
      </c>
      <c r="AI56" s="2">
        <v>0</v>
      </c>
      <c r="AJ56" s="181">
        <v>66.564223345588232</v>
      </c>
      <c r="AK56" s="181">
        <v>170.10857077205881</v>
      </c>
      <c r="AL56" s="181">
        <v>208.47430056768445</v>
      </c>
      <c r="AM56" s="197">
        <v>126.19429044658111</v>
      </c>
      <c r="AN56" s="181">
        <v>159.01453354779412</v>
      </c>
      <c r="AO56" s="181">
        <v>66.564223345588232</v>
      </c>
      <c r="AP56" s="181">
        <v>101.59943598077257</v>
      </c>
      <c r="AQ56" s="197">
        <v>109.05939762471832</v>
      </c>
    </row>
    <row r="57" spans="1:43" x14ac:dyDescent="0.3">
      <c r="A57" s="40">
        <v>2343</v>
      </c>
      <c r="B57" s="108" t="b">
        <v>0</v>
      </c>
      <c r="C57" s="127" t="s">
        <v>88</v>
      </c>
      <c r="D57" s="108">
        <v>2</v>
      </c>
      <c r="E57" s="108" t="s">
        <v>61</v>
      </c>
      <c r="F57" s="108" t="s">
        <v>45</v>
      </c>
      <c r="G57" s="121">
        <v>3</v>
      </c>
      <c r="H57" s="187">
        <v>269.43049804687502</v>
      </c>
      <c r="I57" s="187">
        <v>507.1632904411764</v>
      </c>
      <c r="J57" s="187">
        <v>364.52361500459529</v>
      </c>
      <c r="K57" s="2">
        <v>380.37246783088221</v>
      </c>
      <c r="L57" s="181">
        <v>18.880903416762258</v>
      </c>
      <c r="M57" s="181">
        <v>109.85252897025315</v>
      </c>
      <c r="O57" s="197">
        <v>42.91114412900513</v>
      </c>
      <c r="P57" s="187">
        <v>232.62302318777614</v>
      </c>
      <c r="Q57" s="187">
        <v>277.4244943202367</v>
      </c>
      <c r="R57" s="187">
        <v>327.39536596798138</v>
      </c>
      <c r="S57" s="197">
        <v>279.14762782533143</v>
      </c>
      <c r="T57" s="115">
        <v>26.789000000000001</v>
      </c>
      <c r="U57">
        <v>28.539000000000001</v>
      </c>
      <c r="V57">
        <v>31.553000000000001</v>
      </c>
      <c r="W57" s="2">
        <v>28.960333333333335</v>
      </c>
      <c r="X57" t="s">
        <v>56</v>
      </c>
      <c r="Y57" t="s">
        <v>56</v>
      </c>
      <c r="Z57" t="s">
        <v>56</v>
      </c>
      <c r="AA57" t="s">
        <v>56</v>
      </c>
      <c r="AB57">
        <v>1.0390000000000015</v>
      </c>
      <c r="AC57">
        <v>1.1299999999999955</v>
      </c>
      <c r="AD57">
        <v>0.92900000000000205</v>
      </c>
      <c r="AE57" s="2">
        <v>1.0326666666666664</v>
      </c>
      <c r="AI57" s="2">
        <v>0</v>
      </c>
      <c r="AJ57" s="181">
        <v>162.71254595588235</v>
      </c>
      <c r="AK57" s="181">
        <v>229.27676930147058</v>
      </c>
      <c r="AL57" s="181">
        <v>218.40263426739261</v>
      </c>
      <c r="AM57" s="197">
        <v>149.22646785628774</v>
      </c>
      <c r="AN57" s="181">
        <v>122.03440946691175</v>
      </c>
      <c r="AO57" s="181">
        <v>103.54434742647058</v>
      </c>
      <c r="AP57" s="181">
        <v>113.94525607417849</v>
      </c>
      <c r="AQ57" s="197">
        <v>113.17467098918692</v>
      </c>
    </row>
    <row r="58" spans="1:43" x14ac:dyDescent="0.3">
      <c r="A58" s="40">
        <v>2343</v>
      </c>
      <c r="B58" s="108" t="b">
        <v>0</v>
      </c>
      <c r="C58" s="127" t="s">
        <v>88</v>
      </c>
      <c r="D58" s="108">
        <v>2</v>
      </c>
      <c r="E58" s="108" t="s">
        <v>61</v>
      </c>
      <c r="F58" s="108" t="s">
        <v>45</v>
      </c>
      <c r="G58" s="121">
        <v>4</v>
      </c>
      <c r="H58" s="187">
        <v>200.75213579963176</v>
      </c>
      <c r="I58" s="187">
        <v>520.3706677964152</v>
      </c>
      <c r="J58" s="187">
        <v>237.73279239430138</v>
      </c>
      <c r="K58" s="2">
        <v>319.61853199678279</v>
      </c>
      <c r="L58" s="181">
        <v>54.926264485126573</v>
      </c>
      <c r="M58" s="181">
        <v>87.538734023170477</v>
      </c>
      <c r="O58" s="197">
        <v>47.488332836099012</v>
      </c>
      <c r="P58" s="187">
        <v>253.30062524891187</v>
      </c>
      <c r="Q58" s="187">
        <v>279.14762782533171</v>
      </c>
      <c r="R58" s="187">
        <v>342.90356751383308</v>
      </c>
      <c r="S58" s="197">
        <v>291.78394019602553</v>
      </c>
      <c r="T58" s="115">
        <v>31.254999999999999</v>
      </c>
      <c r="U58">
        <v>19.881</v>
      </c>
      <c r="V58">
        <v>30.338000000000001</v>
      </c>
      <c r="W58" s="2">
        <v>27.157999999999998</v>
      </c>
      <c r="X58" t="s">
        <v>56</v>
      </c>
      <c r="Y58" t="s">
        <v>56</v>
      </c>
      <c r="Z58" t="s">
        <v>56</v>
      </c>
      <c r="AA58" t="s">
        <v>56</v>
      </c>
      <c r="AB58">
        <v>1.0860000000000001</v>
      </c>
      <c r="AC58">
        <v>0.98299999999999998</v>
      </c>
      <c r="AD58">
        <v>0.84499999999999997</v>
      </c>
      <c r="AE58" s="2">
        <v>0.97133333333333327</v>
      </c>
      <c r="AI58" s="2">
        <v>0</v>
      </c>
      <c r="AJ58" s="181">
        <v>62.8662109375</v>
      </c>
      <c r="AK58" s="181">
        <v>269.95490579044116</v>
      </c>
      <c r="AL58" s="181">
        <v>319.41998962258083</v>
      </c>
      <c r="AM58" s="197">
        <v>196.45829847100731</v>
      </c>
      <c r="AN58" s="181">
        <v>162.71254595588235</v>
      </c>
      <c r="AO58" s="181">
        <v>40.678136488970587</v>
      </c>
      <c r="AP58" s="181">
        <v>55.791806946397159</v>
      </c>
      <c r="AQ58" s="197">
        <v>86.3941631304167</v>
      </c>
    </row>
    <row r="59" spans="1:43" x14ac:dyDescent="0.3">
      <c r="A59" s="40">
        <v>2343</v>
      </c>
      <c r="B59" s="108" t="b">
        <v>0</v>
      </c>
      <c r="C59" s="127" t="s">
        <v>88</v>
      </c>
      <c r="D59" s="108">
        <v>2</v>
      </c>
      <c r="E59" s="108" t="s">
        <v>61</v>
      </c>
      <c r="F59" s="108" t="s">
        <v>46</v>
      </c>
      <c r="G59" s="121">
        <v>1</v>
      </c>
      <c r="H59" s="187">
        <v>1730.6413031027541</v>
      </c>
      <c r="I59" s="187">
        <v>1990.1118984440027</v>
      </c>
      <c r="J59" s="189" t="e">
        <v>#VALUE!</v>
      </c>
      <c r="K59" s="2" t="e">
        <v>#VALUE!</v>
      </c>
      <c r="L59" s="181">
        <v>0</v>
      </c>
      <c r="M59" s="181">
        <v>42.911144129005137</v>
      </c>
      <c r="O59" s="197">
        <v>14.303714709668379</v>
      </c>
      <c r="P59" s="189" t="s">
        <v>56</v>
      </c>
      <c r="Q59" s="189" t="s">
        <v>56</v>
      </c>
      <c r="R59" s="189" t="s">
        <v>56</v>
      </c>
      <c r="S59" s="189" t="s">
        <v>56</v>
      </c>
      <c r="T59" s="115">
        <v>13.818</v>
      </c>
      <c r="U59">
        <v>10.256889100006877</v>
      </c>
      <c r="V59">
        <v>8.4190000000000005</v>
      </c>
      <c r="W59" s="2">
        <v>10.83129636666896</v>
      </c>
      <c r="X59" t="s">
        <v>56</v>
      </c>
      <c r="Y59" t="s">
        <v>56</v>
      </c>
      <c r="Z59" t="s">
        <v>56</v>
      </c>
      <c r="AA59" t="s">
        <v>56</v>
      </c>
      <c r="AB59">
        <v>0.54600000000000648</v>
      </c>
      <c r="AC59">
        <v>0.79300000000000637</v>
      </c>
      <c r="AD59">
        <v>1.1460000000000008</v>
      </c>
      <c r="AE59" s="2">
        <v>0.82833333333333792</v>
      </c>
      <c r="AI59" s="2">
        <v>0</v>
      </c>
      <c r="AJ59" s="181" t="s">
        <v>56</v>
      </c>
      <c r="AK59" s="181" t="s">
        <v>56</v>
      </c>
      <c r="AL59" s="181" t="s">
        <v>56</v>
      </c>
      <c r="AM59" s="181" t="s">
        <v>56</v>
      </c>
      <c r="AN59" s="181" t="s">
        <v>56</v>
      </c>
      <c r="AO59" s="181" t="s">
        <v>56</v>
      </c>
      <c r="AP59" s="181" t="s">
        <v>56</v>
      </c>
      <c r="AQ59" s="181" t="s">
        <v>56</v>
      </c>
    </row>
    <row r="60" spans="1:43" x14ac:dyDescent="0.3">
      <c r="A60" s="40">
        <v>2343</v>
      </c>
      <c r="B60" s="108" t="b">
        <v>0</v>
      </c>
      <c r="C60" s="127" t="s">
        <v>88</v>
      </c>
      <c r="D60" s="108">
        <v>2</v>
      </c>
      <c r="E60" s="108" t="s">
        <v>61</v>
      </c>
      <c r="F60" s="108" t="s">
        <v>46</v>
      </c>
      <c r="G60" s="121">
        <v>2</v>
      </c>
      <c r="H60" s="187">
        <v>1292.8355306825133</v>
      </c>
      <c r="I60" s="187">
        <v>1907.9624446847886</v>
      </c>
      <c r="J60" s="189" t="e">
        <v>#VALUE!</v>
      </c>
      <c r="K60" s="2" t="e">
        <v>#VALUE!</v>
      </c>
      <c r="L60" s="181">
        <v>0</v>
      </c>
      <c r="M60" s="181">
        <v>70.374276371568428</v>
      </c>
      <c r="O60" s="197">
        <v>23.458092123856144</v>
      </c>
      <c r="P60" s="189" t="s">
        <v>56</v>
      </c>
      <c r="Q60" s="189" t="s">
        <v>56</v>
      </c>
      <c r="R60" s="189" t="s">
        <v>56</v>
      </c>
      <c r="S60" s="189" t="s">
        <v>56</v>
      </c>
      <c r="T60" s="115">
        <v>13.747</v>
      </c>
      <c r="U60">
        <v>12.446755719489015</v>
      </c>
      <c r="V60">
        <v>10.11</v>
      </c>
      <c r="W60" s="2">
        <v>12.101251906496339</v>
      </c>
      <c r="X60" t="s">
        <v>56</v>
      </c>
      <c r="Y60" t="s">
        <v>56</v>
      </c>
      <c r="Z60" t="s">
        <v>56</v>
      </c>
      <c r="AA60" t="s">
        <v>56</v>
      </c>
      <c r="AB60">
        <v>0.54600000000000648</v>
      </c>
      <c r="AC60">
        <v>1.152000000000001</v>
      </c>
      <c r="AD60">
        <v>1.097999999999999</v>
      </c>
      <c r="AE60" s="2">
        <v>0.93200000000000216</v>
      </c>
      <c r="AI60" s="2">
        <v>0</v>
      </c>
      <c r="AJ60" s="181" t="s">
        <v>56</v>
      </c>
      <c r="AK60" s="181" t="s">
        <v>56</v>
      </c>
      <c r="AL60" s="181" t="s">
        <v>56</v>
      </c>
      <c r="AM60" s="181" t="s">
        <v>56</v>
      </c>
      <c r="AN60" s="181" t="s">
        <v>56</v>
      </c>
      <c r="AO60" s="181" t="s">
        <v>56</v>
      </c>
      <c r="AP60" s="181" t="s">
        <v>56</v>
      </c>
      <c r="AQ60" s="181" t="s">
        <v>56</v>
      </c>
    </row>
    <row r="61" spans="1:43" x14ac:dyDescent="0.3">
      <c r="A61" s="40">
        <v>2343</v>
      </c>
      <c r="B61" s="108" t="b">
        <v>0</v>
      </c>
      <c r="C61" s="127" t="s">
        <v>88</v>
      </c>
      <c r="D61" s="108">
        <v>2</v>
      </c>
      <c r="E61" s="108" t="s">
        <v>61</v>
      </c>
      <c r="F61" s="108" t="s">
        <v>46</v>
      </c>
      <c r="G61" s="121">
        <v>3</v>
      </c>
      <c r="H61" s="187">
        <v>1323.1429088621462</v>
      </c>
      <c r="I61" s="187">
        <v>1577.1891399942033</v>
      </c>
      <c r="J61" s="189" t="e">
        <v>#VALUE!</v>
      </c>
      <c r="K61" s="2" t="e">
        <v>#VALUE!</v>
      </c>
      <c r="L61" s="181">
        <v>0</v>
      </c>
      <c r="M61" s="181">
        <v>53.209818719966364</v>
      </c>
      <c r="O61" s="197">
        <v>17.736606239988788</v>
      </c>
      <c r="P61" s="189" t="s">
        <v>56</v>
      </c>
      <c r="Q61" s="189" t="s">
        <v>56</v>
      </c>
      <c r="R61" s="189" t="s">
        <v>56</v>
      </c>
      <c r="S61" s="189" t="s">
        <v>56</v>
      </c>
      <c r="T61" s="115">
        <v>13.72</v>
      </c>
      <c r="U61">
        <v>13.444187855222838</v>
      </c>
      <c r="V61">
        <v>7.7149999999999999</v>
      </c>
      <c r="W61" s="2">
        <v>11.626395951740946</v>
      </c>
      <c r="X61" t="s">
        <v>56</v>
      </c>
      <c r="Y61" t="s">
        <v>56</v>
      </c>
      <c r="Z61" t="s">
        <v>56</v>
      </c>
      <c r="AA61" t="s">
        <v>56</v>
      </c>
      <c r="AB61">
        <v>1.1230000000000047</v>
      </c>
      <c r="AC61">
        <v>0.64000000000000057</v>
      </c>
      <c r="AD61">
        <v>0.96299999999999386</v>
      </c>
      <c r="AE61" s="2">
        <v>0.9086666666666664</v>
      </c>
      <c r="AI61" s="2">
        <v>0</v>
      </c>
      <c r="AJ61" s="181" t="s">
        <v>56</v>
      </c>
      <c r="AK61" s="181" t="s">
        <v>56</v>
      </c>
      <c r="AL61" s="181" t="s">
        <v>56</v>
      </c>
      <c r="AM61" s="181" t="s">
        <v>56</v>
      </c>
      <c r="AN61" s="181" t="s">
        <v>56</v>
      </c>
      <c r="AO61" s="181" t="s">
        <v>56</v>
      </c>
      <c r="AP61" s="181" t="s">
        <v>56</v>
      </c>
      <c r="AQ61" s="181" t="s">
        <v>56</v>
      </c>
    </row>
    <row r="62" spans="1:43" x14ac:dyDescent="0.3">
      <c r="A62" s="40">
        <v>2343</v>
      </c>
      <c r="B62" s="108" t="b">
        <v>0</v>
      </c>
      <c r="C62" s="127" t="s">
        <v>88</v>
      </c>
      <c r="D62" s="108">
        <v>2</v>
      </c>
      <c r="E62" s="108" t="s">
        <v>61</v>
      </c>
      <c r="F62" s="108" t="s">
        <v>46</v>
      </c>
      <c r="G62" s="121">
        <v>4</v>
      </c>
      <c r="H62" s="187">
        <v>1126.715864142704</v>
      </c>
      <c r="I62" s="187">
        <v>1504.7271079780105</v>
      </c>
      <c r="J62" s="189" t="e">
        <v>#VALUE!</v>
      </c>
      <c r="K62" s="2" t="e">
        <v>#VALUE!</v>
      </c>
      <c r="L62" s="181">
        <v>0</v>
      </c>
      <c r="M62" s="181">
        <v>49.776927189645953</v>
      </c>
      <c r="O62" s="197">
        <v>16.592309063215318</v>
      </c>
      <c r="P62" s="189" t="s">
        <v>56</v>
      </c>
      <c r="Q62" s="189" t="s">
        <v>56</v>
      </c>
      <c r="R62" s="189" t="s">
        <v>56</v>
      </c>
      <c r="S62" s="189" t="s">
        <v>56</v>
      </c>
      <c r="T62" s="115">
        <v>12.361000000000001</v>
      </c>
      <c r="U62">
        <v>13.901915747909616</v>
      </c>
      <c r="V62">
        <v>8.3580000000000005</v>
      </c>
      <c r="W62" s="2">
        <v>11.540305249303207</v>
      </c>
      <c r="X62" t="s">
        <v>56</v>
      </c>
      <c r="Y62" t="s">
        <v>56</v>
      </c>
      <c r="Z62" t="s">
        <v>56</v>
      </c>
      <c r="AA62" t="s">
        <v>56</v>
      </c>
      <c r="AB62">
        <v>0.55700000000000216</v>
      </c>
      <c r="AC62">
        <v>0.85599999999999998</v>
      </c>
      <c r="AD62">
        <v>1.0229999999999999</v>
      </c>
      <c r="AE62" s="2">
        <v>0.81200000000000061</v>
      </c>
      <c r="AI62" s="2">
        <v>0</v>
      </c>
      <c r="AJ62" s="181" t="s">
        <v>56</v>
      </c>
      <c r="AK62" s="181" t="s">
        <v>56</v>
      </c>
      <c r="AL62" s="181" t="s">
        <v>56</v>
      </c>
      <c r="AM62" s="181" t="s">
        <v>56</v>
      </c>
      <c r="AN62" s="181" t="s">
        <v>56</v>
      </c>
      <c r="AO62" s="181" t="s">
        <v>56</v>
      </c>
      <c r="AP62" s="181" t="s">
        <v>56</v>
      </c>
      <c r="AQ62" s="181" t="s">
        <v>56</v>
      </c>
    </row>
    <row r="63" spans="1:43" x14ac:dyDescent="0.3">
      <c r="A63" s="40">
        <v>2343</v>
      </c>
      <c r="B63" s="108" t="b">
        <v>0</v>
      </c>
      <c r="C63" s="127" t="s">
        <v>88</v>
      </c>
      <c r="D63" s="108">
        <v>2</v>
      </c>
      <c r="E63" s="108" t="s">
        <v>61</v>
      </c>
      <c r="F63" s="150" t="s">
        <v>47</v>
      </c>
      <c r="G63" s="121">
        <v>1</v>
      </c>
      <c r="H63" s="189" t="s">
        <v>56</v>
      </c>
      <c r="I63" s="189" t="s">
        <v>56</v>
      </c>
      <c r="J63" s="189" t="s">
        <v>56</v>
      </c>
      <c r="K63" s="189" t="s">
        <v>56</v>
      </c>
      <c r="L63" s="189" t="s">
        <v>56</v>
      </c>
      <c r="M63" s="189" t="s">
        <v>56</v>
      </c>
      <c r="N63" s="189" t="s">
        <v>56</v>
      </c>
      <c r="O63" s="189" t="s">
        <v>56</v>
      </c>
      <c r="P63" s="187">
        <v>387.77006272697105</v>
      </c>
      <c r="Q63" s="187">
        <v>353.99510533800412</v>
      </c>
      <c r="R63" s="187">
        <v>511.77065101310552</v>
      </c>
      <c r="S63" s="197">
        <v>417.84527302602692</v>
      </c>
      <c r="T63" s="115">
        <v>21.847000000000001</v>
      </c>
      <c r="U63">
        <v>20.007999999999999</v>
      </c>
      <c r="V63">
        <v>21.553000000000001</v>
      </c>
      <c r="W63" s="2">
        <v>21.135999999999999</v>
      </c>
      <c r="X63">
        <v>41.524000000000001</v>
      </c>
      <c r="Y63">
        <v>54.709000000000003</v>
      </c>
      <c r="Z63">
        <v>28.573</v>
      </c>
      <c r="AA63" s="2">
        <v>41.602000000000004</v>
      </c>
      <c r="AB63">
        <v>0.79500000000000171</v>
      </c>
      <c r="AC63">
        <v>1.0559999999999974</v>
      </c>
      <c r="AD63">
        <v>1.8760000000000048</v>
      </c>
      <c r="AE63" s="2">
        <v>1.2423333333333346</v>
      </c>
      <c r="AI63" s="2">
        <v>0</v>
      </c>
      <c r="AJ63" s="181" t="s">
        <v>56</v>
      </c>
      <c r="AK63" s="181" t="s">
        <v>56</v>
      </c>
      <c r="AL63" s="181" t="s">
        <v>56</v>
      </c>
      <c r="AM63" s="181" t="s">
        <v>56</v>
      </c>
      <c r="AN63" s="181" t="s">
        <v>56</v>
      </c>
      <c r="AO63" s="181" t="s">
        <v>56</v>
      </c>
      <c r="AP63" s="181" t="s">
        <v>56</v>
      </c>
      <c r="AQ63" s="181" t="s">
        <v>56</v>
      </c>
    </row>
    <row r="64" spans="1:43" x14ac:dyDescent="0.3">
      <c r="A64" s="40">
        <v>2343</v>
      </c>
      <c r="B64" s="108" t="b">
        <v>0</v>
      </c>
      <c r="C64" s="127" t="s">
        <v>88</v>
      </c>
      <c r="D64" s="108">
        <v>2</v>
      </c>
      <c r="E64" s="108" t="s">
        <v>61</v>
      </c>
      <c r="F64" s="150" t="s">
        <v>47</v>
      </c>
      <c r="G64" s="121">
        <v>2</v>
      </c>
      <c r="H64" s="189" t="s">
        <v>56</v>
      </c>
      <c r="I64" s="189" t="s">
        <v>56</v>
      </c>
      <c r="J64" s="189" t="s">
        <v>56</v>
      </c>
      <c r="K64" s="189" t="s">
        <v>56</v>
      </c>
      <c r="L64" s="189" t="s">
        <v>56</v>
      </c>
      <c r="M64" s="189" t="s">
        <v>56</v>
      </c>
      <c r="N64" s="189" t="s">
        <v>56</v>
      </c>
      <c r="O64" s="189" t="s">
        <v>56</v>
      </c>
      <c r="P64" s="187">
        <v>434.07477735263507</v>
      </c>
      <c r="Q64" s="187">
        <v>322.22596545269778</v>
      </c>
      <c r="R64" s="187">
        <v>487.66921524750825</v>
      </c>
      <c r="S64" s="197">
        <v>414.65665268428035</v>
      </c>
      <c r="T64" s="115">
        <v>19.548999999999999</v>
      </c>
      <c r="U64">
        <v>21.675000000000001</v>
      </c>
      <c r="V64">
        <v>22.917999999999999</v>
      </c>
      <c r="W64" s="2">
        <v>21.380666666666666</v>
      </c>
      <c r="X64">
        <v>44.067999999999998</v>
      </c>
      <c r="Y64">
        <v>52.59</v>
      </c>
      <c r="Z64">
        <v>34.823</v>
      </c>
      <c r="AA64" s="2">
        <v>43.826999999999998</v>
      </c>
      <c r="AB64">
        <v>1.0360000000000014</v>
      </c>
      <c r="AC64">
        <v>1.7090000000000032</v>
      </c>
      <c r="AD64">
        <v>1.0949999999999989</v>
      </c>
      <c r="AE64" s="2">
        <v>1.2800000000000011</v>
      </c>
      <c r="AI64" s="2">
        <v>0</v>
      </c>
      <c r="AJ64" s="181" t="s">
        <v>56</v>
      </c>
      <c r="AK64" s="181" t="s">
        <v>56</v>
      </c>
      <c r="AL64" s="181" t="s">
        <v>56</v>
      </c>
      <c r="AM64" s="181" t="s">
        <v>56</v>
      </c>
      <c r="AN64" s="181" t="s">
        <v>56</v>
      </c>
      <c r="AO64" s="181" t="s">
        <v>56</v>
      </c>
      <c r="AP64" s="181" t="s">
        <v>56</v>
      </c>
      <c r="AQ64" s="181" t="s">
        <v>56</v>
      </c>
    </row>
    <row r="65" spans="1:43" x14ac:dyDescent="0.3">
      <c r="A65" s="40">
        <v>2343</v>
      </c>
      <c r="B65" s="108" t="b">
        <v>0</v>
      </c>
      <c r="C65" s="127" t="s">
        <v>88</v>
      </c>
      <c r="D65" s="108">
        <v>2</v>
      </c>
      <c r="E65" s="108" t="s">
        <v>61</v>
      </c>
      <c r="F65" s="150" t="s">
        <v>47</v>
      </c>
      <c r="G65" s="121">
        <v>3</v>
      </c>
      <c r="H65" s="189" t="s">
        <v>56</v>
      </c>
      <c r="I65" s="189" t="s">
        <v>56</v>
      </c>
      <c r="J65" s="189" t="s">
        <v>56</v>
      </c>
      <c r="K65" s="189" t="s">
        <v>56</v>
      </c>
      <c r="L65" s="189" t="s">
        <v>56</v>
      </c>
      <c r="M65" s="189" t="s">
        <v>56</v>
      </c>
      <c r="N65" s="189" t="s">
        <v>56</v>
      </c>
      <c r="O65" s="189" t="s">
        <v>56</v>
      </c>
      <c r="P65" s="187">
        <v>454.90724534498509</v>
      </c>
      <c r="Q65" s="187">
        <v>606.54299379330939</v>
      </c>
      <c r="R65" s="187">
        <v>356.75426904094053</v>
      </c>
      <c r="S65" s="197">
        <v>472.73483605974496</v>
      </c>
      <c r="T65" s="115">
        <v>22.486000000000001</v>
      </c>
      <c r="U65">
        <v>23.167999999999999</v>
      </c>
      <c r="V65">
        <v>22.818999999999999</v>
      </c>
      <c r="W65" s="2">
        <v>22.824333333333332</v>
      </c>
      <c r="X65">
        <v>37.404000000000003</v>
      </c>
      <c r="Y65">
        <v>54.698</v>
      </c>
      <c r="Z65">
        <v>40.161999999999999</v>
      </c>
      <c r="AA65" s="2">
        <v>44.088000000000001</v>
      </c>
      <c r="AB65">
        <v>0.88299999999999557</v>
      </c>
      <c r="AC65">
        <v>1.5879999999999939</v>
      </c>
      <c r="AD65">
        <v>1.5630000000000024</v>
      </c>
      <c r="AE65" s="2">
        <v>1.344666666666664</v>
      </c>
      <c r="AI65" s="2">
        <v>0</v>
      </c>
      <c r="AJ65" s="181" t="s">
        <v>56</v>
      </c>
      <c r="AK65" s="181" t="s">
        <v>56</v>
      </c>
      <c r="AL65" s="181" t="s">
        <v>56</v>
      </c>
      <c r="AM65" s="181" t="s">
        <v>56</v>
      </c>
      <c r="AN65" s="181" t="s">
        <v>56</v>
      </c>
      <c r="AO65" s="181" t="s">
        <v>56</v>
      </c>
      <c r="AP65" s="181" t="s">
        <v>56</v>
      </c>
      <c r="AQ65" s="181" t="s">
        <v>56</v>
      </c>
    </row>
    <row r="66" spans="1:43" x14ac:dyDescent="0.3">
      <c r="A66" s="40">
        <v>2343</v>
      </c>
      <c r="B66" s="108" t="b">
        <v>0</v>
      </c>
      <c r="C66" s="127" t="s">
        <v>88</v>
      </c>
      <c r="D66" s="108">
        <v>2</v>
      </c>
      <c r="E66" s="108" t="s">
        <v>61</v>
      </c>
      <c r="F66" s="150" t="s">
        <v>47</v>
      </c>
      <c r="G66" s="121">
        <v>4</v>
      </c>
      <c r="H66" s="189" t="s">
        <v>56</v>
      </c>
      <c r="I66" s="189" t="s">
        <v>56</v>
      </c>
      <c r="J66" s="189" t="s">
        <v>56</v>
      </c>
      <c r="K66" s="189" t="s">
        <v>56</v>
      </c>
      <c r="L66" s="189" t="s">
        <v>56</v>
      </c>
      <c r="M66" s="189" t="s">
        <v>56</v>
      </c>
      <c r="N66" s="189" t="s">
        <v>56</v>
      </c>
      <c r="O66" s="189" t="s">
        <v>56</v>
      </c>
      <c r="P66" s="187">
        <v>398.04383967686186</v>
      </c>
      <c r="Q66" s="187">
        <v>451.46097833479547</v>
      </c>
      <c r="R66" s="187">
        <v>371.21833289393004</v>
      </c>
      <c r="S66" s="197">
        <v>406.90771696852909</v>
      </c>
      <c r="T66" s="115">
        <v>25.937999999999999</v>
      </c>
      <c r="U66">
        <v>20.393999999999998</v>
      </c>
      <c r="V66">
        <v>18.021999999999998</v>
      </c>
      <c r="W66" s="2">
        <v>21.451333333333327</v>
      </c>
      <c r="X66">
        <v>32.35</v>
      </c>
      <c r="Y66">
        <v>50.838999999999999</v>
      </c>
      <c r="Z66">
        <v>42.820999999999998</v>
      </c>
      <c r="AA66" s="2">
        <v>42.00333333333333</v>
      </c>
      <c r="AB66" s="9">
        <v>0.98299999999999998</v>
      </c>
      <c r="AC66">
        <v>1.5680000000000001</v>
      </c>
      <c r="AD66">
        <v>1.7960000000000065</v>
      </c>
      <c r="AE66" s="2">
        <v>1.4490000000000023</v>
      </c>
      <c r="AI66" s="2">
        <v>0</v>
      </c>
      <c r="AJ66" s="181" t="s">
        <v>56</v>
      </c>
      <c r="AK66" s="181" t="s">
        <v>56</v>
      </c>
      <c r="AL66" s="181" t="s">
        <v>56</v>
      </c>
      <c r="AM66" s="181" t="s">
        <v>56</v>
      </c>
      <c r="AN66" s="181" t="s">
        <v>56</v>
      </c>
      <c r="AO66" s="181" t="s">
        <v>56</v>
      </c>
      <c r="AP66" s="181" t="s">
        <v>56</v>
      </c>
      <c r="AQ66" s="181" t="s">
        <v>56</v>
      </c>
    </row>
    <row r="67" spans="1:43" x14ac:dyDescent="0.3">
      <c r="A67" s="40">
        <v>2343</v>
      </c>
      <c r="B67" s="108" t="b">
        <v>0</v>
      </c>
      <c r="C67" s="127" t="s">
        <v>88</v>
      </c>
      <c r="D67" s="108">
        <v>2</v>
      </c>
      <c r="E67" s="108" t="s">
        <v>61</v>
      </c>
      <c r="F67" s="150" t="s">
        <v>217</v>
      </c>
      <c r="G67" s="121">
        <v>1</v>
      </c>
      <c r="H67" s="189" t="s">
        <v>56</v>
      </c>
      <c r="I67" s="189" t="s">
        <v>56</v>
      </c>
      <c r="J67" s="189" t="s">
        <v>56</v>
      </c>
      <c r="K67" s="189" t="s">
        <v>56</v>
      </c>
      <c r="L67" s="189" t="s">
        <v>56</v>
      </c>
      <c r="M67" s="189" t="s">
        <v>56</v>
      </c>
      <c r="N67" s="189" t="s">
        <v>56</v>
      </c>
      <c r="O67" s="189" t="s">
        <v>56</v>
      </c>
      <c r="P67" s="187">
        <v>580.50901874467081</v>
      </c>
      <c r="Q67" s="187">
        <v>336.49903986871891</v>
      </c>
      <c r="R67" s="187">
        <v>441.19545824303918</v>
      </c>
      <c r="S67" s="197">
        <v>452.73450561880964</v>
      </c>
      <c r="T67" s="115">
        <v>21.349</v>
      </c>
      <c r="U67">
        <v>22.131</v>
      </c>
      <c r="V67">
        <v>22.247</v>
      </c>
      <c r="W67" s="2">
        <v>21.909000000000002</v>
      </c>
      <c r="X67">
        <v>31.5</v>
      </c>
      <c r="Y67">
        <v>28.573</v>
      </c>
      <c r="Z67">
        <v>25.350999999999999</v>
      </c>
      <c r="AA67" s="2">
        <v>28.474666666666668</v>
      </c>
      <c r="AB67">
        <v>0.75</v>
      </c>
      <c r="AC67">
        <v>0.68600000000000705</v>
      </c>
      <c r="AD67">
        <v>1.1020000000000001</v>
      </c>
      <c r="AE67" s="2">
        <v>0.84600000000000242</v>
      </c>
      <c r="AI67" s="2">
        <v>0</v>
      </c>
      <c r="AJ67" s="181" t="s">
        <v>56</v>
      </c>
      <c r="AK67" s="181" t="s">
        <v>56</v>
      </c>
      <c r="AL67" s="181" t="s">
        <v>56</v>
      </c>
      <c r="AM67" s="181" t="s">
        <v>56</v>
      </c>
      <c r="AN67" s="181" t="s">
        <v>56</v>
      </c>
      <c r="AO67" s="181" t="s">
        <v>56</v>
      </c>
      <c r="AP67" s="181" t="s">
        <v>56</v>
      </c>
      <c r="AQ67" s="181" t="s">
        <v>56</v>
      </c>
    </row>
    <row r="68" spans="1:43" x14ac:dyDescent="0.3">
      <c r="A68" s="40">
        <v>2343</v>
      </c>
      <c r="B68" s="108" t="b">
        <v>0</v>
      </c>
      <c r="C68" s="127" t="s">
        <v>88</v>
      </c>
      <c r="D68" s="108">
        <v>2</v>
      </c>
      <c r="E68" s="108" t="s">
        <v>61</v>
      </c>
      <c r="F68" s="150" t="s">
        <v>217</v>
      </c>
      <c r="G68" s="121">
        <v>2</v>
      </c>
      <c r="H68" s="189" t="s">
        <v>56</v>
      </c>
      <c r="I68" s="189" t="s">
        <v>56</v>
      </c>
      <c r="J68" s="189" t="s">
        <v>56</v>
      </c>
      <c r="K68" s="189" t="s">
        <v>56</v>
      </c>
      <c r="L68" s="189" t="s">
        <v>56</v>
      </c>
      <c r="M68" s="189" t="s">
        <v>56</v>
      </c>
      <c r="N68" s="189" t="s">
        <v>56</v>
      </c>
      <c r="O68" s="189" t="s">
        <v>56</v>
      </c>
      <c r="P68" s="187">
        <v>361.57233933873266</v>
      </c>
      <c r="Q68" s="187">
        <v>369.42662603829336</v>
      </c>
      <c r="R68" s="181">
        <v>0</v>
      </c>
      <c r="S68" s="197">
        <v>243.66632179234202</v>
      </c>
      <c r="T68" s="115">
        <v>26.864999999999998</v>
      </c>
      <c r="U68">
        <v>22.629000000000001</v>
      </c>
      <c r="V68">
        <v>25.873000000000001</v>
      </c>
      <c r="W68" s="2">
        <v>25.122333333333334</v>
      </c>
      <c r="X68">
        <v>36.216000000000001</v>
      </c>
      <c r="Y68">
        <v>34.823</v>
      </c>
      <c r="Z68">
        <v>30.323</v>
      </c>
      <c r="AA68" s="2">
        <v>33.787333333333329</v>
      </c>
      <c r="AB68">
        <v>0.86599999999999966</v>
      </c>
      <c r="AC68">
        <v>0.6530000000000058</v>
      </c>
      <c r="AD68">
        <v>0.99500000000000455</v>
      </c>
      <c r="AE68" s="2">
        <v>0.8380000000000033</v>
      </c>
      <c r="AI68" s="2">
        <v>0</v>
      </c>
      <c r="AJ68" s="181" t="s">
        <v>56</v>
      </c>
      <c r="AK68" s="181" t="s">
        <v>56</v>
      </c>
      <c r="AL68" s="181" t="s">
        <v>56</v>
      </c>
      <c r="AM68" s="181" t="s">
        <v>56</v>
      </c>
      <c r="AN68" s="181" t="s">
        <v>56</v>
      </c>
      <c r="AO68" s="181" t="s">
        <v>56</v>
      </c>
      <c r="AP68" s="181" t="s">
        <v>56</v>
      </c>
      <c r="AQ68" s="181" t="s">
        <v>56</v>
      </c>
    </row>
    <row r="69" spans="1:43" x14ac:dyDescent="0.3">
      <c r="A69" s="40">
        <v>2343</v>
      </c>
      <c r="B69" s="108" t="b">
        <v>0</v>
      </c>
      <c r="C69" s="127" t="s">
        <v>88</v>
      </c>
      <c r="D69" s="108">
        <v>2</v>
      </c>
      <c r="E69" s="108" t="s">
        <v>61</v>
      </c>
      <c r="F69" s="150" t="s">
        <v>217</v>
      </c>
      <c r="G69" s="121">
        <v>3</v>
      </c>
      <c r="H69" s="189" t="s">
        <v>56</v>
      </c>
      <c r="I69" s="189" t="s">
        <v>56</v>
      </c>
      <c r="J69" s="189" t="s">
        <v>56</v>
      </c>
      <c r="K69" s="189" t="s">
        <v>56</v>
      </c>
      <c r="L69" s="189" t="s">
        <v>56</v>
      </c>
      <c r="M69" s="189" t="s">
        <v>56</v>
      </c>
      <c r="N69" s="189" t="s">
        <v>56</v>
      </c>
      <c r="O69" s="189" t="s">
        <v>56</v>
      </c>
      <c r="P69" s="187">
        <v>443.23529601009392</v>
      </c>
      <c r="Q69" s="187">
        <v>361.32497311500941</v>
      </c>
      <c r="R69" s="181">
        <v>0</v>
      </c>
      <c r="S69" s="197">
        <v>268.18675637503446</v>
      </c>
      <c r="T69" s="115">
        <v>20.498999999999999</v>
      </c>
      <c r="U69">
        <v>24.375</v>
      </c>
      <c r="V69">
        <v>26.207000000000001</v>
      </c>
      <c r="W69" s="2">
        <v>23.693666666666662</v>
      </c>
      <c r="X69">
        <v>38.548999999999999</v>
      </c>
      <c r="Y69">
        <v>40.161999999999999</v>
      </c>
      <c r="Z69">
        <v>32.537999999999997</v>
      </c>
      <c r="AA69" s="2">
        <v>37.082999999999998</v>
      </c>
      <c r="AB69">
        <v>0.81100000000000705</v>
      </c>
      <c r="AC69">
        <v>0.79200000000000159</v>
      </c>
      <c r="AD69">
        <v>1.2060000000000031</v>
      </c>
      <c r="AE69" s="2">
        <v>0.93633333333333724</v>
      </c>
      <c r="AI69" s="2">
        <v>0</v>
      </c>
      <c r="AJ69" s="181" t="s">
        <v>56</v>
      </c>
      <c r="AK69" s="181" t="s">
        <v>56</v>
      </c>
      <c r="AL69" s="181" t="s">
        <v>56</v>
      </c>
      <c r="AM69" s="181" t="s">
        <v>56</v>
      </c>
      <c r="AN69" s="181" t="s">
        <v>56</v>
      </c>
      <c r="AO69" s="181" t="s">
        <v>56</v>
      </c>
      <c r="AP69" s="181" t="s">
        <v>56</v>
      </c>
      <c r="AQ69" s="181" t="s">
        <v>56</v>
      </c>
    </row>
    <row r="70" spans="1:43" x14ac:dyDescent="0.3">
      <c r="A70" s="40">
        <v>2343</v>
      </c>
      <c r="B70" s="108" t="b">
        <v>0</v>
      </c>
      <c r="C70" s="127" t="s">
        <v>88</v>
      </c>
      <c r="D70" s="108">
        <v>2</v>
      </c>
      <c r="E70" s="108" t="s">
        <v>61</v>
      </c>
      <c r="F70" s="150" t="s">
        <v>217</v>
      </c>
      <c r="G70" s="121">
        <v>4</v>
      </c>
      <c r="H70" s="189" t="s">
        <v>56</v>
      </c>
      <c r="I70" s="189" t="s">
        <v>56</v>
      </c>
      <c r="J70" s="189" t="s">
        <v>56</v>
      </c>
      <c r="K70" s="189" t="s">
        <v>56</v>
      </c>
      <c r="L70" s="189" t="s">
        <v>56</v>
      </c>
      <c r="M70" s="189" t="s">
        <v>56</v>
      </c>
      <c r="N70" s="189" t="s">
        <v>56</v>
      </c>
      <c r="O70" s="189" t="s">
        <v>56</v>
      </c>
      <c r="P70" s="187">
        <v>503.17479197515604</v>
      </c>
      <c r="Q70" s="187">
        <v>591.89987339960828</v>
      </c>
      <c r="R70" s="181">
        <v>0</v>
      </c>
      <c r="S70" s="197">
        <v>365.02488845825474</v>
      </c>
      <c r="T70" s="115">
        <v>24.452000000000002</v>
      </c>
      <c r="U70">
        <v>21.658000000000001</v>
      </c>
      <c r="V70">
        <v>28.48</v>
      </c>
      <c r="W70" s="2">
        <v>24.863333333333333</v>
      </c>
      <c r="X70">
        <v>35.076000000000001</v>
      </c>
      <c r="Y70">
        <v>42.820999999999998</v>
      </c>
      <c r="Z70">
        <v>27.175999999999998</v>
      </c>
      <c r="AA70" s="2">
        <v>35.024333333333331</v>
      </c>
      <c r="AB70" s="9">
        <v>0.84599999999999997</v>
      </c>
      <c r="AC70">
        <v>0.66100000000000136</v>
      </c>
      <c r="AD70">
        <v>1.0699999999999932</v>
      </c>
      <c r="AE70" s="2">
        <v>0.85899999999999821</v>
      </c>
      <c r="AI70" s="2">
        <v>0</v>
      </c>
      <c r="AJ70" s="181" t="s">
        <v>56</v>
      </c>
      <c r="AK70" s="181" t="s">
        <v>56</v>
      </c>
      <c r="AL70" s="181" t="s">
        <v>56</v>
      </c>
      <c r="AM70" s="181" t="s">
        <v>56</v>
      </c>
      <c r="AN70" s="181" t="s">
        <v>56</v>
      </c>
      <c r="AO70" s="181" t="s">
        <v>56</v>
      </c>
      <c r="AP70" s="181" t="s">
        <v>56</v>
      </c>
      <c r="AQ70" s="181" t="s">
        <v>56</v>
      </c>
    </row>
    <row r="71" spans="1:43" ht="3" customHeight="1" x14ac:dyDescent="0.3">
      <c r="A71" s="40">
        <v>2343</v>
      </c>
      <c r="B71" s="108" t="b">
        <v>0</v>
      </c>
      <c r="C71" s="127" t="s">
        <v>88</v>
      </c>
      <c r="D71" s="108">
        <v>2</v>
      </c>
      <c r="E71" s="108" t="s">
        <v>61</v>
      </c>
      <c r="F71" s="108" t="s">
        <v>56</v>
      </c>
      <c r="G71" s="121">
        <v>1</v>
      </c>
      <c r="H71" s="189" t="s">
        <v>56</v>
      </c>
      <c r="I71" s="189" t="s">
        <v>56</v>
      </c>
      <c r="J71" s="189" t="s">
        <v>56</v>
      </c>
      <c r="K71" s="189" t="s">
        <v>56</v>
      </c>
      <c r="L71" s="189" t="s">
        <v>56</v>
      </c>
      <c r="M71" s="189" t="s">
        <v>56</v>
      </c>
      <c r="N71" s="189" t="s">
        <v>56</v>
      </c>
      <c r="O71" s="189" t="s">
        <v>56</v>
      </c>
      <c r="P71" s="187" t="e">
        <v>#VALUE!</v>
      </c>
      <c r="Q71" s="187">
        <v>800.74838742210716</v>
      </c>
      <c r="R71" s="187" t="e">
        <v>#VALUE!</v>
      </c>
      <c r="S71" s="197" t="e">
        <v>#VALUE!</v>
      </c>
      <c r="T71" s="115">
        <v>6.7789999999999999</v>
      </c>
      <c r="U71">
        <v>6.5426019583424502</v>
      </c>
      <c r="V71">
        <v>11.265000000000001</v>
      </c>
      <c r="W71" s="2">
        <v>8.1955339861141496</v>
      </c>
      <c r="AA71" s="2">
        <v>0</v>
      </c>
      <c r="AB71">
        <v>0.28100000000000591</v>
      </c>
      <c r="AC71">
        <v>0.66899999999999693</v>
      </c>
      <c r="AD71">
        <v>0.55299999999999727</v>
      </c>
      <c r="AE71" s="2">
        <v>0.501</v>
      </c>
      <c r="AI71" s="2">
        <v>0</v>
      </c>
      <c r="AJ71" s="181" t="s">
        <v>56</v>
      </c>
      <c r="AK71" s="181" t="s">
        <v>56</v>
      </c>
      <c r="AL71" s="181" t="s">
        <v>56</v>
      </c>
      <c r="AM71" s="181" t="s">
        <v>56</v>
      </c>
      <c r="AN71" s="181" t="s">
        <v>56</v>
      </c>
      <c r="AO71" s="181" t="s">
        <v>56</v>
      </c>
      <c r="AP71" s="181" t="s">
        <v>56</v>
      </c>
      <c r="AQ71" s="181" t="s">
        <v>56</v>
      </c>
    </row>
    <row r="72" spans="1:43" hidden="1" x14ac:dyDescent="0.3">
      <c r="A72" s="40">
        <v>2343</v>
      </c>
      <c r="B72" s="108" t="b">
        <v>0</v>
      </c>
      <c r="C72" s="127" t="s">
        <v>88</v>
      </c>
      <c r="D72" s="108">
        <v>2</v>
      </c>
      <c r="E72" s="108" t="s">
        <v>61</v>
      </c>
      <c r="F72" s="108" t="s">
        <v>56</v>
      </c>
      <c r="G72" s="121">
        <v>2</v>
      </c>
      <c r="H72" s="189" t="s">
        <v>56</v>
      </c>
      <c r="I72" s="189" t="s">
        <v>56</v>
      </c>
      <c r="J72" s="189" t="s">
        <v>56</v>
      </c>
      <c r="K72" s="189" t="s">
        <v>56</v>
      </c>
      <c r="L72" s="189" t="s">
        <v>56</v>
      </c>
      <c r="M72" s="189" t="s">
        <v>56</v>
      </c>
      <c r="N72" s="189" t="s">
        <v>56</v>
      </c>
      <c r="O72" s="189" t="s">
        <v>56</v>
      </c>
      <c r="P72" s="187">
        <v>1003.7730099381881</v>
      </c>
      <c r="Q72" s="187">
        <v>904.09858853450135</v>
      </c>
      <c r="R72" s="187" t="e">
        <v>#VALUE!</v>
      </c>
      <c r="S72" s="197" t="e">
        <v>#VALUE!</v>
      </c>
      <c r="T72" s="115">
        <v>12.243</v>
      </c>
      <c r="U72">
        <v>8.4993601739495634</v>
      </c>
      <c r="V72">
        <v>9.9260000000000002</v>
      </c>
      <c r="W72" s="2">
        <v>10.222786724649856</v>
      </c>
      <c r="AA72" s="2">
        <v>0</v>
      </c>
      <c r="AB72">
        <v>0.75</v>
      </c>
      <c r="AC72">
        <v>0.60200000000000387</v>
      </c>
      <c r="AD72">
        <v>0.68000000000000682</v>
      </c>
      <c r="AE72" s="2">
        <v>0.6773333333333369</v>
      </c>
      <c r="AI72" s="2">
        <v>0</v>
      </c>
      <c r="AJ72" s="181" t="s">
        <v>56</v>
      </c>
      <c r="AK72" s="181" t="s">
        <v>56</v>
      </c>
      <c r="AL72" s="181" t="s">
        <v>56</v>
      </c>
      <c r="AM72" s="181" t="s">
        <v>56</v>
      </c>
      <c r="AN72" s="181" t="s">
        <v>56</v>
      </c>
      <c r="AO72" s="181" t="s">
        <v>56</v>
      </c>
      <c r="AP72" s="181" t="s">
        <v>56</v>
      </c>
      <c r="AQ72" s="181" t="s">
        <v>56</v>
      </c>
    </row>
    <row r="73" spans="1:43" hidden="1" x14ac:dyDescent="0.3">
      <c r="A73" s="40">
        <v>2343</v>
      </c>
      <c r="B73" s="108" t="b">
        <v>0</v>
      </c>
      <c r="C73" s="127" t="s">
        <v>88</v>
      </c>
      <c r="D73" s="108">
        <v>2</v>
      </c>
      <c r="E73" s="108" t="s">
        <v>61</v>
      </c>
      <c r="F73" s="108" t="s">
        <v>56</v>
      </c>
      <c r="G73" s="121">
        <v>3</v>
      </c>
      <c r="H73" s="189" t="s">
        <v>56</v>
      </c>
      <c r="I73" s="189" t="s">
        <v>56</v>
      </c>
      <c r="J73" s="189" t="s">
        <v>56</v>
      </c>
      <c r="K73" s="189" t="s">
        <v>56</v>
      </c>
      <c r="L73" s="189" t="s">
        <v>56</v>
      </c>
      <c r="M73" s="189" t="s">
        <v>56</v>
      </c>
      <c r="N73" s="189" t="s">
        <v>56</v>
      </c>
      <c r="O73" s="189" t="s">
        <v>56</v>
      </c>
      <c r="P73" s="187">
        <v>865.03468068075983</v>
      </c>
      <c r="Q73" s="187">
        <v>851.16358026554394</v>
      </c>
      <c r="R73" s="187" t="e">
        <v>#VALUE!</v>
      </c>
      <c r="S73" s="197" t="e">
        <v>#VALUE!</v>
      </c>
      <c r="T73" s="115">
        <v>11.88</v>
      </c>
      <c r="U73">
        <v>8.488625248312669</v>
      </c>
      <c r="V73">
        <v>13.169</v>
      </c>
      <c r="W73" s="2">
        <v>11.179208416104222</v>
      </c>
      <c r="AA73" s="2">
        <v>0</v>
      </c>
      <c r="AB73">
        <v>0.74800000000000466</v>
      </c>
      <c r="AC73">
        <v>0.55299999999999727</v>
      </c>
      <c r="AD73">
        <v>0.4789999999999992</v>
      </c>
      <c r="AE73" s="2">
        <v>0.59333333333333371</v>
      </c>
      <c r="AI73" s="2">
        <v>0</v>
      </c>
      <c r="AJ73" s="181" t="s">
        <v>56</v>
      </c>
      <c r="AK73" s="181" t="s">
        <v>56</v>
      </c>
      <c r="AL73" s="181" t="s">
        <v>56</v>
      </c>
      <c r="AM73" s="181" t="s">
        <v>56</v>
      </c>
      <c r="AN73" s="181" t="s">
        <v>56</v>
      </c>
      <c r="AO73" s="181" t="s">
        <v>56</v>
      </c>
      <c r="AP73" s="181" t="s">
        <v>56</v>
      </c>
      <c r="AQ73" s="181" t="s">
        <v>56</v>
      </c>
    </row>
    <row r="74" spans="1:43" hidden="1" x14ac:dyDescent="0.3">
      <c r="A74" s="40">
        <v>2343</v>
      </c>
      <c r="B74" s="108" t="b">
        <v>0</v>
      </c>
      <c r="C74" s="127" t="s">
        <v>88</v>
      </c>
      <c r="D74" s="108">
        <v>2</v>
      </c>
      <c r="E74" s="108" t="s">
        <v>61</v>
      </c>
      <c r="F74" s="108" t="s">
        <v>56</v>
      </c>
      <c r="G74" s="121">
        <v>4</v>
      </c>
      <c r="H74" s="189" t="s">
        <v>56</v>
      </c>
      <c r="I74" s="189" t="s">
        <v>56</v>
      </c>
      <c r="J74" s="189" t="s">
        <v>56</v>
      </c>
      <c r="K74" s="189" t="s">
        <v>56</v>
      </c>
      <c r="L74" s="189" t="s">
        <v>56</v>
      </c>
      <c r="M74" s="189" t="s">
        <v>56</v>
      </c>
      <c r="N74" s="189" t="s">
        <v>56</v>
      </c>
      <c r="O74" s="189" t="s">
        <v>56</v>
      </c>
      <c r="P74" s="187">
        <v>723.88585522980497</v>
      </c>
      <c r="Q74" s="187">
        <v>1223.6808101975685</v>
      </c>
      <c r="R74" s="187" t="e">
        <v>#VALUE!</v>
      </c>
      <c r="S74" s="197" t="e">
        <v>#VALUE!</v>
      </c>
      <c r="T74" s="115">
        <v>27.388999999999999</v>
      </c>
      <c r="U74">
        <v>27.472947389136888</v>
      </c>
      <c r="V74">
        <v>23.727</v>
      </c>
      <c r="W74" s="2">
        <v>26.196315796378965</v>
      </c>
      <c r="AA74" s="2">
        <v>0</v>
      </c>
      <c r="AB74">
        <v>0.56699999999999995</v>
      </c>
      <c r="AC74">
        <v>0.54600000000000004</v>
      </c>
      <c r="AD74">
        <v>0.93699999999999761</v>
      </c>
      <c r="AE74" s="2">
        <v>0.68333333333333257</v>
      </c>
      <c r="AI74" s="2">
        <v>0</v>
      </c>
      <c r="AJ74" s="181" t="s">
        <v>56</v>
      </c>
      <c r="AK74" s="181" t="s">
        <v>56</v>
      </c>
      <c r="AL74" s="181" t="s">
        <v>56</v>
      </c>
      <c r="AM74" s="181" t="s">
        <v>56</v>
      </c>
      <c r="AN74" s="181" t="s">
        <v>56</v>
      </c>
      <c r="AO74" s="181" t="s">
        <v>56</v>
      </c>
      <c r="AP74" s="181" t="s">
        <v>56</v>
      </c>
      <c r="AQ74" s="181" t="s">
        <v>56</v>
      </c>
    </row>
    <row r="75" spans="1:43" s="118" customFormat="1" x14ac:dyDescent="0.3">
      <c r="A75" s="126">
        <v>2344</v>
      </c>
      <c r="B75" s="127" t="b">
        <v>0</v>
      </c>
      <c r="C75" s="127" t="s">
        <v>88</v>
      </c>
      <c r="D75" s="127">
        <v>1</v>
      </c>
      <c r="E75" s="127" t="s">
        <v>61</v>
      </c>
      <c r="F75" s="127" t="s">
        <v>44</v>
      </c>
      <c r="G75" s="122">
        <v>1</v>
      </c>
      <c r="H75" s="187">
        <v>0</v>
      </c>
      <c r="I75" s="187">
        <v>0</v>
      </c>
      <c r="J75" s="187">
        <v>0</v>
      </c>
      <c r="K75" s="2">
        <v>0</v>
      </c>
      <c r="L75" s="183">
        <v>0</v>
      </c>
      <c r="M75" s="183">
        <v>0</v>
      </c>
      <c r="N75" s="183">
        <v>0</v>
      </c>
      <c r="O75" s="197">
        <v>0</v>
      </c>
      <c r="P75" s="183">
        <v>0</v>
      </c>
      <c r="Q75" s="183">
        <v>0</v>
      </c>
      <c r="R75" s="183">
        <v>0</v>
      </c>
      <c r="S75" s="197">
        <v>0</v>
      </c>
      <c r="T75" s="112" t="s">
        <v>56</v>
      </c>
      <c r="U75" s="112" t="s">
        <v>56</v>
      </c>
      <c r="V75" s="112" t="s">
        <v>56</v>
      </c>
      <c r="W75" s="2" t="e">
        <v>#DIV/0!</v>
      </c>
      <c r="X75" s="118" t="s">
        <v>56</v>
      </c>
      <c r="Y75" s="118" t="s">
        <v>56</v>
      </c>
      <c r="Z75" s="118" t="s">
        <v>56</v>
      </c>
      <c r="AA75" s="118" t="s">
        <v>56</v>
      </c>
      <c r="AD75" s="118">
        <v>1.4669999999999987</v>
      </c>
      <c r="AE75" s="2">
        <v>0.4889999999999996</v>
      </c>
      <c r="AI75" s="117">
        <v>0</v>
      </c>
      <c r="AJ75" s="183">
        <v>0</v>
      </c>
      <c r="AK75" s="183">
        <v>0</v>
      </c>
      <c r="AL75" s="183">
        <v>0</v>
      </c>
      <c r="AM75" s="183">
        <v>0</v>
      </c>
      <c r="AN75" s="193">
        <v>816</v>
      </c>
      <c r="AO75" s="193">
        <v>781</v>
      </c>
      <c r="AP75" s="193">
        <v>818</v>
      </c>
      <c r="AQ75" s="194">
        <v>0</v>
      </c>
    </row>
    <row r="76" spans="1:43" x14ac:dyDescent="0.3">
      <c r="A76" s="40">
        <v>2344</v>
      </c>
      <c r="B76" s="108" t="b">
        <v>0</v>
      </c>
      <c r="C76" s="127" t="s">
        <v>88</v>
      </c>
      <c r="D76" s="108">
        <v>1</v>
      </c>
      <c r="E76" s="108" t="s">
        <v>61</v>
      </c>
      <c r="F76" s="108" t="s">
        <v>44</v>
      </c>
      <c r="G76" s="121">
        <v>2</v>
      </c>
      <c r="H76" s="187">
        <v>0</v>
      </c>
      <c r="I76" s="187">
        <v>0</v>
      </c>
      <c r="J76" s="187">
        <v>0</v>
      </c>
      <c r="K76" s="2">
        <v>0</v>
      </c>
      <c r="L76" s="183">
        <v>0</v>
      </c>
      <c r="M76" s="183">
        <v>0</v>
      </c>
      <c r="N76" s="183">
        <v>0</v>
      </c>
      <c r="O76" s="197">
        <v>0</v>
      </c>
      <c r="P76" s="181">
        <v>0</v>
      </c>
      <c r="Q76" s="181">
        <v>0</v>
      </c>
      <c r="R76" s="181">
        <v>0</v>
      </c>
      <c r="S76" s="197">
        <v>0</v>
      </c>
      <c r="T76" s="112" t="s">
        <v>56</v>
      </c>
      <c r="U76" s="112" t="s">
        <v>56</v>
      </c>
      <c r="V76" s="112" t="s">
        <v>56</v>
      </c>
      <c r="W76" s="2" t="e">
        <v>#DIV/0!</v>
      </c>
      <c r="X76" t="s">
        <v>56</v>
      </c>
      <c r="Y76" t="s">
        <v>56</v>
      </c>
      <c r="Z76" t="s">
        <v>56</v>
      </c>
      <c r="AA76" t="s">
        <v>56</v>
      </c>
      <c r="AD76">
        <v>1.7879999999999967</v>
      </c>
      <c r="AE76" s="2">
        <v>0.59599999999999886</v>
      </c>
      <c r="AI76" s="2">
        <v>0</v>
      </c>
      <c r="AJ76" s="181">
        <v>0</v>
      </c>
      <c r="AK76" s="181">
        <v>0</v>
      </c>
      <c r="AL76" s="181">
        <v>0</v>
      </c>
      <c r="AM76" s="181">
        <v>0</v>
      </c>
      <c r="AN76" s="193">
        <v>788</v>
      </c>
      <c r="AO76" s="193">
        <v>742</v>
      </c>
      <c r="AP76" s="193">
        <v>736</v>
      </c>
      <c r="AQ76" s="197">
        <v>0</v>
      </c>
    </row>
    <row r="77" spans="1:43" x14ac:dyDescent="0.3">
      <c r="A77" s="40">
        <v>2344</v>
      </c>
      <c r="B77" s="108" t="b">
        <v>0</v>
      </c>
      <c r="C77" s="127" t="s">
        <v>88</v>
      </c>
      <c r="D77" s="108">
        <v>1</v>
      </c>
      <c r="E77" s="108" t="s">
        <v>61</v>
      </c>
      <c r="F77" s="108" t="s">
        <v>44</v>
      </c>
      <c r="G77" s="121">
        <v>3</v>
      </c>
      <c r="H77" s="187">
        <v>0</v>
      </c>
      <c r="I77" s="187">
        <v>0</v>
      </c>
      <c r="J77" s="187">
        <v>0</v>
      </c>
      <c r="K77" s="2">
        <v>0</v>
      </c>
      <c r="L77" s="183">
        <v>0</v>
      </c>
      <c r="M77" s="183">
        <v>0</v>
      </c>
      <c r="N77" s="183">
        <v>0</v>
      </c>
      <c r="O77" s="197">
        <v>0</v>
      </c>
      <c r="P77" s="181">
        <v>0</v>
      </c>
      <c r="Q77" s="181">
        <v>0</v>
      </c>
      <c r="R77" s="181">
        <v>0</v>
      </c>
      <c r="S77" s="197">
        <v>0</v>
      </c>
      <c r="T77" s="112" t="s">
        <v>56</v>
      </c>
      <c r="U77" s="112" t="s">
        <v>56</v>
      </c>
      <c r="V77" s="112" t="s">
        <v>56</v>
      </c>
      <c r="W77" s="2" t="e">
        <v>#DIV/0!</v>
      </c>
      <c r="X77" t="s">
        <v>56</v>
      </c>
      <c r="Y77" t="s">
        <v>56</v>
      </c>
      <c r="Z77" t="s">
        <v>56</v>
      </c>
      <c r="AA77" t="s">
        <v>56</v>
      </c>
      <c r="AD77">
        <v>3.6979999999999933</v>
      </c>
      <c r="AE77" s="2">
        <v>1.2326666666666644</v>
      </c>
      <c r="AI77" s="2">
        <v>0</v>
      </c>
      <c r="AJ77" s="181">
        <v>0</v>
      </c>
      <c r="AK77" s="181">
        <v>0</v>
      </c>
      <c r="AL77" s="181">
        <v>0</v>
      </c>
      <c r="AM77" s="181">
        <v>0</v>
      </c>
      <c r="AN77" s="193">
        <v>717</v>
      </c>
      <c r="AO77" s="193">
        <v>691</v>
      </c>
      <c r="AP77" s="193">
        <v>815</v>
      </c>
      <c r="AQ77" s="197">
        <v>0</v>
      </c>
    </row>
    <row r="78" spans="1:43" x14ac:dyDescent="0.3">
      <c r="A78" s="40">
        <v>2344</v>
      </c>
      <c r="B78" s="108" t="b">
        <v>0</v>
      </c>
      <c r="C78" s="127" t="s">
        <v>88</v>
      </c>
      <c r="D78" s="108">
        <v>1</v>
      </c>
      <c r="E78" s="108" t="s">
        <v>61</v>
      </c>
      <c r="F78" s="108" t="s">
        <v>44</v>
      </c>
      <c r="G78" s="121">
        <v>4</v>
      </c>
      <c r="H78" s="187">
        <v>0</v>
      </c>
      <c r="I78" s="187">
        <v>0</v>
      </c>
      <c r="J78" s="187">
        <v>0</v>
      </c>
      <c r="K78" s="2">
        <v>0</v>
      </c>
      <c r="L78" s="183">
        <v>0</v>
      </c>
      <c r="M78" s="183">
        <v>0</v>
      </c>
      <c r="N78" s="183">
        <v>0</v>
      </c>
      <c r="O78" s="197">
        <v>0</v>
      </c>
      <c r="P78" s="181">
        <v>0</v>
      </c>
      <c r="Q78" s="181">
        <v>0</v>
      </c>
      <c r="R78" s="181">
        <v>0</v>
      </c>
      <c r="S78" s="197">
        <v>0</v>
      </c>
      <c r="T78" s="112" t="s">
        <v>56</v>
      </c>
      <c r="U78" s="112" t="s">
        <v>56</v>
      </c>
      <c r="V78" s="112" t="s">
        <v>56</v>
      </c>
      <c r="W78" s="2" t="e">
        <v>#DIV/0!</v>
      </c>
      <c r="X78" t="s">
        <v>56</v>
      </c>
      <c r="Y78" t="s">
        <v>56</v>
      </c>
      <c r="Z78" t="s">
        <v>56</v>
      </c>
      <c r="AA78" t="s">
        <v>56</v>
      </c>
      <c r="AD78">
        <v>0.65200000000000102</v>
      </c>
      <c r="AE78" s="2">
        <v>0.21733333333333368</v>
      </c>
      <c r="AI78" s="2">
        <v>0</v>
      </c>
      <c r="AJ78" s="181">
        <v>0</v>
      </c>
      <c r="AK78" s="181">
        <v>0</v>
      </c>
      <c r="AL78" s="181">
        <v>0</v>
      </c>
      <c r="AM78" s="181">
        <v>0</v>
      </c>
      <c r="AN78" s="193">
        <v>725</v>
      </c>
      <c r="AO78" s="193">
        <v>807</v>
      </c>
      <c r="AP78" s="193">
        <v>697</v>
      </c>
      <c r="AQ78" s="197">
        <v>0</v>
      </c>
    </row>
    <row r="79" spans="1:43" x14ac:dyDescent="0.3">
      <c r="A79" s="40">
        <v>2344</v>
      </c>
      <c r="B79" s="108" t="b">
        <v>0</v>
      </c>
      <c r="C79" s="127" t="s">
        <v>88</v>
      </c>
      <c r="D79" s="108">
        <v>1</v>
      </c>
      <c r="E79" s="108" t="s">
        <v>61</v>
      </c>
      <c r="F79" s="108" t="s">
        <v>45</v>
      </c>
      <c r="G79" s="121">
        <v>1</v>
      </c>
      <c r="H79" s="187">
        <v>137.35672449448515</v>
      </c>
      <c r="I79" s="187">
        <v>0</v>
      </c>
      <c r="J79" s="187">
        <v>0</v>
      </c>
      <c r="K79" s="2">
        <v>45.785574831495047</v>
      </c>
      <c r="L79" s="183">
        <v>0</v>
      </c>
      <c r="M79" s="183">
        <v>0</v>
      </c>
      <c r="N79" s="183">
        <v>0</v>
      </c>
      <c r="O79" s="197">
        <v>0</v>
      </c>
      <c r="P79" s="181">
        <v>0</v>
      </c>
      <c r="Q79" s="181">
        <v>0</v>
      </c>
      <c r="R79" s="181">
        <v>0</v>
      </c>
      <c r="S79" s="197">
        <v>0</v>
      </c>
      <c r="T79">
        <v>15.944000000000001</v>
      </c>
      <c r="U79">
        <v>22.629000000000001</v>
      </c>
      <c r="V79">
        <v>16.126000000000001</v>
      </c>
      <c r="W79" s="2">
        <v>18.233000000000001</v>
      </c>
      <c r="X79" t="s">
        <v>56</v>
      </c>
      <c r="Y79" t="s">
        <v>56</v>
      </c>
      <c r="Z79" t="s">
        <v>56</v>
      </c>
      <c r="AA79" t="s">
        <v>56</v>
      </c>
      <c r="AD79">
        <v>2.2169999999999987</v>
      </c>
      <c r="AE79" s="2">
        <v>0.73899999999999955</v>
      </c>
      <c r="AI79" s="2">
        <v>0</v>
      </c>
      <c r="AJ79" s="181">
        <v>0</v>
      </c>
      <c r="AK79" s="181">
        <v>0</v>
      </c>
      <c r="AL79" s="181">
        <v>0</v>
      </c>
      <c r="AM79" s="181">
        <v>0</v>
      </c>
      <c r="AN79" s="193">
        <v>289</v>
      </c>
      <c r="AO79" s="193">
        <v>289</v>
      </c>
      <c r="AP79" s="193">
        <v>793</v>
      </c>
      <c r="AQ79" s="197">
        <v>0</v>
      </c>
    </row>
    <row r="80" spans="1:43" x14ac:dyDescent="0.3">
      <c r="A80" s="40">
        <v>2344</v>
      </c>
      <c r="B80" s="108" t="b">
        <v>0</v>
      </c>
      <c r="C80" s="127" t="s">
        <v>88</v>
      </c>
      <c r="D80" s="108">
        <v>1</v>
      </c>
      <c r="E80" s="108" t="s">
        <v>61</v>
      </c>
      <c r="F80" s="108" t="s">
        <v>45</v>
      </c>
      <c r="G80" s="121">
        <v>2</v>
      </c>
      <c r="H80" s="187">
        <v>0</v>
      </c>
      <c r="I80" s="187">
        <v>0</v>
      </c>
      <c r="J80" s="187">
        <v>0</v>
      </c>
      <c r="K80" s="2">
        <v>0</v>
      </c>
      <c r="L80" s="183">
        <v>0</v>
      </c>
      <c r="M80" s="183">
        <v>0</v>
      </c>
      <c r="N80" s="183">
        <v>0</v>
      </c>
      <c r="O80" s="197">
        <v>0</v>
      </c>
      <c r="P80" s="181">
        <v>0</v>
      </c>
      <c r="Q80" s="181">
        <v>0</v>
      </c>
      <c r="R80" s="181">
        <v>0</v>
      </c>
      <c r="S80" s="197">
        <v>0</v>
      </c>
      <c r="T80">
        <v>19.530999999999999</v>
      </c>
      <c r="U80">
        <v>22.975000000000001</v>
      </c>
      <c r="V80">
        <v>15.196</v>
      </c>
      <c r="W80" s="2">
        <v>19.233999999999998</v>
      </c>
      <c r="X80" t="s">
        <v>56</v>
      </c>
      <c r="Y80" t="s">
        <v>56</v>
      </c>
      <c r="Z80" t="s">
        <v>56</v>
      </c>
      <c r="AA80" t="s">
        <v>56</v>
      </c>
      <c r="AD80">
        <v>2.382000000000005</v>
      </c>
      <c r="AE80" s="2">
        <v>0.7940000000000017</v>
      </c>
      <c r="AI80" s="2">
        <v>0</v>
      </c>
      <c r="AJ80" s="181">
        <v>0</v>
      </c>
      <c r="AK80" s="181">
        <v>0</v>
      </c>
      <c r="AL80" s="181">
        <v>0</v>
      </c>
      <c r="AM80" s="181">
        <v>0</v>
      </c>
      <c r="AN80" s="193">
        <v>832</v>
      </c>
      <c r="AO80" s="193">
        <v>708</v>
      </c>
      <c r="AP80" s="193">
        <v>821</v>
      </c>
      <c r="AQ80" s="197">
        <v>0</v>
      </c>
    </row>
    <row r="81" spans="1:43" x14ac:dyDescent="0.3">
      <c r="A81" s="40">
        <v>2344</v>
      </c>
      <c r="B81" s="108" t="b">
        <v>0</v>
      </c>
      <c r="C81" s="127" t="s">
        <v>88</v>
      </c>
      <c r="D81" s="108">
        <v>1</v>
      </c>
      <c r="E81" s="108" t="s">
        <v>61</v>
      </c>
      <c r="F81" s="108" t="s">
        <v>45</v>
      </c>
      <c r="G81" s="121">
        <v>3</v>
      </c>
      <c r="H81" s="187">
        <v>0</v>
      </c>
      <c r="I81" s="187">
        <v>0</v>
      </c>
      <c r="J81" s="187">
        <v>0</v>
      </c>
      <c r="K81" s="2">
        <v>0</v>
      </c>
      <c r="L81" s="183">
        <v>0</v>
      </c>
      <c r="M81" s="183">
        <v>0</v>
      </c>
      <c r="N81" s="183">
        <v>0</v>
      </c>
      <c r="O81" s="197">
        <v>0</v>
      </c>
      <c r="P81" s="181">
        <v>0</v>
      </c>
      <c r="Q81" s="181">
        <v>0</v>
      </c>
      <c r="R81" s="181">
        <v>0</v>
      </c>
      <c r="S81" s="197">
        <v>0</v>
      </c>
      <c r="T81">
        <v>18.472000000000001</v>
      </c>
      <c r="U81">
        <v>28.539000000000001</v>
      </c>
      <c r="V81">
        <v>16.184000000000001</v>
      </c>
      <c r="W81" s="2">
        <v>21.065000000000001</v>
      </c>
      <c r="X81" t="s">
        <v>56</v>
      </c>
      <c r="Y81" t="s">
        <v>56</v>
      </c>
      <c r="Z81" t="s">
        <v>56</v>
      </c>
      <c r="AA81" t="s">
        <v>56</v>
      </c>
      <c r="AD81">
        <v>2.4759999999999991</v>
      </c>
      <c r="AE81" s="2">
        <v>0.82533333333333303</v>
      </c>
      <c r="AI81" s="2">
        <v>0</v>
      </c>
      <c r="AJ81" s="181">
        <v>0</v>
      </c>
      <c r="AK81" s="181">
        <v>0</v>
      </c>
      <c r="AL81" s="181">
        <v>0</v>
      </c>
      <c r="AM81" s="181">
        <v>0</v>
      </c>
      <c r="AN81" s="193">
        <v>704</v>
      </c>
      <c r="AO81" s="193">
        <v>837</v>
      </c>
      <c r="AP81" s="193">
        <v>738</v>
      </c>
      <c r="AQ81" s="197">
        <v>0</v>
      </c>
    </row>
    <row r="82" spans="1:43" x14ac:dyDescent="0.3">
      <c r="A82" s="40">
        <v>2344</v>
      </c>
      <c r="B82" s="108" t="b">
        <v>0</v>
      </c>
      <c r="C82" s="127" t="s">
        <v>88</v>
      </c>
      <c r="D82" s="108">
        <v>1</v>
      </c>
      <c r="E82" s="108" t="s">
        <v>61</v>
      </c>
      <c r="F82" s="108" t="s">
        <v>45</v>
      </c>
      <c r="G82" s="121">
        <v>4</v>
      </c>
      <c r="H82" s="187">
        <v>0</v>
      </c>
      <c r="I82" s="187">
        <v>0</v>
      </c>
      <c r="J82" s="187">
        <v>0</v>
      </c>
      <c r="K82" s="2">
        <v>0</v>
      </c>
      <c r="L82" s="183">
        <v>0</v>
      </c>
      <c r="M82" s="183">
        <v>0</v>
      </c>
      <c r="N82" s="183">
        <v>0</v>
      </c>
      <c r="O82" s="197">
        <v>0</v>
      </c>
      <c r="P82" s="181">
        <v>0</v>
      </c>
      <c r="Q82" s="181">
        <v>0</v>
      </c>
      <c r="R82" s="181">
        <v>0</v>
      </c>
      <c r="S82" s="197">
        <v>0</v>
      </c>
      <c r="T82">
        <v>17.756</v>
      </c>
      <c r="U82">
        <v>19.881</v>
      </c>
      <c r="V82">
        <v>19.178000000000001</v>
      </c>
      <c r="W82" s="2">
        <v>18.938333333333333</v>
      </c>
      <c r="X82" t="s">
        <v>56</v>
      </c>
      <c r="Y82" t="s">
        <v>56</v>
      </c>
      <c r="Z82" t="s">
        <v>56</v>
      </c>
      <c r="AA82" t="s">
        <v>56</v>
      </c>
      <c r="AD82">
        <v>2.4140000000000015</v>
      </c>
      <c r="AE82" s="2">
        <v>0.8046666666666672</v>
      </c>
      <c r="AI82" s="2">
        <v>0</v>
      </c>
      <c r="AJ82" s="181">
        <v>0</v>
      </c>
      <c r="AK82" s="181">
        <v>0</v>
      </c>
      <c r="AL82" s="181">
        <v>0</v>
      </c>
      <c r="AM82" s="181">
        <v>0</v>
      </c>
      <c r="AN82" s="193">
        <v>713</v>
      </c>
      <c r="AO82" s="193">
        <v>833</v>
      </c>
      <c r="AP82" s="193">
        <v>689</v>
      </c>
      <c r="AQ82" s="197">
        <v>0</v>
      </c>
    </row>
    <row r="83" spans="1:43" x14ac:dyDescent="0.3">
      <c r="A83" s="40">
        <v>2344</v>
      </c>
      <c r="B83" s="108" t="b">
        <v>0</v>
      </c>
      <c r="C83" s="127" t="s">
        <v>88</v>
      </c>
      <c r="D83" s="108">
        <v>1</v>
      </c>
      <c r="E83" s="108" t="s">
        <v>61</v>
      </c>
      <c r="F83" s="108" t="s">
        <v>46</v>
      </c>
      <c r="G83" s="121">
        <v>1</v>
      </c>
      <c r="H83" s="187">
        <v>0</v>
      </c>
      <c r="I83" s="187">
        <v>0</v>
      </c>
      <c r="J83" s="187">
        <v>0</v>
      </c>
      <c r="K83" s="2">
        <v>0</v>
      </c>
      <c r="L83" s="183">
        <v>0</v>
      </c>
      <c r="M83" s="183">
        <v>0</v>
      </c>
      <c r="N83" s="183">
        <v>0</v>
      </c>
      <c r="O83" s="197">
        <v>0</v>
      </c>
      <c r="P83" s="181">
        <v>0</v>
      </c>
      <c r="Q83" s="181">
        <v>0</v>
      </c>
      <c r="R83" s="181">
        <v>0</v>
      </c>
      <c r="S83" s="197">
        <v>0</v>
      </c>
      <c r="T83" s="115" t="s">
        <v>56</v>
      </c>
      <c r="U83" s="115" t="s">
        <v>56</v>
      </c>
      <c r="V83" s="115" t="s">
        <v>56</v>
      </c>
      <c r="W83" s="2" t="e">
        <v>#DIV/0!</v>
      </c>
      <c r="X83" t="s">
        <v>56</v>
      </c>
      <c r="Y83" t="s">
        <v>56</v>
      </c>
      <c r="Z83" t="s">
        <v>56</v>
      </c>
      <c r="AA83" t="s">
        <v>56</v>
      </c>
      <c r="AE83" s="2">
        <v>0</v>
      </c>
      <c r="AI83" s="2">
        <v>0</v>
      </c>
      <c r="AJ83" s="181" t="s">
        <v>56</v>
      </c>
      <c r="AK83" s="181" t="s">
        <v>56</v>
      </c>
      <c r="AL83" s="181" t="s">
        <v>56</v>
      </c>
      <c r="AM83" s="181" t="s">
        <v>56</v>
      </c>
      <c r="AN83" s="181" t="s">
        <v>56</v>
      </c>
      <c r="AO83" s="181" t="s">
        <v>56</v>
      </c>
      <c r="AP83" s="181" t="s">
        <v>56</v>
      </c>
      <c r="AQ83" s="181" t="s">
        <v>56</v>
      </c>
    </row>
    <row r="84" spans="1:43" x14ac:dyDescent="0.3">
      <c r="A84" s="40">
        <v>2344</v>
      </c>
      <c r="B84" s="108" t="b">
        <v>0</v>
      </c>
      <c r="C84" s="127" t="s">
        <v>88</v>
      </c>
      <c r="D84" s="108">
        <v>1</v>
      </c>
      <c r="E84" s="108" t="s">
        <v>61</v>
      </c>
      <c r="F84" s="108" t="s">
        <v>46</v>
      </c>
      <c r="G84" s="121">
        <v>2</v>
      </c>
      <c r="H84" s="187">
        <v>0</v>
      </c>
      <c r="I84" s="187">
        <v>0</v>
      </c>
      <c r="J84" s="187">
        <v>0</v>
      </c>
      <c r="K84" s="2">
        <v>0</v>
      </c>
      <c r="L84" s="183">
        <v>0</v>
      </c>
      <c r="M84" s="183">
        <v>0</v>
      </c>
      <c r="N84" s="183">
        <v>0</v>
      </c>
      <c r="O84" s="197">
        <v>0</v>
      </c>
      <c r="P84" s="181">
        <v>0</v>
      </c>
      <c r="Q84" s="181">
        <v>0</v>
      </c>
      <c r="R84" s="181">
        <v>0</v>
      </c>
      <c r="S84" s="197">
        <v>0</v>
      </c>
      <c r="T84" s="115" t="s">
        <v>56</v>
      </c>
      <c r="U84" s="115" t="s">
        <v>56</v>
      </c>
      <c r="V84" s="115" t="s">
        <v>56</v>
      </c>
      <c r="W84" s="2" t="e">
        <v>#DIV/0!</v>
      </c>
      <c r="X84" t="s">
        <v>56</v>
      </c>
      <c r="Y84" t="s">
        <v>56</v>
      </c>
      <c r="Z84" t="s">
        <v>56</v>
      </c>
      <c r="AA84" t="s">
        <v>56</v>
      </c>
      <c r="AE84" s="2">
        <v>0</v>
      </c>
      <c r="AI84" s="2">
        <v>0</v>
      </c>
      <c r="AJ84" s="181" t="s">
        <v>56</v>
      </c>
      <c r="AK84" s="181" t="s">
        <v>56</v>
      </c>
      <c r="AL84" s="181" t="s">
        <v>56</v>
      </c>
      <c r="AM84" s="181" t="s">
        <v>56</v>
      </c>
      <c r="AN84" s="181" t="s">
        <v>56</v>
      </c>
      <c r="AO84" s="181" t="s">
        <v>56</v>
      </c>
      <c r="AP84" s="181" t="s">
        <v>56</v>
      </c>
      <c r="AQ84" s="181" t="s">
        <v>56</v>
      </c>
    </row>
    <row r="85" spans="1:43" x14ac:dyDescent="0.3">
      <c r="A85" s="40">
        <v>2344</v>
      </c>
      <c r="B85" s="108" t="b">
        <v>0</v>
      </c>
      <c r="C85" s="127" t="s">
        <v>88</v>
      </c>
      <c r="D85" s="108">
        <v>1</v>
      </c>
      <c r="E85" s="108" t="s">
        <v>61</v>
      </c>
      <c r="F85" s="108" t="s">
        <v>46</v>
      </c>
      <c r="G85" s="121">
        <v>3</v>
      </c>
      <c r="H85" s="187">
        <v>0</v>
      </c>
      <c r="I85" s="187">
        <v>0</v>
      </c>
      <c r="J85" s="187">
        <v>0</v>
      </c>
      <c r="K85" s="2">
        <v>0</v>
      </c>
      <c r="L85" s="183">
        <v>0</v>
      </c>
      <c r="M85" s="183">
        <v>0</v>
      </c>
      <c r="N85" s="183">
        <v>0</v>
      </c>
      <c r="O85" s="197">
        <v>0</v>
      </c>
      <c r="P85" s="181">
        <v>0</v>
      </c>
      <c r="Q85" s="181">
        <v>0</v>
      </c>
      <c r="R85" s="181">
        <v>0</v>
      </c>
      <c r="S85" s="197">
        <v>0</v>
      </c>
      <c r="T85" s="115" t="s">
        <v>56</v>
      </c>
      <c r="U85" s="115" t="s">
        <v>56</v>
      </c>
      <c r="V85" s="115" t="s">
        <v>56</v>
      </c>
      <c r="W85" s="2" t="e">
        <v>#DIV/0!</v>
      </c>
      <c r="X85" t="s">
        <v>56</v>
      </c>
      <c r="Y85" t="s">
        <v>56</v>
      </c>
      <c r="Z85" t="s">
        <v>56</v>
      </c>
      <c r="AA85" t="s">
        <v>56</v>
      </c>
      <c r="AE85" s="2">
        <v>0</v>
      </c>
      <c r="AI85" s="2">
        <v>0</v>
      </c>
      <c r="AJ85" s="181" t="s">
        <v>56</v>
      </c>
      <c r="AK85" s="181" t="s">
        <v>56</v>
      </c>
      <c r="AL85" s="181" t="s">
        <v>56</v>
      </c>
      <c r="AM85" s="181" t="s">
        <v>56</v>
      </c>
      <c r="AN85" s="181" t="s">
        <v>56</v>
      </c>
      <c r="AO85" s="181" t="s">
        <v>56</v>
      </c>
      <c r="AP85" s="181" t="s">
        <v>56</v>
      </c>
      <c r="AQ85" s="181" t="s">
        <v>56</v>
      </c>
    </row>
    <row r="86" spans="1:43" x14ac:dyDescent="0.3">
      <c r="A86" s="40">
        <v>2344</v>
      </c>
      <c r="B86" s="108" t="b">
        <v>0</v>
      </c>
      <c r="C86" s="127" t="s">
        <v>88</v>
      </c>
      <c r="D86" s="108">
        <v>1</v>
      </c>
      <c r="E86" s="108" t="s">
        <v>61</v>
      </c>
      <c r="F86" s="108" t="s">
        <v>46</v>
      </c>
      <c r="G86" s="121">
        <v>4</v>
      </c>
      <c r="H86" s="187">
        <v>0</v>
      </c>
      <c r="I86" s="187">
        <v>0</v>
      </c>
      <c r="J86" s="187">
        <v>0</v>
      </c>
      <c r="K86" s="2">
        <v>0</v>
      </c>
      <c r="L86" s="183">
        <v>0</v>
      </c>
      <c r="M86" s="183">
        <v>0</v>
      </c>
      <c r="N86" s="183">
        <v>0</v>
      </c>
      <c r="O86" s="197">
        <v>0</v>
      </c>
      <c r="P86" s="181">
        <v>0</v>
      </c>
      <c r="Q86" s="181">
        <v>0</v>
      </c>
      <c r="R86" s="181">
        <v>0</v>
      </c>
      <c r="S86" s="197">
        <v>0</v>
      </c>
      <c r="T86" s="115" t="s">
        <v>56</v>
      </c>
      <c r="U86" s="115" t="s">
        <v>56</v>
      </c>
      <c r="V86" s="115" t="s">
        <v>56</v>
      </c>
      <c r="W86" s="2" t="e">
        <v>#DIV/0!</v>
      </c>
      <c r="X86" t="s">
        <v>56</v>
      </c>
      <c r="Y86" t="s">
        <v>56</v>
      </c>
      <c r="Z86" t="s">
        <v>56</v>
      </c>
      <c r="AA86" t="s">
        <v>56</v>
      </c>
      <c r="AE86" s="2">
        <v>0</v>
      </c>
      <c r="AI86" s="2">
        <v>0</v>
      </c>
      <c r="AJ86" s="181" t="s">
        <v>56</v>
      </c>
      <c r="AK86" s="181" t="s">
        <v>56</v>
      </c>
      <c r="AL86" s="181" t="s">
        <v>56</v>
      </c>
      <c r="AM86" s="181" t="s">
        <v>56</v>
      </c>
      <c r="AN86" s="181" t="s">
        <v>56</v>
      </c>
      <c r="AO86" s="181" t="s">
        <v>56</v>
      </c>
      <c r="AP86" s="181" t="s">
        <v>56</v>
      </c>
      <c r="AQ86" s="181" t="s">
        <v>56</v>
      </c>
    </row>
    <row r="87" spans="1:43" x14ac:dyDescent="0.3">
      <c r="A87" s="40">
        <v>2344</v>
      </c>
      <c r="B87" s="108" t="b">
        <v>0</v>
      </c>
      <c r="C87" s="127" t="s">
        <v>88</v>
      </c>
      <c r="D87" s="108">
        <v>1</v>
      </c>
      <c r="E87" s="108" t="s">
        <v>61</v>
      </c>
      <c r="F87" s="150" t="s">
        <v>47</v>
      </c>
      <c r="G87" s="121">
        <v>1</v>
      </c>
      <c r="H87" s="189" t="s">
        <v>56</v>
      </c>
      <c r="I87" s="189" t="s">
        <v>56</v>
      </c>
      <c r="J87" s="189" t="s">
        <v>56</v>
      </c>
      <c r="K87" s="189" t="s">
        <v>56</v>
      </c>
      <c r="L87" s="189" t="s">
        <v>56</v>
      </c>
      <c r="M87" s="189" t="s">
        <v>56</v>
      </c>
      <c r="N87" s="189" t="s">
        <v>56</v>
      </c>
      <c r="O87" s="189" t="s">
        <v>56</v>
      </c>
      <c r="P87" s="181">
        <v>0</v>
      </c>
      <c r="Q87" s="181">
        <v>0</v>
      </c>
      <c r="R87" s="181">
        <v>0</v>
      </c>
      <c r="S87" s="197">
        <v>0</v>
      </c>
      <c r="T87" s="115" t="s">
        <v>56</v>
      </c>
      <c r="U87" s="115" t="s">
        <v>56</v>
      </c>
      <c r="V87" s="115" t="s">
        <v>56</v>
      </c>
      <c r="W87" s="2" t="e">
        <v>#DIV/0!</v>
      </c>
      <c r="X87" t="s">
        <v>56</v>
      </c>
      <c r="Y87" t="s">
        <v>56</v>
      </c>
      <c r="Z87" t="s">
        <v>56</v>
      </c>
      <c r="AA87" t="s">
        <v>56</v>
      </c>
      <c r="AE87" s="2">
        <v>0</v>
      </c>
      <c r="AI87" s="2">
        <v>0</v>
      </c>
      <c r="AJ87" s="181" t="s">
        <v>56</v>
      </c>
      <c r="AK87" s="181" t="s">
        <v>56</v>
      </c>
      <c r="AL87" s="181" t="s">
        <v>56</v>
      </c>
      <c r="AM87" s="181" t="s">
        <v>56</v>
      </c>
      <c r="AN87" s="181" t="s">
        <v>56</v>
      </c>
      <c r="AO87" s="181" t="s">
        <v>56</v>
      </c>
      <c r="AP87" s="181" t="s">
        <v>56</v>
      </c>
      <c r="AQ87" s="181" t="s">
        <v>56</v>
      </c>
    </row>
    <row r="88" spans="1:43" x14ac:dyDescent="0.3">
      <c r="A88" s="40">
        <v>2344</v>
      </c>
      <c r="B88" s="108" t="b">
        <v>0</v>
      </c>
      <c r="C88" s="127" t="s">
        <v>88</v>
      </c>
      <c r="D88" s="108">
        <v>1</v>
      </c>
      <c r="E88" s="108" t="s">
        <v>61</v>
      </c>
      <c r="F88" s="150" t="s">
        <v>47</v>
      </c>
      <c r="G88" s="121">
        <v>2</v>
      </c>
      <c r="H88" s="189" t="s">
        <v>56</v>
      </c>
      <c r="I88" s="189" t="s">
        <v>56</v>
      </c>
      <c r="J88" s="189" t="s">
        <v>56</v>
      </c>
      <c r="K88" s="189" t="s">
        <v>56</v>
      </c>
      <c r="L88" s="189" t="s">
        <v>56</v>
      </c>
      <c r="M88" s="189" t="s">
        <v>56</v>
      </c>
      <c r="N88" s="189" t="s">
        <v>56</v>
      </c>
      <c r="O88" s="189" t="s">
        <v>56</v>
      </c>
      <c r="P88" s="181">
        <v>0</v>
      </c>
      <c r="Q88" s="181">
        <v>0</v>
      </c>
      <c r="R88" s="181">
        <v>0</v>
      </c>
      <c r="S88" s="197">
        <v>0</v>
      </c>
      <c r="T88" s="115" t="s">
        <v>56</v>
      </c>
      <c r="U88" s="115" t="s">
        <v>56</v>
      </c>
      <c r="V88" s="115" t="s">
        <v>56</v>
      </c>
      <c r="W88" s="2" t="e">
        <v>#DIV/0!</v>
      </c>
      <c r="X88" t="s">
        <v>56</v>
      </c>
      <c r="Y88" t="s">
        <v>56</v>
      </c>
      <c r="Z88" t="s">
        <v>56</v>
      </c>
      <c r="AA88" t="s">
        <v>56</v>
      </c>
      <c r="AE88" s="2">
        <v>0</v>
      </c>
      <c r="AI88" s="2">
        <v>0</v>
      </c>
      <c r="AJ88" s="181" t="s">
        <v>56</v>
      </c>
      <c r="AK88" s="181" t="s">
        <v>56</v>
      </c>
      <c r="AL88" s="181" t="s">
        <v>56</v>
      </c>
      <c r="AM88" s="181" t="s">
        <v>56</v>
      </c>
      <c r="AN88" s="181" t="s">
        <v>56</v>
      </c>
      <c r="AO88" s="181" t="s">
        <v>56</v>
      </c>
      <c r="AP88" s="181" t="s">
        <v>56</v>
      </c>
      <c r="AQ88" s="181" t="s">
        <v>56</v>
      </c>
    </row>
    <row r="89" spans="1:43" x14ac:dyDescent="0.3">
      <c r="A89" s="40">
        <v>2344</v>
      </c>
      <c r="B89" s="108" t="b">
        <v>0</v>
      </c>
      <c r="C89" s="127" t="s">
        <v>88</v>
      </c>
      <c r="D89" s="108">
        <v>1</v>
      </c>
      <c r="E89" s="108" t="s">
        <v>61</v>
      </c>
      <c r="F89" s="150" t="s">
        <v>47</v>
      </c>
      <c r="G89" s="121">
        <v>3</v>
      </c>
      <c r="H89" s="189" t="s">
        <v>56</v>
      </c>
      <c r="I89" s="189" t="s">
        <v>56</v>
      </c>
      <c r="J89" s="189" t="s">
        <v>56</v>
      </c>
      <c r="K89" s="189" t="s">
        <v>56</v>
      </c>
      <c r="L89" s="189" t="s">
        <v>56</v>
      </c>
      <c r="M89" s="189" t="s">
        <v>56</v>
      </c>
      <c r="N89" s="189" t="s">
        <v>56</v>
      </c>
      <c r="O89" s="189" t="s">
        <v>56</v>
      </c>
      <c r="P89" s="181">
        <v>0</v>
      </c>
      <c r="Q89" s="181">
        <v>0</v>
      </c>
      <c r="R89" s="181">
        <v>0</v>
      </c>
      <c r="S89" s="197">
        <v>0</v>
      </c>
      <c r="T89" s="115" t="s">
        <v>56</v>
      </c>
      <c r="U89" s="115" t="s">
        <v>56</v>
      </c>
      <c r="V89" s="115" t="s">
        <v>56</v>
      </c>
      <c r="W89" s="2" t="e">
        <v>#DIV/0!</v>
      </c>
      <c r="X89" t="s">
        <v>56</v>
      </c>
      <c r="Y89" t="s">
        <v>56</v>
      </c>
      <c r="Z89" t="s">
        <v>56</v>
      </c>
      <c r="AA89" t="s">
        <v>56</v>
      </c>
      <c r="AE89" s="2">
        <v>0</v>
      </c>
      <c r="AI89" s="2">
        <v>0</v>
      </c>
      <c r="AJ89" s="181" t="s">
        <v>56</v>
      </c>
      <c r="AK89" s="181" t="s">
        <v>56</v>
      </c>
      <c r="AL89" s="181" t="s">
        <v>56</v>
      </c>
      <c r="AM89" s="181" t="s">
        <v>56</v>
      </c>
      <c r="AN89" s="181" t="s">
        <v>56</v>
      </c>
      <c r="AO89" s="181" t="s">
        <v>56</v>
      </c>
      <c r="AP89" s="181" t="s">
        <v>56</v>
      </c>
      <c r="AQ89" s="181" t="s">
        <v>56</v>
      </c>
    </row>
    <row r="90" spans="1:43" x14ac:dyDescent="0.3">
      <c r="A90" s="40">
        <v>2344</v>
      </c>
      <c r="B90" s="108" t="b">
        <v>0</v>
      </c>
      <c r="C90" s="127" t="s">
        <v>88</v>
      </c>
      <c r="D90" s="108">
        <v>1</v>
      </c>
      <c r="E90" s="108" t="s">
        <v>61</v>
      </c>
      <c r="F90" s="150" t="s">
        <v>47</v>
      </c>
      <c r="G90" s="121">
        <v>4</v>
      </c>
      <c r="H90" s="189" t="s">
        <v>56</v>
      </c>
      <c r="I90" s="189" t="s">
        <v>56</v>
      </c>
      <c r="J90" s="189" t="s">
        <v>56</v>
      </c>
      <c r="K90" s="189" t="s">
        <v>56</v>
      </c>
      <c r="L90" s="189" t="s">
        <v>56</v>
      </c>
      <c r="M90" s="189" t="s">
        <v>56</v>
      </c>
      <c r="N90" s="189" t="s">
        <v>56</v>
      </c>
      <c r="O90" s="189" t="s">
        <v>56</v>
      </c>
      <c r="P90" s="181">
        <v>0</v>
      </c>
      <c r="Q90" s="181">
        <v>0</v>
      </c>
      <c r="R90" s="181">
        <v>0</v>
      </c>
      <c r="S90" s="197">
        <v>0</v>
      </c>
      <c r="T90" s="115" t="s">
        <v>56</v>
      </c>
      <c r="U90" s="115" t="s">
        <v>56</v>
      </c>
      <c r="V90" s="115" t="s">
        <v>56</v>
      </c>
      <c r="W90" s="2" t="e">
        <v>#DIV/0!</v>
      </c>
      <c r="X90" t="s">
        <v>56</v>
      </c>
      <c r="Y90" t="s">
        <v>56</v>
      </c>
      <c r="Z90" t="s">
        <v>56</v>
      </c>
      <c r="AA90" t="s">
        <v>56</v>
      </c>
      <c r="AE90" s="2">
        <v>0</v>
      </c>
      <c r="AI90" s="2">
        <v>0</v>
      </c>
      <c r="AJ90" s="181" t="s">
        <v>56</v>
      </c>
      <c r="AK90" s="181" t="s">
        <v>56</v>
      </c>
      <c r="AL90" s="181" t="s">
        <v>56</v>
      </c>
      <c r="AM90" s="181" t="s">
        <v>56</v>
      </c>
      <c r="AN90" s="181" t="s">
        <v>56</v>
      </c>
      <c r="AO90" s="181" t="s">
        <v>56</v>
      </c>
      <c r="AP90" s="181" t="s">
        <v>56</v>
      </c>
      <c r="AQ90" s="181" t="s">
        <v>56</v>
      </c>
    </row>
    <row r="91" spans="1:43" x14ac:dyDescent="0.3">
      <c r="A91" s="40">
        <v>2344</v>
      </c>
      <c r="B91" s="108" t="b">
        <v>0</v>
      </c>
      <c r="C91" s="127" t="s">
        <v>88</v>
      </c>
      <c r="D91" s="108">
        <v>1</v>
      </c>
      <c r="E91" s="108" t="s">
        <v>61</v>
      </c>
      <c r="F91" s="150" t="s">
        <v>217</v>
      </c>
      <c r="G91" s="121">
        <v>1</v>
      </c>
      <c r="H91" s="189" t="s">
        <v>56</v>
      </c>
      <c r="I91" s="189" t="s">
        <v>56</v>
      </c>
      <c r="J91" s="189" t="s">
        <v>56</v>
      </c>
      <c r="K91" s="189" t="s">
        <v>56</v>
      </c>
      <c r="L91" s="189" t="s">
        <v>56</v>
      </c>
      <c r="M91" s="189" t="s">
        <v>56</v>
      </c>
      <c r="N91" s="189" t="s">
        <v>56</v>
      </c>
      <c r="O91" s="189" t="s">
        <v>56</v>
      </c>
      <c r="P91" s="181">
        <v>0</v>
      </c>
      <c r="Q91" s="181">
        <v>0</v>
      </c>
      <c r="R91" s="181">
        <v>0</v>
      </c>
      <c r="S91" s="197">
        <v>0</v>
      </c>
      <c r="T91" s="115" t="s">
        <v>56</v>
      </c>
      <c r="U91" s="115" t="s">
        <v>56</v>
      </c>
      <c r="V91" s="115" t="s">
        <v>56</v>
      </c>
      <c r="W91" s="2" t="e">
        <v>#DIV/0!</v>
      </c>
      <c r="X91" t="s">
        <v>56</v>
      </c>
      <c r="Y91" t="s">
        <v>56</v>
      </c>
      <c r="Z91" t="s">
        <v>56</v>
      </c>
      <c r="AA91" t="s">
        <v>56</v>
      </c>
      <c r="AE91" s="2">
        <v>0</v>
      </c>
      <c r="AI91" s="2">
        <v>0</v>
      </c>
      <c r="AJ91" s="181" t="s">
        <v>56</v>
      </c>
      <c r="AK91" s="181" t="s">
        <v>56</v>
      </c>
      <c r="AL91" s="181" t="s">
        <v>56</v>
      </c>
      <c r="AM91" s="181" t="s">
        <v>56</v>
      </c>
      <c r="AN91" s="181" t="s">
        <v>56</v>
      </c>
      <c r="AO91" s="181" t="s">
        <v>56</v>
      </c>
      <c r="AP91" s="181" t="s">
        <v>56</v>
      </c>
      <c r="AQ91" s="181" t="s">
        <v>56</v>
      </c>
    </row>
    <row r="92" spans="1:43" x14ac:dyDescent="0.3">
      <c r="A92" s="40">
        <v>2344</v>
      </c>
      <c r="B92" s="108" t="b">
        <v>0</v>
      </c>
      <c r="C92" s="127" t="s">
        <v>88</v>
      </c>
      <c r="D92" s="108">
        <v>1</v>
      </c>
      <c r="E92" s="108" t="s">
        <v>61</v>
      </c>
      <c r="F92" s="150" t="s">
        <v>217</v>
      </c>
      <c r="G92" s="121">
        <v>2</v>
      </c>
      <c r="H92" s="189" t="s">
        <v>56</v>
      </c>
      <c r="I92" s="189" t="s">
        <v>56</v>
      </c>
      <c r="J92" s="189" t="s">
        <v>56</v>
      </c>
      <c r="K92" s="189" t="s">
        <v>56</v>
      </c>
      <c r="L92" s="189" t="s">
        <v>56</v>
      </c>
      <c r="M92" s="189" t="s">
        <v>56</v>
      </c>
      <c r="N92" s="189" t="s">
        <v>56</v>
      </c>
      <c r="O92" s="189" t="s">
        <v>56</v>
      </c>
      <c r="P92" s="181">
        <v>0</v>
      </c>
      <c r="Q92" s="181">
        <v>0</v>
      </c>
      <c r="R92" s="181">
        <v>0</v>
      </c>
      <c r="S92" s="197">
        <v>0</v>
      </c>
      <c r="T92" s="115" t="s">
        <v>56</v>
      </c>
      <c r="U92" s="115" t="s">
        <v>56</v>
      </c>
      <c r="V92" s="115" t="s">
        <v>56</v>
      </c>
      <c r="W92" s="2" t="e">
        <v>#DIV/0!</v>
      </c>
      <c r="X92" t="s">
        <v>56</v>
      </c>
      <c r="Y92" t="s">
        <v>56</v>
      </c>
      <c r="Z92" t="s">
        <v>56</v>
      </c>
      <c r="AA92" t="s">
        <v>56</v>
      </c>
      <c r="AE92" s="2">
        <v>0</v>
      </c>
      <c r="AI92" s="2">
        <v>0</v>
      </c>
      <c r="AJ92" s="181" t="s">
        <v>56</v>
      </c>
      <c r="AK92" s="181" t="s">
        <v>56</v>
      </c>
      <c r="AL92" s="181" t="s">
        <v>56</v>
      </c>
      <c r="AM92" s="181" t="s">
        <v>56</v>
      </c>
      <c r="AN92" s="181" t="s">
        <v>56</v>
      </c>
      <c r="AO92" s="181" t="s">
        <v>56</v>
      </c>
      <c r="AP92" s="181" t="s">
        <v>56</v>
      </c>
      <c r="AQ92" s="181" t="s">
        <v>56</v>
      </c>
    </row>
    <row r="93" spans="1:43" x14ac:dyDescent="0.3">
      <c r="A93" s="40">
        <v>2344</v>
      </c>
      <c r="B93" s="108" t="b">
        <v>0</v>
      </c>
      <c r="C93" s="127" t="s">
        <v>88</v>
      </c>
      <c r="D93" s="108">
        <v>1</v>
      </c>
      <c r="E93" s="108" t="s">
        <v>61</v>
      </c>
      <c r="F93" s="150" t="s">
        <v>217</v>
      </c>
      <c r="G93" s="121">
        <v>3</v>
      </c>
      <c r="H93" s="189" t="s">
        <v>56</v>
      </c>
      <c r="I93" s="189" t="s">
        <v>56</v>
      </c>
      <c r="J93" s="189" t="s">
        <v>56</v>
      </c>
      <c r="K93" s="189" t="s">
        <v>56</v>
      </c>
      <c r="L93" s="189" t="s">
        <v>56</v>
      </c>
      <c r="M93" s="189" t="s">
        <v>56</v>
      </c>
      <c r="N93" s="189" t="s">
        <v>56</v>
      </c>
      <c r="O93" s="189" t="s">
        <v>56</v>
      </c>
      <c r="P93" s="181">
        <v>0</v>
      </c>
      <c r="Q93" s="181">
        <v>0</v>
      </c>
      <c r="R93" s="181">
        <v>0</v>
      </c>
      <c r="S93" s="197">
        <v>0</v>
      </c>
      <c r="T93" s="115" t="s">
        <v>56</v>
      </c>
      <c r="U93" s="115" t="s">
        <v>56</v>
      </c>
      <c r="V93" s="115" t="s">
        <v>56</v>
      </c>
      <c r="W93" s="2" t="e">
        <v>#DIV/0!</v>
      </c>
      <c r="X93" t="s">
        <v>56</v>
      </c>
      <c r="Y93" t="s">
        <v>56</v>
      </c>
      <c r="Z93" t="s">
        <v>56</v>
      </c>
      <c r="AA93" t="s">
        <v>56</v>
      </c>
      <c r="AE93" s="2">
        <v>0</v>
      </c>
      <c r="AI93" s="2">
        <v>0</v>
      </c>
      <c r="AJ93" s="181" t="s">
        <v>56</v>
      </c>
      <c r="AK93" s="181" t="s">
        <v>56</v>
      </c>
      <c r="AL93" s="181" t="s">
        <v>56</v>
      </c>
      <c r="AM93" s="181" t="s">
        <v>56</v>
      </c>
      <c r="AN93" s="181" t="s">
        <v>56</v>
      </c>
      <c r="AO93" s="181" t="s">
        <v>56</v>
      </c>
      <c r="AP93" s="181" t="s">
        <v>56</v>
      </c>
      <c r="AQ93" s="181" t="s">
        <v>56</v>
      </c>
    </row>
    <row r="94" spans="1:43" ht="15" customHeight="1" x14ac:dyDescent="0.3">
      <c r="A94" s="40">
        <v>2344</v>
      </c>
      <c r="B94" s="108" t="b">
        <v>0</v>
      </c>
      <c r="C94" s="127" t="s">
        <v>88</v>
      </c>
      <c r="D94" s="108">
        <v>1</v>
      </c>
      <c r="E94" s="108" t="s">
        <v>61</v>
      </c>
      <c r="F94" s="150" t="s">
        <v>217</v>
      </c>
      <c r="G94" s="121">
        <v>4</v>
      </c>
      <c r="H94" s="189" t="s">
        <v>56</v>
      </c>
      <c r="I94" s="189" t="s">
        <v>56</v>
      </c>
      <c r="J94" s="189" t="s">
        <v>56</v>
      </c>
      <c r="K94" s="189" t="s">
        <v>56</v>
      </c>
      <c r="L94" s="189" t="s">
        <v>56</v>
      </c>
      <c r="M94" s="189" t="s">
        <v>56</v>
      </c>
      <c r="N94" s="189" t="s">
        <v>56</v>
      </c>
      <c r="O94" s="189" t="s">
        <v>56</v>
      </c>
      <c r="P94" s="181">
        <v>0</v>
      </c>
      <c r="Q94" s="181">
        <v>0</v>
      </c>
      <c r="R94" s="181">
        <v>0</v>
      </c>
      <c r="S94" s="197">
        <v>0</v>
      </c>
      <c r="T94" s="115" t="s">
        <v>56</v>
      </c>
      <c r="U94" s="115" t="s">
        <v>56</v>
      </c>
      <c r="V94" s="115" t="s">
        <v>56</v>
      </c>
      <c r="W94" s="2" t="e">
        <v>#DIV/0!</v>
      </c>
      <c r="X94" t="s">
        <v>56</v>
      </c>
      <c r="Y94" t="s">
        <v>56</v>
      </c>
      <c r="Z94" t="s">
        <v>56</v>
      </c>
      <c r="AA94" t="s">
        <v>56</v>
      </c>
      <c r="AE94" s="2">
        <v>0</v>
      </c>
      <c r="AI94" s="2">
        <v>0</v>
      </c>
      <c r="AJ94" s="181" t="s">
        <v>56</v>
      </c>
      <c r="AK94" s="181" t="s">
        <v>56</v>
      </c>
      <c r="AL94" s="181" t="s">
        <v>56</v>
      </c>
      <c r="AM94" s="181" t="s">
        <v>56</v>
      </c>
      <c r="AN94" s="181" t="s">
        <v>56</v>
      </c>
      <c r="AO94" s="181" t="s">
        <v>56</v>
      </c>
      <c r="AP94" s="181" t="s">
        <v>56</v>
      </c>
      <c r="AQ94" s="181" t="s">
        <v>56</v>
      </c>
    </row>
    <row r="95" spans="1:43" hidden="1" x14ac:dyDescent="0.3">
      <c r="A95" s="40">
        <v>2344</v>
      </c>
      <c r="B95" s="108" t="b">
        <v>0</v>
      </c>
      <c r="C95" s="127" t="s">
        <v>88</v>
      </c>
      <c r="D95" s="108">
        <v>1</v>
      </c>
      <c r="E95" s="108" t="s">
        <v>61</v>
      </c>
      <c r="F95" s="108" t="s">
        <v>56</v>
      </c>
      <c r="G95" s="121">
        <v>1</v>
      </c>
      <c r="H95" s="189" t="s">
        <v>56</v>
      </c>
      <c r="I95" s="189" t="s">
        <v>56</v>
      </c>
      <c r="J95" s="189" t="s">
        <v>56</v>
      </c>
      <c r="K95" s="189" t="s">
        <v>56</v>
      </c>
      <c r="L95" s="189" t="s">
        <v>56</v>
      </c>
      <c r="M95" s="189" t="s">
        <v>56</v>
      </c>
      <c r="N95" s="189" t="s">
        <v>56</v>
      </c>
      <c r="O95" s="189" t="s">
        <v>56</v>
      </c>
      <c r="P95" s="181">
        <v>0</v>
      </c>
      <c r="Q95" s="181">
        <v>0</v>
      </c>
      <c r="R95" s="181">
        <v>0</v>
      </c>
      <c r="S95" s="197">
        <v>0</v>
      </c>
      <c r="T95" s="115" t="s">
        <v>56</v>
      </c>
      <c r="U95" s="115" t="s">
        <v>56</v>
      </c>
      <c r="V95" s="115" t="s">
        <v>56</v>
      </c>
      <c r="W95" s="2" t="e">
        <v>#DIV/0!</v>
      </c>
      <c r="X95" t="s">
        <v>56</v>
      </c>
      <c r="Y95" t="s">
        <v>56</v>
      </c>
      <c r="Z95" t="s">
        <v>56</v>
      </c>
      <c r="AA95" t="s">
        <v>56</v>
      </c>
      <c r="AE95" s="2">
        <v>0</v>
      </c>
      <c r="AI95" s="2">
        <v>0</v>
      </c>
      <c r="AJ95" s="181" t="s">
        <v>56</v>
      </c>
      <c r="AK95" s="181" t="s">
        <v>56</v>
      </c>
      <c r="AL95" s="181" t="s">
        <v>56</v>
      </c>
      <c r="AM95" s="181" t="s">
        <v>56</v>
      </c>
      <c r="AN95" s="181" t="s">
        <v>56</v>
      </c>
      <c r="AO95" s="181" t="s">
        <v>56</v>
      </c>
      <c r="AP95" s="181" t="s">
        <v>56</v>
      </c>
      <c r="AQ95" s="181" t="s">
        <v>56</v>
      </c>
    </row>
    <row r="96" spans="1:43" hidden="1" x14ac:dyDescent="0.3">
      <c r="A96" s="40">
        <v>2344</v>
      </c>
      <c r="B96" s="108" t="b">
        <v>0</v>
      </c>
      <c r="C96" s="127" t="s">
        <v>88</v>
      </c>
      <c r="D96" s="108">
        <v>1</v>
      </c>
      <c r="E96" s="108" t="s">
        <v>61</v>
      </c>
      <c r="F96" s="108" t="s">
        <v>56</v>
      </c>
      <c r="G96" s="121">
        <v>2</v>
      </c>
      <c r="H96" s="189" t="s">
        <v>56</v>
      </c>
      <c r="I96" s="189" t="s">
        <v>56</v>
      </c>
      <c r="J96" s="189" t="s">
        <v>56</v>
      </c>
      <c r="K96" s="189" t="s">
        <v>56</v>
      </c>
      <c r="L96" s="189" t="s">
        <v>56</v>
      </c>
      <c r="M96" s="189" t="s">
        <v>56</v>
      </c>
      <c r="N96" s="189" t="s">
        <v>56</v>
      </c>
      <c r="O96" s="189" t="s">
        <v>56</v>
      </c>
      <c r="P96" s="181">
        <v>0</v>
      </c>
      <c r="Q96" s="181">
        <v>0</v>
      </c>
      <c r="R96" s="181">
        <v>0</v>
      </c>
      <c r="S96" s="197">
        <v>0</v>
      </c>
      <c r="T96" s="115" t="s">
        <v>56</v>
      </c>
      <c r="U96" s="115" t="s">
        <v>56</v>
      </c>
      <c r="V96" s="115" t="s">
        <v>56</v>
      </c>
      <c r="W96" s="2" t="e">
        <v>#DIV/0!</v>
      </c>
      <c r="X96" t="s">
        <v>56</v>
      </c>
      <c r="Y96" t="s">
        <v>56</v>
      </c>
      <c r="Z96" t="s">
        <v>56</v>
      </c>
      <c r="AA96" t="s">
        <v>56</v>
      </c>
      <c r="AE96" s="2">
        <v>0</v>
      </c>
      <c r="AI96" s="2">
        <v>0</v>
      </c>
      <c r="AJ96" s="181" t="s">
        <v>56</v>
      </c>
      <c r="AK96" s="181" t="s">
        <v>56</v>
      </c>
      <c r="AL96" s="181" t="s">
        <v>56</v>
      </c>
      <c r="AM96" s="181" t="s">
        <v>56</v>
      </c>
      <c r="AN96" s="181" t="s">
        <v>56</v>
      </c>
      <c r="AO96" s="181" t="s">
        <v>56</v>
      </c>
      <c r="AP96" s="181" t="s">
        <v>56</v>
      </c>
      <c r="AQ96" s="181" t="s">
        <v>56</v>
      </c>
    </row>
    <row r="97" spans="1:43" hidden="1" x14ac:dyDescent="0.3">
      <c r="A97" s="40">
        <v>2344</v>
      </c>
      <c r="B97" s="108" t="b">
        <v>0</v>
      </c>
      <c r="C97" s="127" t="s">
        <v>88</v>
      </c>
      <c r="D97" s="108">
        <v>1</v>
      </c>
      <c r="E97" s="108" t="s">
        <v>61</v>
      </c>
      <c r="F97" s="108" t="s">
        <v>56</v>
      </c>
      <c r="G97" s="121">
        <v>3</v>
      </c>
      <c r="H97" s="189" t="s">
        <v>56</v>
      </c>
      <c r="I97" s="189" t="s">
        <v>56</v>
      </c>
      <c r="J97" s="189" t="s">
        <v>56</v>
      </c>
      <c r="K97" s="189" t="s">
        <v>56</v>
      </c>
      <c r="L97" s="189" t="s">
        <v>56</v>
      </c>
      <c r="M97" s="189" t="s">
        <v>56</v>
      </c>
      <c r="N97" s="189" t="s">
        <v>56</v>
      </c>
      <c r="O97" s="189" t="s">
        <v>56</v>
      </c>
      <c r="P97" s="181">
        <v>0</v>
      </c>
      <c r="Q97" s="181">
        <v>0</v>
      </c>
      <c r="R97" s="181">
        <v>0</v>
      </c>
      <c r="S97" s="197">
        <v>0</v>
      </c>
      <c r="T97" s="115" t="s">
        <v>56</v>
      </c>
      <c r="U97" s="115" t="s">
        <v>56</v>
      </c>
      <c r="V97" s="115" t="s">
        <v>56</v>
      </c>
      <c r="W97" s="2" t="e">
        <v>#DIV/0!</v>
      </c>
      <c r="X97" t="s">
        <v>56</v>
      </c>
      <c r="Y97" t="s">
        <v>56</v>
      </c>
      <c r="Z97" t="s">
        <v>56</v>
      </c>
      <c r="AA97" t="s">
        <v>56</v>
      </c>
      <c r="AE97" s="2">
        <v>0</v>
      </c>
      <c r="AI97" s="2">
        <v>0</v>
      </c>
      <c r="AJ97" s="181" t="s">
        <v>56</v>
      </c>
      <c r="AK97" s="181" t="s">
        <v>56</v>
      </c>
      <c r="AL97" s="181" t="s">
        <v>56</v>
      </c>
      <c r="AM97" s="181" t="s">
        <v>56</v>
      </c>
      <c r="AN97" s="181" t="s">
        <v>56</v>
      </c>
      <c r="AO97" s="181" t="s">
        <v>56</v>
      </c>
      <c r="AP97" s="181" t="s">
        <v>56</v>
      </c>
      <c r="AQ97" s="181" t="s">
        <v>56</v>
      </c>
    </row>
    <row r="98" spans="1:43" hidden="1" x14ac:dyDescent="0.3">
      <c r="A98" s="40">
        <v>2344</v>
      </c>
      <c r="B98" s="108" t="b">
        <v>0</v>
      </c>
      <c r="C98" s="127" t="s">
        <v>88</v>
      </c>
      <c r="D98" s="108">
        <v>1</v>
      </c>
      <c r="E98" s="108" t="s">
        <v>61</v>
      </c>
      <c r="F98" s="108" t="s">
        <v>56</v>
      </c>
      <c r="G98" s="121">
        <v>4</v>
      </c>
      <c r="H98" s="189" t="s">
        <v>56</v>
      </c>
      <c r="I98" s="189" t="s">
        <v>56</v>
      </c>
      <c r="J98" s="189" t="s">
        <v>56</v>
      </c>
      <c r="K98" s="189" t="s">
        <v>56</v>
      </c>
      <c r="L98" s="189" t="s">
        <v>56</v>
      </c>
      <c r="M98" s="189" t="s">
        <v>56</v>
      </c>
      <c r="N98" s="189" t="s">
        <v>56</v>
      </c>
      <c r="O98" s="189" t="s">
        <v>56</v>
      </c>
      <c r="P98" s="181">
        <v>0</v>
      </c>
      <c r="Q98" s="181">
        <v>0</v>
      </c>
      <c r="R98" s="181">
        <v>0</v>
      </c>
      <c r="S98" s="197">
        <v>0</v>
      </c>
      <c r="T98" s="115" t="s">
        <v>56</v>
      </c>
      <c r="U98" s="115" t="s">
        <v>56</v>
      </c>
      <c r="V98" s="115" t="s">
        <v>56</v>
      </c>
      <c r="W98" s="2" t="e">
        <v>#DIV/0!</v>
      </c>
      <c r="X98" t="s">
        <v>56</v>
      </c>
      <c r="Y98" t="s">
        <v>56</v>
      </c>
      <c r="Z98" t="s">
        <v>56</v>
      </c>
      <c r="AA98" t="s">
        <v>56</v>
      </c>
      <c r="AE98" s="2">
        <v>0</v>
      </c>
      <c r="AI98" s="2">
        <v>0</v>
      </c>
      <c r="AJ98" s="181" t="s">
        <v>56</v>
      </c>
      <c r="AK98" s="181" t="s">
        <v>56</v>
      </c>
      <c r="AL98" s="181" t="s">
        <v>56</v>
      </c>
      <c r="AM98" s="181" t="s">
        <v>56</v>
      </c>
      <c r="AN98" s="181" t="s">
        <v>56</v>
      </c>
      <c r="AO98" s="181" t="s">
        <v>56</v>
      </c>
      <c r="AP98" s="181" t="s">
        <v>56</v>
      </c>
      <c r="AQ98" s="181" t="s">
        <v>56</v>
      </c>
    </row>
    <row r="99" spans="1:43" x14ac:dyDescent="0.3">
      <c r="A99" s="40">
        <v>2350</v>
      </c>
      <c r="B99" s="108" t="b">
        <v>0</v>
      </c>
      <c r="C99" s="127" t="s">
        <v>88</v>
      </c>
      <c r="D99" s="108">
        <v>1</v>
      </c>
      <c r="E99" s="108" t="s">
        <v>65</v>
      </c>
      <c r="F99" s="108" t="s">
        <v>44</v>
      </c>
      <c r="G99" s="121">
        <v>1</v>
      </c>
      <c r="H99" s="187">
        <v>1097.9054295225196</v>
      </c>
      <c r="I99" s="187">
        <v>1269.2138399999999</v>
      </c>
      <c r="J99" s="187">
        <v>649.98745291385615</v>
      </c>
      <c r="K99" s="2">
        <v>1005.7022408121252</v>
      </c>
      <c r="L99" s="181">
        <v>5.149337295480616</v>
      </c>
      <c r="M99" s="181">
        <v>15.448011886441849</v>
      </c>
      <c r="N99" s="181">
        <v>0</v>
      </c>
      <c r="O99" s="197">
        <v>6.8657830606408217</v>
      </c>
      <c r="P99" s="187">
        <v>391.15130565648326</v>
      </c>
      <c r="Q99" s="187">
        <v>429.06024276856527</v>
      </c>
      <c r="R99" s="187">
        <v>461.98838685237189</v>
      </c>
      <c r="S99" s="197">
        <v>427.39997842580675</v>
      </c>
      <c r="T99">
        <v>10.526999999999999</v>
      </c>
      <c r="U99">
        <v>10.752000000000001</v>
      </c>
      <c r="V99">
        <v>13.670999999999999</v>
      </c>
      <c r="W99" s="2">
        <v>11.65</v>
      </c>
      <c r="X99" t="s">
        <v>56</v>
      </c>
      <c r="Y99" t="s">
        <v>56</v>
      </c>
      <c r="Z99" t="s">
        <v>56</v>
      </c>
      <c r="AA99" t="s">
        <v>56</v>
      </c>
      <c r="AB99" s="180">
        <v>1.9550000000000001</v>
      </c>
      <c r="AC99" s="180">
        <v>1.80965</v>
      </c>
      <c r="AD99" s="180">
        <v>1.9041300000000001</v>
      </c>
      <c r="AE99" s="2">
        <v>1.8895933333333332</v>
      </c>
      <c r="AI99" s="2">
        <v>0</v>
      </c>
      <c r="AJ99" s="181">
        <v>373.49925321691171</v>
      </c>
      <c r="AK99" s="181">
        <v>266.25689338235293</v>
      </c>
      <c r="AL99" s="181">
        <v>293.68763435308699</v>
      </c>
      <c r="AM99" s="197">
        <v>271.70246129784272</v>
      </c>
      <c r="AN99" s="181">
        <v>87.018558326840591</v>
      </c>
      <c r="AO99" s="181">
        <v>129.43043428308823</v>
      </c>
      <c r="AP99" s="181">
        <v>66.564223345588232</v>
      </c>
      <c r="AQ99" s="197">
        <v>94.337738651839004</v>
      </c>
    </row>
    <row r="100" spans="1:43" x14ac:dyDescent="0.3">
      <c r="A100" s="40">
        <v>2350</v>
      </c>
      <c r="B100" s="108" t="b">
        <v>0</v>
      </c>
      <c r="C100" s="127" t="s">
        <v>88</v>
      </c>
      <c r="D100" s="108">
        <v>1</v>
      </c>
      <c r="E100" s="108" t="s">
        <v>65</v>
      </c>
      <c r="F100" s="108" t="s">
        <v>44</v>
      </c>
      <c r="G100" s="121">
        <v>2</v>
      </c>
      <c r="H100" s="187">
        <v>1009.0641000000001</v>
      </c>
      <c r="I100" s="187">
        <v>1601.3062673991228</v>
      </c>
      <c r="J100" s="187">
        <v>1232.8053631938992</v>
      </c>
      <c r="K100" s="2">
        <v>1281.0585768643407</v>
      </c>
      <c r="L100" s="181">
        <v>10.298674590961232</v>
      </c>
      <c r="M100" s="181">
        <v>0</v>
      </c>
      <c r="N100" s="181">
        <v>0</v>
      </c>
      <c r="O100" s="197">
        <v>3.4328915303204108</v>
      </c>
      <c r="P100" s="187">
        <v>458.35351235517408</v>
      </c>
      <c r="Q100" s="187">
        <v>361.85803606987434</v>
      </c>
      <c r="R100" s="187">
        <v>449.873127582964</v>
      </c>
      <c r="S100" s="197">
        <v>423.36155866933751</v>
      </c>
      <c r="T100">
        <v>12.285</v>
      </c>
      <c r="U100">
        <v>10.956</v>
      </c>
      <c r="V100">
        <v>14.795999999999999</v>
      </c>
      <c r="W100" s="2">
        <v>12.679</v>
      </c>
      <c r="X100" t="s">
        <v>56</v>
      </c>
      <c r="Y100" t="s">
        <v>56</v>
      </c>
      <c r="Z100" t="s">
        <v>56</v>
      </c>
      <c r="AA100" t="s">
        <v>56</v>
      </c>
      <c r="AB100" s="180">
        <v>2.1309999999999998</v>
      </c>
      <c r="AC100" s="180">
        <v>2.0324</v>
      </c>
      <c r="AD100" s="180">
        <v>1.98621</v>
      </c>
      <c r="AE100" s="2">
        <v>2.0498699999999999</v>
      </c>
      <c r="AI100" s="2">
        <v>0</v>
      </c>
      <c r="AJ100" s="181">
        <v>266.25689338235293</v>
      </c>
      <c r="AK100" s="181">
        <v>155.31652113970586</v>
      </c>
      <c r="AL100" s="181">
        <v>190.41750115544599</v>
      </c>
      <c r="AM100" s="197">
        <v>224.95237553833491</v>
      </c>
      <c r="AN100" s="181">
        <v>173.61595693584781</v>
      </c>
      <c r="AO100" s="181">
        <v>195.99465762867646</v>
      </c>
      <c r="AP100" s="181">
        <v>114.63838465073529</v>
      </c>
      <c r="AQ100" s="197">
        <v>161.41633307175317</v>
      </c>
    </row>
    <row r="101" spans="1:43" x14ac:dyDescent="0.3">
      <c r="A101" s="40">
        <v>2350</v>
      </c>
      <c r="B101" s="108" t="b">
        <v>0</v>
      </c>
      <c r="C101" s="127" t="s">
        <v>88</v>
      </c>
      <c r="D101" s="108">
        <v>1</v>
      </c>
      <c r="E101" s="108" t="s">
        <v>65</v>
      </c>
      <c r="F101" s="108" t="s">
        <v>44</v>
      </c>
      <c r="G101" s="121">
        <v>3</v>
      </c>
      <c r="H101" s="187">
        <v>999.05797511525861</v>
      </c>
      <c r="I101" s="187">
        <v>1115.9523854871434</v>
      </c>
      <c r="J101" s="187">
        <v>1301.471214000384</v>
      </c>
      <c r="K101" s="2">
        <v>1138.8271915342621</v>
      </c>
      <c r="L101" s="181">
        <v>0</v>
      </c>
      <c r="M101" s="181">
        <v>3.4328915303204108</v>
      </c>
      <c r="N101" s="181">
        <v>0</v>
      </c>
      <c r="O101" s="197">
        <v>1.1442971767734702</v>
      </c>
      <c r="P101" s="187">
        <v>401.4901066870508</v>
      </c>
      <c r="Q101" s="187">
        <v>423.89084225328111</v>
      </c>
      <c r="R101" s="187">
        <v>466.23867294961804</v>
      </c>
      <c r="S101" s="197">
        <v>430.53987396331667</v>
      </c>
      <c r="T101">
        <v>11.826000000000001</v>
      </c>
      <c r="U101">
        <v>11.792</v>
      </c>
      <c r="V101">
        <v>16.297000000000001</v>
      </c>
      <c r="W101" s="2">
        <v>13.305000000000001</v>
      </c>
      <c r="X101" t="s">
        <v>56</v>
      </c>
      <c r="Y101" t="s">
        <v>56</v>
      </c>
      <c r="Z101" t="s">
        <v>56</v>
      </c>
      <c r="AA101" t="s">
        <v>56</v>
      </c>
      <c r="AB101" s="180">
        <v>2.0830000000000002</v>
      </c>
      <c r="AC101" s="180">
        <v>2.0789300000000002</v>
      </c>
      <c r="AD101" s="180">
        <v>2.09843</v>
      </c>
      <c r="AE101" s="2">
        <v>2.0867866666666668</v>
      </c>
      <c r="AI101" s="2">
        <v>0</v>
      </c>
      <c r="AJ101" s="181">
        <v>299.53900505514707</v>
      </c>
      <c r="AK101" s="181">
        <v>221.88074448529409</v>
      </c>
      <c r="AL101" s="181">
        <v>215.35096852836773</v>
      </c>
      <c r="AM101" s="197">
        <v>225.86750651313238</v>
      </c>
      <c r="AN101" s="181">
        <v>176.69823058737865</v>
      </c>
      <c r="AO101" s="181">
        <v>225.57875689338235</v>
      </c>
      <c r="AP101" s="181">
        <v>147.92049632352939</v>
      </c>
      <c r="AQ101" s="197">
        <v>183.3991612680968</v>
      </c>
    </row>
    <row r="102" spans="1:43" x14ac:dyDescent="0.3">
      <c r="A102" s="40">
        <v>2350</v>
      </c>
      <c r="B102" s="108" t="b">
        <v>0</v>
      </c>
      <c r="C102" s="127" t="s">
        <v>88</v>
      </c>
      <c r="D102" s="108">
        <v>1</v>
      </c>
      <c r="E102" s="108" t="s">
        <v>65</v>
      </c>
      <c r="F102" s="108" t="s">
        <v>44</v>
      </c>
      <c r="G102" s="121">
        <v>4</v>
      </c>
      <c r="H102" s="187">
        <v>751.71133536479954</v>
      </c>
      <c r="I102" s="187">
        <v>1184.0534553413208</v>
      </c>
      <c r="J102" s="187">
        <v>1433.2926100102879</v>
      </c>
      <c r="K102" s="2">
        <v>1123.0191335721363</v>
      </c>
      <c r="L102" s="181">
        <v>17.164457651602053</v>
      </c>
      <c r="M102" s="181">
        <v>3.4328915303204108</v>
      </c>
      <c r="N102" s="181">
        <v>0</v>
      </c>
      <c r="O102" s="197">
        <v>6.8657830606408217</v>
      </c>
      <c r="P102" s="187">
        <v>391.15130565648326</v>
      </c>
      <c r="Q102" s="187">
        <v>441.12217730422782</v>
      </c>
      <c r="R102" s="187">
        <v>488.00099256703413</v>
      </c>
      <c r="S102" s="197">
        <v>440.09149184258177</v>
      </c>
      <c r="T102">
        <v>11.635999999999999</v>
      </c>
      <c r="U102">
        <v>10.875999999999999</v>
      </c>
      <c r="V102">
        <v>13.007</v>
      </c>
      <c r="W102" s="2">
        <v>11.839666666666666</v>
      </c>
      <c r="X102" t="s">
        <v>56</v>
      </c>
      <c r="Y102" t="s">
        <v>56</v>
      </c>
      <c r="Z102" t="s">
        <v>56</v>
      </c>
      <c r="AA102" t="s">
        <v>56</v>
      </c>
      <c r="AB102" s="180">
        <v>1.89</v>
      </c>
      <c r="AC102" s="180">
        <v>1.9843</v>
      </c>
      <c r="AD102" s="180">
        <v>2.0001000000000002</v>
      </c>
      <c r="AE102" s="2">
        <v>1.9581333333333333</v>
      </c>
      <c r="AI102" s="2">
        <v>0</v>
      </c>
      <c r="AJ102" s="181">
        <v>284.74695542279409</v>
      </c>
      <c r="AK102" s="181">
        <v>77.658260569852928</v>
      </c>
      <c r="AL102" s="181">
        <v>136.8264590992647</v>
      </c>
      <c r="AM102" s="197">
        <v>175.03925398284312</v>
      </c>
      <c r="AN102" s="181">
        <v>221.88074448529409</v>
      </c>
      <c r="AO102" s="181">
        <v>188.5986328125</v>
      </c>
      <c r="AP102" s="181">
        <v>155.31652113970586</v>
      </c>
      <c r="AQ102" s="197">
        <v>188.59863281249997</v>
      </c>
    </row>
    <row r="103" spans="1:43" x14ac:dyDescent="0.3">
      <c r="A103" s="40">
        <v>2350</v>
      </c>
      <c r="B103" s="108" t="b">
        <v>0</v>
      </c>
      <c r="C103" s="127" t="s">
        <v>88</v>
      </c>
      <c r="D103" s="108">
        <v>1</v>
      </c>
      <c r="E103" s="108" t="s">
        <v>65</v>
      </c>
      <c r="F103" s="108" t="s">
        <v>45</v>
      </c>
      <c r="G103" s="121">
        <v>1</v>
      </c>
      <c r="H103" s="187">
        <v>441.12640366498141</v>
      </c>
      <c r="I103" s="187">
        <v>516.12070286549795</v>
      </c>
      <c r="J103" s="187">
        <v>401.5042715992642</v>
      </c>
      <c r="K103" s="2">
        <v>452.91712604324789</v>
      </c>
      <c r="L103" s="181">
        <v>49.776927189645953</v>
      </c>
      <c r="M103" s="181">
        <v>0</v>
      </c>
      <c r="N103" s="181">
        <v>13.731566121281643</v>
      </c>
      <c r="O103" s="197">
        <v>21.169497770309199</v>
      </c>
      <c r="P103" s="187">
        <v>427.33710926347072</v>
      </c>
      <c r="Q103" s="187">
        <v>337.73416699854954</v>
      </c>
      <c r="R103" s="187">
        <v>277.4244943202367</v>
      </c>
      <c r="S103" s="197">
        <v>347.49859019408569</v>
      </c>
      <c r="T103">
        <v>18.658000000000001</v>
      </c>
      <c r="U103">
        <v>28.25</v>
      </c>
      <c r="V103">
        <v>22.422000000000001</v>
      </c>
      <c r="W103" s="2">
        <v>23.11</v>
      </c>
      <c r="X103" t="s">
        <v>56</v>
      </c>
      <c r="Y103" t="s">
        <v>56</v>
      </c>
      <c r="Z103" t="s">
        <v>56</v>
      </c>
      <c r="AA103" t="s">
        <v>56</v>
      </c>
      <c r="AB103" s="195">
        <v>2.09</v>
      </c>
      <c r="AC103" s="195">
        <v>2.13</v>
      </c>
      <c r="AD103" s="195">
        <v>1.61</v>
      </c>
      <c r="AE103" s="2">
        <v>1.9433333333333334</v>
      </c>
      <c r="AI103" s="2">
        <v>0</v>
      </c>
      <c r="AJ103" s="181">
        <v>210.78670726102942</v>
      </c>
      <c r="AK103" s="181">
        <v>110.94037224264704</v>
      </c>
      <c r="AL103" s="181">
        <v>262.5588809742647</v>
      </c>
      <c r="AM103" s="197">
        <v>229.27676930147058</v>
      </c>
      <c r="AN103" s="181">
        <v>199.6926700367647</v>
      </c>
      <c r="AO103" s="181">
        <v>207.08869485294116</v>
      </c>
      <c r="AP103" s="181">
        <v>147.92049632352939</v>
      </c>
      <c r="AQ103" s="197">
        <v>184.90062040441177</v>
      </c>
    </row>
    <row r="104" spans="1:43" x14ac:dyDescent="0.3">
      <c r="A104" s="40">
        <v>2350</v>
      </c>
      <c r="B104" s="108" t="b">
        <v>0</v>
      </c>
      <c r="C104" s="127" t="s">
        <v>88</v>
      </c>
      <c r="D104" s="108">
        <v>1</v>
      </c>
      <c r="E104" s="108" t="s">
        <v>65</v>
      </c>
      <c r="F104" s="108" t="s">
        <v>45</v>
      </c>
      <c r="G104" s="121">
        <v>2</v>
      </c>
      <c r="H104" s="187">
        <v>454.33378102022027</v>
      </c>
      <c r="I104" s="187">
        <v>530.93656968060634</v>
      </c>
      <c r="J104" s="187">
        <v>480.74853573069794</v>
      </c>
      <c r="K104" s="2">
        <v>488.67296214384152</v>
      </c>
      <c r="L104" s="181">
        <v>44.62758989416534</v>
      </c>
      <c r="M104" s="181">
        <v>0</v>
      </c>
      <c r="N104" s="181">
        <v>3.4328915303204108</v>
      </c>
      <c r="O104" s="197">
        <v>16.020160474828582</v>
      </c>
      <c r="P104" s="187">
        <v>332.56476648326543</v>
      </c>
      <c r="Q104" s="187">
        <v>334.28789998835998</v>
      </c>
      <c r="R104" s="187">
        <v>303.27149689665657</v>
      </c>
      <c r="S104" s="197">
        <v>323.37472112276066</v>
      </c>
      <c r="T104">
        <v>16.207000000000001</v>
      </c>
      <c r="U104">
        <v>18.625</v>
      </c>
      <c r="V104">
        <v>22.765999999999998</v>
      </c>
      <c r="W104" s="2">
        <v>19.199333333333332</v>
      </c>
      <c r="X104" t="s">
        <v>56</v>
      </c>
      <c r="Y104" t="s">
        <v>56</v>
      </c>
      <c r="Z104" t="s">
        <v>56</v>
      </c>
      <c r="AA104" t="s">
        <v>56</v>
      </c>
      <c r="AB104" s="195">
        <v>1.74</v>
      </c>
      <c r="AC104" s="195">
        <v>2.17</v>
      </c>
      <c r="AD104" s="195">
        <v>2.16</v>
      </c>
      <c r="AE104" s="2">
        <v>2.0233333333333334</v>
      </c>
      <c r="AI104" s="2">
        <v>0</v>
      </c>
      <c r="AJ104" s="181">
        <v>173.80658318014707</v>
      </c>
      <c r="AK104" s="181">
        <v>12.95897239580869</v>
      </c>
      <c r="AL104" s="181">
        <v>284.74695542279409</v>
      </c>
      <c r="AM104" s="197">
        <v>201.5469858966421</v>
      </c>
      <c r="AN104" s="181">
        <v>162.71254595588235</v>
      </c>
      <c r="AO104" s="181">
        <v>23.954464125585766</v>
      </c>
      <c r="AP104" s="181">
        <v>122.03440946691175</v>
      </c>
      <c r="AQ104" s="197">
        <v>102.90047318279329</v>
      </c>
    </row>
    <row r="105" spans="1:43" x14ac:dyDescent="0.3">
      <c r="A105" s="40">
        <v>2350</v>
      </c>
      <c r="B105" s="108" t="b">
        <v>0</v>
      </c>
      <c r="C105" s="127" t="s">
        <v>88</v>
      </c>
      <c r="D105" s="108">
        <v>1</v>
      </c>
      <c r="E105" s="108" t="s">
        <v>65</v>
      </c>
      <c r="F105" s="108" t="s">
        <v>45</v>
      </c>
      <c r="G105" s="121">
        <v>3</v>
      </c>
      <c r="H105" s="187">
        <v>520.3706677964152</v>
      </c>
      <c r="I105" s="187">
        <v>573.20017721737133</v>
      </c>
      <c r="J105" s="187">
        <v>475.46558478860277</v>
      </c>
      <c r="K105" s="2">
        <v>523.0121432674631</v>
      </c>
      <c r="L105" s="181">
        <v>30.896023772883698</v>
      </c>
      <c r="M105" s="181">
        <v>0</v>
      </c>
      <c r="N105" s="181">
        <v>0</v>
      </c>
      <c r="O105" s="197">
        <v>10.298674590961232</v>
      </c>
      <c r="P105" s="187">
        <v>394.59757266667219</v>
      </c>
      <c r="Q105" s="187">
        <v>246.40809122853327</v>
      </c>
      <c r="R105" s="187">
        <v>263.63942627948001</v>
      </c>
      <c r="S105" s="197">
        <v>301.54836339156185</v>
      </c>
      <c r="T105">
        <v>15.055999999999999</v>
      </c>
      <c r="U105">
        <v>17.184000000000001</v>
      </c>
      <c r="V105">
        <v>17.619</v>
      </c>
      <c r="W105" s="2">
        <v>16.619666666666667</v>
      </c>
      <c r="X105" t="s">
        <v>56</v>
      </c>
      <c r="Y105" t="s">
        <v>56</v>
      </c>
      <c r="Z105" t="s">
        <v>56</v>
      </c>
      <c r="AA105" t="s">
        <v>56</v>
      </c>
      <c r="AB105" s="195">
        <v>1.52</v>
      </c>
      <c r="AC105" s="195">
        <v>1.64</v>
      </c>
      <c r="AD105" s="195">
        <v>1.76</v>
      </c>
      <c r="AE105" s="2">
        <v>1.64</v>
      </c>
      <c r="AI105" s="2">
        <v>0</v>
      </c>
      <c r="AJ105" s="181">
        <v>251.46484375</v>
      </c>
      <c r="AK105" s="181">
        <v>214.48471966911765</v>
      </c>
      <c r="AL105" s="181">
        <v>414.49177130053272</v>
      </c>
      <c r="AM105" s="197">
        <v>266.36168724723643</v>
      </c>
      <c r="AN105" s="181">
        <v>133.12844669117646</v>
      </c>
      <c r="AO105" s="181">
        <v>133.12844669117646</v>
      </c>
      <c r="AP105" s="181">
        <v>127.83391077493064</v>
      </c>
      <c r="AQ105" s="197">
        <v>131.36360138576117</v>
      </c>
    </row>
    <row r="106" spans="1:43" x14ac:dyDescent="0.3">
      <c r="A106" s="40">
        <v>2350</v>
      </c>
      <c r="B106" s="108" t="b">
        <v>0</v>
      </c>
      <c r="C106" s="127" t="s">
        <v>88</v>
      </c>
      <c r="D106" s="108">
        <v>1</v>
      </c>
      <c r="E106" s="108" t="s">
        <v>65</v>
      </c>
      <c r="F106" s="108" t="s">
        <v>45</v>
      </c>
      <c r="G106" s="121">
        <v>4</v>
      </c>
      <c r="H106" s="187">
        <v>449.05083007812505</v>
      </c>
      <c r="I106" s="187">
        <v>570.55870174632298</v>
      </c>
      <c r="J106" s="187">
        <v>430.56050178079022</v>
      </c>
      <c r="K106" s="2">
        <v>483.39001120174606</v>
      </c>
      <c r="L106" s="181">
        <v>53.209818719966364</v>
      </c>
      <c r="M106" s="181">
        <v>0</v>
      </c>
      <c r="N106" s="181">
        <v>6.8657830606408217</v>
      </c>
      <c r="O106" s="197">
        <v>20.025200593535729</v>
      </c>
      <c r="P106" s="187">
        <v>351.51923503930669</v>
      </c>
      <c r="Q106" s="187">
        <v>311.88716442212967</v>
      </c>
      <c r="R106" s="187">
        <v>292.93269586608892</v>
      </c>
      <c r="S106" s="197">
        <v>318.77969844250845</v>
      </c>
      <c r="T106">
        <v>22.27</v>
      </c>
      <c r="U106">
        <v>18.591999999999999</v>
      </c>
      <c r="V106">
        <v>15.345000000000001</v>
      </c>
      <c r="W106" s="2">
        <v>18.735666666666663</v>
      </c>
      <c r="X106" t="s">
        <v>56</v>
      </c>
      <c r="Y106" t="s">
        <v>56</v>
      </c>
      <c r="Z106" t="s">
        <v>56</v>
      </c>
      <c r="AA106" t="s">
        <v>56</v>
      </c>
      <c r="AB106" s="195">
        <v>2.04</v>
      </c>
      <c r="AC106" s="195">
        <v>1.77</v>
      </c>
      <c r="AD106" s="195">
        <v>2.08</v>
      </c>
      <c r="AE106" s="2">
        <v>1.9633333333333336</v>
      </c>
      <c r="AI106" s="2">
        <v>0</v>
      </c>
      <c r="AJ106" s="181">
        <v>229.27676930147058</v>
      </c>
      <c r="AK106" s="181">
        <v>284.74695542279409</v>
      </c>
      <c r="AL106" s="181">
        <v>287.46666815749666</v>
      </c>
      <c r="AM106" s="197">
        <v>320.16830880985185</v>
      </c>
      <c r="AN106" s="181">
        <v>170.10857077205881</v>
      </c>
      <c r="AO106" s="181">
        <v>118.33639705882354</v>
      </c>
      <c r="AP106" s="181">
        <v>137.6600946106322</v>
      </c>
      <c r="AQ106" s="197">
        <v>142.03502081383817</v>
      </c>
    </row>
    <row r="107" spans="1:43" x14ac:dyDescent="0.3">
      <c r="A107" s="40">
        <v>2350</v>
      </c>
      <c r="B107" s="108" t="b">
        <v>0</v>
      </c>
      <c r="C107" s="127" t="s">
        <v>88</v>
      </c>
      <c r="D107" s="108">
        <v>1</v>
      </c>
      <c r="E107" s="108" t="s">
        <v>65</v>
      </c>
      <c r="F107" s="108" t="s">
        <v>46</v>
      </c>
      <c r="G107" s="121">
        <v>1</v>
      </c>
      <c r="H107" s="187">
        <v>1344.5733391620774</v>
      </c>
      <c r="I107" s="187">
        <v>1151.1928468857732</v>
      </c>
      <c r="J107" s="187">
        <v>1287.0988791195061</v>
      </c>
      <c r="K107" s="2">
        <v>1260.9550217224523</v>
      </c>
      <c r="L107" s="189" t="s">
        <v>56</v>
      </c>
      <c r="M107" s="189" t="s">
        <v>56</v>
      </c>
      <c r="N107" s="189" t="s">
        <v>56</v>
      </c>
      <c r="O107" s="189" t="s">
        <v>56</v>
      </c>
      <c r="P107" s="133" t="s">
        <v>56</v>
      </c>
      <c r="Q107" s="133" t="s">
        <v>56</v>
      </c>
      <c r="R107" s="133" t="s">
        <v>56</v>
      </c>
      <c r="S107" s="133" t="s">
        <v>56</v>
      </c>
      <c r="T107">
        <v>8.9209999999999994</v>
      </c>
      <c r="U107">
        <v>12.039</v>
      </c>
      <c r="V107">
        <v>10.199</v>
      </c>
      <c r="W107" s="2">
        <v>10.386333333333333</v>
      </c>
      <c r="X107" t="s">
        <v>56</v>
      </c>
      <c r="Y107" t="s">
        <v>56</v>
      </c>
      <c r="Z107" t="s">
        <v>56</v>
      </c>
      <c r="AA107" t="s">
        <v>56</v>
      </c>
      <c r="AB107" s="195" t="s">
        <v>56</v>
      </c>
      <c r="AC107" s="195" t="s">
        <v>56</v>
      </c>
      <c r="AD107" s="195" t="s">
        <v>56</v>
      </c>
      <c r="AE107" s="2" t="e">
        <v>#VALUE!</v>
      </c>
      <c r="AI107" s="2">
        <v>0</v>
      </c>
      <c r="AJ107" s="181" t="s">
        <v>56</v>
      </c>
      <c r="AK107" s="181" t="s">
        <v>56</v>
      </c>
      <c r="AL107" s="181" t="s">
        <v>56</v>
      </c>
      <c r="AM107" s="181" t="s">
        <v>56</v>
      </c>
      <c r="AN107" s="181" t="s">
        <v>56</v>
      </c>
      <c r="AO107" s="181" t="s">
        <v>56</v>
      </c>
      <c r="AP107" s="181" t="s">
        <v>56</v>
      </c>
      <c r="AQ107" s="181" t="s">
        <v>56</v>
      </c>
    </row>
    <row r="108" spans="1:43" x14ac:dyDescent="0.3">
      <c r="A108" s="40">
        <v>2350</v>
      </c>
      <c r="B108" s="108" t="b">
        <v>0</v>
      </c>
      <c r="C108" s="127" t="s">
        <v>88</v>
      </c>
      <c r="D108" s="108">
        <v>1</v>
      </c>
      <c r="E108" s="108" t="s">
        <v>65</v>
      </c>
      <c r="F108" s="108" t="s">
        <v>46</v>
      </c>
      <c r="G108" s="121">
        <v>2</v>
      </c>
      <c r="H108" s="187">
        <v>1018.2245340680403</v>
      </c>
      <c r="I108" s="187">
        <v>1176.9643911192375</v>
      </c>
      <c r="J108" s="187">
        <v>1301.6068030902672</v>
      </c>
      <c r="K108" s="2">
        <v>1165.598576092515</v>
      </c>
      <c r="L108" s="189" t="s">
        <v>56</v>
      </c>
      <c r="M108" s="189" t="s">
        <v>56</v>
      </c>
      <c r="N108" s="189" t="s">
        <v>56</v>
      </c>
      <c r="O108" s="189" t="s">
        <v>56</v>
      </c>
      <c r="P108" s="133" t="s">
        <v>56</v>
      </c>
      <c r="Q108" s="133" t="s">
        <v>56</v>
      </c>
      <c r="R108" s="133" t="s">
        <v>56</v>
      </c>
      <c r="S108" s="133" t="s">
        <v>56</v>
      </c>
      <c r="T108">
        <v>9.08</v>
      </c>
      <c r="U108">
        <v>8.2840000000000007</v>
      </c>
      <c r="V108">
        <v>11.375999999999999</v>
      </c>
      <c r="W108" s="2">
        <v>9.58</v>
      </c>
      <c r="X108" t="s">
        <v>56</v>
      </c>
      <c r="Y108" t="s">
        <v>56</v>
      </c>
      <c r="Z108" t="s">
        <v>56</v>
      </c>
      <c r="AA108" t="s">
        <v>56</v>
      </c>
      <c r="AB108" s="195" t="s">
        <v>56</v>
      </c>
      <c r="AC108" s="195" t="s">
        <v>56</v>
      </c>
      <c r="AD108" s="195" t="s">
        <v>56</v>
      </c>
      <c r="AE108" s="2" t="e">
        <v>#VALUE!</v>
      </c>
      <c r="AI108" s="2">
        <v>0</v>
      </c>
      <c r="AJ108" s="181" t="s">
        <v>56</v>
      </c>
      <c r="AK108" s="181" t="s">
        <v>56</v>
      </c>
      <c r="AL108" s="181" t="s">
        <v>56</v>
      </c>
      <c r="AM108" s="181" t="s">
        <v>56</v>
      </c>
      <c r="AN108" s="181" t="s">
        <v>56</v>
      </c>
      <c r="AO108" s="181" t="s">
        <v>56</v>
      </c>
      <c r="AP108" s="181" t="s">
        <v>56</v>
      </c>
      <c r="AQ108" s="181" t="s">
        <v>56</v>
      </c>
    </row>
    <row r="109" spans="1:43" x14ac:dyDescent="0.3">
      <c r="A109" s="40">
        <v>2350</v>
      </c>
      <c r="B109" s="108" t="b">
        <v>0</v>
      </c>
      <c r="C109" s="127" t="s">
        <v>88</v>
      </c>
      <c r="D109" s="108">
        <v>1</v>
      </c>
      <c r="E109" s="108" t="s">
        <v>65</v>
      </c>
      <c r="F109" s="108" t="s">
        <v>46</v>
      </c>
      <c r="G109" s="121">
        <v>3</v>
      </c>
      <c r="H109" s="187">
        <v>2106.5766944319648</v>
      </c>
      <c r="I109" s="187">
        <v>1019.0400684279589</v>
      </c>
      <c r="J109" s="187">
        <v>1083.2635105168436</v>
      </c>
      <c r="K109" s="2">
        <v>1402.9600911255891</v>
      </c>
      <c r="L109" s="189" t="s">
        <v>56</v>
      </c>
      <c r="M109" s="189" t="s">
        <v>56</v>
      </c>
      <c r="N109" s="189" t="s">
        <v>56</v>
      </c>
      <c r="O109" s="189" t="s">
        <v>56</v>
      </c>
      <c r="P109" s="133" t="s">
        <v>56</v>
      </c>
      <c r="Q109" s="133" t="s">
        <v>56</v>
      </c>
      <c r="R109" s="133" t="s">
        <v>56</v>
      </c>
      <c r="S109" s="133" t="s">
        <v>56</v>
      </c>
      <c r="T109">
        <v>9.4849999999999994</v>
      </c>
      <c r="U109">
        <v>8.5990000000000002</v>
      </c>
      <c r="V109">
        <v>9.8049999999999997</v>
      </c>
      <c r="W109" s="2">
        <v>9.2963333333333331</v>
      </c>
      <c r="X109" t="s">
        <v>56</v>
      </c>
      <c r="Y109" t="s">
        <v>56</v>
      </c>
      <c r="Z109" t="s">
        <v>56</v>
      </c>
      <c r="AA109" t="s">
        <v>56</v>
      </c>
      <c r="AB109" s="195" t="s">
        <v>56</v>
      </c>
      <c r="AC109" s="195" t="s">
        <v>56</v>
      </c>
      <c r="AD109" s="195" t="s">
        <v>56</v>
      </c>
      <c r="AE109" s="2" t="e">
        <v>#VALUE!</v>
      </c>
      <c r="AI109" s="2">
        <v>0</v>
      </c>
      <c r="AJ109" s="181" t="s">
        <v>56</v>
      </c>
      <c r="AK109" s="181" t="s">
        <v>56</v>
      </c>
      <c r="AL109" s="181" t="s">
        <v>56</v>
      </c>
      <c r="AM109" s="181" t="s">
        <v>56</v>
      </c>
      <c r="AN109" s="181" t="s">
        <v>56</v>
      </c>
      <c r="AO109" s="181" t="s">
        <v>56</v>
      </c>
      <c r="AP109" s="181" t="s">
        <v>56</v>
      </c>
      <c r="AQ109" s="181" t="s">
        <v>56</v>
      </c>
    </row>
    <row r="110" spans="1:43" x14ac:dyDescent="0.3">
      <c r="A110" s="40">
        <v>2350</v>
      </c>
      <c r="B110" s="108" t="b">
        <v>0</v>
      </c>
      <c r="C110" s="127" t="s">
        <v>88</v>
      </c>
      <c r="D110" s="108">
        <v>1</v>
      </c>
      <c r="E110" s="108" t="s">
        <v>65</v>
      </c>
      <c r="F110" s="108" t="s">
        <v>46</v>
      </c>
      <c r="G110" s="121">
        <v>4</v>
      </c>
      <c r="H110" s="187">
        <v>1750.222186531601</v>
      </c>
      <c r="I110" s="187">
        <v>1153.9690327843027</v>
      </c>
      <c r="J110" s="187">
        <v>1364.659801039199</v>
      </c>
      <c r="K110" s="2">
        <v>1422.9503401183676</v>
      </c>
      <c r="L110" s="189" t="s">
        <v>56</v>
      </c>
      <c r="M110" s="189" t="s">
        <v>56</v>
      </c>
      <c r="N110" s="189" t="s">
        <v>56</v>
      </c>
      <c r="O110" s="189" t="s">
        <v>56</v>
      </c>
      <c r="P110" s="133" t="s">
        <v>56</v>
      </c>
      <c r="Q110" s="133" t="s">
        <v>56</v>
      </c>
      <c r="R110" s="133" t="s">
        <v>56</v>
      </c>
      <c r="S110" s="133" t="s">
        <v>56</v>
      </c>
      <c r="T110">
        <v>10.423999999999999</v>
      </c>
      <c r="U110">
        <v>9.7219999999999995</v>
      </c>
      <c r="V110">
        <v>11.347</v>
      </c>
      <c r="W110" s="2">
        <v>10.497666666666667</v>
      </c>
      <c r="X110" t="s">
        <v>56</v>
      </c>
      <c r="Y110" t="s">
        <v>56</v>
      </c>
      <c r="Z110" t="s">
        <v>56</v>
      </c>
      <c r="AA110" t="s">
        <v>56</v>
      </c>
      <c r="AB110" s="195" t="s">
        <v>56</v>
      </c>
      <c r="AC110" s="195" t="s">
        <v>56</v>
      </c>
      <c r="AD110" s="195" t="s">
        <v>56</v>
      </c>
      <c r="AE110" s="2" t="e">
        <v>#VALUE!</v>
      </c>
      <c r="AI110" s="2">
        <v>0</v>
      </c>
      <c r="AJ110" s="181" t="s">
        <v>56</v>
      </c>
      <c r="AK110" s="181" t="s">
        <v>56</v>
      </c>
      <c r="AL110" s="181" t="s">
        <v>56</v>
      </c>
      <c r="AM110" s="181" t="s">
        <v>56</v>
      </c>
      <c r="AN110" s="181" t="s">
        <v>56</v>
      </c>
      <c r="AO110" s="181" t="s">
        <v>56</v>
      </c>
      <c r="AP110" s="181" t="s">
        <v>56</v>
      </c>
      <c r="AQ110" s="181" t="s">
        <v>56</v>
      </c>
    </row>
    <row r="111" spans="1:43" x14ac:dyDescent="0.3">
      <c r="A111" s="40">
        <v>2350</v>
      </c>
      <c r="B111" s="108" t="b">
        <v>0</v>
      </c>
      <c r="C111" s="127" t="s">
        <v>88</v>
      </c>
      <c r="D111" s="108">
        <v>1</v>
      </c>
      <c r="E111" s="108" t="s">
        <v>65</v>
      </c>
      <c r="F111" s="150" t="s">
        <v>47</v>
      </c>
      <c r="G111" s="121">
        <v>1</v>
      </c>
      <c r="H111" s="189" t="s">
        <v>56</v>
      </c>
      <c r="I111" s="189" t="s">
        <v>56</v>
      </c>
      <c r="J111" s="189" t="s">
        <v>56</v>
      </c>
      <c r="K111" s="189" t="s">
        <v>56</v>
      </c>
      <c r="L111" s="189" t="s">
        <v>56</v>
      </c>
      <c r="M111" s="189" t="s">
        <v>56</v>
      </c>
      <c r="N111" s="189" t="s">
        <v>56</v>
      </c>
      <c r="O111" s="189" t="s">
        <v>56</v>
      </c>
      <c r="P111" s="187">
        <v>381.38967412584213</v>
      </c>
      <c r="Q111" s="187">
        <v>420.99479671145019</v>
      </c>
      <c r="R111" s="187">
        <v>387.89820130593216</v>
      </c>
      <c r="S111" s="197">
        <v>396.76089071440816</v>
      </c>
      <c r="T111">
        <v>16.881</v>
      </c>
      <c r="U111">
        <v>13.79</v>
      </c>
      <c r="V111">
        <v>16.895</v>
      </c>
      <c r="W111" s="2">
        <v>15.855333333333334</v>
      </c>
      <c r="X111">
        <v>30.587</v>
      </c>
      <c r="Y111">
        <v>31.614999999999998</v>
      </c>
      <c r="Z111">
        <v>34.289000000000001</v>
      </c>
      <c r="AA111" s="2">
        <v>32.163666666666664</v>
      </c>
      <c r="AB111" s="195">
        <v>1.34</v>
      </c>
      <c r="AC111" s="195">
        <v>1.21</v>
      </c>
      <c r="AD111" s="195">
        <v>1.58</v>
      </c>
      <c r="AE111" s="2">
        <v>1.3766666666666667</v>
      </c>
      <c r="AI111" s="2">
        <v>0</v>
      </c>
      <c r="AJ111" s="181" t="s">
        <v>56</v>
      </c>
      <c r="AK111" s="181" t="s">
        <v>56</v>
      </c>
      <c r="AL111" s="181" t="s">
        <v>56</v>
      </c>
      <c r="AM111" s="181" t="s">
        <v>56</v>
      </c>
      <c r="AN111" s="181" t="s">
        <v>56</v>
      </c>
      <c r="AO111" s="181" t="s">
        <v>56</v>
      </c>
      <c r="AP111" s="181" t="s">
        <v>56</v>
      </c>
      <c r="AQ111" s="181" t="s">
        <v>56</v>
      </c>
    </row>
    <row r="112" spans="1:43" x14ac:dyDescent="0.3">
      <c r="A112" s="40">
        <v>2350</v>
      </c>
      <c r="B112" s="108" t="b">
        <v>0</v>
      </c>
      <c r="C112" s="127" t="s">
        <v>88</v>
      </c>
      <c r="D112" s="108">
        <v>1</v>
      </c>
      <c r="E112" s="108" t="s">
        <v>65</v>
      </c>
      <c r="F112" s="150" t="s">
        <v>47</v>
      </c>
      <c r="G112" s="121">
        <v>2</v>
      </c>
      <c r="H112" s="189" t="s">
        <v>56</v>
      </c>
      <c r="I112" s="189" t="s">
        <v>56</v>
      </c>
      <c r="J112" s="189" t="s">
        <v>56</v>
      </c>
      <c r="K112" s="189" t="s">
        <v>56</v>
      </c>
      <c r="L112" s="189" t="s">
        <v>56</v>
      </c>
      <c r="M112" s="189" t="s">
        <v>56</v>
      </c>
      <c r="N112" s="189" t="s">
        <v>56</v>
      </c>
      <c r="O112" s="189" t="s">
        <v>56</v>
      </c>
      <c r="P112" s="187">
        <v>282.79365741994343</v>
      </c>
      <c r="Q112" s="187">
        <v>1424.050227110969</v>
      </c>
      <c r="R112" s="187">
        <v>417.82693098427762</v>
      </c>
      <c r="S112" s="197">
        <v>708.22360517173001</v>
      </c>
      <c r="T112">
        <v>16.285</v>
      </c>
      <c r="U112">
        <v>15.202</v>
      </c>
      <c r="V112">
        <v>13.032999999999999</v>
      </c>
      <c r="W112" s="2">
        <v>14.840000000000002</v>
      </c>
      <c r="X112">
        <v>30.276</v>
      </c>
      <c r="Y112">
        <v>32.302</v>
      </c>
      <c r="Z112">
        <v>31.248000000000001</v>
      </c>
      <c r="AA112" s="2">
        <v>31.275333333333336</v>
      </c>
      <c r="AB112" s="195">
        <v>1.77</v>
      </c>
      <c r="AC112" s="195">
        <v>1.64</v>
      </c>
      <c r="AD112" s="195">
        <v>1.23</v>
      </c>
      <c r="AE112" s="2">
        <v>1.5466666666666669</v>
      </c>
      <c r="AI112" s="2">
        <v>0</v>
      </c>
      <c r="AJ112" s="181" t="s">
        <v>56</v>
      </c>
      <c r="AK112" s="181" t="s">
        <v>56</v>
      </c>
      <c r="AL112" s="181" t="s">
        <v>56</v>
      </c>
      <c r="AM112" s="181" t="s">
        <v>56</v>
      </c>
      <c r="AN112" s="181" t="s">
        <v>56</v>
      </c>
      <c r="AO112" s="181" t="s">
        <v>56</v>
      </c>
      <c r="AP112" s="181" t="s">
        <v>56</v>
      </c>
      <c r="AQ112" s="181" t="s">
        <v>56</v>
      </c>
    </row>
    <row r="113" spans="1:43" x14ac:dyDescent="0.3">
      <c r="A113" s="40">
        <v>2350</v>
      </c>
      <c r="B113" s="108" t="b">
        <v>0</v>
      </c>
      <c r="C113" s="127" t="s">
        <v>88</v>
      </c>
      <c r="D113" s="108">
        <v>1</v>
      </c>
      <c r="E113" s="108" t="s">
        <v>65</v>
      </c>
      <c r="F113" s="150" t="s">
        <v>47</v>
      </c>
      <c r="G113" s="121">
        <v>3</v>
      </c>
      <c r="H113" s="189" t="s">
        <v>56</v>
      </c>
      <c r="I113" s="189" t="s">
        <v>56</v>
      </c>
      <c r="J113" s="189" t="s">
        <v>56</v>
      </c>
      <c r="K113" s="189" t="s">
        <v>56</v>
      </c>
      <c r="L113" s="189" t="s">
        <v>56</v>
      </c>
      <c r="M113" s="189" t="s">
        <v>56</v>
      </c>
      <c r="N113" s="189" t="s">
        <v>56</v>
      </c>
      <c r="O113" s="189" t="s">
        <v>56</v>
      </c>
      <c r="P113" s="187">
        <v>571.99171439043891</v>
      </c>
      <c r="Q113" s="187">
        <v>472.1385803959285</v>
      </c>
      <c r="R113" s="187">
        <v>284.43921450561464</v>
      </c>
      <c r="S113" s="197">
        <v>442.85650309732733</v>
      </c>
      <c r="T113">
        <v>15.967000000000001</v>
      </c>
      <c r="U113">
        <v>13.316000000000001</v>
      </c>
      <c r="V113">
        <v>13</v>
      </c>
      <c r="W113" s="2">
        <v>14.094333333333333</v>
      </c>
      <c r="X113">
        <v>38.194000000000003</v>
      </c>
      <c r="Y113">
        <v>31.515000000000001</v>
      </c>
      <c r="Z113">
        <v>29.234999999999999</v>
      </c>
      <c r="AA113" s="2">
        <v>32.981333333333332</v>
      </c>
      <c r="AB113" s="195">
        <v>1.5</v>
      </c>
      <c r="AC113" s="195">
        <v>1.73</v>
      </c>
      <c r="AD113" s="195">
        <v>1.43</v>
      </c>
      <c r="AE113" s="2">
        <v>1.5533333333333335</v>
      </c>
      <c r="AI113" s="2">
        <v>0</v>
      </c>
      <c r="AJ113" s="181" t="s">
        <v>56</v>
      </c>
      <c r="AK113" s="181" t="s">
        <v>56</v>
      </c>
      <c r="AL113" s="181" t="s">
        <v>56</v>
      </c>
      <c r="AM113" s="181" t="s">
        <v>56</v>
      </c>
      <c r="AN113" s="181" t="s">
        <v>56</v>
      </c>
      <c r="AO113" s="181" t="s">
        <v>56</v>
      </c>
      <c r="AP113" s="181" t="s">
        <v>56</v>
      </c>
      <c r="AQ113" s="181" t="s">
        <v>56</v>
      </c>
    </row>
    <row r="114" spans="1:43" x14ac:dyDescent="0.3">
      <c r="A114" s="40">
        <v>2350</v>
      </c>
      <c r="B114" s="108" t="b">
        <v>0</v>
      </c>
      <c r="C114" s="127" t="s">
        <v>88</v>
      </c>
      <c r="D114" s="108">
        <v>1</v>
      </c>
      <c r="E114" s="108" t="s">
        <v>65</v>
      </c>
      <c r="F114" s="150" t="s">
        <v>47</v>
      </c>
      <c r="G114" s="121">
        <v>4</v>
      </c>
      <c r="H114" s="189" t="s">
        <v>56</v>
      </c>
      <c r="I114" s="189" t="s">
        <v>56</v>
      </c>
      <c r="J114" s="189" t="s">
        <v>56</v>
      </c>
      <c r="K114" s="189" t="s">
        <v>56</v>
      </c>
      <c r="L114" s="189" t="s">
        <v>56</v>
      </c>
      <c r="M114" s="189" t="s">
        <v>56</v>
      </c>
      <c r="N114" s="189" t="s">
        <v>56</v>
      </c>
      <c r="O114" s="189" t="s">
        <v>56</v>
      </c>
      <c r="P114" s="187">
        <v>480.77642744484262</v>
      </c>
      <c r="Q114" s="187">
        <v>576.95003062377543</v>
      </c>
      <c r="R114" s="187">
        <v>429.24162323234373</v>
      </c>
      <c r="S114" s="197">
        <v>495.65602710032061</v>
      </c>
      <c r="T114">
        <v>15.302</v>
      </c>
      <c r="U114">
        <v>13.419</v>
      </c>
      <c r="V114">
        <v>12.496</v>
      </c>
      <c r="W114" s="2">
        <v>13.738999999999999</v>
      </c>
      <c r="X114">
        <v>42.353999999999999</v>
      </c>
      <c r="Y114">
        <v>33.695999999999998</v>
      </c>
      <c r="Z114">
        <v>29.602</v>
      </c>
      <c r="AA114" s="2">
        <v>35.217333333333336</v>
      </c>
      <c r="AB114" s="195">
        <v>1.24</v>
      </c>
      <c r="AC114" s="195">
        <v>1.37</v>
      </c>
      <c r="AD114" s="195">
        <v>1.58</v>
      </c>
      <c r="AE114" s="2">
        <v>1.3966666666666667</v>
      </c>
      <c r="AI114" s="2">
        <v>0</v>
      </c>
      <c r="AJ114" s="181" t="s">
        <v>56</v>
      </c>
      <c r="AK114" s="181" t="s">
        <v>56</v>
      </c>
      <c r="AL114" s="181" t="s">
        <v>56</v>
      </c>
      <c r="AM114" s="181" t="s">
        <v>56</v>
      </c>
      <c r="AN114" s="181" t="s">
        <v>56</v>
      </c>
      <c r="AO114" s="181" t="s">
        <v>56</v>
      </c>
      <c r="AP114" s="181" t="s">
        <v>56</v>
      </c>
      <c r="AQ114" s="181" t="s">
        <v>56</v>
      </c>
    </row>
    <row r="115" spans="1:43" x14ac:dyDescent="0.3">
      <c r="A115" s="40">
        <v>2350</v>
      </c>
      <c r="B115" s="108" t="b">
        <v>0</v>
      </c>
      <c r="C115" s="127" t="s">
        <v>88</v>
      </c>
      <c r="D115" s="108">
        <v>1</v>
      </c>
      <c r="E115" s="108" t="s">
        <v>65</v>
      </c>
      <c r="F115" s="150" t="s">
        <v>217</v>
      </c>
      <c r="G115" s="121">
        <v>1</v>
      </c>
      <c r="H115" s="189" t="s">
        <v>56</v>
      </c>
      <c r="I115" s="189" t="s">
        <v>56</v>
      </c>
      <c r="J115" s="189" t="s">
        <v>56</v>
      </c>
      <c r="K115" s="189" t="s">
        <v>56</v>
      </c>
      <c r="L115" s="189" t="s">
        <v>56</v>
      </c>
      <c r="M115" s="189" t="s">
        <v>56</v>
      </c>
      <c r="N115" s="189" t="s">
        <v>56</v>
      </c>
      <c r="O115" s="189" t="s">
        <v>56</v>
      </c>
      <c r="P115" s="187">
        <v>503.31594249732439</v>
      </c>
      <c r="Q115" s="187">
        <v>637.76461182472792</v>
      </c>
      <c r="R115" s="187">
        <v>409.82462684830875</v>
      </c>
      <c r="S115" s="197">
        <v>516.96839372345369</v>
      </c>
      <c r="T115">
        <v>16.468</v>
      </c>
      <c r="U115">
        <v>18.745999999999999</v>
      </c>
      <c r="V115">
        <v>24.117999999999999</v>
      </c>
      <c r="W115" s="2">
        <v>19.777333333333331</v>
      </c>
      <c r="X115">
        <v>41.99</v>
      </c>
      <c r="Y115">
        <v>35.451000000000001</v>
      </c>
      <c r="Z115">
        <v>35.94</v>
      </c>
      <c r="AA115" s="2">
        <v>37.793666666666667</v>
      </c>
      <c r="AB115" s="195">
        <v>1.45</v>
      </c>
      <c r="AC115" s="195">
        <v>1.48</v>
      </c>
      <c r="AD115" s="195">
        <v>1.5</v>
      </c>
      <c r="AE115" s="2">
        <v>1.4766666666666666</v>
      </c>
      <c r="AI115" s="2">
        <v>0</v>
      </c>
      <c r="AJ115" s="181" t="s">
        <v>56</v>
      </c>
      <c r="AK115" s="181" t="s">
        <v>56</v>
      </c>
      <c r="AL115" s="181" t="s">
        <v>56</v>
      </c>
      <c r="AM115" s="181" t="s">
        <v>56</v>
      </c>
      <c r="AN115" s="181" t="s">
        <v>56</v>
      </c>
      <c r="AO115" s="181" t="s">
        <v>56</v>
      </c>
      <c r="AP115" s="181" t="s">
        <v>56</v>
      </c>
      <c r="AQ115" s="181" t="s">
        <v>56</v>
      </c>
    </row>
    <row r="116" spans="1:43" x14ac:dyDescent="0.3">
      <c r="A116" s="40">
        <v>2350</v>
      </c>
      <c r="B116" s="108" t="b">
        <v>0</v>
      </c>
      <c r="C116" s="127" t="s">
        <v>88</v>
      </c>
      <c r="D116" s="108">
        <v>1</v>
      </c>
      <c r="E116" s="108" t="s">
        <v>65</v>
      </c>
      <c r="F116" s="150" t="s">
        <v>217</v>
      </c>
      <c r="G116" s="121">
        <v>2</v>
      </c>
      <c r="H116" s="189" t="s">
        <v>56</v>
      </c>
      <c r="I116" s="189" t="s">
        <v>56</v>
      </c>
      <c r="J116" s="189" t="s">
        <v>56</v>
      </c>
      <c r="K116" s="189" t="s">
        <v>56</v>
      </c>
      <c r="L116" s="189" t="s">
        <v>56</v>
      </c>
      <c r="M116" s="189" t="s">
        <v>56</v>
      </c>
      <c r="N116" s="189" t="s">
        <v>56</v>
      </c>
      <c r="O116" s="189" t="s">
        <v>56</v>
      </c>
      <c r="P116" s="187">
        <v>560.53721673455209</v>
      </c>
      <c r="Q116" s="187">
        <v>513.35469662305161</v>
      </c>
      <c r="R116" s="187">
        <v>426.23379574116393</v>
      </c>
      <c r="S116" s="197">
        <v>500.04190303292256</v>
      </c>
      <c r="T116">
        <v>17.117000000000001</v>
      </c>
      <c r="U116">
        <v>18.363</v>
      </c>
      <c r="V116">
        <v>20.271000000000001</v>
      </c>
      <c r="W116" s="2">
        <v>18.583666666666669</v>
      </c>
      <c r="X116">
        <v>40.801000000000002</v>
      </c>
      <c r="Y116">
        <v>35.484000000000002</v>
      </c>
      <c r="Z116">
        <v>32.89</v>
      </c>
      <c r="AA116" s="2">
        <v>36.391666666666666</v>
      </c>
      <c r="AB116" s="195">
        <v>1.56</v>
      </c>
      <c r="AC116" s="195">
        <v>1.65</v>
      </c>
      <c r="AD116" s="195">
        <v>1.72</v>
      </c>
      <c r="AE116" s="2">
        <v>1.6433333333333333</v>
      </c>
      <c r="AI116" s="2">
        <v>0</v>
      </c>
      <c r="AJ116" s="181" t="s">
        <v>56</v>
      </c>
      <c r="AK116" s="181" t="s">
        <v>56</v>
      </c>
      <c r="AL116" s="181" t="s">
        <v>56</v>
      </c>
      <c r="AM116" s="181" t="s">
        <v>56</v>
      </c>
      <c r="AN116" s="181" t="s">
        <v>56</v>
      </c>
      <c r="AO116" s="181" t="s">
        <v>56</v>
      </c>
      <c r="AP116" s="181" t="s">
        <v>56</v>
      </c>
      <c r="AQ116" s="181" t="s">
        <v>56</v>
      </c>
    </row>
    <row r="117" spans="1:43" x14ac:dyDescent="0.3">
      <c r="A117" s="40">
        <v>2350</v>
      </c>
      <c r="B117" s="108" t="b">
        <v>0</v>
      </c>
      <c r="C117" s="127" t="s">
        <v>88</v>
      </c>
      <c r="D117" s="108">
        <v>1</v>
      </c>
      <c r="E117" s="108" t="s">
        <v>65</v>
      </c>
      <c r="F117" s="150" t="s">
        <v>217</v>
      </c>
      <c r="G117" s="121">
        <v>3</v>
      </c>
      <c r="H117" s="189" t="s">
        <v>56</v>
      </c>
      <c r="I117" s="189" t="s">
        <v>56</v>
      </c>
      <c r="J117" s="189" t="s">
        <v>56</v>
      </c>
      <c r="K117" s="189" t="s">
        <v>56</v>
      </c>
      <c r="L117" s="189" t="s">
        <v>56</v>
      </c>
      <c r="M117" s="189" t="s">
        <v>56</v>
      </c>
      <c r="N117" s="189" t="s">
        <v>56</v>
      </c>
      <c r="O117" s="189" t="s">
        <v>56</v>
      </c>
      <c r="P117" s="187">
        <v>492.67224887911232</v>
      </c>
      <c r="Q117" s="187">
        <v>618.65392717892507</v>
      </c>
      <c r="R117" s="187">
        <v>364.19780441903453</v>
      </c>
      <c r="S117" s="197">
        <v>491.84132682569066</v>
      </c>
      <c r="T117">
        <v>18.707999999999998</v>
      </c>
      <c r="U117">
        <v>16.128</v>
      </c>
      <c r="V117">
        <v>19.07</v>
      </c>
      <c r="W117" s="2">
        <v>17.968666666666667</v>
      </c>
      <c r="X117">
        <v>43.3</v>
      </c>
      <c r="Y117">
        <v>34.619999999999997</v>
      </c>
      <c r="Z117">
        <v>29.959</v>
      </c>
      <c r="AA117" s="2">
        <v>35.959666666666664</v>
      </c>
      <c r="AB117" s="195">
        <v>1.78</v>
      </c>
      <c r="AC117" s="195">
        <v>1.7</v>
      </c>
      <c r="AD117" s="195">
        <v>1.58</v>
      </c>
      <c r="AE117" s="2">
        <v>1.6866666666666668</v>
      </c>
      <c r="AI117" s="2">
        <v>0</v>
      </c>
      <c r="AJ117" s="181" t="s">
        <v>56</v>
      </c>
      <c r="AK117" s="181" t="s">
        <v>56</v>
      </c>
      <c r="AL117" s="181" t="s">
        <v>56</v>
      </c>
      <c r="AM117" s="181" t="s">
        <v>56</v>
      </c>
      <c r="AN117" s="181" t="s">
        <v>56</v>
      </c>
      <c r="AO117" s="181" t="s">
        <v>56</v>
      </c>
      <c r="AP117" s="181" t="s">
        <v>56</v>
      </c>
      <c r="AQ117" s="181" t="s">
        <v>56</v>
      </c>
    </row>
    <row r="118" spans="1:43" ht="15" customHeight="1" x14ac:dyDescent="0.3">
      <c r="A118" s="40">
        <v>2350</v>
      </c>
      <c r="B118" s="108" t="b">
        <v>0</v>
      </c>
      <c r="C118" s="127" t="s">
        <v>88</v>
      </c>
      <c r="D118" s="108">
        <v>1</v>
      </c>
      <c r="E118" s="108" t="s">
        <v>65</v>
      </c>
      <c r="F118" s="150" t="s">
        <v>217</v>
      </c>
      <c r="G118" s="121">
        <v>4</v>
      </c>
      <c r="H118" s="189" t="s">
        <v>56</v>
      </c>
      <c r="I118" s="189" t="s">
        <v>56</v>
      </c>
      <c r="J118" s="189" t="s">
        <v>56</v>
      </c>
      <c r="K118" s="189" t="s">
        <v>56</v>
      </c>
      <c r="L118" s="189" t="s">
        <v>56</v>
      </c>
      <c r="M118" s="189" t="s">
        <v>56</v>
      </c>
      <c r="N118" s="189" t="s">
        <v>56</v>
      </c>
      <c r="O118" s="189" t="s">
        <v>56</v>
      </c>
      <c r="P118" s="187">
        <v>624.05690059866185</v>
      </c>
      <c r="Q118" s="187">
        <v>468.88008407105713</v>
      </c>
      <c r="R118" s="181">
        <v>0</v>
      </c>
      <c r="S118" s="197">
        <v>364.31232822323972</v>
      </c>
      <c r="T118">
        <v>19.856000000000002</v>
      </c>
      <c r="U118">
        <v>14.584</v>
      </c>
      <c r="V118">
        <v>17.376999999999999</v>
      </c>
      <c r="W118" s="2">
        <v>17.272333333333332</v>
      </c>
      <c r="X118">
        <v>39.296999999999997</v>
      </c>
      <c r="Y118">
        <v>33.929000000000002</v>
      </c>
      <c r="Z118">
        <v>30.988</v>
      </c>
      <c r="AA118" s="2">
        <v>34.738</v>
      </c>
      <c r="AB118" s="195">
        <v>1.58</v>
      </c>
      <c r="AC118" s="195">
        <v>1.8</v>
      </c>
      <c r="AD118" s="195">
        <v>1.8</v>
      </c>
      <c r="AE118" s="2">
        <v>1.7266666666666666</v>
      </c>
      <c r="AI118" s="2">
        <v>0</v>
      </c>
      <c r="AJ118" s="181" t="s">
        <v>56</v>
      </c>
      <c r="AK118" s="181" t="s">
        <v>56</v>
      </c>
      <c r="AL118" s="181" t="s">
        <v>56</v>
      </c>
      <c r="AM118" s="181" t="s">
        <v>56</v>
      </c>
      <c r="AN118" s="181" t="s">
        <v>56</v>
      </c>
      <c r="AO118" s="181" t="s">
        <v>56</v>
      </c>
      <c r="AP118" s="181" t="s">
        <v>56</v>
      </c>
      <c r="AQ118" s="181" t="s">
        <v>56</v>
      </c>
    </row>
    <row r="119" spans="1:43" hidden="1" x14ac:dyDescent="0.3">
      <c r="A119" s="40">
        <v>2350</v>
      </c>
      <c r="B119" s="108" t="b">
        <v>0</v>
      </c>
      <c r="C119" s="127" t="s">
        <v>88</v>
      </c>
      <c r="D119" s="108">
        <v>1</v>
      </c>
      <c r="E119" s="108" t="s">
        <v>65</v>
      </c>
      <c r="F119" s="108" t="s">
        <v>56</v>
      </c>
      <c r="G119" s="121">
        <v>1</v>
      </c>
      <c r="H119" s="189" t="s">
        <v>56</v>
      </c>
      <c r="I119" s="189" t="s">
        <v>56</v>
      </c>
      <c r="J119" s="189" t="s">
        <v>56</v>
      </c>
      <c r="K119" s="189" t="s">
        <v>56</v>
      </c>
      <c r="L119" s="189" t="s">
        <v>56</v>
      </c>
      <c r="M119" s="189" t="s">
        <v>56</v>
      </c>
      <c r="N119" s="189" t="s">
        <v>56</v>
      </c>
      <c r="O119" s="189" t="s">
        <v>56</v>
      </c>
      <c r="P119" s="187">
        <v>990.58434116118133</v>
      </c>
      <c r="Q119" s="187">
        <v>1134.8177837647024</v>
      </c>
      <c r="R119" s="187">
        <v>882.00935129071411</v>
      </c>
      <c r="S119" s="197">
        <v>1002.4704920721994</v>
      </c>
      <c r="T119" t="s">
        <v>56</v>
      </c>
      <c r="U119" t="s">
        <v>56</v>
      </c>
      <c r="V119" t="s">
        <v>56</v>
      </c>
      <c r="W119" s="2" t="e">
        <v>#DIV/0!</v>
      </c>
      <c r="AA119" s="2">
        <v>0</v>
      </c>
      <c r="AB119" s="195">
        <v>1.41</v>
      </c>
      <c r="AC119" s="195">
        <v>1.2</v>
      </c>
      <c r="AD119" s="195">
        <v>1.23</v>
      </c>
      <c r="AE119" s="2">
        <v>1.28</v>
      </c>
      <c r="AI119" s="2">
        <v>0</v>
      </c>
      <c r="AJ119" s="181" t="s">
        <v>56</v>
      </c>
      <c r="AK119" s="181" t="s">
        <v>56</v>
      </c>
      <c r="AL119" s="181" t="s">
        <v>56</v>
      </c>
      <c r="AM119" s="181" t="s">
        <v>56</v>
      </c>
      <c r="AN119" s="181" t="s">
        <v>56</v>
      </c>
      <c r="AO119" s="181" t="s">
        <v>56</v>
      </c>
      <c r="AP119" s="181" t="s">
        <v>56</v>
      </c>
      <c r="AQ119" s="181" t="s">
        <v>56</v>
      </c>
    </row>
    <row r="120" spans="1:43" hidden="1" x14ac:dyDescent="0.3">
      <c r="A120" s="40">
        <v>2350</v>
      </c>
      <c r="B120" s="108" t="b">
        <v>0</v>
      </c>
      <c r="C120" s="127" t="s">
        <v>88</v>
      </c>
      <c r="D120" s="108">
        <v>1</v>
      </c>
      <c r="E120" s="108" t="s">
        <v>65</v>
      </c>
      <c r="F120" s="108" t="s">
        <v>56</v>
      </c>
      <c r="G120" s="121">
        <v>2</v>
      </c>
      <c r="H120" s="189" t="s">
        <v>56</v>
      </c>
      <c r="I120" s="189" t="s">
        <v>56</v>
      </c>
      <c r="J120" s="189" t="s">
        <v>56</v>
      </c>
      <c r="K120" s="189" t="s">
        <v>56</v>
      </c>
      <c r="L120" s="189" t="s">
        <v>56</v>
      </c>
      <c r="M120" s="189" t="s">
        <v>56</v>
      </c>
      <c r="N120" s="189" t="s">
        <v>56</v>
      </c>
      <c r="O120" s="189" t="s">
        <v>56</v>
      </c>
      <c r="P120" s="187">
        <v>956.05657972767449</v>
      </c>
      <c r="Q120" s="187">
        <v>1033.5935429744791</v>
      </c>
      <c r="R120" s="187">
        <v>1435.0573712076089</v>
      </c>
      <c r="S120" s="197">
        <v>1141.5691646365874</v>
      </c>
      <c r="T120" t="s">
        <v>56</v>
      </c>
      <c r="U120" t="s">
        <v>56</v>
      </c>
      <c r="V120" t="s">
        <v>56</v>
      </c>
      <c r="W120" s="2" t="e">
        <v>#DIV/0!</v>
      </c>
      <c r="AA120" s="2">
        <v>0</v>
      </c>
      <c r="AB120" s="195">
        <v>1.79</v>
      </c>
      <c r="AC120" s="195">
        <v>1.36</v>
      </c>
      <c r="AD120" s="195">
        <v>1.37</v>
      </c>
      <c r="AE120" s="2">
        <v>1.5066666666666668</v>
      </c>
      <c r="AI120" s="2">
        <v>0</v>
      </c>
      <c r="AJ120" s="181" t="s">
        <v>56</v>
      </c>
      <c r="AK120" s="181" t="s">
        <v>56</v>
      </c>
      <c r="AL120" s="181" t="s">
        <v>56</v>
      </c>
      <c r="AM120" s="181" t="s">
        <v>56</v>
      </c>
      <c r="AN120" s="181" t="s">
        <v>56</v>
      </c>
      <c r="AO120" s="181" t="s">
        <v>56</v>
      </c>
      <c r="AP120" s="181" t="s">
        <v>56</v>
      </c>
      <c r="AQ120" s="181" t="s">
        <v>56</v>
      </c>
    </row>
    <row r="121" spans="1:43" hidden="1" x14ac:dyDescent="0.3">
      <c r="A121" s="40">
        <v>2350</v>
      </c>
      <c r="B121" s="108" t="b">
        <v>0</v>
      </c>
      <c r="C121" s="127" t="s">
        <v>88</v>
      </c>
      <c r="D121" s="108">
        <v>1</v>
      </c>
      <c r="E121" s="108" t="s">
        <v>65</v>
      </c>
      <c r="F121" s="108" t="s">
        <v>56</v>
      </c>
      <c r="G121" s="121">
        <v>3</v>
      </c>
      <c r="H121" s="189" t="s">
        <v>56</v>
      </c>
      <c r="I121" s="189" t="s">
        <v>56</v>
      </c>
      <c r="J121" s="189" t="s">
        <v>56</v>
      </c>
      <c r="K121" s="189" t="s">
        <v>56</v>
      </c>
      <c r="L121" s="189" t="s">
        <v>56</v>
      </c>
      <c r="M121" s="189" t="s">
        <v>56</v>
      </c>
      <c r="N121" s="189" t="s">
        <v>56</v>
      </c>
      <c r="O121" s="189" t="s">
        <v>56</v>
      </c>
      <c r="P121" s="187">
        <v>955.97460417287471</v>
      </c>
      <c r="Q121" s="187">
        <v>1116.2829701232117</v>
      </c>
      <c r="R121" s="187">
        <v>966.80302160809481</v>
      </c>
      <c r="S121" s="197">
        <v>1013.020198634727</v>
      </c>
      <c r="T121" t="s">
        <v>56</v>
      </c>
      <c r="U121" t="s">
        <v>56</v>
      </c>
      <c r="V121" t="s">
        <v>56</v>
      </c>
      <c r="W121" s="2" t="e">
        <v>#DIV/0!</v>
      </c>
      <c r="AA121" s="2">
        <v>0</v>
      </c>
      <c r="AB121" s="195">
        <v>1.4</v>
      </c>
      <c r="AC121" s="195">
        <v>1.76</v>
      </c>
      <c r="AD121" s="195">
        <v>1.66</v>
      </c>
      <c r="AE121" s="2">
        <v>1.6066666666666667</v>
      </c>
      <c r="AI121" s="2">
        <v>0</v>
      </c>
      <c r="AJ121" s="181" t="s">
        <v>56</v>
      </c>
      <c r="AK121" s="181" t="s">
        <v>56</v>
      </c>
      <c r="AL121" s="181" t="s">
        <v>56</v>
      </c>
      <c r="AM121" s="181" t="s">
        <v>56</v>
      </c>
      <c r="AN121" s="181" t="s">
        <v>56</v>
      </c>
      <c r="AO121" s="181" t="s">
        <v>56</v>
      </c>
      <c r="AP121" s="181" t="s">
        <v>56</v>
      </c>
      <c r="AQ121" s="181" t="s">
        <v>56</v>
      </c>
    </row>
    <row r="122" spans="1:43" hidden="1" x14ac:dyDescent="0.3">
      <c r="A122" s="40">
        <v>2350</v>
      </c>
      <c r="B122" s="108" t="b">
        <v>0</v>
      </c>
      <c r="C122" s="127" t="s">
        <v>88</v>
      </c>
      <c r="D122" s="108">
        <v>1</v>
      </c>
      <c r="E122" s="108" t="s">
        <v>65</v>
      </c>
      <c r="F122" s="108" t="s">
        <v>56</v>
      </c>
      <c r="G122" s="121">
        <v>4</v>
      </c>
      <c r="H122" s="189" t="s">
        <v>56</v>
      </c>
      <c r="I122" s="189" t="s">
        <v>56</v>
      </c>
      <c r="J122" s="189" t="s">
        <v>56</v>
      </c>
      <c r="K122" s="189" t="s">
        <v>56</v>
      </c>
      <c r="L122" s="189" t="s">
        <v>56</v>
      </c>
      <c r="M122" s="189" t="s">
        <v>56</v>
      </c>
      <c r="N122" s="189" t="s">
        <v>56</v>
      </c>
      <c r="O122" s="189" t="s">
        <v>56</v>
      </c>
      <c r="P122" s="187">
        <v>911.39705872913339</v>
      </c>
      <c r="Q122" s="187">
        <v>862.44215574985935</v>
      </c>
      <c r="R122" s="187">
        <v>990.55382917421446</v>
      </c>
      <c r="S122" s="197">
        <v>921.4643478844024</v>
      </c>
      <c r="T122" t="s">
        <v>56</v>
      </c>
      <c r="U122" t="s">
        <v>56</v>
      </c>
      <c r="V122" t="s">
        <v>56</v>
      </c>
      <c r="W122" s="2" t="e">
        <v>#DIV/0!</v>
      </c>
      <c r="AA122" s="2">
        <v>0</v>
      </c>
      <c r="AB122" s="195">
        <v>1.1499999999999999</v>
      </c>
      <c r="AC122" s="195">
        <v>1.27</v>
      </c>
      <c r="AD122" s="195">
        <v>1.26</v>
      </c>
      <c r="AE122" s="2">
        <v>1.2266666666666666</v>
      </c>
      <c r="AI122" s="2">
        <v>0</v>
      </c>
      <c r="AJ122" s="181" t="s">
        <v>56</v>
      </c>
      <c r="AK122" s="181" t="s">
        <v>56</v>
      </c>
      <c r="AL122" s="181" t="s">
        <v>56</v>
      </c>
      <c r="AM122" s="181" t="s">
        <v>56</v>
      </c>
      <c r="AN122" s="181" t="s">
        <v>56</v>
      </c>
      <c r="AO122" s="181" t="s">
        <v>56</v>
      </c>
      <c r="AP122" s="181" t="s">
        <v>56</v>
      </c>
      <c r="AQ122" s="181" t="s">
        <v>56</v>
      </c>
    </row>
    <row r="123" spans="1:43" s="118" customFormat="1" x14ac:dyDescent="0.3">
      <c r="A123" s="126">
        <v>2351</v>
      </c>
      <c r="B123" s="127" t="b">
        <v>0</v>
      </c>
      <c r="C123" s="127" t="s">
        <v>88</v>
      </c>
      <c r="D123" s="127">
        <v>2</v>
      </c>
      <c r="E123" s="127" t="s">
        <v>65</v>
      </c>
      <c r="F123" s="127" t="s">
        <v>44</v>
      </c>
      <c r="G123" s="122">
        <v>1</v>
      </c>
      <c r="H123" s="187">
        <v>1204.2152045752</v>
      </c>
      <c r="I123" s="187">
        <v>1206.9899204575197</v>
      </c>
      <c r="J123" s="187">
        <v>1219.9942495040186</v>
      </c>
      <c r="K123" s="2">
        <v>1210.3997915122461</v>
      </c>
      <c r="L123" s="183">
        <v>52.766828468807326</v>
      </c>
      <c r="M123" s="183">
        <v>247.16819018306958</v>
      </c>
      <c r="N123" s="183">
        <v>39.478252598684726</v>
      </c>
      <c r="O123" s="197">
        <v>113.13775708352055</v>
      </c>
      <c r="P123" s="188">
        <v>312.49290521904408</v>
      </c>
      <c r="Q123" s="188">
        <v>470.41544689083304</v>
      </c>
      <c r="R123" s="188">
        <v>522.55546332798315</v>
      </c>
      <c r="S123" s="197">
        <v>435.15460514595344</v>
      </c>
      <c r="T123">
        <v>8.4700000000000006</v>
      </c>
      <c r="U123">
        <v>1.056</v>
      </c>
      <c r="V123">
        <v>7.9880000000000004</v>
      </c>
      <c r="W123" s="2">
        <v>5.8380000000000001</v>
      </c>
      <c r="X123" s="118" t="s">
        <v>56</v>
      </c>
      <c r="Y123" s="118" t="s">
        <v>56</v>
      </c>
      <c r="Z123" s="118" t="s">
        <v>56</v>
      </c>
      <c r="AA123" s="118" t="s">
        <v>56</v>
      </c>
      <c r="AB123" s="180">
        <v>1.5476000000000001</v>
      </c>
      <c r="AC123" s="180">
        <v>1.321456</v>
      </c>
      <c r="AD123" s="180">
        <v>1.4723649999999999</v>
      </c>
      <c r="AE123" s="2">
        <v>1.4471403333333335</v>
      </c>
      <c r="AI123" s="117">
        <v>0</v>
      </c>
      <c r="AJ123" s="183">
        <v>255.16285615808823</v>
      </c>
      <c r="AK123" s="183">
        <v>384.99079492223768</v>
      </c>
      <c r="AL123" s="183">
        <v>321.72707950367646</v>
      </c>
      <c r="AM123" s="194">
        <v>361.44531426236199</v>
      </c>
      <c r="AN123" s="183">
        <v>51.77217371323529</v>
      </c>
      <c r="AO123" s="183">
        <v>119.77491397580728</v>
      </c>
      <c r="AP123" s="183">
        <v>125.732421875</v>
      </c>
      <c r="AQ123" s="194">
        <v>99.093169854680866</v>
      </c>
    </row>
    <row r="124" spans="1:43" x14ac:dyDescent="0.3">
      <c r="A124" s="40">
        <v>2351</v>
      </c>
      <c r="B124" s="108" t="b">
        <v>0</v>
      </c>
      <c r="C124" s="127" t="s">
        <v>88</v>
      </c>
      <c r="D124" s="108">
        <v>2</v>
      </c>
      <c r="E124" s="108" t="s">
        <v>65</v>
      </c>
      <c r="F124" s="108" t="s">
        <v>44</v>
      </c>
      <c r="G124" s="121">
        <v>2</v>
      </c>
      <c r="H124" s="187">
        <v>1177.535327749421</v>
      </c>
      <c r="I124" s="187">
        <v>1177.535327749421</v>
      </c>
      <c r="J124" s="187">
        <v>1130.21546324</v>
      </c>
      <c r="K124" s="2">
        <v>1161.7620395796139</v>
      </c>
      <c r="L124" s="181">
        <v>35.929215500436278</v>
      </c>
      <c r="M124" s="181">
        <v>298.66156313787576</v>
      </c>
      <c r="N124" s="181">
        <v>12.015120356121438</v>
      </c>
      <c r="O124" s="197">
        <v>115.53529966481115</v>
      </c>
      <c r="P124" s="187">
        <v>367.0274365851584</v>
      </c>
      <c r="Q124" s="187">
        <v>427.33710926347072</v>
      </c>
      <c r="R124" s="187">
        <v>527.27885255896001</v>
      </c>
      <c r="S124" s="197">
        <v>440.54779946919643</v>
      </c>
      <c r="T124">
        <v>6.7569999999999997</v>
      </c>
      <c r="U124">
        <v>1.369</v>
      </c>
      <c r="V124">
        <v>11.545999999999999</v>
      </c>
      <c r="W124" s="2">
        <v>6.5573333333333323</v>
      </c>
      <c r="X124" t="s">
        <v>56</v>
      </c>
      <c r="Y124" t="s">
        <v>56</v>
      </c>
      <c r="Z124" t="s">
        <v>56</v>
      </c>
      <c r="AA124" t="s">
        <v>56</v>
      </c>
      <c r="AB124" s="180">
        <v>1.65479</v>
      </c>
      <c r="AC124" s="180">
        <v>1.8653999999999999</v>
      </c>
      <c r="AD124" s="180">
        <v>1.5488999999999999</v>
      </c>
      <c r="AE124" s="2">
        <v>1.6896966666666666</v>
      </c>
      <c r="AI124" s="2">
        <v>0</v>
      </c>
      <c r="AJ124" s="181">
        <v>329.12310431985293</v>
      </c>
      <c r="AK124" s="181">
        <v>214.48471966911765</v>
      </c>
      <c r="AL124" s="181">
        <v>299.53900505514707</v>
      </c>
      <c r="AM124" s="197">
        <v>325.82136044977966</v>
      </c>
      <c r="AN124" s="181">
        <v>66.564223345588232</v>
      </c>
      <c r="AO124" s="181">
        <v>114.63838465073529</v>
      </c>
      <c r="AP124" s="181">
        <v>140.52447150735293</v>
      </c>
      <c r="AQ124" s="197">
        <v>107.24235983455883</v>
      </c>
    </row>
    <row r="125" spans="1:43" x14ac:dyDescent="0.3">
      <c r="A125" s="40">
        <v>2351</v>
      </c>
      <c r="B125" s="108" t="b">
        <v>0</v>
      </c>
      <c r="C125" s="127" t="s">
        <v>88</v>
      </c>
      <c r="D125" s="108">
        <v>2</v>
      </c>
      <c r="E125" s="108" t="s">
        <v>65</v>
      </c>
      <c r="F125" s="108" t="s">
        <v>44</v>
      </c>
      <c r="G125" s="121">
        <v>3</v>
      </c>
      <c r="H125" s="187">
        <v>1362.77755748302</v>
      </c>
      <c r="I125" s="187">
        <v>1262.7775574830248</v>
      </c>
      <c r="J125" s="187">
        <v>715.83985265395097</v>
      </c>
      <c r="K125" s="2">
        <v>1113.7983225399987</v>
      </c>
      <c r="L125" s="181">
        <v>56.949119492578788</v>
      </c>
      <c r="M125" s="181">
        <v>223.1379494708267</v>
      </c>
      <c r="N125" s="181">
        <v>32.612469538043904</v>
      </c>
      <c r="O125" s="197">
        <v>104.23317950048313</v>
      </c>
      <c r="P125" s="187">
        <v>396.32070617176731</v>
      </c>
      <c r="Q125" s="187">
        <v>411.82890771761902</v>
      </c>
      <c r="R125" s="187">
        <v>482.47738142649661</v>
      </c>
      <c r="S125" s="197">
        <v>430.20899843862759</v>
      </c>
      <c r="T125">
        <v>8.2330000000000005</v>
      </c>
      <c r="U125">
        <v>2.5840000000000001</v>
      </c>
      <c r="V125">
        <v>7.91</v>
      </c>
      <c r="W125" s="2">
        <v>6.2423333333333337</v>
      </c>
      <c r="X125" t="s">
        <v>56</v>
      </c>
      <c r="Y125" t="s">
        <v>56</v>
      </c>
      <c r="Z125" t="s">
        <v>56</v>
      </c>
      <c r="AA125" t="s">
        <v>56</v>
      </c>
      <c r="AB125" s="180">
        <v>1.55264</v>
      </c>
      <c r="AC125" s="180">
        <v>1.3653999999999999</v>
      </c>
      <c r="AD125" s="180">
        <v>1.7865</v>
      </c>
      <c r="AE125" s="2">
        <v>1.5681799999999999</v>
      </c>
      <c r="AI125" s="2">
        <v>0</v>
      </c>
      <c r="AJ125" s="181">
        <v>240.3708065257353</v>
      </c>
      <c r="AK125" s="181">
        <v>314.3310546875</v>
      </c>
      <c r="AL125" s="181">
        <v>286.38926889832237</v>
      </c>
      <c r="AM125" s="197">
        <v>337.55576908418499</v>
      </c>
      <c r="AN125" s="181">
        <v>143.19463444916119</v>
      </c>
      <c r="AO125" s="181">
        <v>118.33639705882354</v>
      </c>
      <c r="AP125" s="181">
        <v>173.80658318014707</v>
      </c>
      <c r="AQ125" s="197">
        <v>145.11253822937726</v>
      </c>
    </row>
    <row r="126" spans="1:43" x14ac:dyDescent="0.3">
      <c r="A126" s="40">
        <v>2351</v>
      </c>
      <c r="B126" s="108" t="b">
        <v>0</v>
      </c>
      <c r="C126" s="127" t="s">
        <v>88</v>
      </c>
      <c r="D126" s="108">
        <v>2</v>
      </c>
      <c r="E126" s="108" t="s">
        <v>65</v>
      </c>
      <c r="F126" s="108" t="s">
        <v>44</v>
      </c>
      <c r="G126" s="121">
        <v>4</v>
      </c>
      <c r="H126" s="187">
        <v>1290.5356190086193</v>
      </c>
      <c r="I126" s="187">
        <v>1290.5356190086193</v>
      </c>
      <c r="J126" s="187">
        <v>809.21229643774427</v>
      </c>
      <c r="K126" s="2">
        <v>1130.0945114849944</v>
      </c>
      <c r="L126" s="181">
        <v>36.045361068364315</v>
      </c>
      <c r="M126" s="181">
        <v>80.672950962529654</v>
      </c>
      <c r="N126" s="181">
        <v>10.298674590961232</v>
      </c>
      <c r="O126" s="197">
        <v>42.338995540618399</v>
      </c>
      <c r="P126" s="187">
        <v>386.59690116988736</v>
      </c>
      <c r="Q126" s="187">
        <v>423.89084225328111</v>
      </c>
      <c r="R126" s="187">
        <v>534.1713865793372</v>
      </c>
      <c r="S126" s="197">
        <v>448.21971000083522</v>
      </c>
      <c r="T126">
        <v>8.9260000000000002</v>
      </c>
      <c r="U126">
        <v>2.73</v>
      </c>
      <c r="W126" s="2">
        <v>5.8280000000000003</v>
      </c>
      <c r="X126" t="s">
        <v>56</v>
      </c>
      <c r="Y126" t="s">
        <v>56</v>
      </c>
      <c r="Z126" t="s">
        <v>56</v>
      </c>
      <c r="AA126" t="s">
        <v>56</v>
      </c>
      <c r="AB126" s="180">
        <v>1.59846</v>
      </c>
      <c r="AC126" s="180">
        <v>1.9843</v>
      </c>
      <c r="AD126" s="180">
        <v>1.4567000000000001</v>
      </c>
      <c r="AE126" s="2">
        <v>1.6798200000000001</v>
      </c>
      <c r="AI126" s="2">
        <v>0</v>
      </c>
      <c r="AJ126" s="181">
        <v>310.63304227941171</v>
      </c>
      <c r="AK126" s="181">
        <v>184.40300976081065</v>
      </c>
      <c r="AL126" s="181">
        <v>197.31506767672684</v>
      </c>
      <c r="AM126" s="197">
        <v>218.78313329400868</v>
      </c>
      <c r="AN126" s="181">
        <v>37.945205322447471</v>
      </c>
      <c r="AO126" s="181">
        <v>169.03609228074313</v>
      </c>
      <c r="AP126" s="181">
        <v>110.94037224264704</v>
      </c>
      <c r="AQ126" s="197">
        <v>105.97388994861255</v>
      </c>
    </row>
    <row r="127" spans="1:43" x14ac:dyDescent="0.3">
      <c r="A127" s="40">
        <v>2351</v>
      </c>
      <c r="B127" s="108" t="b">
        <v>0</v>
      </c>
      <c r="C127" s="127" t="s">
        <v>88</v>
      </c>
      <c r="D127" s="108">
        <v>2</v>
      </c>
      <c r="E127" s="108" t="s">
        <v>65</v>
      </c>
      <c r="F127" s="108" t="s">
        <v>45</v>
      </c>
      <c r="G127" s="121">
        <v>1</v>
      </c>
      <c r="H127" s="187">
        <v>224.52541503906252</v>
      </c>
      <c r="I127" s="187">
        <v>176.97885656020168</v>
      </c>
      <c r="J127" s="187">
        <v>385.65541877297773</v>
      </c>
      <c r="K127" s="2">
        <v>262.38656345741396</v>
      </c>
      <c r="L127" s="181">
        <v>1.7164457651602054</v>
      </c>
      <c r="M127" s="181">
        <v>123.58409509153479</v>
      </c>
      <c r="N127" s="181">
        <v>60.075601780607187</v>
      </c>
      <c r="O127" s="197">
        <v>61.792047545767396</v>
      </c>
      <c r="P127" s="187">
        <v>348.07296802911719</v>
      </c>
      <c r="Q127" s="187">
        <v>406.65950720233496</v>
      </c>
      <c r="R127" s="187">
        <v>535.89452008443266</v>
      </c>
      <c r="S127" s="197">
        <v>430.20899843862827</v>
      </c>
      <c r="T127">
        <v>19.151</v>
      </c>
      <c r="U127">
        <v>17.036000000000001</v>
      </c>
      <c r="V127">
        <v>19.116</v>
      </c>
      <c r="W127" s="2">
        <v>18.434333333333331</v>
      </c>
      <c r="X127" t="s">
        <v>56</v>
      </c>
      <c r="Y127" t="s">
        <v>56</v>
      </c>
      <c r="Z127" t="s">
        <v>56</v>
      </c>
      <c r="AA127" t="s">
        <v>56</v>
      </c>
      <c r="AB127" s="195">
        <v>1.52</v>
      </c>
      <c r="AC127" s="195">
        <v>2.19</v>
      </c>
      <c r="AD127" s="195">
        <v>1.82</v>
      </c>
      <c r="AE127" s="2">
        <v>1.8433333333333335</v>
      </c>
      <c r="AI127" s="2">
        <v>0</v>
      </c>
      <c r="AJ127" s="181">
        <v>314.3310546875</v>
      </c>
      <c r="AK127" s="181">
        <v>340.21714154411762</v>
      </c>
      <c r="AL127" s="181">
        <v>292.14298023897061</v>
      </c>
      <c r="AM127" s="197">
        <v>313.77345317771255</v>
      </c>
      <c r="AN127" s="181">
        <v>51.77217371323529</v>
      </c>
      <c r="AO127" s="181">
        <v>225.57875689338235</v>
      </c>
      <c r="AP127" s="181">
        <v>70.262235753676464</v>
      </c>
      <c r="AQ127" s="197">
        <v>115.87105545343137</v>
      </c>
    </row>
    <row r="128" spans="1:43" x14ac:dyDescent="0.3">
      <c r="A128" s="40">
        <v>2351</v>
      </c>
      <c r="B128" s="108" t="b">
        <v>0</v>
      </c>
      <c r="C128" s="127" t="s">
        <v>88</v>
      </c>
      <c r="D128" s="108">
        <v>2</v>
      </c>
      <c r="E128" s="108" t="s">
        <v>65</v>
      </c>
      <c r="F128" s="108" t="s">
        <v>45</v>
      </c>
      <c r="G128" s="121">
        <v>2</v>
      </c>
      <c r="H128" s="187">
        <v>272.07197351792263</v>
      </c>
      <c r="I128" s="187">
        <v>198.11066032858412</v>
      </c>
      <c r="J128" s="187">
        <v>343.39181123621285</v>
      </c>
      <c r="K128" s="2">
        <v>271.19148169423988</v>
      </c>
      <c r="L128" s="181">
        <v>25.746686477403081</v>
      </c>
      <c r="M128" s="181">
        <v>154.4801188644185</v>
      </c>
      <c r="N128" s="181">
        <v>101.27030014445212</v>
      </c>
      <c r="O128" s="197">
        <v>93.832368495424575</v>
      </c>
      <c r="P128" s="187">
        <v>337.73416699854954</v>
      </c>
      <c r="Q128" s="187">
        <v>430.78337627365977</v>
      </c>
      <c r="R128" s="187">
        <v>449.73784482970103</v>
      </c>
      <c r="S128" s="197">
        <v>406.08512936730341</v>
      </c>
      <c r="T128">
        <v>18.527000000000001</v>
      </c>
      <c r="U128">
        <v>12.313000000000001</v>
      </c>
      <c r="V128">
        <v>14.696999999999999</v>
      </c>
      <c r="W128" s="2">
        <v>15.179000000000002</v>
      </c>
      <c r="X128" t="s">
        <v>56</v>
      </c>
      <c r="Y128" t="s">
        <v>56</v>
      </c>
      <c r="Z128" t="s">
        <v>56</v>
      </c>
      <c r="AA128" t="s">
        <v>56</v>
      </c>
      <c r="AB128" s="195">
        <v>1.91</v>
      </c>
      <c r="AC128" s="195">
        <v>1.76</v>
      </c>
      <c r="AD128" s="195">
        <v>1.96</v>
      </c>
      <c r="AE128" s="2">
        <v>1.8766666666666667</v>
      </c>
      <c r="AI128" s="2">
        <v>0</v>
      </c>
      <c r="AJ128" s="181">
        <v>306.93502987132354</v>
      </c>
      <c r="AK128" s="181">
        <v>340.21714154411762</v>
      </c>
      <c r="AL128" s="181">
        <v>188.5986328125</v>
      </c>
      <c r="AM128" s="197">
        <v>267.81569893370204</v>
      </c>
      <c r="AN128" s="181">
        <v>103.54434742647058</v>
      </c>
      <c r="AO128" s="181">
        <v>62.8662109375</v>
      </c>
      <c r="AP128" s="181">
        <v>144.22248391544119</v>
      </c>
      <c r="AQ128" s="197">
        <v>103.54434742647058</v>
      </c>
    </row>
    <row r="129" spans="1:43" x14ac:dyDescent="0.3">
      <c r="A129" s="40">
        <v>2351</v>
      </c>
      <c r="B129" s="108" t="b">
        <v>0</v>
      </c>
      <c r="C129" s="127" t="s">
        <v>88</v>
      </c>
      <c r="D129" s="108">
        <v>2</v>
      </c>
      <c r="E129" s="108" t="s">
        <v>65</v>
      </c>
      <c r="F129" s="108" t="s">
        <v>45</v>
      </c>
      <c r="G129" s="121">
        <v>3</v>
      </c>
      <c r="H129" s="187">
        <v>327.54295840992637</v>
      </c>
      <c r="I129" s="187">
        <v>266.0613601650374</v>
      </c>
      <c r="J129" s="187">
        <v>340.75033576516523</v>
      </c>
      <c r="K129" s="2">
        <v>311.45155144670969</v>
      </c>
      <c r="L129" s="181">
        <v>0</v>
      </c>
      <c r="M129" s="181">
        <v>127.01698662185521</v>
      </c>
      <c r="N129" s="181">
        <v>104.70319167477254</v>
      </c>
      <c r="O129" s="197">
        <v>77.24005943220925</v>
      </c>
      <c r="P129" s="187">
        <v>353.24236854440113</v>
      </c>
      <c r="Q129" s="187">
        <v>411.82890771761902</v>
      </c>
      <c r="R129" s="187">
        <v>308.44089741194063</v>
      </c>
      <c r="S129" s="197">
        <v>357.83739122465357</v>
      </c>
      <c r="T129">
        <v>22.562000000000001</v>
      </c>
      <c r="U129">
        <v>16.411000000000001</v>
      </c>
      <c r="V129">
        <v>12.071</v>
      </c>
      <c r="W129" s="2">
        <v>17.014666666666667</v>
      </c>
      <c r="X129" t="s">
        <v>56</v>
      </c>
      <c r="Y129" t="s">
        <v>56</v>
      </c>
      <c r="Z129" t="s">
        <v>56</v>
      </c>
      <c r="AA129" t="s">
        <v>56</v>
      </c>
      <c r="AB129" s="195">
        <v>1.77</v>
      </c>
      <c r="AC129" s="195">
        <v>1.51</v>
      </c>
      <c r="AD129" s="195">
        <v>1.59</v>
      </c>
      <c r="AE129" s="2">
        <v>1.6233333333333333</v>
      </c>
      <c r="AI129" s="2">
        <v>0</v>
      </c>
      <c r="AJ129" s="181">
        <v>170.10857077205881</v>
      </c>
      <c r="AK129" s="181">
        <v>214.48471966911765</v>
      </c>
      <c r="AL129" s="181">
        <v>170.10857077205881</v>
      </c>
      <c r="AM129" s="197">
        <v>219.74153762855497</v>
      </c>
      <c r="AN129" s="181">
        <v>177.5045955882353</v>
      </c>
      <c r="AO129" s="181">
        <v>159.01453354779412</v>
      </c>
      <c r="AP129" s="181">
        <v>110.94037224264704</v>
      </c>
      <c r="AQ129" s="197">
        <v>149.15316712622547</v>
      </c>
    </row>
    <row r="130" spans="1:43" x14ac:dyDescent="0.3">
      <c r="A130" s="40">
        <v>2351</v>
      </c>
      <c r="B130" s="108" t="b">
        <v>0</v>
      </c>
      <c r="C130" s="127" t="s">
        <v>88</v>
      </c>
      <c r="D130" s="108">
        <v>2</v>
      </c>
      <c r="E130" s="108" t="s">
        <v>65</v>
      </c>
      <c r="F130" s="108" t="s">
        <v>45</v>
      </c>
      <c r="G130" s="121">
        <v>4</v>
      </c>
      <c r="H130" s="187">
        <v>264.14754710477905</v>
      </c>
      <c r="I130" s="187">
        <v>235.091316923253</v>
      </c>
      <c r="J130" s="187">
        <v>353.95771312040404</v>
      </c>
      <c r="K130" s="2">
        <v>284.39885904947869</v>
      </c>
      <c r="L130" s="181">
        <v>0</v>
      </c>
      <c r="M130" s="181">
        <v>135.59921544765621</v>
      </c>
      <c r="N130" s="181">
        <v>87.538734023170477</v>
      </c>
      <c r="O130" s="197">
        <v>74.379316490275571</v>
      </c>
      <c r="P130" s="187">
        <v>329.11849947307593</v>
      </c>
      <c r="Q130" s="187">
        <v>330.84163297817094</v>
      </c>
      <c r="R130" s="187">
        <v>348.07296802911719</v>
      </c>
      <c r="S130" s="197">
        <v>336.0110334934547</v>
      </c>
      <c r="T130">
        <v>18.728000000000002</v>
      </c>
      <c r="U130">
        <v>16.52</v>
      </c>
      <c r="V130">
        <v>13.291</v>
      </c>
      <c r="W130" s="2">
        <v>16.179666666666666</v>
      </c>
      <c r="X130" t="s">
        <v>56</v>
      </c>
      <c r="Y130" t="s">
        <v>56</v>
      </c>
      <c r="Z130" t="s">
        <v>56</v>
      </c>
      <c r="AA130" t="s">
        <v>56</v>
      </c>
      <c r="AB130" s="195">
        <v>1.75</v>
      </c>
      <c r="AC130" s="195">
        <v>1.59</v>
      </c>
      <c r="AD130" s="195">
        <v>2.19</v>
      </c>
      <c r="AE130" s="2">
        <v>1.843333333333333</v>
      </c>
      <c r="AI130" s="2">
        <v>0</v>
      </c>
      <c r="AJ130" s="181">
        <v>388.2913028492647</v>
      </c>
      <c r="AK130" s="181">
        <v>255.16285615808823</v>
      </c>
      <c r="AL130" s="181">
        <v>262.5588809742647</v>
      </c>
      <c r="AM130" s="197">
        <v>327.0540312524758</v>
      </c>
      <c r="AN130" s="181">
        <v>103.54434742647058</v>
      </c>
      <c r="AO130" s="181">
        <v>147.92049632352939</v>
      </c>
      <c r="AP130" s="181">
        <v>55.470186121323522</v>
      </c>
      <c r="AQ130" s="197">
        <v>102.3116766237745</v>
      </c>
    </row>
    <row r="131" spans="1:43" x14ac:dyDescent="0.3">
      <c r="A131" s="40">
        <v>2351</v>
      </c>
      <c r="B131" s="108" t="b">
        <v>0</v>
      </c>
      <c r="C131" s="127" t="s">
        <v>88</v>
      </c>
      <c r="D131" s="108">
        <v>2</v>
      </c>
      <c r="E131" s="108" t="s">
        <v>65</v>
      </c>
      <c r="F131" s="108" t="s">
        <v>46</v>
      </c>
      <c r="G131" s="121">
        <v>1</v>
      </c>
      <c r="H131" s="189" t="s">
        <v>56</v>
      </c>
      <c r="I131" s="189" t="s">
        <v>56</v>
      </c>
      <c r="J131" s="189" t="s">
        <v>56</v>
      </c>
      <c r="K131" s="189" t="s">
        <v>56</v>
      </c>
      <c r="L131" s="181" t="s">
        <v>56</v>
      </c>
      <c r="M131" s="181" t="s">
        <v>56</v>
      </c>
      <c r="N131" s="181" t="s">
        <v>56</v>
      </c>
      <c r="O131" s="181" t="s">
        <v>56</v>
      </c>
      <c r="P131" s="133" t="s">
        <v>56</v>
      </c>
      <c r="Q131" s="133" t="s">
        <v>56</v>
      </c>
      <c r="R131" s="133" t="s">
        <v>56</v>
      </c>
      <c r="S131" s="133" t="s">
        <v>56</v>
      </c>
      <c r="T131" t="s">
        <v>56</v>
      </c>
      <c r="U131" t="s">
        <v>56</v>
      </c>
      <c r="V131" t="s">
        <v>56</v>
      </c>
      <c r="W131" s="2" t="e">
        <v>#DIV/0!</v>
      </c>
      <c r="X131" t="s">
        <v>56</v>
      </c>
      <c r="Y131" t="s">
        <v>56</v>
      </c>
      <c r="Z131" t="s">
        <v>56</v>
      </c>
      <c r="AA131" t="s">
        <v>56</v>
      </c>
      <c r="AB131" s="180" t="s">
        <v>56</v>
      </c>
      <c r="AC131" s="180" t="s">
        <v>56</v>
      </c>
      <c r="AD131" s="180" t="s">
        <v>56</v>
      </c>
      <c r="AE131" s="2" t="e">
        <v>#VALUE!</v>
      </c>
      <c r="AF131" t="s">
        <v>56</v>
      </c>
      <c r="AG131" t="s">
        <v>56</v>
      </c>
      <c r="AH131" t="s">
        <v>56</v>
      </c>
      <c r="AI131" t="s">
        <v>56</v>
      </c>
      <c r="AJ131" s="181" t="s">
        <v>56</v>
      </c>
      <c r="AK131" s="181" t="s">
        <v>56</v>
      </c>
      <c r="AL131" s="181" t="s">
        <v>56</v>
      </c>
      <c r="AM131" s="181" t="s">
        <v>56</v>
      </c>
      <c r="AN131" s="181" t="s">
        <v>56</v>
      </c>
      <c r="AO131" s="181" t="s">
        <v>56</v>
      </c>
      <c r="AP131" s="181" t="s">
        <v>56</v>
      </c>
      <c r="AQ131" s="181" t="s">
        <v>56</v>
      </c>
    </row>
    <row r="132" spans="1:43" x14ac:dyDescent="0.3">
      <c r="A132" s="40">
        <v>2351</v>
      </c>
      <c r="B132" s="108" t="b">
        <v>0</v>
      </c>
      <c r="C132" s="127" t="s">
        <v>88</v>
      </c>
      <c r="D132" s="108">
        <v>2</v>
      </c>
      <c r="E132" s="108" t="s">
        <v>65</v>
      </c>
      <c r="F132" s="108" t="s">
        <v>46</v>
      </c>
      <c r="G132" s="121">
        <v>2</v>
      </c>
      <c r="H132" s="189" t="s">
        <v>56</v>
      </c>
      <c r="I132" s="189" t="s">
        <v>56</v>
      </c>
      <c r="J132" s="189" t="s">
        <v>56</v>
      </c>
      <c r="K132" s="189" t="s">
        <v>56</v>
      </c>
      <c r="L132" s="181" t="s">
        <v>56</v>
      </c>
      <c r="M132" s="181" t="s">
        <v>56</v>
      </c>
      <c r="N132" s="181" t="s">
        <v>56</v>
      </c>
      <c r="O132" s="181" t="s">
        <v>56</v>
      </c>
      <c r="P132" s="133" t="s">
        <v>56</v>
      </c>
      <c r="Q132" s="133" t="s">
        <v>56</v>
      </c>
      <c r="R132" s="133" t="s">
        <v>56</v>
      </c>
      <c r="S132" s="133" t="s">
        <v>56</v>
      </c>
      <c r="T132" t="s">
        <v>56</v>
      </c>
      <c r="U132" t="s">
        <v>56</v>
      </c>
      <c r="V132" t="s">
        <v>56</v>
      </c>
      <c r="W132" s="2" t="e">
        <v>#DIV/0!</v>
      </c>
      <c r="X132" t="s">
        <v>56</v>
      </c>
      <c r="Y132" t="s">
        <v>56</v>
      </c>
      <c r="Z132" t="s">
        <v>56</v>
      </c>
      <c r="AA132" t="s">
        <v>56</v>
      </c>
      <c r="AB132" s="180" t="s">
        <v>56</v>
      </c>
      <c r="AC132" s="180" t="s">
        <v>56</v>
      </c>
      <c r="AD132" s="180" t="s">
        <v>56</v>
      </c>
      <c r="AE132" s="2" t="e">
        <v>#VALUE!</v>
      </c>
      <c r="AF132" t="s">
        <v>56</v>
      </c>
      <c r="AG132" t="s">
        <v>56</v>
      </c>
      <c r="AH132" t="s">
        <v>56</v>
      </c>
      <c r="AI132" t="s">
        <v>56</v>
      </c>
      <c r="AJ132" s="181" t="s">
        <v>56</v>
      </c>
      <c r="AK132" s="181" t="s">
        <v>56</v>
      </c>
      <c r="AL132" s="181" t="s">
        <v>56</v>
      </c>
      <c r="AM132" s="181" t="s">
        <v>56</v>
      </c>
      <c r="AN132" s="181" t="s">
        <v>56</v>
      </c>
      <c r="AO132" s="181" t="s">
        <v>56</v>
      </c>
      <c r="AP132" s="181" t="s">
        <v>56</v>
      </c>
      <c r="AQ132" s="181" t="s">
        <v>56</v>
      </c>
    </row>
    <row r="133" spans="1:43" x14ac:dyDescent="0.3">
      <c r="A133" s="40">
        <v>2351</v>
      </c>
      <c r="B133" s="108" t="b">
        <v>0</v>
      </c>
      <c r="C133" s="127" t="s">
        <v>88</v>
      </c>
      <c r="D133" s="108">
        <v>2</v>
      </c>
      <c r="E133" s="108" t="s">
        <v>65</v>
      </c>
      <c r="F133" s="108" t="s">
        <v>46</v>
      </c>
      <c r="G133" s="121">
        <v>3</v>
      </c>
      <c r="H133" s="189" t="s">
        <v>56</v>
      </c>
      <c r="I133" s="189" t="s">
        <v>56</v>
      </c>
      <c r="J133" s="189" t="s">
        <v>56</v>
      </c>
      <c r="K133" s="189" t="s">
        <v>56</v>
      </c>
      <c r="L133" s="181" t="s">
        <v>56</v>
      </c>
      <c r="M133" s="181" t="s">
        <v>56</v>
      </c>
      <c r="N133" s="181" t="s">
        <v>56</v>
      </c>
      <c r="O133" s="181" t="s">
        <v>56</v>
      </c>
      <c r="P133" s="133" t="s">
        <v>56</v>
      </c>
      <c r="Q133" s="133" t="s">
        <v>56</v>
      </c>
      <c r="R133" s="133" t="s">
        <v>56</v>
      </c>
      <c r="S133" s="133" t="s">
        <v>56</v>
      </c>
      <c r="T133" t="s">
        <v>56</v>
      </c>
      <c r="U133" t="s">
        <v>56</v>
      </c>
      <c r="V133" t="s">
        <v>56</v>
      </c>
      <c r="W133" s="2" t="e">
        <v>#DIV/0!</v>
      </c>
      <c r="X133" t="s">
        <v>56</v>
      </c>
      <c r="Y133" t="s">
        <v>56</v>
      </c>
      <c r="Z133" t="s">
        <v>56</v>
      </c>
      <c r="AA133" t="s">
        <v>56</v>
      </c>
      <c r="AB133" s="180" t="s">
        <v>56</v>
      </c>
      <c r="AC133" s="180" t="s">
        <v>56</v>
      </c>
      <c r="AD133" s="180" t="s">
        <v>56</v>
      </c>
      <c r="AE133" s="2" t="e">
        <v>#VALUE!</v>
      </c>
      <c r="AF133" t="s">
        <v>56</v>
      </c>
      <c r="AG133" t="s">
        <v>56</v>
      </c>
      <c r="AH133" t="s">
        <v>56</v>
      </c>
      <c r="AI133" t="s">
        <v>56</v>
      </c>
      <c r="AJ133" s="181" t="s">
        <v>56</v>
      </c>
      <c r="AK133" s="181" t="s">
        <v>56</v>
      </c>
      <c r="AL133" s="181" t="s">
        <v>56</v>
      </c>
      <c r="AM133" s="181" t="s">
        <v>56</v>
      </c>
      <c r="AN133" s="181" t="s">
        <v>56</v>
      </c>
      <c r="AO133" s="181" t="s">
        <v>56</v>
      </c>
      <c r="AP133" s="181" t="s">
        <v>56</v>
      </c>
      <c r="AQ133" s="181" t="s">
        <v>56</v>
      </c>
    </row>
    <row r="134" spans="1:43" x14ac:dyDescent="0.3">
      <c r="A134" s="40">
        <v>2351</v>
      </c>
      <c r="B134" s="108" t="b">
        <v>0</v>
      </c>
      <c r="C134" s="127" t="s">
        <v>88</v>
      </c>
      <c r="D134" s="108">
        <v>2</v>
      </c>
      <c r="E134" s="108" t="s">
        <v>65</v>
      </c>
      <c r="F134" s="108" t="s">
        <v>46</v>
      </c>
      <c r="G134" s="121">
        <v>4</v>
      </c>
      <c r="H134" s="189" t="s">
        <v>56</v>
      </c>
      <c r="I134" s="189" t="s">
        <v>56</v>
      </c>
      <c r="J134" s="189" t="s">
        <v>56</v>
      </c>
      <c r="K134" s="189" t="s">
        <v>56</v>
      </c>
      <c r="L134" s="181" t="s">
        <v>56</v>
      </c>
      <c r="M134" s="181" t="s">
        <v>56</v>
      </c>
      <c r="N134" s="181" t="s">
        <v>56</v>
      </c>
      <c r="O134" s="181" t="s">
        <v>56</v>
      </c>
      <c r="P134" s="133" t="s">
        <v>56</v>
      </c>
      <c r="Q134" s="133" t="s">
        <v>56</v>
      </c>
      <c r="R134" s="133" t="s">
        <v>56</v>
      </c>
      <c r="S134" s="133" t="s">
        <v>56</v>
      </c>
      <c r="T134" t="s">
        <v>56</v>
      </c>
      <c r="U134" t="s">
        <v>56</v>
      </c>
      <c r="V134" t="s">
        <v>56</v>
      </c>
      <c r="W134" s="2" t="e">
        <v>#DIV/0!</v>
      </c>
      <c r="X134" t="s">
        <v>56</v>
      </c>
      <c r="Y134" t="s">
        <v>56</v>
      </c>
      <c r="Z134" t="s">
        <v>56</v>
      </c>
      <c r="AA134" t="s">
        <v>56</v>
      </c>
      <c r="AB134" s="180" t="s">
        <v>56</v>
      </c>
      <c r="AC134" s="180" t="s">
        <v>56</v>
      </c>
      <c r="AD134" s="180" t="s">
        <v>56</v>
      </c>
      <c r="AE134" s="2" t="e">
        <v>#VALUE!</v>
      </c>
      <c r="AF134" t="s">
        <v>56</v>
      </c>
      <c r="AG134" t="s">
        <v>56</v>
      </c>
      <c r="AH134" t="s">
        <v>56</v>
      </c>
      <c r="AI134" t="s">
        <v>56</v>
      </c>
      <c r="AJ134" s="181" t="s">
        <v>56</v>
      </c>
      <c r="AK134" s="181" t="s">
        <v>56</v>
      </c>
      <c r="AL134" s="181" t="s">
        <v>56</v>
      </c>
      <c r="AM134" s="181" t="s">
        <v>56</v>
      </c>
      <c r="AN134" s="181" t="s">
        <v>56</v>
      </c>
      <c r="AO134" s="181" t="s">
        <v>56</v>
      </c>
      <c r="AP134" s="181" t="s">
        <v>56</v>
      </c>
      <c r="AQ134" s="181" t="s">
        <v>56</v>
      </c>
    </row>
    <row r="135" spans="1:43" x14ac:dyDescent="0.3">
      <c r="A135" s="40">
        <v>2351</v>
      </c>
      <c r="B135" s="108" t="b">
        <v>0</v>
      </c>
      <c r="C135" s="127" t="s">
        <v>88</v>
      </c>
      <c r="D135" s="108">
        <v>2</v>
      </c>
      <c r="E135" s="108" t="s">
        <v>65</v>
      </c>
      <c r="F135" s="150" t="s">
        <v>47</v>
      </c>
      <c r="G135" s="121">
        <v>1</v>
      </c>
      <c r="H135" s="189" t="s">
        <v>56</v>
      </c>
      <c r="I135" s="189" t="s">
        <v>56</v>
      </c>
      <c r="J135" s="189" t="s">
        <v>56</v>
      </c>
      <c r="K135" s="189" t="s">
        <v>56</v>
      </c>
      <c r="L135" s="189" t="s">
        <v>56</v>
      </c>
      <c r="M135" s="189" t="s">
        <v>56</v>
      </c>
      <c r="N135" s="189" t="s">
        <v>56</v>
      </c>
      <c r="O135" s="189" t="s">
        <v>56</v>
      </c>
      <c r="P135" s="187">
        <v>817.60427783893897</v>
      </c>
      <c r="Q135" s="187">
        <v>392.87443916157775</v>
      </c>
      <c r="R135" s="187">
        <v>365.30430308006339</v>
      </c>
      <c r="S135" s="197">
        <v>525.26100669352672</v>
      </c>
      <c r="T135">
        <v>15.49</v>
      </c>
      <c r="U135">
        <v>17.962</v>
      </c>
      <c r="V135">
        <v>16.204999999999998</v>
      </c>
      <c r="W135" s="2">
        <v>16.552333333333333</v>
      </c>
      <c r="X135">
        <v>29.63</v>
      </c>
      <c r="Y135">
        <v>35.819000000000003</v>
      </c>
      <c r="Z135">
        <v>38.933</v>
      </c>
      <c r="AA135" s="2">
        <v>34.794000000000004</v>
      </c>
      <c r="AB135" s="195">
        <v>1.83</v>
      </c>
      <c r="AC135" s="195">
        <v>1.76</v>
      </c>
      <c r="AD135" s="195">
        <v>1.54</v>
      </c>
      <c r="AE135" s="2">
        <v>1.71</v>
      </c>
      <c r="AI135" s="2">
        <v>0</v>
      </c>
      <c r="AJ135" s="181" t="s">
        <v>56</v>
      </c>
      <c r="AK135" s="181" t="s">
        <v>56</v>
      </c>
      <c r="AL135" s="181" t="s">
        <v>56</v>
      </c>
      <c r="AM135" s="181" t="s">
        <v>56</v>
      </c>
      <c r="AN135" s="181" t="s">
        <v>56</v>
      </c>
      <c r="AO135" s="181" t="s">
        <v>56</v>
      </c>
      <c r="AP135" s="181" t="s">
        <v>56</v>
      </c>
      <c r="AQ135" s="181" t="s">
        <v>56</v>
      </c>
    </row>
    <row r="136" spans="1:43" x14ac:dyDescent="0.3">
      <c r="A136" s="40">
        <v>2351</v>
      </c>
      <c r="B136" s="108" t="b">
        <v>0</v>
      </c>
      <c r="C136" s="127" t="s">
        <v>88</v>
      </c>
      <c r="D136" s="108">
        <v>2</v>
      </c>
      <c r="E136" s="108" t="s">
        <v>65</v>
      </c>
      <c r="F136" s="150" t="s">
        <v>47</v>
      </c>
      <c r="G136" s="121">
        <v>2</v>
      </c>
      <c r="H136" s="189" t="s">
        <v>56</v>
      </c>
      <c r="I136" s="189" t="s">
        <v>56</v>
      </c>
      <c r="J136" s="189" t="s">
        <v>56</v>
      </c>
      <c r="K136" s="189" t="s">
        <v>56</v>
      </c>
      <c r="L136" s="189" t="s">
        <v>56</v>
      </c>
      <c r="M136" s="189" t="s">
        <v>56</v>
      </c>
      <c r="N136" s="189" t="s">
        <v>56</v>
      </c>
      <c r="O136" s="189" t="s">
        <v>56</v>
      </c>
      <c r="P136" s="187">
        <v>876.20482035452017</v>
      </c>
      <c r="Q136" s="187">
        <v>329.32586682126049</v>
      </c>
      <c r="R136" s="187">
        <v>378.74067886565751</v>
      </c>
      <c r="S136" s="197">
        <v>528.09045534714608</v>
      </c>
      <c r="T136">
        <v>19.13</v>
      </c>
      <c r="U136">
        <v>17.068999999999999</v>
      </c>
      <c r="V136">
        <v>16.084</v>
      </c>
      <c r="W136" s="2">
        <v>17.427666666666667</v>
      </c>
      <c r="X136">
        <v>35.593000000000004</v>
      </c>
      <c r="Y136">
        <v>33.029000000000003</v>
      </c>
      <c r="Z136">
        <v>46.234000000000002</v>
      </c>
      <c r="AA136" s="2">
        <v>38.285333333333341</v>
      </c>
      <c r="AB136" s="195">
        <v>1.5</v>
      </c>
      <c r="AC136" s="195">
        <v>1.5</v>
      </c>
      <c r="AD136" s="195">
        <v>1.61</v>
      </c>
      <c r="AE136" s="2">
        <v>1.5366666666666668</v>
      </c>
      <c r="AI136" s="2">
        <v>0</v>
      </c>
      <c r="AJ136" s="181" t="s">
        <v>56</v>
      </c>
      <c r="AK136" s="181" t="s">
        <v>56</v>
      </c>
      <c r="AL136" s="181" t="s">
        <v>56</v>
      </c>
      <c r="AM136" s="181" t="s">
        <v>56</v>
      </c>
      <c r="AN136" s="181" t="s">
        <v>56</v>
      </c>
      <c r="AO136" s="181" t="s">
        <v>56</v>
      </c>
      <c r="AP136" s="181" t="s">
        <v>56</v>
      </c>
      <c r="AQ136" s="181" t="s">
        <v>56</v>
      </c>
    </row>
    <row r="137" spans="1:43" x14ac:dyDescent="0.3">
      <c r="A137" s="40">
        <v>2351</v>
      </c>
      <c r="B137" s="108" t="b">
        <v>0</v>
      </c>
      <c r="C137" s="127" t="s">
        <v>88</v>
      </c>
      <c r="D137" s="108">
        <v>2</v>
      </c>
      <c r="E137" s="108" t="s">
        <v>65</v>
      </c>
      <c r="F137" s="150" t="s">
        <v>47</v>
      </c>
      <c r="G137" s="121">
        <v>3</v>
      </c>
      <c r="H137" s="189" t="s">
        <v>56</v>
      </c>
      <c r="I137" s="189" t="s">
        <v>56</v>
      </c>
      <c r="J137" s="189" t="s">
        <v>56</v>
      </c>
      <c r="K137" s="189" t="s">
        <v>56</v>
      </c>
      <c r="L137" s="189" t="s">
        <v>56</v>
      </c>
      <c r="M137" s="189" t="s">
        <v>56</v>
      </c>
      <c r="N137" s="189" t="s">
        <v>56</v>
      </c>
      <c r="O137" s="189" t="s">
        <v>56</v>
      </c>
      <c r="P137" s="187">
        <v>613.01686187512519</v>
      </c>
      <c r="Q137" s="187">
        <v>425.61397575837623</v>
      </c>
      <c r="R137" s="187">
        <v>405.87869289573263</v>
      </c>
      <c r="S137" s="197">
        <v>481.50317684307805</v>
      </c>
      <c r="T137">
        <v>21.376999999999999</v>
      </c>
      <c r="U137">
        <v>19.091000000000001</v>
      </c>
      <c r="V137">
        <v>16.030999999999999</v>
      </c>
      <c r="W137" s="2">
        <v>18.833000000000002</v>
      </c>
      <c r="X137">
        <v>36.58</v>
      </c>
      <c r="Y137">
        <v>35.06</v>
      </c>
      <c r="Z137">
        <v>44.472999999999999</v>
      </c>
      <c r="AA137" s="2">
        <v>38.704333333333331</v>
      </c>
      <c r="AB137" s="195">
        <v>1.59</v>
      </c>
      <c r="AC137" s="195">
        <v>1.65</v>
      </c>
      <c r="AD137" s="195">
        <v>1.42</v>
      </c>
      <c r="AE137" s="2">
        <v>1.5533333333333335</v>
      </c>
      <c r="AI137" s="2">
        <v>0</v>
      </c>
      <c r="AJ137" s="181" t="s">
        <v>56</v>
      </c>
      <c r="AK137" s="181" t="s">
        <v>56</v>
      </c>
      <c r="AL137" s="181" t="s">
        <v>56</v>
      </c>
      <c r="AM137" s="181" t="s">
        <v>56</v>
      </c>
      <c r="AN137" s="181" t="s">
        <v>56</v>
      </c>
      <c r="AO137" s="181" t="s">
        <v>56</v>
      </c>
      <c r="AP137" s="181" t="s">
        <v>56</v>
      </c>
      <c r="AQ137" s="181" t="s">
        <v>56</v>
      </c>
    </row>
    <row r="138" spans="1:43" x14ac:dyDescent="0.3">
      <c r="A138" s="40">
        <v>2351</v>
      </c>
      <c r="B138" s="108" t="b">
        <v>0</v>
      </c>
      <c r="C138" s="127" t="s">
        <v>88</v>
      </c>
      <c r="D138" s="108">
        <v>2</v>
      </c>
      <c r="E138" s="108" t="s">
        <v>65</v>
      </c>
      <c r="F138" s="150" t="s">
        <v>47</v>
      </c>
      <c r="G138" s="121">
        <v>4</v>
      </c>
      <c r="H138" s="189" t="s">
        <v>56</v>
      </c>
      <c r="I138" s="189" t="s">
        <v>56</v>
      </c>
      <c r="J138" s="189" t="s">
        <v>56</v>
      </c>
      <c r="K138" s="189" t="s">
        <v>56</v>
      </c>
      <c r="L138" s="189" t="s">
        <v>56</v>
      </c>
      <c r="M138" s="189" t="s">
        <v>56</v>
      </c>
      <c r="N138" s="189" t="s">
        <v>56</v>
      </c>
      <c r="O138" s="189" t="s">
        <v>56</v>
      </c>
      <c r="P138" s="187">
        <v>505.71398234556</v>
      </c>
      <c r="Q138" s="187">
        <v>456.3628971937174</v>
      </c>
      <c r="R138" s="187">
        <v>324.63918513344072</v>
      </c>
      <c r="S138" s="197">
        <v>428.90535489090598</v>
      </c>
      <c r="T138">
        <v>18.603999999999999</v>
      </c>
      <c r="U138">
        <v>17.388999999999999</v>
      </c>
      <c r="V138">
        <v>15.007</v>
      </c>
      <c r="W138" s="2">
        <v>16.999999999999996</v>
      </c>
      <c r="X138">
        <v>38.414000000000001</v>
      </c>
      <c r="Y138">
        <v>39.716999999999999</v>
      </c>
      <c r="Z138">
        <v>44.155000000000001</v>
      </c>
      <c r="AA138" s="2">
        <v>40.762</v>
      </c>
      <c r="AB138" s="195">
        <v>1.79</v>
      </c>
      <c r="AC138" s="195">
        <v>1.41</v>
      </c>
      <c r="AD138" s="195">
        <v>1.83</v>
      </c>
      <c r="AE138" s="2">
        <v>1.6766666666666667</v>
      </c>
      <c r="AI138" s="2">
        <v>0</v>
      </c>
      <c r="AJ138" s="181" t="s">
        <v>56</v>
      </c>
      <c r="AK138" s="181" t="s">
        <v>56</v>
      </c>
      <c r="AL138" s="181" t="s">
        <v>56</v>
      </c>
      <c r="AM138" s="181" t="s">
        <v>56</v>
      </c>
      <c r="AN138" s="181" t="s">
        <v>56</v>
      </c>
      <c r="AO138" s="181" t="s">
        <v>56</v>
      </c>
      <c r="AP138" s="181" t="s">
        <v>56</v>
      </c>
      <c r="AQ138" s="181" t="s">
        <v>56</v>
      </c>
    </row>
    <row r="139" spans="1:43" x14ac:dyDescent="0.3">
      <c r="A139" s="40">
        <v>2351</v>
      </c>
      <c r="B139" s="108" t="b">
        <v>0</v>
      </c>
      <c r="C139" s="127" t="s">
        <v>88</v>
      </c>
      <c r="D139" s="108">
        <v>2</v>
      </c>
      <c r="E139" s="108" t="s">
        <v>65</v>
      </c>
      <c r="F139" s="150" t="s">
        <v>217</v>
      </c>
      <c r="G139" s="121">
        <v>1</v>
      </c>
      <c r="H139" s="189" t="s">
        <v>56</v>
      </c>
      <c r="I139" s="189" t="s">
        <v>56</v>
      </c>
      <c r="J139" s="189" t="s">
        <v>56</v>
      </c>
      <c r="K139" s="189" t="s">
        <v>56</v>
      </c>
      <c r="L139" s="189" t="s">
        <v>56</v>
      </c>
      <c r="M139" s="189" t="s">
        <v>56</v>
      </c>
      <c r="N139" s="189" t="s">
        <v>56</v>
      </c>
      <c r="O139" s="189" t="s">
        <v>56</v>
      </c>
      <c r="P139" s="187">
        <v>545.36871970121331</v>
      </c>
      <c r="Q139" s="187">
        <v>639.73525156734149</v>
      </c>
      <c r="R139" s="187">
        <v>582.769680741466</v>
      </c>
      <c r="S139" s="197">
        <v>589.29121733667353</v>
      </c>
      <c r="T139">
        <v>20.43</v>
      </c>
      <c r="U139">
        <v>20.302</v>
      </c>
      <c r="V139">
        <v>14.906000000000001</v>
      </c>
      <c r="W139" s="2">
        <v>18.545999999999999</v>
      </c>
      <c r="X139">
        <v>24.837</v>
      </c>
      <c r="Y139">
        <v>30.311</v>
      </c>
      <c r="Z139">
        <v>33.317999999999998</v>
      </c>
      <c r="AA139" s="2">
        <v>29.488666666666663</v>
      </c>
      <c r="AB139" s="195">
        <v>1.66</v>
      </c>
      <c r="AC139" s="195">
        <v>1.82</v>
      </c>
      <c r="AD139" s="195">
        <v>1.88</v>
      </c>
      <c r="AE139" s="2">
        <v>1.7866666666666664</v>
      </c>
      <c r="AI139" s="2">
        <v>0</v>
      </c>
      <c r="AJ139" s="181" t="s">
        <v>56</v>
      </c>
      <c r="AK139" s="181" t="s">
        <v>56</v>
      </c>
      <c r="AL139" s="181" t="s">
        <v>56</v>
      </c>
      <c r="AM139" s="181" t="s">
        <v>56</v>
      </c>
      <c r="AN139" s="181" t="s">
        <v>56</v>
      </c>
      <c r="AO139" s="181" t="s">
        <v>56</v>
      </c>
      <c r="AP139" s="181" t="s">
        <v>56</v>
      </c>
      <c r="AQ139" s="181" t="s">
        <v>56</v>
      </c>
    </row>
    <row r="140" spans="1:43" x14ac:dyDescent="0.3">
      <c r="A140" s="40">
        <v>2351</v>
      </c>
      <c r="B140" s="108" t="b">
        <v>0</v>
      </c>
      <c r="C140" s="127" t="s">
        <v>88</v>
      </c>
      <c r="D140" s="108">
        <v>2</v>
      </c>
      <c r="E140" s="108" t="s">
        <v>65</v>
      </c>
      <c r="F140" s="150" t="s">
        <v>217</v>
      </c>
      <c r="G140" s="121">
        <v>2</v>
      </c>
      <c r="H140" s="189" t="s">
        <v>56</v>
      </c>
      <c r="I140" s="189" t="s">
        <v>56</v>
      </c>
      <c r="J140" s="189" t="s">
        <v>56</v>
      </c>
      <c r="K140" s="189" t="s">
        <v>56</v>
      </c>
      <c r="L140" s="189" t="s">
        <v>56</v>
      </c>
      <c r="M140" s="189" t="s">
        <v>56</v>
      </c>
      <c r="N140" s="189" t="s">
        <v>56</v>
      </c>
      <c r="O140" s="189" t="s">
        <v>56</v>
      </c>
      <c r="P140" s="187">
        <v>696.74282664889608</v>
      </c>
      <c r="Q140" s="187">
        <v>395.09511717907634</v>
      </c>
      <c r="R140" s="187">
        <v>527.14398384964136</v>
      </c>
      <c r="S140" s="197">
        <v>539.66064255920458</v>
      </c>
      <c r="T140">
        <v>17.356000000000002</v>
      </c>
      <c r="U140">
        <v>14.753</v>
      </c>
      <c r="V140">
        <v>15.744</v>
      </c>
      <c r="W140" s="2">
        <v>15.951000000000001</v>
      </c>
      <c r="X140">
        <v>27.782</v>
      </c>
      <c r="Y140">
        <v>30.225999999999999</v>
      </c>
      <c r="Z140">
        <v>39.851999999999997</v>
      </c>
      <c r="AA140" s="2">
        <v>32.619999999999997</v>
      </c>
      <c r="AB140" s="195">
        <v>1.53</v>
      </c>
      <c r="AC140" s="195">
        <v>1.4</v>
      </c>
      <c r="AD140" s="195">
        <v>1.64</v>
      </c>
      <c r="AE140" s="2">
        <v>1.5233333333333332</v>
      </c>
      <c r="AI140" s="2">
        <v>0</v>
      </c>
      <c r="AJ140" s="181" t="s">
        <v>56</v>
      </c>
      <c r="AK140" s="181" t="s">
        <v>56</v>
      </c>
      <c r="AL140" s="181" t="s">
        <v>56</v>
      </c>
      <c r="AM140" s="181" t="s">
        <v>56</v>
      </c>
      <c r="AN140" s="181" t="s">
        <v>56</v>
      </c>
      <c r="AO140" s="181" t="s">
        <v>56</v>
      </c>
      <c r="AP140" s="181" t="s">
        <v>56</v>
      </c>
      <c r="AQ140" s="181" t="s">
        <v>56</v>
      </c>
    </row>
    <row r="141" spans="1:43" x14ac:dyDescent="0.3">
      <c r="A141" s="40">
        <v>2351</v>
      </c>
      <c r="B141" s="108" t="b">
        <v>0</v>
      </c>
      <c r="C141" s="127" t="s">
        <v>88</v>
      </c>
      <c r="D141" s="108">
        <v>2</v>
      </c>
      <c r="E141" s="108" t="s">
        <v>65</v>
      </c>
      <c r="F141" s="150" t="s">
        <v>217</v>
      </c>
      <c r="G141" s="121">
        <v>3</v>
      </c>
      <c r="H141" s="189" t="s">
        <v>56</v>
      </c>
      <c r="I141" s="189" t="s">
        <v>56</v>
      </c>
      <c r="J141" s="189" t="s">
        <v>56</v>
      </c>
      <c r="K141" s="189" t="s">
        <v>56</v>
      </c>
      <c r="L141" s="189" t="s">
        <v>56</v>
      </c>
      <c r="M141" s="189" t="s">
        <v>56</v>
      </c>
      <c r="N141" s="189" t="s">
        <v>56</v>
      </c>
      <c r="O141" s="189" t="s">
        <v>56</v>
      </c>
      <c r="P141" s="187">
        <v>618.75756774950321</v>
      </c>
      <c r="Q141" s="187">
        <v>496.45965634803417</v>
      </c>
      <c r="R141" s="187">
        <v>497.62871358586318</v>
      </c>
      <c r="S141" s="197">
        <v>537.61531256113346</v>
      </c>
      <c r="T141">
        <v>19.402000000000001</v>
      </c>
      <c r="U141">
        <v>14.412000000000001</v>
      </c>
      <c r="V141">
        <v>12.725</v>
      </c>
      <c r="W141" s="2">
        <v>15.513</v>
      </c>
      <c r="X141">
        <v>26.398</v>
      </c>
      <c r="Y141">
        <v>32.762999999999998</v>
      </c>
      <c r="Z141">
        <v>32.728999999999999</v>
      </c>
      <c r="AA141" s="2">
        <v>30.63</v>
      </c>
      <c r="AB141" s="195">
        <v>1.56</v>
      </c>
      <c r="AC141" s="195">
        <v>1.39</v>
      </c>
      <c r="AD141" s="195">
        <v>1.75</v>
      </c>
      <c r="AE141" s="2">
        <v>1.5666666666666667</v>
      </c>
      <c r="AI141" s="2">
        <v>0</v>
      </c>
      <c r="AJ141" s="181" t="s">
        <v>56</v>
      </c>
      <c r="AK141" s="181" t="s">
        <v>56</v>
      </c>
      <c r="AL141" s="181" t="s">
        <v>56</v>
      </c>
      <c r="AM141" s="181" t="s">
        <v>56</v>
      </c>
      <c r="AN141" s="181" t="s">
        <v>56</v>
      </c>
      <c r="AO141" s="181" t="s">
        <v>56</v>
      </c>
      <c r="AP141" s="181" t="s">
        <v>56</v>
      </c>
      <c r="AQ141" s="181" t="s">
        <v>56</v>
      </c>
    </row>
    <row r="142" spans="1:43" ht="13.5" customHeight="1" x14ac:dyDescent="0.3">
      <c r="A142" s="40">
        <v>2351</v>
      </c>
      <c r="B142" s="108" t="b">
        <v>0</v>
      </c>
      <c r="C142" s="127" t="s">
        <v>88</v>
      </c>
      <c r="D142" s="108">
        <v>2</v>
      </c>
      <c r="E142" s="108" t="s">
        <v>65</v>
      </c>
      <c r="F142" s="150" t="s">
        <v>217</v>
      </c>
      <c r="G142" s="121">
        <v>4</v>
      </c>
      <c r="H142" s="189" t="s">
        <v>56</v>
      </c>
      <c r="I142" s="189" t="s">
        <v>56</v>
      </c>
      <c r="J142" s="189" t="s">
        <v>56</v>
      </c>
      <c r="K142" s="189" t="s">
        <v>56</v>
      </c>
      <c r="L142" s="189" t="s">
        <v>56</v>
      </c>
      <c r="M142" s="189" t="s">
        <v>56</v>
      </c>
      <c r="N142" s="189" t="s">
        <v>56</v>
      </c>
      <c r="O142" s="189" t="s">
        <v>56</v>
      </c>
      <c r="P142" s="187">
        <v>619.39496893818875</v>
      </c>
      <c r="Q142" s="187">
        <v>656.51545373755619</v>
      </c>
      <c r="R142" s="187">
        <v>502.65239042280649</v>
      </c>
      <c r="S142" s="197">
        <v>592.85427103285053</v>
      </c>
      <c r="T142">
        <v>14.787000000000001</v>
      </c>
      <c r="U142">
        <v>14.763</v>
      </c>
      <c r="V142">
        <v>11.869</v>
      </c>
      <c r="W142" s="2">
        <v>13.806333333333333</v>
      </c>
      <c r="X142">
        <v>23.175000000000001</v>
      </c>
      <c r="Y142">
        <v>35.064999999999998</v>
      </c>
      <c r="Z142">
        <v>28.558</v>
      </c>
      <c r="AA142" s="2">
        <v>28.932666666666666</v>
      </c>
      <c r="AB142" s="195">
        <v>1.51</v>
      </c>
      <c r="AC142" s="195">
        <v>1.57</v>
      </c>
      <c r="AD142" s="195">
        <v>1.88</v>
      </c>
      <c r="AE142" s="2">
        <v>1.6533333333333333</v>
      </c>
      <c r="AI142" s="2">
        <v>0</v>
      </c>
      <c r="AJ142" s="181" t="s">
        <v>56</v>
      </c>
      <c r="AK142" s="181" t="s">
        <v>56</v>
      </c>
      <c r="AL142" s="181" t="s">
        <v>56</v>
      </c>
      <c r="AM142" s="181" t="s">
        <v>56</v>
      </c>
      <c r="AN142" s="181" t="s">
        <v>56</v>
      </c>
      <c r="AO142" s="181" t="s">
        <v>56</v>
      </c>
      <c r="AP142" s="181" t="s">
        <v>56</v>
      </c>
      <c r="AQ142" s="181" t="s">
        <v>56</v>
      </c>
    </row>
    <row r="143" spans="1:43" hidden="1" x14ac:dyDescent="0.3">
      <c r="A143" s="40">
        <v>2351</v>
      </c>
      <c r="B143" s="108" t="b">
        <v>0</v>
      </c>
      <c r="C143" s="127" t="s">
        <v>88</v>
      </c>
      <c r="D143" s="108">
        <v>2</v>
      </c>
      <c r="E143" s="108" t="s">
        <v>65</v>
      </c>
      <c r="F143" s="108" t="s">
        <v>56</v>
      </c>
      <c r="G143" s="121">
        <v>1</v>
      </c>
      <c r="H143" s="189" t="s">
        <v>56</v>
      </c>
      <c r="I143" s="189" t="s">
        <v>56</v>
      </c>
      <c r="J143" s="189" t="s">
        <v>56</v>
      </c>
      <c r="K143" s="189" t="s">
        <v>56</v>
      </c>
      <c r="L143" s="189" t="s">
        <v>56</v>
      </c>
      <c r="M143" s="189" t="s">
        <v>56</v>
      </c>
      <c r="N143" s="189" t="s">
        <v>56</v>
      </c>
      <c r="O143" s="189" t="s">
        <v>56</v>
      </c>
      <c r="P143" s="187">
        <v>354.57550584503184</v>
      </c>
      <c r="Q143" s="187">
        <v>1097.6207981300506</v>
      </c>
      <c r="R143" s="187">
        <v>1211.0766117993735</v>
      </c>
      <c r="S143" s="197">
        <v>887.75763859148537</v>
      </c>
      <c r="T143">
        <v>26.928999999999998</v>
      </c>
      <c r="U143">
        <v>25.724766248389546</v>
      </c>
      <c r="V143">
        <v>23.53</v>
      </c>
      <c r="W143" s="2">
        <v>25.394588749463182</v>
      </c>
      <c r="X143" t="s">
        <v>56</v>
      </c>
      <c r="Y143" t="s">
        <v>56</v>
      </c>
      <c r="Z143" t="s">
        <v>56</v>
      </c>
      <c r="AA143" t="s">
        <v>56</v>
      </c>
      <c r="AB143" s="195">
        <v>1.51</v>
      </c>
      <c r="AC143" s="195">
        <v>1.53</v>
      </c>
      <c r="AD143" s="195">
        <v>1.8</v>
      </c>
      <c r="AE143" s="2">
        <v>1.6133333333333333</v>
      </c>
      <c r="AI143" s="2">
        <v>0</v>
      </c>
      <c r="AJ143" s="181" t="s">
        <v>56</v>
      </c>
      <c r="AK143" s="181" t="s">
        <v>56</v>
      </c>
      <c r="AL143" s="181" t="s">
        <v>56</v>
      </c>
      <c r="AM143" s="181" t="s">
        <v>56</v>
      </c>
      <c r="AN143" s="181" t="s">
        <v>56</v>
      </c>
      <c r="AO143" s="181" t="s">
        <v>56</v>
      </c>
      <c r="AP143" s="181" t="s">
        <v>56</v>
      </c>
      <c r="AQ143" s="181" t="s">
        <v>56</v>
      </c>
    </row>
    <row r="144" spans="1:43" hidden="1" x14ac:dyDescent="0.3">
      <c r="A144" s="40">
        <v>2351</v>
      </c>
      <c r="B144" s="108" t="b">
        <v>0</v>
      </c>
      <c r="C144" s="127" t="s">
        <v>88</v>
      </c>
      <c r="D144" s="108">
        <v>2</v>
      </c>
      <c r="E144" s="108" t="s">
        <v>65</v>
      </c>
      <c r="F144" s="108" t="s">
        <v>56</v>
      </c>
      <c r="G144" s="121">
        <v>2</v>
      </c>
      <c r="H144" s="189" t="s">
        <v>56</v>
      </c>
      <c r="I144" s="189" t="s">
        <v>56</v>
      </c>
      <c r="J144" s="189" t="s">
        <v>56</v>
      </c>
      <c r="K144" s="189" t="s">
        <v>56</v>
      </c>
      <c r="L144" s="189" t="s">
        <v>56</v>
      </c>
      <c r="M144" s="189" t="s">
        <v>56</v>
      </c>
      <c r="N144" s="189" t="s">
        <v>56</v>
      </c>
      <c r="O144" s="189" t="s">
        <v>56</v>
      </c>
      <c r="P144" s="187">
        <v>575.65402881649425</v>
      </c>
      <c r="Q144" s="187">
        <v>1024.1297804426731</v>
      </c>
      <c r="R144" s="187">
        <v>1195.2876127857564</v>
      </c>
      <c r="S144" s="197">
        <v>931.69047401497448</v>
      </c>
      <c r="T144">
        <v>35.506</v>
      </c>
      <c r="U144">
        <v>34.037401848070573</v>
      </c>
      <c r="V144">
        <v>31.733000000000001</v>
      </c>
      <c r="W144" s="2">
        <v>33.758800616023528</v>
      </c>
      <c r="X144" t="s">
        <v>56</v>
      </c>
      <c r="Y144" t="s">
        <v>56</v>
      </c>
      <c r="Z144" t="s">
        <v>56</v>
      </c>
      <c r="AA144" t="s">
        <v>56</v>
      </c>
      <c r="AB144" s="195">
        <v>1.7</v>
      </c>
      <c r="AC144" s="195">
        <v>1.22</v>
      </c>
      <c r="AD144" s="195">
        <v>1.71</v>
      </c>
      <c r="AE144" s="2">
        <v>1.5433333333333332</v>
      </c>
      <c r="AI144" s="2">
        <v>0</v>
      </c>
      <c r="AJ144" s="181" t="s">
        <v>56</v>
      </c>
      <c r="AK144" s="181" t="s">
        <v>56</v>
      </c>
      <c r="AL144" s="181" t="s">
        <v>56</v>
      </c>
      <c r="AM144" s="181" t="s">
        <v>56</v>
      </c>
      <c r="AN144" s="181" t="s">
        <v>56</v>
      </c>
      <c r="AO144" s="181" t="s">
        <v>56</v>
      </c>
      <c r="AP144" s="181" t="s">
        <v>56</v>
      </c>
      <c r="AQ144" s="181" t="s">
        <v>56</v>
      </c>
    </row>
    <row r="145" spans="1:43" hidden="1" x14ac:dyDescent="0.3">
      <c r="A145" s="40">
        <v>2351</v>
      </c>
      <c r="B145" s="108" t="b">
        <v>0</v>
      </c>
      <c r="C145" s="127" t="s">
        <v>88</v>
      </c>
      <c r="D145" s="108">
        <v>2</v>
      </c>
      <c r="E145" s="108" t="s">
        <v>65</v>
      </c>
      <c r="F145" s="108" t="s">
        <v>56</v>
      </c>
      <c r="G145" s="121">
        <v>3</v>
      </c>
      <c r="H145" s="189" t="s">
        <v>56</v>
      </c>
      <c r="I145" s="189" t="s">
        <v>56</v>
      </c>
      <c r="J145" s="189" t="s">
        <v>56</v>
      </c>
      <c r="K145" s="189" t="s">
        <v>56</v>
      </c>
      <c r="L145" s="189" t="s">
        <v>56</v>
      </c>
      <c r="M145" s="189" t="s">
        <v>56</v>
      </c>
      <c r="N145" s="189" t="s">
        <v>56</v>
      </c>
      <c r="O145" s="189" t="s">
        <v>56</v>
      </c>
      <c r="P145" s="187">
        <v>745.54795562820664</v>
      </c>
      <c r="Q145" s="187">
        <v>957.11830121730964</v>
      </c>
      <c r="R145" s="187">
        <v>2482.2834308626148</v>
      </c>
      <c r="S145" s="197">
        <v>1394.9832292360436</v>
      </c>
      <c r="T145">
        <v>36.122999999999998</v>
      </c>
      <c r="U145">
        <v>37.422423149537018</v>
      </c>
      <c r="V145">
        <v>30.707999999999998</v>
      </c>
      <c r="W145" s="2">
        <v>34.751141049845671</v>
      </c>
      <c r="X145" t="s">
        <v>56</v>
      </c>
      <c r="Y145" t="s">
        <v>56</v>
      </c>
      <c r="Z145" t="s">
        <v>56</v>
      </c>
      <c r="AA145" t="s">
        <v>56</v>
      </c>
      <c r="AB145" s="195">
        <v>1.22</v>
      </c>
      <c r="AC145" s="195">
        <v>1.33</v>
      </c>
      <c r="AD145" s="195">
        <v>1.4</v>
      </c>
      <c r="AE145" s="2">
        <v>1.3166666666666667</v>
      </c>
      <c r="AI145" s="2">
        <v>0</v>
      </c>
      <c r="AJ145" s="181" t="s">
        <v>56</v>
      </c>
      <c r="AK145" s="181" t="s">
        <v>56</v>
      </c>
      <c r="AL145" s="181" t="s">
        <v>56</v>
      </c>
      <c r="AM145" s="181" t="s">
        <v>56</v>
      </c>
      <c r="AN145" s="181" t="s">
        <v>56</v>
      </c>
      <c r="AO145" s="181" t="s">
        <v>56</v>
      </c>
      <c r="AP145" s="181" t="s">
        <v>56</v>
      </c>
      <c r="AQ145" s="181" t="s">
        <v>56</v>
      </c>
    </row>
    <row r="146" spans="1:43" hidden="1" x14ac:dyDescent="0.3">
      <c r="A146" s="40">
        <v>2351</v>
      </c>
      <c r="B146" s="108" t="b">
        <v>0</v>
      </c>
      <c r="C146" s="127" t="s">
        <v>88</v>
      </c>
      <c r="D146" s="108">
        <v>2</v>
      </c>
      <c r="E146" s="108" t="s">
        <v>65</v>
      </c>
      <c r="F146" s="108" t="s">
        <v>56</v>
      </c>
      <c r="G146" s="121">
        <v>4</v>
      </c>
      <c r="H146" s="189" t="s">
        <v>56</v>
      </c>
      <c r="I146" s="189" t="s">
        <v>56</v>
      </c>
      <c r="J146" s="189" t="s">
        <v>56</v>
      </c>
      <c r="K146" s="189" t="s">
        <v>56</v>
      </c>
      <c r="L146" s="189" t="s">
        <v>56</v>
      </c>
      <c r="M146" s="189" t="s">
        <v>56</v>
      </c>
      <c r="N146" s="189" t="s">
        <v>56</v>
      </c>
      <c r="O146" s="189" t="s">
        <v>56</v>
      </c>
      <c r="P146" s="187">
        <v>1040.0875918295326</v>
      </c>
      <c r="Q146" s="187">
        <v>1302.5372672340432</v>
      </c>
      <c r="R146" s="187">
        <v>1362.5804730361749</v>
      </c>
      <c r="S146" s="197">
        <v>1235.0684440332504</v>
      </c>
      <c r="T146">
        <v>35.023000000000003</v>
      </c>
      <c r="U146">
        <v>35.851270811065582</v>
      </c>
      <c r="V146">
        <v>31.1</v>
      </c>
      <c r="W146" s="2">
        <v>33.991423603688531</v>
      </c>
      <c r="X146" t="s">
        <v>56</v>
      </c>
      <c r="Y146" t="s">
        <v>56</v>
      </c>
      <c r="Z146" t="s">
        <v>56</v>
      </c>
      <c r="AA146" t="s">
        <v>56</v>
      </c>
      <c r="AB146" s="195">
        <v>1.68</v>
      </c>
      <c r="AC146" s="195">
        <v>1.2</v>
      </c>
      <c r="AD146" s="195">
        <v>1.66</v>
      </c>
      <c r="AE146" s="2">
        <v>1.5133333333333334</v>
      </c>
      <c r="AI146" s="2">
        <v>0</v>
      </c>
      <c r="AJ146" s="181" t="s">
        <v>56</v>
      </c>
      <c r="AK146" s="181" t="s">
        <v>56</v>
      </c>
      <c r="AL146" s="181" t="s">
        <v>56</v>
      </c>
      <c r="AM146" s="181" t="s">
        <v>56</v>
      </c>
      <c r="AN146" s="181" t="s">
        <v>56</v>
      </c>
      <c r="AO146" s="181" t="s">
        <v>56</v>
      </c>
      <c r="AP146" s="181" t="s">
        <v>56</v>
      </c>
      <c r="AQ146" s="181" t="s">
        <v>56</v>
      </c>
    </row>
    <row r="147" spans="1:43" s="118" customFormat="1" x14ac:dyDescent="0.3">
      <c r="A147" s="126">
        <v>2367</v>
      </c>
      <c r="B147" s="127" t="b">
        <v>0</v>
      </c>
      <c r="C147" s="127" t="s">
        <v>89</v>
      </c>
      <c r="D147" s="127">
        <v>2</v>
      </c>
      <c r="E147" s="127" t="s">
        <v>66</v>
      </c>
      <c r="F147" s="127" t="s">
        <v>44</v>
      </c>
      <c r="G147" s="122">
        <v>1</v>
      </c>
      <c r="H147" s="183">
        <v>1232.1805959922285</v>
      </c>
      <c r="I147" s="183">
        <v>1036.0125409088887</v>
      </c>
      <c r="J147" s="183">
        <v>1250.9506379107168</v>
      </c>
      <c r="K147" s="2">
        <v>1173.0479249372781</v>
      </c>
      <c r="L147" s="183">
        <v>0</v>
      </c>
      <c r="M147" s="183">
        <v>0</v>
      </c>
      <c r="N147" s="183">
        <v>17.164457651602053</v>
      </c>
      <c r="O147" s="197">
        <v>5.7214858838673512</v>
      </c>
      <c r="P147" s="183">
        <v>217.98861217534611</v>
      </c>
      <c r="Q147" s="181">
        <v>254.17841343770414</v>
      </c>
      <c r="R147" s="183">
        <v>209.25119276473976</v>
      </c>
      <c r="S147" s="197">
        <v>227.13940612593001</v>
      </c>
      <c r="T147">
        <v>12.301</v>
      </c>
      <c r="U147">
        <v>6.1159999999999997</v>
      </c>
      <c r="V147">
        <v>8.8079999999999998</v>
      </c>
      <c r="W147" s="2">
        <v>9.0750000000000011</v>
      </c>
      <c r="X147" s="118" t="s">
        <v>56</v>
      </c>
      <c r="Y147" s="118" t="s">
        <v>56</v>
      </c>
      <c r="Z147" s="118" t="s">
        <v>56</v>
      </c>
      <c r="AA147" s="118" t="s">
        <v>56</v>
      </c>
      <c r="AB147" s="182">
        <v>2.54</v>
      </c>
      <c r="AC147" s="182">
        <v>1.179000000000002</v>
      </c>
      <c r="AD147" s="182">
        <v>3.519999999999996</v>
      </c>
      <c r="AE147" s="2">
        <v>2.4129999999999994</v>
      </c>
      <c r="AI147" s="117">
        <v>0</v>
      </c>
      <c r="AJ147" s="183">
        <v>376.18068361171999</v>
      </c>
      <c r="AK147" s="183">
        <v>333.71590550041077</v>
      </c>
      <c r="AL147" s="183">
        <v>396.85056430293849</v>
      </c>
      <c r="AM147" s="194">
        <v>243.52215660111642</v>
      </c>
      <c r="AN147" s="183">
        <v>120.1512035694637</v>
      </c>
      <c r="AO147" s="183">
        <v>39</v>
      </c>
      <c r="AP147" s="183">
        <v>49</v>
      </c>
      <c r="AQ147" s="194">
        <v>40.050401189821237</v>
      </c>
    </row>
    <row r="148" spans="1:43" x14ac:dyDescent="0.3">
      <c r="A148" s="40">
        <v>2367</v>
      </c>
      <c r="B148" s="108" t="b">
        <v>0</v>
      </c>
      <c r="C148" s="127" t="s">
        <v>89</v>
      </c>
      <c r="D148" s="108">
        <v>2</v>
      </c>
      <c r="E148" s="108" t="s">
        <v>66</v>
      </c>
      <c r="F148" s="108" t="s">
        <v>44</v>
      </c>
      <c r="G148" s="121">
        <v>2</v>
      </c>
      <c r="H148" s="181">
        <v>1189.268833942748</v>
      </c>
      <c r="I148" s="181">
        <v>1067.8725200000001</v>
      </c>
      <c r="J148" s="183">
        <v>1257.3083794304362</v>
      </c>
      <c r="K148" s="2">
        <v>1171.483244457728</v>
      </c>
      <c r="L148" s="181">
        <v>3.5605326231371532</v>
      </c>
      <c r="M148" s="181">
        <v>0</v>
      </c>
      <c r="N148" s="181">
        <v>5.149337295480616</v>
      </c>
      <c r="O148" s="197">
        <v>2.9032899728725901</v>
      </c>
      <c r="P148" s="181">
        <v>200.82415452374403</v>
      </c>
      <c r="Q148" s="181">
        <v>175.76361795796836</v>
      </c>
      <c r="R148" s="181">
        <v>189.98018238446386</v>
      </c>
      <c r="S148" s="197">
        <v>188.85598495539207</v>
      </c>
      <c r="T148">
        <v>10.679</v>
      </c>
      <c r="U148">
        <v>7.2119999999999997</v>
      </c>
      <c r="V148">
        <v>10.17</v>
      </c>
      <c r="W148" s="2">
        <v>9.3536666666666672</v>
      </c>
      <c r="X148" t="s">
        <v>56</v>
      </c>
      <c r="Y148" t="s">
        <v>56</v>
      </c>
      <c r="Z148" t="s">
        <v>56</v>
      </c>
      <c r="AA148" t="s">
        <v>56</v>
      </c>
      <c r="AB148" s="180">
        <v>2.8349999999999937</v>
      </c>
      <c r="AC148" s="180">
        <v>2.9050000000000011</v>
      </c>
      <c r="AD148" s="180">
        <v>3.1620000000000061</v>
      </c>
      <c r="AE148" s="2">
        <v>2.9673333333333338</v>
      </c>
      <c r="AI148" s="2">
        <v>0</v>
      </c>
      <c r="AJ148" s="181">
        <v>463.40356625074003</v>
      </c>
      <c r="AK148" s="181">
        <v>445.56137953127006</v>
      </c>
      <c r="AL148" s="181">
        <v>462.39361950758257</v>
      </c>
      <c r="AM148" s="197">
        <v>302.65166634628417</v>
      </c>
      <c r="AN148" s="181">
        <v>102.98674591668318</v>
      </c>
      <c r="AO148" s="181">
        <v>55</v>
      </c>
      <c r="AP148" s="181">
        <v>73</v>
      </c>
      <c r="AQ148" s="197">
        <v>34.328915305561061</v>
      </c>
    </row>
    <row r="149" spans="1:43" x14ac:dyDescent="0.3">
      <c r="A149" s="40">
        <v>2367</v>
      </c>
      <c r="B149" s="108" t="b">
        <v>0</v>
      </c>
      <c r="C149" s="127" t="s">
        <v>89</v>
      </c>
      <c r="D149" s="108">
        <v>2</v>
      </c>
      <c r="E149" s="108" t="s">
        <v>66</v>
      </c>
      <c r="F149" s="108" t="s">
        <v>44</v>
      </c>
      <c r="G149" s="121">
        <v>3</v>
      </c>
      <c r="H149" s="181">
        <v>1302.6784907878036</v>
      </c>
      <c r="I149" s="181">
        <v>1035.7292</v>
      </c>
      <c r="J149" s="183">
        <v>1214.1702764799122</v>
      </c>
      <c r="K149" s="2">
        <v>1184.1926557559052</v>
      </c>
      <c r="L149" s="181">
        <v>15.448011886441849</v>
      </c>
      <c r="M149" s="181">
        <v>0</v>
      </c>
      <c r="N149" s="181">
        <v>0</v>
      </c>
      <c r="O149" s="197">
        <v>5.149337295480616</v>
      </c>
      <c r="P149" s="181">
        <v>207.68993758438486</v>
      </c>
      <c r="Q149" s="181">
        <v>217.67954085101104</v>
      </c>
      <c r="R149" s="181">
        <v>215.40342137511303</v>
      </c>
      <c r="S149" s="197">
        <v>213.59096660350295</v>
      </c>
      <c r="T149">
        <v>12.04</v>
      </c>
      <c r="U149">
        <v>7.0049999999999999</v>
      </c>
      <c r="V149">
        <v>11.863</v>
      </c>
      <c r="W149" s="2">
        <v>10.302666666666665</v>
      </c>
      <c r="X149" t="s">
        <v>56</v>
      </c>
      <c r="Y149" t="s">
        <v>56</v>
      </c>
      <c r="Z149" t="s">
        <v>56</v>
      </c>
      <c r="AA149" t="s">
        <v>56</v>
      </c>
      <c r="AB149" s="180">
        <v>2.546999999999997</v>
      </c>
      <c r="AC149" s="180">
        <v>1.507000000000005</v>
      </c>
      <c r="AD149" s="180">
        <v>2.8419999999999987</v>
      </c>
      <c r="AE149" s="2">
        <v>2.2986666666666671</v>
      </c>
      <c r="AI149" s="2">
        <v>0</v>
      </c>
      <c r="AJ149" s="181">
        <v>411.94698366673299</v>
      </c>
      <c r="AK149" s="181">
        <v>419.21437259281561</v>
      </c>
      <c r="AL149" s="181">
        <v>428.03405984842652</v>
      </c>
      <c r="AM149" s="197">
        <v>282.41614414708073</v>
      </c>
      <c r="AN149" s="181">
        <v>34.328915305561061</v>
      </c>
      <c r="AO149" s="181">
        <v>61</v>
      </c>
      <c r="AP149" s="181">
        <v>81</v>
      </c>
      <c r="AQ149" s="197">
        <v>11.442971768520353</v>
      </c>
    </row>
    <row r="150" spans="1:43" x14ac:dyDescent="0.3">
      <c r="A150" s="40">
        <v>2367</v>
      </c>
      <c r="B150" s="108" t="b">
        <v>0</v>
      </c>
      <c r="C150" s="127" t="s">
        <v>89</v>
      </c>
      <c r="D150" s="108">
        <v>2</v>
      </c>
      <c r="E150" s="108" t="s">
        <v>66</v>
      </c>
      <c r="F150" s="108" t="s">
        <v>44</v>
      </c>
      <c r="G150" s="121">
        <v>4</v>
      </c>
      <c r="H150" s="181">
        <v>1268.9621063203547</v>
      </c>
      <c r="I150" s="181">
        <v>1014.5566598841483</v>
      </c>
      <c r="J150" s="183">
        <v>1200.0987609618696</v>
      </c>
      <c r="K150" s="2">
        <v>1161.2058423887909</v>
      </c>
      <c r="L150" s="181">
        <v>34.328915303204106</v>
      </c>
      <c r="M150" s="181">
        <v>13.731566121281643</v>
      </c>
      <c r="N150" s="181">
        <v>0</v>
      </c>
      <c r="O150" s="197">
        <v>16.020160474828582</v>
      </c>
      <c r="P150" s="181">
        <v>202.54060028890424</v>
      </c>
      <c r="Q150" s="181">
        <v>205.86144695479052</v>
      </c>
      <c r="R150" s="181">
        <v>144.98615591220656</v>
      </c>
      <c r="S150" s="197">
        <v>184.46273438530045</v>
      </c>
      <c r="T150">
        <v>6.9450000000000003</v>
      </c>
      <c r="U150">
        <v>4.3</v>
      </c>
      <c r="V150">
        <v>3.0059999999999998</v>
      </c>
      <c r="W150" s="2">
        <v>4.7503333333333337</v>
      </c>
      <c r="X150" t="s">
        <v>56</v>
      </c>
      <c r="Y150" t="s">
        <v>56</v>
      </c>
      <c r="Z150" t="s">
        <v>56</v>
      </c>
      <c r="AA150" t="s">
        <v>56</v>
      </c>
      <c r="AB150" s="180">
        <v>3.1460000000000008</v>
      </c>
      <c r="AC150" s="180">
        <v>1.2120000000000033</v>
      </c>
      <c r="AD150" s="180">
        <v>2.6979999999999933</v>
      </c>
      <c r="AE150" s="2">
        <v>2.351999999999999</v>
      </c>
      <c r="AI150" s="2">
        <v>0</v>
      </c>
      <c r="AJ150" s="181">
        <v>274.63132244448849</v>
      </c>
      <c r="AK150" s="181">
        <v>314.08134086449832</v>
      </c>
      <c r="AL150" s="181">
        <v>278.5379424189361</v>
      </c>
      <c r="AM150" s="197">
        <v>197.53976109447817</v>
      </c>
      <c r="AN150" s="181">
        <v>154.48011887502477</v>
      </c>
      <c r="AO150" s="181">
        <v>69</v>
      </c>
      <c r="AP150" s="181">
        <v>29</v>
      </c>
      <c r="AQ150" s="197">
        <v>51.493372958341588</v>
      </c>
    </row>
    <row r="151" spans="1:43" x14ac:dyDescent="0.3">
      <c r="A151" s="40">
        <v>2367</v>
      </c>
      <c r="B151" s="108" t="b">
        <v>0</v>
      </c>
      <c r="C151" s="127" t="s">
        <v>89</v>
      </c>
      <c r="D151" s="108">
        <v>2</v>
      </c>
      <c r="E151" s="108" t="s">
        <v>66</v>
      </c>
      <c r="F151" s="108" t="s">
        <v>45</v>
      </c>
      <c r="G151" s="121">
        <v>1</v>
      </c>
      <c r="H151" s="183">
        <v>659.00206004559482</v>
      </c>
      <c r="I151" s="181">
        <v>536.39702561850743</v>
      </c>
      <c r="J151" s="181">
        <v>269.73107573959231</v>
      </c>
      <c r="K151" s="2">
        <v>488.37672046789817</v>
      </c>
      <c r="L151" s="181">
        <v>120.15120356121437</v>
      </c>
      <c r="M151" s="181">
        <v>0</v>
      </c>
      <c r="N151" s="181">
        <v>0</v>
      </c>
      <c r="O151" s="197">
        <v>40.050401187071458</v>
      </c>
      <c r="P151" s="181">
        <v>219.70505794050629</v>
      </c>
      <c r="Q151" s="181">
        <v>224.82967051336544</v>
      </c>
      <c r="R151" s="181">
        <v>215.12250987121209</v>
      </c>
      <c r="S151" s="197">
        <v>219.88574610836125</v>
      </c>
      <c r="T151">
        <v>21.047000000000001</v>
      </c>
      <c r="U151">
        <v>19.908999999999999</v>
      </c>
      <c r="V151">
        <v>21.335999999999999</v>
      </c>
      <c r="W151" s="2">
        <v>20.763999999999999</v>
      </c>
      <c r="X151" t="s">
        <v>56</v>
      </c>
      <c r="Y151" t="s">
        <v>56</v>
      </c>
      <c r="Z151" t="s">
        <v>56</v>
      </c>
      <c r="AA151" t="s">
        <v>56</v>
      </c>
      <c r="AB151" s="180">
        <v>1.5109999999999957</v>
      </c>
      <c r="AC151" s="180">
        <v>1.203000000000003</v>
      </c>
      <c r="AD151" s="180">
        <v>1.284000000000006</v>
      </c>
      <c r="AE151" s="2">
        <v>1.3326666666666682</v>
      </c>
      <c r="AI151" s="2">
        <v>0</v>
      </c>
      <c r="AJ151" s="181">
        <v>308.96023775004954</v>
      </c>
      <c r="AK151" s="181">
        <v>298.3254812305039</v>
      </c>
      <c r="AL151" s="181">
        <v>352.79284671463842</v>
      </c>
      <c r="AM151" s="197">
        <v>217.03944264838074</v>
      </c>
      <c r="AN151" s="181">
        <v>85.822288263902635</v>
      </c>
      <c r="AO151" s="181">
        <v>52</v>
      </c>
      <c r="AP151" s="181">
        <v>24</v>
      </c>
      <c r="AQ151" s="197">
        <v>28.607429421300878</v>
      </c>
    </row>
    <row r="152" spans="1:43" x14ac:dyDescent="0.3">
      <c r="A152" s="40">
        <v>2367</v>
      </c>
      <c r="B152" s="108" t="b">
        <v>0</v>
      </c>
      <c r="C152" s="127" t="s">
        <v>89</v>
      </c>
      <c r="D152" s="108">
        <v>2</v>
      </c>
      <c r="E152" s="108" t="s">
        <v>66</v>
      </c>
      <c r="F152" s="108" t="s">
        <v>45</v>
      </c>
      <c r="G152" s="121">
        <v>2</v>
      </c>
      <c r="H152" s="181">
        <v>619.15542385679146</v>
      </c>
      <c r="I152" s="181">
        <v>493.48526356902687</v>
      </c>
      <c r="J152" s="181">
        <v>364.74997742058508</v>
      </c>
      <c r="K152" s="2">
        <v>492.46355494880112</v>
      </c>
      <c r="L152" s="181">
        <v>101.27030014445212</v>
      </c>
      <c r="M152" s="181">
        <v>0</v>
      </c>
      <c r="N152" s="181">
        <v>0</v>
      </c>
      <c r="O152" s="197">
        <v>33.756766714817374</v>
      </c>
      <c r="P152" s="181">
        <v>181.94325110698179</v>
      </c>
      <c r="Q152" s="181">
        <v>194.12555436521879</v>
      </c>
      <c r="R152" s="181">
        <v>194.29151322390859</v>
      </c>
      <c r="S152" s="197">
        <v>190.12010623203639</v>
      </c>
      <c r="T152">
        <v>19.045999999999999</v>
      </c>
      <c r="U152">
        <v>20.815999999999999</v>
      </c>
      <c r="V152">
        <v>22.515999999999998</v>
      </c>
      <c r="W152" s="2">
        <v>20.792666666666666</v>
      </c>
      <c r="X152" t="s">
        <v>56</v>
      </c>
      <c r="Y152" t="s">
        <v>56</v>
      </c>
      <c r="Z152" t="s">
        <v>56</v>
      </c>
      <c r="AA152" t="s">
        <v>56</v>
      </c>
      <c r="AB152" s="180">
        <v>1.7920000000000016</v>
      </c>
      <c r="AC152" s="180">
        <v>1.1269999999999953</v>
      </c>
      <c r="AD152" s="180">
        <v>1.3229999999999933</v>
      </c>
      <c r="AE152" s="2">
        <v>1.4139999999999968</v>
      </c>
      <c r="AI152" s="2">
        <v>0</v>
      </c>
      <c r="AJ152" s="181">
        <v>274.63132244448849</v>
      </c>
      <c r="AK152" s="181">
        <v>243.91695670218937</v>
      </c>
      <c r="AL152" s="181">
        <v>209.04076468773016</v>
      </c>
      <c r="AM152" s="197">
        <v>150.98590712997316</v>
      </c>
      <c r="AN152" s="181">
        <v>171.64457652780527</v>
      </c>
      <c r="AO152" s="181">
        <v>17</v>
      </c>
      <c r="AP152" s="181">
        <v>17</v>
      </c>
      <c r="AQ152" s="197">
        <v>57.214858842601757</v>
      </c>
    </row>
    <row r="153" spans="1:43" x14ac:dyDescent="0.3">
      <c r="A153" s="40">
        <v>2367</v>
      </c>
      <c r="B153" s="108" t="b">
        <v>0</v>
      </c>
      <c r="C153" s="127" t="s">
        <v>89</v>
      </c>
      <c r="D153" s="108">
        <v>2</v>
      </c>
      <c r="E153" s="108" t="s">
        <v>66</v>
      </c>
      <c r="F153" s="108" t="s">
        <v>45</v>
      </c>
      <c r="G153" s="121">
        <v>3</v>
      </c>
      <c r="H153" s="181">
        <v>907.27725476044691</v>
      </c>
      <c r="I153" s="181">
        <v>269.73107573959231</v>
      </c>
      <c r="J153" s="181">
        <v>263.60082401823792</v>
      </c>
      <c r="K153" s="2">
        <v>480.20305150609238</v>
      </c>
      <c r="L153" s="181">
        <v>94.404517083811299</v>
      </c>
      <c r="M153" s="181">
        <v>0</v>
      </c>
      <c r="N153" s="181">
        <v>0</v>
      </c>
      <c r="O153" s="197">
        <v>31.468172361270433</v>
      </c>
      <c r="P153" s="181">
        <v>202.54060028890424</v>
      </c>
      <c r="Q153" s="181">
        <v>190.53860667913722</v>
      </c>
      <c r="R153" s="181">
        <v>180.19530198823645</v>
      </c>
      <c r="S153" s="197">
        <v>191.09150298542599</v>
      </c>
      <c r="T153">
        <v>18.672999999999998</v>
      </c>
      <c r="U153">
        <v>21.701000000000001</v>
      </c>
      <c r="V153">
        <v>22.059000000000001</v>
      </c>
      <c r="W153" s="2">
        <v>20.810999999999996</v>
      </c>
      <c r="X153" t="s">
        <v>56</v>
      </c>
      <c r="Y153" t="s">
        <v>56</v>
      </c>
      <c r="Z153" t="s">
        <v>56</v>
      </c>
      <c r="AA153" t="s">
        <v>56</v>
      </c>
      <c r="AB153" s="180">
        <v>1.5030000000000001</v>
      </c>
      <c r="AC153" s="180">
        <v>0.9030000000000058</v>
      </c>
      <c r="AD153" s="180">
        <v>1.3359999999999985</v>
      </c>
      <c r="AE153" s="2">
        <v>1.2473333333333347</v>
      </c>
      <c r="AI153" s="2">
        <v>0</v>
      </c>
      <c r="AJ153" s="181">
        <v>274.63132244448849</v>
      </c>
      <c r="AK153" s="181">
        <v>297.83434848205394</v>
      </c>
      <c r="AL153" s="181">
        <v>323.372358581865</v>
      </c>
      <c r="AM153" s="197">
        <v>207.06890235463965</v>
      </c>
      <c r="AN153" s="181">
        <v>137.31566122224424</v>
      </c>
      <c r="AO153" s="181">
        <v>29</v>
      </c>
      <c r="AP153" s="181">
        <v>19</v>
      </c>
      <c r="AQ153" s="197">
        <v>45.771887074081413</v>
      </c>
    </row>
    <row r="154" spans="1:43" x14ac:dyDescent="0.3">
      <c r="A154" s="40">
        <v>2367</v>
      </c>
      <c r="B154" s="108" t="b">
        <v>0</v>
      </c>
      <c r="C154" s="127" t="s">
        <v>89</v>
      </c>
      <c r="D154" s="108">
        <v>2</v>
      </c>
      <c r="E154" s="108" t="s">
        <v>66</v>
      </c>
      <c r="F154" s="108" t="s">
        <v>45</v>
      </c>
      <c r="G154" s="121">
        <v>4</v>
      </c>
      <c r="H154" s="181">
        <v>784.67222033335952</v>
      </c>
      <c r="I154" s="181">
        <v>505.74576701173561</v>
      </c>
      <c r="J154" s="181">
        <v>236.0146912721433</v>
      </c>
      <c r="K154" s="2">
        <v>508.81089287241275</v>
      </c>
      <c r="L154" s="181">
        <v>84.105842492850073</v>
      </c>
      <c r="M154" s="181">
        <v>0</v>
      </c>
      <c r="N154" s="181">
        <v>0</v>
      </c>
      <c r="O154" s="197">
        <v>28.035280830950025</v>
      </c>
      <c r="P154" s="181">
        <v>193.95837146310322</v>
      </c>
      <c r="Q154" s="181">
        <v>184.55209040194418</v>
      </c>
      <c r="R154" s="181">
        <v>181.37665123521091</v>
      </c>
      <c r="S154" s="197">
        <v>186.62903770008612</v>
      </c>
      <c r="T154">
        <v>21.852</v>
      </c>
      <c r="U154">
        <v>21.195</v>
      </c>
      <c r="V154">
        <v>22.96</v>
      </c>
      <c r="W154" s="2">
        <v>22.002333333333336</v>
      </c>
      <c r="X154" t="s">
        <v>56</v>
      </c>
      <c r="Y154" t="s">
        <v>56</v>
      </c>
      <c r="Z154" t="s">
        <v>56</v>
      </c>
      <c r="AA154" t="s">
        <v>56</v>
      </c>
      <c r="AB154" s="180">
        <v>2.0040000000000049</v>
      </c>
      <c r="AC154" s="180">
        <v>1.2630000000000052</v>
      </c>
      <c r="AD154" s="180">
        <v>1.1569999999999965</v>
      </c>
      <c r="AE154" s="2">
        <v>1.4746666666666688</v>
      </c>
      <c r="AI154" s="2">
        <v>0</v>
      </c>
      <c r="AJ154" s="181">
        <v>463.44035662507429</v>
      </c>
      <c r="AK154" s="181">
        <v>495.18668163800356</v>
      </c>
      <c r="AL154" s="181">
        <v>522.32137010441636</v>
      </c>
      <c r="AM154" s="197">
        <v>339.16935058080668</v>
      </c>
      <c r="AN154" s="181">
        <v>137.31566122224424</v>
      </c>
      <c r="AO154" s="181">
        <v>21</v>
      </c>
      <c r="AP154" s="181">
        <v>34</v>
      </c>
      <c r="AQ154" s="197">
        <v>45.771887074081413</v>
      </c>
    </row>
    <row r="155" spans="1:43" x14ac:dyDescent="0.3">
      <c r="A155" s="40">
        <v>2367</v>
      </c>
      <c r="B155" s="108" t="b">
        <v>0</v>
      </c>
      <c r="C155" s="127" t="s">
        <v>89</v>
      </c>
      <c r="D155" s="108">
        <v>2</v>
      </c>
      <c r="E155" s="108" t="s">
        <v>66</v>
      </c>
      <c r="F155" s="108" t="s">
        <v>46</v>
      </c>
      <c r="G155" s="121">
        <v>1</v>
      </c>
      <c r="H155" s="181">
        <v>0</v>
      </c>
      <c r="I155" s="181">
        <v>0</v>
      </c>
      <c r="J155" s="181">
        <v>0</v>
      </c>
      <c r="K155" s="2">
        <v>0</v>
      </c>
      <c r="L155" s="189" t="s">
        <v>56</v>
      </c>
      <c r="M155" s="189" t="s">
        <v>56</v>
      </c>
      <c r="N155" s="189" t="s">
        <v>56</v>
      </c>
      <c r="O155" s="189" t="s">
        <v>56</v>
      </c>
      <c r="P155" s="189" t="s">
        <v>56</v>
      </c>
      <c r="Q155" s="189" t="s">
        <v>56</v>
      </c>
      <c r="R155" s="189" t="s">
        <v>56</v>
      </c>
      <c r="S155" s="189" t="s">
        <v>56</v>
      </c>
      <c r="T155">
        <v>11.166</v>
      </c>
      <c r="U155">
        <v>10.897</v>
      </c>
      <c r="V155">
        <v>12.131</v>
      </c>
      <c r="W155" s="2">
        <v>11.398000000000001</v>
      </c>
      <c r="X155" t="s">
        <v>56</v>
      </c>
      <c r="Y155" t="s">
        <v>56</v>
      </c>
      <c r="Z155" t="s">
        <v>56</v>
      </c>
      <c r="AA155" t="s">
        <v>56</v>
      </c>
      <c r="AB155" s="180">
        <v>2.6569999999999965</v>
      </c>
      <c r="AC155" s="180">
        <v>2.230000000000004</v>
      </c>
      <c r="AD155" s="180">
        <v>4.9369999999999976</v>
      </c>
      <c r="AE155" s="2">
        <v>3.2746666666666662</v>
      </c>
      <c r="AI155" s="2">
        <v>0</v>
      </c>
      <c r="AJ155" s="181" t="s">
        <v>56</v>
      </c>
      <c r="AK155" s="181" t="s">
        <v>56</v>
      </c>
      <c r="AL155" s="181" t="s">
        <v>56</v>
      </c>
      <c r="AM155" s="181" t="s">
        <v>56</v>
      </c>
      <c r="AN155" s="181" t="s">
        <v>56</v>
      </c>
      <c r="AO155" s="181" t="s">
        <v>56</v>
      </c>
      <c r="AP155" s="181" t="s">
        <v>56</v>
      </c>
      <c r="AQ155" s="181" t="s">
        <v>56</v>
      </c>
    </row>
    <row r="156" spans="1:43" x14ac:dyDescent="0.3">
      <c r="A156" s="40">
        <v>2367</v>
      </c>
      <c r="B156" s="108" t="b">
        <v>0</v>
      </c>
      <c r="C156" s="127" t="s">
        <v>89</v>
      </c>
      <c r="D156" s="108">
        <v>2</v>
      </c>
      <c r="E156" s="108" t="s">
        <v>66</v>
      </c>
      <c r="F156" s="108" t="s">
        <v>46</v>
      </c>
      <c r="G156" s="121">
        <v>2</v>
      </c>
      <c r="H156" s="181">
        <v>0</v>
      </c>
      <c r="I156" s="181">
        <v>0</v>
      </c>
      <c r="J156" s="181">
        <v>0</v>
      </c>
      <c r="K156" s="2">
        <v>0</v>
      </c>
      <c r="L156" s="189" t="s">
        <v>56</v>
      </c>
      <c r="M156" s="189" t="s">
        <v>56</v>
      </c>
      <c r="N156" s="189" t="s">
        <v>56</v>
      </c>
      <c r="O156" s="189" t="s">
        <v>56</v>
      </c>
      <c r="P156" s="189" t="s">
        <v>56</v>
      </c>
      <c r="Q156" s="189" t="s">
        <v>56</v>
      </c>
      <c r="R156" s="189" t="s">
        <v>56</v>
      </c>
      <c r="S156" s="189" t="s">
        <v>56</v>
      </c>
      <c r="T156">
        <v>9.9410000000000007</v>
      </c>
      <c r="U156">
        <v>10.474</v>
      </c>
      <c r="V156">
        <v>11.698</v>
      </c>
      <c r="W156" s="2">
        <v>10.704333333333333</v>
      </c>
      <c r="X156" t="s">
        <v>56</v>
      </c>
      <c r="Y156" t="s">
        <v>56</v>
      </c>
      <c r="Z156" t="s">
        <v>56</v>
      </c>
      <c r="AA156" t="s">
        <v>56</v>
      </c>
      <c r="AB156" s="180">
        <v>3.3499999999999943</v>
      </c>
      <c r="AC156" s="180">
        <v>2.1080000000000041</v>
      </c>
      <c r="AD156" s="180">
        <v>3.9330000000000069</v>
      </c>
      <c r="AE156" s="2">
        <v>3.130333333333335</v>
      </c>
      <c r="AI156" s="2">
        <v>0</v>
      </c>
      <c r="AJ156" s="181" t="s">
        <v>56</v>
      </c>
      <c r="AK156" s="181" t="s">
        <v>56</v>
      </c>
      <c r="AL156" s="181" t="s">
        <v>56</v>
      </c>
      <c r="AM156" s="181" t="s">
        <v>56</v>
      </c>
      <c r="AN156" s="181" t="s">
        <v>56</v>
      </c>
      <c r="AO156" s="181" t="s">
        <v>56</v>
      </c>
      <c r="AP156" s="181" t="s">
        <v>56</v>
      </c>
      <c r="AQ156" s="181" t="s">
        <v>56</v>
      </c>
    </row>
    <row r="157" spans="1:43" x14ac:dyDescent="0.3">
      <c r="A157" s="40">
        <v>2367</v>
      </c>
      <c r="B157" s="108" t="b">
        <v>0</v>
      </c>
      <c r="C157" s="127" t="s">
        <v>89</v>
      </c>
      <c r="D157" s="108">
        <v>2</v>
      </c>
      <c r="E157" s="108" t="s">
        <v>66</v>
      </c>
      <c r="F157" s="108" t="s">
        <v>46</v>
      </c>
      <c r="G157" s="121">
        <v>3</v>
      </c>
      <c r="H157" s="181">
        <v>0</v>
      </c>
      <c r="I157" s="181">
        <v>0</v>
      </c>
      <c r="J157" s="181">
        <v>0</v>
      </c>
      <c r="K157" s="2">
        <v>0</v>
      </c>
      <c r="L157" s="189" t="s">
        <v>56</v>
      </c>
      <c r="M157" s="189" t="s">
        <v>56</v>
      </c>
      <c r="N157" s="189" t="s">
        <v>56</v>
      </c>
      <c r="O157" s="189" t="s">
        <v>56</v>
      </c>
      <c r="P157" s="189" t="s">
        <v>56</v>
      </c>
      <c r="Q157" s="189" t="s">
        <v>56</v>
      </c>
      <c r="R157" s="189" t="s">
        <v>56</v>
      </c>
      <c r="S157" s="189" t="s">
        <v>56</v>
      </c>
      <c r="T157">
        <v>11.282999999999999</v>
      </c>
      <c r="U157">
        <v>12.153</v>
      </c>
      <c r="V157">
        <v>11.170999999999999</v>
      </c>
      <c r="W157" s="2">
        <v>11.535666666666666</v>
      </c>
      <c r="X157" t="s">
        <v>56</v>
      </c>
      <c r="Y157" t="s">
        <v>56</v>
      </c>
      <c r="Z157" t="s">
        <v>56</v>
      </c>
      <c r="AA157" t="s">
        <v>56</v>
      </c>
      <c r="AB157" s="180">
        <v>2.0210000000000008</v>
      </c>
      <c r="AC157" s="180">
        <v>1.8490000000000038</v>
      </c>
      <c r="AD157" s="180">
        <v>3.5550000000000068</v>
      </c>
      <c r="AE157" s="2">
        <v>2.4750000000000036</v>
      </c>
      <c r="AI157" s="2">
        <v>0</v>
      </c>
      <c r="AJ157" s="181" t="s">
        <v>56</v>
      </c>
      <c r="AK157" s="181" t="s">
        <v>56</v>
      </c>
      <c r="AL157" s="181" t="s">
        <v>56</v>
      </c>
      <c r="AM157" s="181" t="s">
        <v>56</v>
      </c>
      <c r="AN157" s="181" t="s">
        <v>56</v>
      </c>
      <c r="AO157" s="181" t="s">
        <v>56</v>
      </c>
      <c r="AP157" s="181" t="s">
        <v>56</v>
      </c>
      <c r="AQ157" s="181" t="s">
        <v>56</v>
      </c>
    </row>
    <row r="158" spans="1:43" x14ac:dyDescent="0.3">
      <c r="A158" s="40">
        <v>2367</v>
      </c>
      <c r="B158" s="108" t="b">
        <v>0</v>
      </c>
      <c r="C158" s="127" t="s">
        <v>89</v>
      </c>
      <c r="D158" s="108">
        <v>2</v>
      </c>
      <c r="E158" s="108" t="s">
        <v>66</v>
      </c>
      <c r="F158" s="108" t="s">
        <v>46</v>
      </c>
      <c r="G158" s="121">
        <v>4</v>
      </c>
      <c r="H158" s="181">
        <v>0</v>
      </c>
      <c r="I158" s="181">
        <v>0</v>
      </c>
      <c r="J158" s="181">
        <v>0</v>
      </c>
      <c r="K158" s="2">
        <v>0</v>
      </c>
      <c r="L158" s="189" t="s">
        <v>56</v>
      </c>
      <c r="M158" s="189" t="s">
        <v>56</v>
      </c>
      <c r="N158" s="189" t="s">
        <v>56</v>
      </c>
      <c r="O158" s="189" t="s">
        <v>56</v>
      </c>
      <c r="P158" s="189" t="s">
        <v>56</v>
      </c>
      <c r="Q158" s="189" t="s">
        <v>56</v>
      </c>
      <c r="R158" s="189" t="s">
        <v>56</v>
      </c>
      <c r="S158" s="189" t="s">
        <v>56</v>
      </c>
      <c r="T158">
        <v>10.961</v>
      </c>
      <c r="U158">
        <v>13.359</v>
      </c>
      <c r="V158">
        <v>11.726000000000001</v>
      </c>
      <c r="W158" s="2">
        <v>12.015333333333333</v>
      </c>
      <c r="X158" t="s">
        <v>56</v>
      </c>
      <c r="Y158" t="s">
        <v>56</v>
      </c>
      <c r="Z158" t="s">
        <v>56</v>
      </c>
      <c r="AA158" t="s">
        <v>56</v>
      </c>
      <c r="AB158" s="180">
        <v>2.188999999999993</v>
      </c>
      <c r="AC158" s="180">
        <v>1.7560000000000002</v>
      </c>
      <c r="AD158" s="180">
        <v>2.6280000000000001</v>
      </c>
      <c r="AE158" s="2">
        <v>2.1909999999999976</v>
      </c>
      <c r="AI158" s="2">
        <v>0</v>
      </c>
      <c r="AJ158" s="181" t="s">
        <v>56</v>
      </c>
      <c r="AK158" s="181" t="s">
        <v>56</v>
      </c>
      <c r="AL158" s="181" t="s">
        <v>56</v>
      </c>
      <c r="AM158" s="181" t="s">
        <v>56</v>
      </c>
      <c r="AN158" s="181" t="s">
        <v>56</v>
      </c>
      <c r="AO158" s="181" t="s">
        <v>56</v>
      </c>
      <c r="AP158" s="181" t="s">
        <v>56</v>
      </c>
      <c r="AQ158" s="181" t="s">
        <v>56</v>
      </c>
    </row>
    <row r="159" spans="1:43" x14ac:dyDescent="0.3">
      <c r="A159" s="40">
        <v>2367</v>
      </c>
      <c r="B159" s="108" t="b">
        <v>0</v>
      </c>
      <c r="C159" s="127" t="s">
        <v>89</v>
      </c>
      <c r="D159" s="108">
        <v>2</v>
      </c>
      <c r="E159" s="108" t="s">
        <v>66</v>
      </c>
      <c r="F159" s="150" t="s">
        <v>47</v>
      </c>
      <c r="G159" s="121">
        <v>1</v>
      </c>
      <c r="H159" s="189" t="s">
        <v>56</v>
      </c>
      <c r="I159" s="189" t="s">
        <v>56</v>
      </c>
      <c r="J159" s="189" t="s">
        <v>56</v>
      </c>
      <c r="K159" s="189" t="s">
        <v>56</v>
      </c>
      <c r="L159" s="189" t="s">
        <v>56</v>
      </c>
      <c r="M159" s="189" t="s">
        <v>56</v>
      </c>
      <c r="N159" s="189" t="s">
        <v>56</v>
      </c>
      <c r="O159" s="189" t="s">
        <v>56</v>
      </c>
      <c r="P159" s="189" t="s">
        <v>56</v>
      </c>
      <c r="Q159" s="189" t="s">
        <v>56</v>
      </c>
      <c r="R159" s="189" t="s">
        <v>56</v>
      </c>
      <c r="S159" s="189" t="s">
        <v>56</v>
      </c>
      <c r="T159">
        <v>17.413</v>
      </c>
      <c r="U159">
        <v>17.974</v>
      </c>
      <c r="V159">
        <v>18.545000000000002</v>
      </c>
      <c r="W159" s="2">
        <v>17.977333333333334</v>
      </c>
      <c r="Y159">
        <v>48.457000000000001</v>
      </c>
      <c r="Z159">
        <v>44.569000000000003</v>
      </c>
      <c r="AA159" s="2">
        <v>31.00866666666667</v>
      </c>
      <c r="AB159" s="180">
        <v>1.5690000000000026</v>
      </c>
      <c r="AC159" s="180">
        <v>1.0019999999999953</v>
      </c>
      <c r="AD159" s="180">
        <v>2.6280000000000001</v>
      </c>
      <c r="AE159" s="2">
        <v>1.7329999999999994</v>
      </c>
      <c r="AI159" s="2">
        <v>0</v>
      </c>
      <c r="AJ159" s="181" t="s">
        <v>56</v>
      </c>
      <c r="AK159" s="181" t="s">
        <v>56</v>
      </c>
      <c r="AL159" s="181" t="s">
        <v>56</v>
      </c>
      <c r="AM159" s="181" t="s">
        <v>56</v>
      </c>
      <c r="AN159" s="181" t="s">
        <v>56</v>
      </c>
      <c r="AO159" s="181" t="s">
        <v>56</v>
      </c>
      <c r="AP159" s="181" t="s">
        <v>56</v>
      </c>
      <c r="AQ159" s="181" t="s">
        <v>56</v>
      </c>
    </row>
    <row r="160" spans="1:43" x14ac:dyDescent="0.3">
      <c r="A160" s="40">
        <v>2367</v>
      </c>
      <c r="B160" s="108" t="b">
        <v>0</v>
      </c>
      <c r="C160" s="127" t="s">
        <v>89</v>
      </c>
      <c r="D160" s="108">
        <v>2</v>
      </c>
      <c r="E160" s="108" t="s">
        <v>66</v>
      </c>
      <c r="F160" s="150" t="s">
        <v>47</v>
      </c>
      <c r="G160" s="121">
        <v>2</v>
      </c>
      <c r="H160" s="189" t="s">
        <v>56</v>
      </c>
      <c r="I160" s="189" t="s">
        <v>56</v>
      </c>
      <c r="J160" s="189" t="s">
        <v>56</v>
      </c>
      <c r="K160" s="189" t="s">
        <v>56</v>
      </c>
      <c r="L160" s="189" t="s">
        <v>56</v>
      </c>
      <c r="M160" s="189" t="s">
        <v>56</v>
      </c>
      <c r="N160" s="189" t="s">
        <v>56</v>
      </c>
      <c r="O160" s="189" t="s">
        <v>56</v>
      </c>
      <c r="P160" s="189" t="s">
        <v>56</v>
      </c>
      <c r="Q160" s="189" t="s">
        <v>56</v>
      </c>
      <c r="R160" s="189" t="s">
        <v>56</v>
      </c>
      <c r="S160" s="189" t="s">
        <v>56</v>
      </c>
      <c r="T160">
        <v>20.12</v>
      </c>
      <c r="U160">
        <v>14.18</v>
      </c>
      <c r="V160">
        <v>18.448</v>
      </c>
      <c r="W160" s="2">
        <v>17.582666666666665</v>
      </c>
      <c r="Y160">
        <v>50.999000000000002</v>
      </c>
      <c r="Z160">
        <v>46.81</v>
      </c>
      <c r="AA160" s="2">
        <v>32.603000000000002</v>
      </c>
      <c r="AB160" s="180">
        <v>1.8430000000000035</v>
      </c>
      <c r="AC160" s="180">
        <v>1.0240000000000009</v>
      </c>
      <c r="AD160" s="180">
        <v>2.9980000000000047</v>
      </c>
      <c r="AE160" s="2">
        <v>1.955000000000003</v>
      </c>
      <c r="AI160" s="2">
        <v>0</v>
      </c>
      <c r="AJ160" s="181" t="s">
        <v>56</v>
      </c>
      <c r="AK160" s="181" t="s">
        <v>56</v>
      </c>
      <c r="AL160" s="181" t="s">
        <v>56</v>
      </c>
      <c r="AM160" s="181" t="s">
        <v>56</v>
      </c>
      <c r="AN160" s="181" t="s">
        <v>56</v>
      </c>
      <c r="AO160" s="181" t="s">
        <v>56</v>
      </c>
      <c r="AP160" s="181" t="s">
        <v>56</v>
      </c>
      <c r="AQ160" s="181" t="s">
        <v>56</v>
      </c>
    </row>
    <row r="161" spans="1:43" x14ac:dyDescent="0.3">
      <c r="A161" s="40">
        <v>2367</v>
      </c>
      <c r="B161" s="108" t="b">
        <v>0</v>
      </c>
      <c r="C161" s="127" t="s">
        <v>89</v>
      </c>
      <c r="D161" s="108">
        <v>2</v>
      </c>
      <c r="E161" s="108" t="s">
        <v>66</v>
      </c>
      <c r="F161" s="150" t="s">
        <v>47</v>
      </c>
      <c r="G161" s="121">
        <v>3</v>
      </c>
      <c r="H161" s="189" t="s">
        <v>56</v>
      </c>
      <c r="I161" s="189" t="s">
        <v>56</v>
      </c>
      <c r="J161" s="189" t="s">
        <v>56</v>
      </c>
      <c r="K161" s="189" t="s">
        <v>56</v>
      </c>
      <c r="L161" s="189" t="s">
        <v>56</v>
      </c>
      <c r="M161" s="189" t="s">
        <v>56</v>
      </c>
      <c r="N161" s="189" t="s">
        <v>56</v>
      </c>
      <c r="O161" s="189" t="s">
        <v>56</v>
      </c>
      <c r="P161" s="189" t="s">
        <v>56</v>
      </c>
      <c r="Q161" s="189" t="s">
        <v>56</v>
      </c>
      <c r="R161" s="189" t="s">
        <v>56</v>
      </c>
      <c r="S161" s="189" t="s">
        <v>56</v>
      </c>
      <c r="T161">
        <v>20.526</v>
      </c>
      <c r="U161">
        <v>19.097999999999999</v>
      </c>
      <c r="V161">
        <v>18.161999999999999</v>
      </c>
      <c r="W161" s="2">
        <v>19.261999999999997</v>
      </c>
      <c r="Y161">
        <v>46.329000000000001</v>
      </c>
      <c r="Z161">
        <v>50.923000000000002</v>
      </c>
      <c r="AA161" s="2">
        <v>32.417333333333339</v>
      </c>
      <c r="AB161" s="180">
        <v>1.847999999999999</v>
      </c>
      <c r="AC161" s="180">
        <v>1.046999999999997</v>
      </c>
      <c r="AD161" s="180">
        <v>2.9620000000000033</v>
      </c>
      <c r="AE161" s="2">
        <v>1.952333333333333</v>
      </c>
      <c r="AI161" s="2">
        <v>0</v>
      </c>
      <c r="AJ161" s="181" t="s">
        <v>56</v>
      </c>
      <c r="AK161" s="181" t="s">
        <v>56</v>
      </c>
      <c r="AL161" s="181" t="s">
        <v>56</v>
      </c>
      <c r="AM161" s="181" t="s">
        <v>56</v>
      </c>
      <c r="AN161" s="181" t="s">
        <v>56</v>
      </c>
      <c r="AO161" s="181" t="s">
        <v>56</v>
      </c>
      <c r="AP161" s="181" t="s">
        <v>56</v>
      </c>
      <c r="AQ161" s="181" t="s">
        <v>56</v>
      </c>
    </row>
    <row r="162" spans="1:43" x14ac:dyDescent="0.3">
      <c r="A162" s="40">
        <v>2367</v>
      </c>
      <c r="B162" s="108" t="b">
        <v>0</v>
      </c>
      <c r="C162" s="127" t="s">
        <v>89</v>
      </c>
      <c r="D162" s="108">
        <v>2</v>
      </c>
      <c r="E162" s="108" t="s">
        <v>66</v>
      </c>
      <c r="F162" s="150" t="s">
        <v>47</v>
      </c>
      <c r="G162" s="121">
        <v>4</v>
      </c>
      <c r="H162" s="189" t="s">
        <v>56</v>
      </c>
      <c r="I162" s="189" t="s">
        <v>56</v>
      </c>
      <c r="J162" s="189" t="s">
        <v>56</v>
      </c>
      <c r="K162" s="189" t="s">
        <v>56</v>
      </c>
      <c r="L162" s="189" t="s">
        <v>56</v>
      </c>
      <c r="M162" s="189" t="s">
        <v>56</v>
      </c>
      <c r="N162" s="189" t="s">
        <v>56</v>
      </c>
      <c r="O162" s="189" t="s">
        <v>56</v>
      </c>
      <c r="P162" s="189" t="s">
        <v>56</v>
      </c>
      <c r="Q162" s="189" t="s">
        <v>56</v>
      </c>
      <c r="R162" s="189" t="s">
        <v>56</v>
      </c>
      <c r="S162" s="189" t="s">
        <v>56</v>
      </c>
      <c r="T162">
        <v>18.132000000000001</v>
      </c>
      <c r="U162">
        <v>14.855</v>
      </c>
      <c r="V162">
        <v>15.894</v>
      </c>
      <c r="W162" s="2">
        <v>16.293666666666667</v>
      </c>
      <c r="Y162">
        <v>48.62</v>
      </c>
      <c r="Z162">
        <v>52.722999999999999</v>
      </c>
      <c r="AA162" s="2">
        <v>33.780999999999999</v>
      </c>
      <c r="AB162" s="180">
        <v>1.8319999999999936</v>
      </c>
      <c r="AC162" s="180">
        <v>0.84300000000000352</v>
      </c>
      <c r="AD162" s="180">
        <v>3.4330000000000069</v>
      </c>
      <c r="AE162" s="2">
        <v>2.0360000000000014</v>
      </c>
      <c r="AI162" s="2">
        <v>0</v>
      </c>
      <c r="AJ162" s="181" t="s">
        <v>56</v>
      </c>
      <c r="AK162" s="181" t="s">
        <v>56</v>
      </c>
      <c r="AL162" s="181" t="s">
        <v>56</v>
      </c>
      <c r="AM162" s="181" t="s">
        <v>56</v>
      </c>
      <c r="AN162" s="181" t="s">
        <v>56</v>
      </c>
      <c r="AO162" s="181" t="s">
        <v>56</v>
      </c>
      <c r="AP162" s="181" t="s">
        <v>56</v>
      </c>
      <c r="AQ162" s="181" t="s">
        <v>56</v>
      </c>
    </row>
    <row r="163" spans="1:43" x14ac:dyDescent="0.3">
      <c r="A163" s="40">
        <v>2367</v>
      </c>
      <c r="B163" s="108" t="b">
        <v>0</v>
      </c>
      <c r="C163" s="127" t="s">
        <v>89</v>
      </c>
      <c r="D163" s="108">
        <v>2</v>
      </c>
      <c r="E163" s="108" t="s">
        <v>66</v>
      </c>
      <c r="F163" s="150" t="s">
        <v>217</v>
      </c>
      <c r="G163" s="121">
        <v>1</v>
      </c>
      <c r="H163" s="189" t="s">
        <v>56</v>
      </c>
      <c r="I163" s="189" t="s">
        <v>56</v>
      </c>
      <c r="J163" s="189" t="s">
        <v>56</v>
      </c>
      <c r="K163" s="189" t="s">
        <v>56</v>
      </c>
      <c r="L163" s="189" t="s">
        <v>56</v>
      </c>
      <c r="M163" s="189" t="s">
        <v>56</v>
      </c>
      <c r="N163" s="189" t="s">
        <v>56</v>
      </c>
      <c r="O163" s="189" t="s">
        <v>56</v>
      </c>
      <c r="P163" s="189" t="s">
        <v>56</v>
      </c>
      <c r="Q163" s="189" t="s">
        <v>56</v>
      </c>
      <c r="R163" s="189" t="s">
        <v>56</v>
      </c>
      <c r="S163" s="189" t="s">
        <v>56</v>
      </c>
      <c r="T163">
        <v>19.297999999999998</v>
      </c>
      <c r="U163">
        <v>16.963000000000001</v>
      </c>
      <c r="V163">
        <v>11.88</v>
      </c>
      <c r="W163" s="2">
        <v>16.047000000000001</v>
      </c>
      <c r="Y163">
        <v>41.91</v>
      </c>
      <c r="Z163">
        <v>26.92</v>
      </c>
      <c r="AA163" s="2">
        <v>22.943333333333332</v>
      </c>
      <c r="AB163" s="180">
        <v>1.1340000000000003</v>
      </c>
      <c r="AC163" s="180">
        <v>1.0510000000000019</v>
      </c>
      <c r="AD163" s="180">
        <v>2.909000000000006</v>
      </c>
      <c r="AE163" s="2">
        <v>1.6980000000000028</v>
      </c>
      <c r="AI163" s="2">
        <v>0</v>
      </c>
      <c r="AJ163" s="181" t="s">
        <v>56</v>
      </c>
      <c r="AK163" s="181" t="s">
        <v>56</v>
      </c>
      <c r="AL163" s="181" t="s">
        <v>56</v>
      </c>
      <c r="AM163" s="181" t="s">
        <v>56</v>
      </c>
      <c r="AN163" s="181" t="s">
        <v>56</v>
      </c>
      <c r="AO163" s="181" t="s">
        <v>56</v>
      </c>
      <c r="AP163" s="181" t="s">
        <v>56</v>
      </c>
      <c r="AQ163" s="181" t="s">
        <v>56</v>
      </c>
    </row>
    <row r="164" spans="1:43" x14ac:dyDescent="0.3">
      <c r="A164" s="40">
        <v>2367</v>
      </c>
      <c r="B164" s="108" t="b">
        <v>0</v>
      </c>
      <c r="C164" s="127" t="s">
        <v>89</v>
      </c>
      <c r="D164" s="108">
        <v>2</v>
      </c>
      <c r="E164" s="108" t="s">
        <v>66</v>
      </c>
      <c r="F164" s="150" t="s">
        <v>217</v>
      </c>
      <c r="G164" s="121">
        <v>2</v>
      </c>
      <c r="H164" s="189" t="s">
        <v>56</v>
      </c>
      <c r="I164" s="189" t="s">
        <v>56</v>
      </c>
      <c r="J164" s="189" t="s">
        <v>56</v>
      </c>
      <c r="K164" s="189" t="s">
        <v>56</v>
      </c>
      <c r="L164" s="189" t="s">
        <v>56</v>
      </c>
      <c r="M164" s="189" t="s">
        <v>56</v>
      </c>
      <c r="N164" s="189" t="s">
        <v>56</v>
      </c>
      <c r="O164" s="189" t="s">
        <v>56</v>
      </c>
      <c r="P164" s="189" t="s">
        <v>56</v>
      </c>
      <c r="Q164" s="189" t="s">
        <v>56</v>
      </c>
      <c r="R164" s="189" t="s">
        <v>56</v>
      </c>
      <c r="S164" s="189" t="s">
        <v>56</v>
      </c>
      <c r="T164">
        <v>19.998000000000001</v>
      </c>
      <c r="U164">
        <v>16.916</v>
      </c>
      <c r="V164">
        <v>17.803000000000001</v>
      </c>
      <c r="W164" s="2">
        <v>18.239000000000001</v>
      </c>
      <c r="Y164">
        <v>37.246000000000002</v>
      </c>
      <c r="Z164">
        <v>46.292999999999999</v>
      </c>
      <c r="AA164" s="2">
        <v>27.846333333333334</v>
      </c>
      <c r="AB164" s="180">
        <v>1.1629999999999967</v>
      </c>
      <c r="AC164" s="180">
        <v>1.0580000000000069</v>
      </c>
      <c r="AD164" s="180">
        <v>2.7189999999999941</v>
      </c>
      <c r="AE164" s="2">
        <v>1.6466666666666658</v>
      </c>
      <c r="AI164" s="2">
        <v>0</v>
      </c>
      <c r="AJ164" s="181" t="s">
        <v>56</v>
      </c>
      <c r="AK164" s="181" t="s">
        <v>56</v>
      </c>
      <c r="AL164" s="181" t="s">
        <v>56</v>
      </c>
      <c r="AM164" s="181" t="s">
        <v>56</v>
      </c>
      <c r="AN164" s="181" t="s">
        <v>56</v>
      </c>
      <c r="AO164" s="181" t="s">
        <v>56</v>
      </c>
      <c r="AP164" s="181" t="s">
        <v>56</v>
      </c>
      <c r="AQ164" s="181" t="s">
        <v>56</v>
      </c>
    </row>
    <row r="165" spans="1:43" x14ac:dyDescent="0.3">
      <c r="A165" s="40">
        <v>2367</v>
      </c>
      <c r="B165" s="108" t="b">
        <v>0</v>
      </c>
      <c r="C165" s="127" t="s">
        <v>89</v>
      </c>
      <c r="D165" s="108">
        <v>2</v>
      </c>
      <c r="E165" s="108" t="s">
        <v>66</v>
      </c>
      <c r="F165" s="150" t="s">
        <v>217</v>
      </c>
      <c r="G165" s="121">
        <v>3</v>
      </c>
      <c r="H165" s="189" t="s">
        <v>56</v>
      </c>
      <c r="I165" s="189" t="s">
        <v>56</v>
      </c>
      <c r="J165" s="189" t="s">
        <v>56</v>
      </c>
      <c r="K165" s="189" t="s">
        <v>56</v>
      </c>
      <c r="L165" s="189" t="s">
        <v>56</v>
      </c>
      <c r="M165" s="189" t="s">
        <v>56</v>
      </c>
      <c r="N165" s="189" t="s">
        <v>56</v>
      </c>
      <c r="O165" s="189" t="s">
        <v>56</v>
      </c>
      <c r="P165" s="189" t="s">
        <v>56</v>
      </c>
      <c r="Q165" s="189" t="s">
        <v>56</v>
      </c>
      <c r="R165" s="189" t="s">
        <v>56</v>
      </c>
      <c r="S165" s="189" t="s">
        <v>56</v>
      </c>
      <c r="T165">
        <v>24.222999999999999</v>
      </c>
      <c r="U165">
        <v>20.492999999999999</v>
      </c>
      <c r="V165">
        <v>15.613</v>
      </c>
      <c r="W165" s="2">
        <v>20.109666666666666</v>
      </c>
      <c r="Y165">
        <v>36.835000000000001</v>
      </c>
      <c r="Z165">
        <v>35.07</v>
      </c>
      <c r="AA165" s="2">
        <v>23.968333333333334</v>
      </c>
      <c r="AB165" s="180">
        <v>1.492999999999995</v>
      </c>
      <c r="AC165" s="180">
        <v>0.9719999999999942</v>
      </c>
      <c r="AD165" s="180">
        <v>2.561000000000007</v>
      </c>
      <c r="AE165" s="2">
        <v>1.675333333333332</v>
      </c>
      <c r="AI165" s="2">
        <v>0</v>
      </c>
      <c r="AJ165" s="181" t="s">
        <v>56</v>
      </c>
      <c r="AK165" s="181" t="s">
        <v>56</v>
      </c>
      <c r="AL165" s="181" t="s">
        <v>56</v>
      </c>
      <c r="AM165" s="181" t="s">
        <v>56</v>
      </c>
      <c r="AN165" s="181" t="s">
        <v>56</v>
      </c>
      <c r="AO165" s="181" t="s">
        <v>56</v>
      </c>
      <c r="AP165" s="181" t="s">
        <v>56</v>
      </c>
      <c r="AQ165" s="181" t="s">
        <v>56</v>
      </c>
    </row>
    <row r="166" spans="1:43" ht="13.5" customHeight="1" x14ac:dyDescent="0.3">
      <c r="A166" s="40">
        <v>2367</v>
      </c>
      <c r="B166" s="108" t="b">
        <v>0</v>
      </c>
      <c r="C166" s="127" t="s">
        <v>89</v>
      </c>
      <c r="D166" s="108">
        <v>2</v>
      </c>
      <c r="E166" s="108" t="s">
        <v>66</v>
      </c>
      <c r="F166" s="150" t="s">
        <v>217</v>
      </c>
      <c r="G166" s="121">
        <v>4</v>
      </c>
      <c r="H166" s="189" t="s">
        <v>56</v>
      </c>
      <c r="I166" s="189" t="s">
        <v>56</v>
      </c>
      <c r="J166" s="189" t="s">
        <v>56</v>
      </c>
      <c r="K166" s="189" t="s">
        <v>56</v>
      </c>
      <c r="L166" s="189" t="s">
        <v>56</v>
      </c>
      <c r="M166" s="189" t="s">
        <v>56</v>
      </c>
      <c r="N166" s="189" t="s">
        <v>56</v>
      </c>
      <c r="O166" s="189" t="s">
        <v>56</v>
      </c>
      <c r="P166" s="189" t="s">
        <v>56</v>
      </c>
      <c r="Q166" s="189" t="s">
        <v>56</v>
      </c>
      <c r="R166" s="189" t="s">
        <v>56</v>
      </c>
      <c r="S166" s="189" t="s">
        <v>56</v>
      </c>
      <c r="T166">
        <v>25.734000000000002</v>
      </c>
      <c r="U166">
        <v>20.175999999999998</v>
      </c>
      <c r="V166">
        <v>14.08</v>
      </c>
      <c r="W166" s="2">
        <v>19.996666666666666</v>
      </c>
      <c r="Y166">
        <v>37.064999999999998</v>
      </c>
      <c r="Z166">
        <v>22.411999999999999</v>
      </c>
      <c r="AA166" s="2">
        <v>19.825666666666667</v>
      </c>
      <c r="AB166" s="180">
        <v>1.121</v>
      </c>
      <c r="AC166" s="180">
        <v>0.94400000000000261</v>
      </c>
      <c r="AD166" s="180">
        <v>2.5669999999999931</v>
      </c>
      <c r="AE166" s="2">
        <v>1.5439999999999987</v>
      </c>
      <c r="AI166" s="2">
        <v>0</v>
      </c>
      <c r="AJ166" s="181" t="s">
        <v>56</v>
      </c>
      <c r="AK166" s="181" t="s">
        <v>56</v>
      </c>
      <c r="AL166" s="181" t="s">
        <v>56</v>
      </c>
      <c r="AM166" s="181" t="s">
        <v>56</v>
      </c>
      <c r="AN166" s="181" t="s">
        <v>56</v>
      </c>
      <c r="AO166" s="181" t="s">
        <v>56</v>
      </c>
      <c r="AP166" s="181" t="s">
        <v>56</v>
      </c>
      <c r="AQ166" s="181" t="s">
        <v>56</v>
      </c>
    </row>
    <row r="167" spans="1:43" hidden="1" x14ac:dyDescent="0.3">
      <c r="A167" s="40">
        <v>2367</v>
      </c>
      <c r="B167" s="108" t="b">
        <v>0</v>
      </c>
      <c r="C167" s="127" t="s">
        <v>89</v>
      </c>
      <c r="D167" s="108">
        <v>2</v>
      </c>
      <c r="E167" s="108" t="s">
        <v>66</v>
      </c>
      <c r="F167" s="108" t="s">
        <v>56</v>
      </c>
      <c r="G167" s="121">
        <v>1</v>
      </c>
      <c r="H167" s="189" t="s">
        <v>56</v>
      </c>
      <c r="I167" s="189" t="s">
        <v>56</v>
      </c>
      <c r="J167" s="189" t="s">
        <v>56</v>
      </c>
      <c r="K167" s="189" t="s">
        <v>56</v>
      </c>
      <c r="L167" s="189" t="s">
        <v>56</v>
      </c>
      <c r="M167" s="189" t="s">
        <v>56</v>
      </c>
      <c r="N167" s="189" t="s">
        <v>56</v>
      </c>
      <c r="O167" s="2" t="e">
        <v>#VALUE!</v>
      </c>
      <c r="S167" s="197" t="e">
        <v>#DIV/0!</v>
      </c>
      <c r="T167">
        <v>20.234000000000002</v>
      </c>
      <c r="U167">
        <v>23.08299526690687</v>
      </c>
      <c r="V167">
        <v>25.047872846929099</v>
      </c>
      <c r="W167" s="2">
        <v>22.788289371278655</v>
      </c>
      <c r="X167" t="s">
        <v>56</v>
      </c>
      <c r="Y167" t="s">
        <v>56</v>
      </c>
      <c r="Z167" t="s">
        <v>56</v>
      </c>
      <c r="AA167" t="s">
        <v>56</v>
      </c>
      <c r="AB167" s="180">
        <v>2.929000000000002</v>
      </c>
      <c r="AC167" s="180">
        <v>1.9996</v>
      </c>
      <c r="AD167" s="180">
        <v>3.5684</v>
      </c>
      <c r="AE167" s="2">
        <v>2.832333333333334</v>
      </c>
      <c r="AI167" s="2">
        <v>0</v>
      </c>
      <c r="AJ167" s="181" t="s">
        <v>56</v>
      </c>
      <c r="AK167" s="181" t="s">
        <v>56</v>
      </c>
      <c r="AL167" s="181" t="s">
        <v>56</v>
      </c>
      <c r="AM167" s="181" t="s">
        <v>56</v>
      </c>
      <c r="AN167" s="181" t="s">
        <v>56</v>
      </c>
      <c r="AO167" s="181" t="s">
        <v>56</v>
      </c>
      <c r="AP167" s="181" t="s">
        <v>56</v>
      </c>
      <c r="AQ167" s="181" t="s">
        <v>56</v>
      </c>
    </row>
    <row r="168" spans="1:43" hidden="1" x14ac:dyDescent="0.3">
      <c r="A168" s="40">
        <v>2367</v>
      </c>
      <c r="B168" s="108" t="b">
        <v>0</v>
      </c>
      <c r="C168" s="127" t="s">
        <v>89</v>
      </c>
      <c r="D168" s="108">
        <v>2</v>
      </c>
      <c r="E168" s="108" t="s">
        <v>66</v>
      </c>
      <c r="F168" s="108" t="s">
        <v>56</v>
      </c>
      <c r="G168" s="121">
        <v>2</v>
      </c>
      <c r="H168" s="189" t="s">
        <v>56</v>
      </c>
      <c r="I168" s="189" t="s">
        <v>56</v>
      </c>
      <c r="J168" s="189" t="s">
        <v>56</v>
      </c>
      <c r="K168" s="189" t="s">
        <v>56</v>
      </c>
      <c r="L168" s="189" t="s">
        <v>56</v>
      </c>
      <c r="M168" s="189" t="s">
        <v>56</v>
      </c>
      <c r="N168" s="189" t="s">
        <v>56</v>
      </c>
      <c r="O168" s="2" t="e">
        <v>#VALUE!</v>
      </c>
      <c r="S168" s="197" t="e">
        <v>#DIV/0!</v>
      </c>
      <c r="T168">
        <v>16.673999999999999</v>
      </c>
      <c r="U168">
        <v>19.134378868749284</v>
      </c>
      <c r="V168">
        <v>21.293083127759889</v>
      </c>
      <c r="W168" s="2">
        <v>19.033820665503058</v>
      </c>
      <c r="X168" t="s">
        <v>56</v>
      </c>
      <c r="Y168" t="s">
        <v>56</v>
      </c>
      <c r="Z168" t="s">
        <v>56</v>
      </c>
      <c r="AA168" t="s">
        <v>56</v>
      </c>
      <c r="AB168" s="180">
        <v>1.6700000000000017</v>
      </c>
      <c r="AC168" s="180">
        <v>1.6975</v>
      </c>
      <c r="AD168" s="180">
        <v>3.4799449999999998</v>
      </c>
      <c r="AE168" s="2">
        <v>2.282481666666667</v>
      </c>
      <c r="AI168" s="2">
        <v>0</v>
      </c>
      <c r="AJ168" s="181" t="s">
        <v>56</v>
      </c>
      <c r="AK168" s="181" t="s">
        <v>56</v>
      </c>
      <c r="AL168" s="181" t="s">
        <v>56</v>
      </c>
      <c r="AM168" s="181" t="s">
        <v>56</v>
      </c>
      <c r="AN168" s="181" t="s">
        <v>56</v>
      </c>
      <c r="AO168" s="181" t="s">
        <v>56</v>
      </c>
      <c r="AP168" s="181" t="s">
        <v>56</v>
      </c>
      <c r="AQ168" s="181" t="s">
        <v>56</v>
      </c>
    </row>
    <row r="169" spans="1:43" hidden="1" x14ac:dyDescent="0.3">
      <c r="A169" s="40">
        <v>2367</v>
      </c>
      <c r="B169" s="108" t="b">
        <v>0</v>
      </c>
      <c r="C169" s="127" t="s">
        <v>89</v>
      </c>
      <c r="D169" s="108">
        <v>2</v>
      </c>
      <c r="E169" s="108" t="s">
        <v>66</v>
      </c>
      <c r="F169" s="108" t="s">
        <v>56</v>
      </c>
      <c r="G169" s="121">
        <v>3</v>
      </c>
      <c r="H169" s="189" t="s">
        <v>56</v>
      </c>
      <c r="I169" s="189" t="s">
        <v>56</v>
      </c>
      <c r="J169" s="189" t="s">
        <v>56</v>
      </c>
      <c r="K169" s="189" t="s">
        <v>56</v>
      </c>
      <c r="L169" s="189" t="s">
        <v>56</v>
      </c>
      <c r="M169" s="189" t="s">
        <v>56</v>
      </c>
      <c r="N169" s="189" t="s">
        <v>56</v>
      </c>
      <c r="O169" s="2" t="e">
        <v>#VALUE!</v>
      </c>
      <c r="S169" s="197" t="e">
        <v>#DIV/0!</v>
      </c>
      <c r="T169">
        <v>15.212999999999999</v>
      </c>
      <c r="U169">
        <v>17.742314338148319</v>
      </c>
      <c r="V169">
        <v>18.732757555925836</v>
      </c>
      <c r="W169" s="2">
        <v>17.22935729802472</v>
      </c>
      <c r="X169" t="s">
        <v>56</v>
      </c>
      <c r="Y169" t="s">
        <v>56</v>
      </c>
      <c r="Z169" t="s">
        <v>56</v>
      </c>
      <c r="AA169" t="s">
        <v>56</v>
      </c>
      <c r="AB169" s="180">
        <v>1.6979999999999933</v>
      </c>
      <c r="AC169" s="180">
        <v>1.9870000000000001</v>
      </c>
      <c r="AD169" s="180">
        <v>3.8123999999999998</v>
      </c>
      <c r="AE169" s="2">
        <v>2.4991333333333312</v>
      </c>
      <c r="AI169" s="2">
        <v>0</v>
      </c>
      <c r="AJ169" s="181" t="s">
        <v>56</v>
      </c>
      <c r="AK169" s="181" t="s">
        <v>56</v>
      </c>
      <c r="AL169" s="181" t="s">
        <v>56</v>
      </c>
      <c r="AM169" s="181" t="s">
        <v>56</v>
      </c>
      <c r="AN169" s="181" t="s">
        <v>56</v>
      </c>
      <c r="AO169" s="181" t="s">
        <v>56</v>
      </c>
      <c r="AP169" s="181" t="s">
        <v>56</v>
      </c>
      <c r="AQ169" s="181" t="s">
        <v>56</v>
      </c>
    </row>
    <row r="170" spans="1:43" hidden="1" x14ac:dyDescent="0.3">
      <c r="A170" s="40">
        <v>2367</v>
      </c>
      <c r="B170" s="108" t="b">
        <v>0</v>
      </c>
      <c r="C170" s="127" t="s">
        <v>89</v>
      </c>
      <c r="D170" s="108">
        <v>2</v>
      </c>
      <c r="E170" s="108" t="s">
        <v>66</v>
      </c>
      <c r="F170" s="108" t="s">
        <v>56</v>
      </c>
      <c r="G170" s="121">
        <v>4</v>
      </c>
      <c r="H170" s="189" t="s">
        <v>56</v>
      </c>
      <c r="I170" s="189" t="s">
        <v>56</v>
      </c>
      <c r="J170" s="189" t="s">
        <v>56</v>
      </c>
      <c r="K170" s="189" t="s">
        <v>56</v>
      </c>
      <c r="L170" s="189" t="s">
        <v>56</v>
      </c>
      <c r="M170" s="189" t="s">
        <v>56</v>
      </c>
      <c r="N170" s="189" t="s">
        <v>56</v>
      </c>
      <c r="O170" s="2" t="e">
        <v>#VALUE!</v>
      </c>
      <c r="S170" s="197" t="e">
        <v>#DIV/0!</v>
      </c>
      <c r="T170">
        <v>22.48</v>
      </c>
      <c r="U170">
        <v>24.248231967448746</v>
      </c>
      <c r="V170">
        <v>25.139029490176991</v>
      </c>
      <c r="W170" s="2">
        <v>23.955753819208581</v>
      </c>
      <c r="X170" t="s">
        <v>56</v>
      </c>
      <c r="Y170" t="s">
        <v>56</v>
      </c>
      <c r="Z170" t="s">
        <v>56</v>
      </c>
      <c r="AA170" t="s">
        <v>56</v>
      </c>
      <c r="AB170" s="180">
        <v>2.5739999999999981</v>
      </c>
      <c r="AC170" s="180">
        <v>2.0213999999999999</v>
      </c>
      <c r="AD170" s="180">
        <v>4.0124000000000004</v>
      </c>
      <c r="AE170" s="2">
        <v>2.869266666666666</v>
      </c>
      <c r="AI170" s="2">
        <v>0</v>
      </c>
      <c r="AJ170" s="181" t="s">
        <v>56</v>
      </c>
      <c r="AK170" s="181" t="s">
        <v>56</v>
      </c>
      <c r="AL170" s="181" t="s">
        <v>56</v>
      </c>
      <c r="AM170" s="181" t="s">
        <v>56</v>
      </c>
      <c r="AN170" s="181" t="s">
        <v>56</v>
      </c>
      <c r="AO170" s="181" t="s">
        <v>56</v>
      </c>
      <c r="AP170" s="181" t="s">
        <v>56</v>
      </c>
      <c r="AQ170" s="181" t="s">
        <v>56</v>
      </c>
    </row>
    <row r="171" spans="1:43" s="118" customFormat="1" x14ac:dyDescent="0.3">
      <c r="A171" s="126">
        <v>2368</v>
      </c>
      <c r="B171" s="127" t="b">
        <v>1</v>
      </c>
      <c r="C171" s="127" t="s">
        <v>88</v>
      </c>
      <c r="D171" s="127">
        <v>1</v>
      </c>
      <c r="E171" s="127" t="s">
        <v>66</v>
      </c>
      <c r="F171" s="127" t="s">
        <v>44</v>
      </c>
      <c r="G171" s="122">
        <v>1</v>
      </c>
      <c r="H171" s="183">
        <v>1164.7478270573306</v>
      </c>
      <c r="I171" s="183">
        <v>1195.9457228678266</v>
      </c>
      <c r="J171" s="183">
        <v>1218.1492575886746</v>
      </c>
      <c r="K171" s="2">
        <v>1192.9476025046106</v>
      </c>
      <c r="L171" s="183">
        <v>254.03397324371042</v>
      </c>
      <c r="M171" s="183">
        <v>233.43662406178794</v>
      </c>
      <c r="N171" s="183">
        <v>66.941384841248009</v>
      </c>
      <c r="O171" s="2">
        <v>184.80399404891546</v>
      </c>
      <c r="P171" s="187">
        <v>391.15130565648326</v>
      </c>
      <c r="Q171" s="187">
        <v>429.06024276856527</v>
      </c>
      <c r="R171" s="187">
        <v>461.98838685237189</v>
      </c>
      <c r="S171" s="197">
        <v>427.39997842580675</v>
      </c>
      <c r="T171" s="112" t="s">
        <v>56</v>
      </c>
      <c r="U171" s="112" t="s">
        <v>56</v>
      </c>
      <c r="V171" s="112" t="s">
        <v>56</v>
      </c>
      <c r="W171" s="2" t="e">
        <v>#DIV/0!</v>
      </c>
      <c r="X171" s="118" t="s">
        <v>56</v>
      </c>
      <c r="Y171" s="118" t="s">
        <v>56</v>
      </c>
      <c r="Z171" s="118" t="s">
        <v>56</v>
      </c>
      <c r="AA171" s="118" t="s">
        <v>56</v>
      </c>
      <c r="AB171" s="180">
        <v>2.591499999999999</v>
      </c>
      <c r="AC171" s="182">
        <v>1.7785000000000024</v>
      </c>
      <c r="AD171" s="182">
        <v>0.74250000000000116</v>
      </c>
      <c r="AE171" s="2">
        <v>1.7041666666666675</v>
      </c>
      <c r="AI171" s="117">
        <v>0</v>
      </c>
      <c r="AJ171" s="181" t="s">
        <v>56</v>
      </c>
      <c r="AK171" s="181" t="s">
        <v>56</v>
      </c>
      <c r="AL171" s="181" t="s">
        <v>56</v>
      </c>
      <c r="AM171" s="181" t="s">
        <v>56</v>
      </c>
      <c r="AN171" s="181" t="s">
        <v>56</v>
      </c>
      <c r="AO171" s="181" t="s">
        <v>56</v>
      </c>
      <c r="AP171" s="181" t="s">
        <v>56</v>
      </c>
      <c r="AQ171" s="181" t="s">
        <v>56</v>
      </c>
    </row>
    <row r="172" spans="1:43" x14ac:dyDescent="0.3">
      <c r="A172" s="40">
        <v>2368</v>
      </c>
      <c r="B172" s="108" t="b">
        <v>1</v>
      </c>
      <c r="C172" s="127" t="s">
        <v>88</v>
      </c>
      <c r="D172" s="108">
        <v>1</v>
      </c>
      <c r="E172" s="108" t="s">
        <v>66</v>
      </c>
      <c r="F172" s="108" t="s">
        <v>44</v>
      </c>
      <c r="G172" s="121">
        <v>2</v>
      </c>
      <c r="H172" s="181">
        <v>1192.3339598034252</v>
      </c>
      <c r="I172" s="183">
        <v>1154.7004265716325</v>
      </c>
      <c r="J172" s="183">
        <v>1167.1990453221581</v>
      </c>
      <c r="K172" s="2">
        <v>1171.4111438990719</v>
      </c>
      <c r="L172" s="181">
        <v>266.04909359983185</v>
      </c>
      <c r="M172" s="181">
        <v>226.5708410011471</v>
      </c>
      <c r="N172" s="181">
        <v>94.404517083811299</v>
      </c>
      <c r="O172" s="2">
        <v>195.67481722826344</v>
      </c>
      <c r="P172" s="187">
        <v>458.35351235517408</v>
      </c>
      <c r="Q172" s="187">
        <v>361.85803606987434</v>
      </c>
      <c r="R172" s="187">
        <v>449.873127582964</v>
      </c>
      <c r="S172" s="197">
        <v>423.36155866933751</v>
      </c>
      <c r="T172" s="112" t="s">
        <v>56</v>
      </c>
      <c r="U172" s="112" t="s">
        <v>56</v>
      </c>
      <c r="V172" s="112" t="s">
        <v>56</v>
      </c>
      <c r="W172" s="2" t="e">
        <v>#DIV/0!</v>
      </c>
      <c r="X172" t="s">
        <v>56</v>
      </c>
      <c r="Y172" t="s">
        <v>56</v>
      </c>
      <c r="Z172" t="s">
        <v>56</v>
      </c>
      <c r="AA172" t="s">
        <v>56</v>
      </c>
      <c r="AB172" s="180">
        <v>2.1600000000000015</v>
      </c>
      <c r="AC172" s="180">
        <v>0.98499999999999943</v>
      </c>
      <c r="AD172" s="180">
        <v>0.76333333333333542</v>
      </c>
      <c r="AE172" s="2">
        <v>1.3027777777777787</v>
      </c>
      <c r="AI172" s="2">
        <v>0</v>
      </c>
      <c r="AJ172" s="181" t="s">
        <v>56</v>
      </c>
      <c r="AK172" s="181" t="s">
        <v>56</v>
      </c>
      <c r="AL172" s="181" t="s">
        <v>56</v>
      </c>
      <c r="AM172" s="181" t="s">
        <v>56</v>
      </c>
      <c r="AN172" s="181" t="s">
        <v>56</v>
      </c>
      <c r="AO172" s="181" t="s">
        <v>56</v>
      </c>
      <c r="AP172" s="181" t="s">
        <v>56</v>
      </c>
      <c r="AQ172" s="181" t="s">
        <v>56</v>
      </c>
    </row>
    <row r="173" spans="1:43" x14ac:dyDescent="0.3">
      <c r="A173" s="40">
        <v>2368</v>
      </c>
      <c r="B173" s="108" t="b">
        <v>1</v>
      </c>
      <c r="C173" s="127" t="s">
        <v>88</v>
      </c>
      <c r="D173" s="108">
        <v>1</v>
      </c>
      <c r="E173" s="108" t="s">
        <v>66</v>
      </c>
      <c r="F173" s="108" t="s">
        <v>44</v>
      </c>
      <c r="G173" s="121">
        <v>3</v>
      </c>
      <c r="H173" s="181">
        <v>1256.7016028776461</v>
      </c>
      <c r="I173" s="183">
        <v>1206.6404742277696</v>
      </c>
      <c r="J173" s="183">
        <v>1214.2810397512758</v>
      </c>
      <c r="K173" s="2">
        <v>1225.8743722855638</v>
      </c>
      <c r="L173" s="181">
        <v>199.10770875858381</v>
      </c>
      <c r="M173" s="181">
        <v>283.2135512514339</v>
      </c>
      <c r="N173" s="181">
        <v>121.86764932637459</v>
      </c>
      <c r="O173" s="2">
        <v>201.39630311213077</v>
      </c>
      <c r="P173" s="187">
        <v>401.4901066870508</v>
      </c>
      <c r="Q173" s="187">
        <v>423.89084225328111</v>
      </c>
      <c r="R173" s="187">
        <v>466.23867294961804</v>
      </c>
      <c r="S173" s="197">
        <v>430.53987396331667</v>
      </c>
      <c r="T173" s="112" t="s">
        <v>56</v>
      </c>
      <c r="U173" s="112" t="s">
        <v>56</v>
      </c>
      <c r="V173" s="112" t="s">
        <v>56</v>
      </c>
      <c r="W173" s="2" t="e">
        <v>#DIV/0!</v>
      </c>
      <c r="X173" t="s">
        <v>56</v>
      </c>
      <c r="Y173" t="s">
        <v>56</v>
      </c>
      <c r="Z173" t="s">
        <v>56</v>
      </c>
      <c r="AA173" t="s">
        <v>56</v>
      </c>
      <c r="AB173" s="180">
        <v>1.8806666666666654</v>
      </c>
      <c r="AC173" s="180">
        <v>1.2319999999999993</v>
      </c>
      <c r="AD173" s="180">
        <v>0.98633333333333439</v>
      </c>
      <c r="AE173" s="2">
        <v>1.3663333333333332</v>
      </c>
      <c r="AI173" s="2">
        <v>0</v>
      </c>
      <c r="AJ173" s="181" t="s">
        <v>56</v>
      </c>
      <c r="AK173" s="181" t="s">
        <v>56</v>
      </c>
      <c r="AL173" s="181" t="s">
        <v>56</v>
      </c>
      <c r="AM173" s="181" t="s">
        <v>56</v>
      </c>
      <c r="AN173" s="181" t="s">
        <v>56</v>
      </c>
      <c r="AO173" s="181" t="s">
        <v>56</v>
      </c>
      <c r="AP173" s="181" t="s">
        <v>56</v>
      </c>
      <c r="AQ173" s="181" t="s">
        <v>56</v>
      </c>
    </row>
    <row r="174" spans="1:43" x14ac:dyDescent="0.3">
      <c r="A174" s="40">
        <v>2368</v>
      </c>
      <c r="B174" s="108" t="b">
        <v>1</v>
      </c>
      <c r="C174" s="127" t="s">
        <v>88</v>
      </c>
      <c r="D174" s="108">
        <v>1</v>
      </c>
      <c r="E174" s="108" t="s">
        <v>66</v>
      </c>
      <c r="F174" s="108" t="s">
        <v>44</v>
      </c>
      <c r="G174" s="121">
        <v>4</v>
      </c>
      <c r="H174" s="181">
        <v>1075.8591770976921</v>
      </c>
      <c r="I174" s="183">
        <v>1122.4867617425334</v>
      </c>
      <c r="J174" s="183">
        <v>1082.7991407596867</v>
      </c>
      <c r="K174" s="2">
        <v>1093.7150265333039</v>
      </c>
      <c r="L174" s="181">
        <v>242.01885288758896</v>
      </c>
      <c r="M174" s="181">
        <v>99.553854379291906</v>
      </c>
      <c r="N174" s="181">
        <v>92.688071318651083</v>
      </c>
      <c r="O174" s="2">
        <v>144.753592861844</v>
      </c>
      <c r="P174" s="187">
        <v>391.15130565648326</v>
      </c>
      <c r="Q174" s="187">
        <v>441.12217730422782</v>
      </c>
      <c r="R174" s="187">
        <v>488.00099256703413</v>
      </c>
      <c r="S174" s="197">
        <v>440.09149184258177</v>
      </c>
      <c r="T174" s="112" t="s">
        <v>56</v>
      </c>
      <c r="U174" s="112" t="s">
        <v>56</v>
      </c>
      <c r="V174" s="112" t="s">
        <v>56</v>
      </c>
      <c r="W174" s="2" t="e">
        <v>#DIV/0!</v>
      </c>
      <c r="X174" t="s">
        <v>56</v>
      </c>
      <c r="Y174" t="s">
        <v>56</v>
      </c>
      <c r="Z174" t="s">
        <v>56</v>
      </c>
      <c r="AA174" t="s">
        <v>56</v>
      </c>
      <c r="AB174" s="180">
        <v>1.7833333333333314</v>
      </c>
      <c r="AC174" s="180">
        <v>0.95833333333333337</v>
      </c>
      <c r="AD174" s="180">
        <v>0.9261580947744078</v>
      </c>
      <c r="AE174" s="2">
        <v>1.2226082538136909</v>
      </c>
      <c r="AI174" s="2">
        <v>0</v>
      </c>
      <c r="AJ174" s="181" t="s">
        <v>56</v>
      </c>
      <c r="AK174" s="181" t="s">
        <v>56</v>
      </c>
      <c r="AL174" s="181" t="s">
        <v>56</v>
      </c>
      <c r="AM174" s="181" t="s">
        <v>56</v>
      </c>
      <c r="AN174" s="181" t="s">
        <v>56</v>
      </c>
      <c r="AO174" s="181" t="s">
        <v>56</v>
      </c>
      <c r="AP174" s="181" t="s">
        <v>56</v>
      </c>
      <c r="AQ174" s="181" t="s">
        <v>56</v>
      </c>
    </row>
    <row r="175" spans="1:43" x14ac:dyDescent="0.3">
      <c r="A175" s="40">
        <v>2368</v>
      </c>
      <c r="B175" s="108" t="b">
        <v>1</v>
      </c>
      <c r="C175" s="127" t="s">
        <v>88</v>
      </c>
      <c r="D175" s="108">
        <v>1</v>
      </c>
      <c r="E175" s="108" t="s">
        <v>66</v>
      </c>
      <c r="F175" s="108" t="s">
        <v>45</v>
      </c>
      <c r="G175" s="121">
        <v>1</v>
      </c>
      <c r="H175" s="181">
        <v>180.84242577995394</v>
      </c>
      <c r="I175" s="183">
        <v>129.24641188390464</v>
      </c>
      <c r="J175" s="183">
        <v>105.30765852430544</v>
      </c>
      <c r="K175" s="2">
        <v>138.46549872938803</v>
      </c>
      <c r="L175" s="181">
        <v>111.56897473541335</v>
      </c>
      <c r="M175" s="181">
        <v>49.776927189645953</v>
      </c>
      <c r="N175" s="181">
        <v>135.59921544765621</v>
      </c>
      <c r="O175" s="2">
        <v>98.981705790905167</v>
      </c>
      <c r="P175" s="187">
        <v>427.33710926347072</v>
      </c>
      <c r="Q175" s="187">
        <v>337.73416699854954</v>
      </c>
      <c r="R175" s="187">
        <v>277.4244943202367</v>
      </c>
      <c r="S175" s="197">
        <v>347.49859019408569</v>
      </c>
      <c r="T175" s="112" t="s">
        <v>56</v>
      </c>
      <c r="U175" s="112" t="s">
        <v>56</v>
      </c>
      <c r="V175" s="112" t="s">
        <v>56</v>
      </c>
      <c r="W175" s="2" t="e">
        <v>#DIV/0!</v>
      </c>
      <c r="X175" t="s">
        <v>56</v>
      </c>
      <c r="Y175" t="s">
        <v>56</v>
      </c>
      <c r="Z175" t="s">
        <v>56</v>
      </c>
      <c r="AA175" t="s">
        <v>56</v>
      </c>
      <c r="AB175" s="180">
        <v>0.95633333333333337</v>
      </c>
      <c r="AC175" s="180">
        <v>0.70733333333333326</v>
      </c>
      <c r="AD175" s="180">
        <v>0.92820000000000003</v>
      </c>
      <c r="AE175" s="2">
        <v>0.86395555555555559</v>
      </c>
      <c r="AI175" s="2">
        <v>0</v>
      </c>
      <c r="AJ175" s="181" t="s">
        <v>56</v>
      </c>
      <c r="AK175" s="181" t="s">
        <v>56</v>
      </c>
      <c r="AL175" s="181" t="s">
        <v>56</v>
      </c>
      <c r="AM175" s="181" t="s">
        <v>56</v>
      </c>
      <c r="AN175" s="181" t="s">
        <v>56</v>
      </c>
      <c r="AO175" s="181" t="s">
        <v>56</v>
      </c>
      <c r="AP175" s="181" t="s">
        <v>56</v>
      </c>
      <c r="AQ175" s="181" t="s">
        <v>56</v>
      </c>
    </row>
    <row r="176" spans="1:43" x14ac:dyDescent="0.3">
      <c r="A176" s="40">
        <v>2368</v>
      </c>
      <c r="B176" s="108" t="b">
        <v>1</v>
      </c>
      <c r="C176" s="127" t="s">
        <v>88</v>
      </c>
      <c r="D176" s="108">
        <v>1</v>
      </c>
      <c r="E176" s="108" t="s">
        <v>66</v>
      </c>
      <c r="F176" s="108" t="s">
        <v>45</v>
      </c>
      <c r="G176" s="121">
        <v>2</v>
      </c>
      <c r="H176" s="181">
        <v>269.73107573959231</v>
      </c>
      <c r="I176" s="183">
        <v>310.58961306249944</v>
      </c>
      <c r="J176" s="183">
        <v>273.71712922295768</v>
      </c>
      <c r="K176" s="2">
        <v>284.67927267501653</v>
      </c>
      <c r="L176" s="181">
        <v>20.597349181922464</v>
      </c>
      <c r="M176" s="181">
        <v>61.792047545767396</v>
      </c>
      <c r="N176" s="181">
        <v>73.807167901888832</v>
      </c>
      <c r="O176" s="2">
        <v>52.065521543192894</v>
      </c>
      <c r="P176" s="187">
        <v>332.56476648326543</v>
      </c>
      <c r="Q176" s="187">
        <v>334.28789998835998</v>
      </c>
      <c r="R176" s="187">
        <v>303.27149689665657</v>
      </c>
      <c r="S176" s="197">
        <v>323.37472112276066</v>
      </c>
      <c r="T176" s="112" t="s">
        <v>56</v>
      </c>
      <c r="U176" s="112" t="s">
        <v>56</v>
      </c>
      <c r="V176" s="112" t="s">
        <v>56</v>
      </c>
      <c r="W176" s="2" t="e">
        <v>#DIV/0!</v>
      </c>
      <c r="X176" t="s">
        <v>56</v>
      </c>
      <c r="Y176" t="s">
        <v>56</v>
      </c>
      <c r="Z176" t="s">
        <v>56</v>
      </c>
      <c r="AA176" t="s">
        <v>56</v>
      </c>
      <c r="AB176" s="180">
        <v>0.99583333333333324</v>
      </c>
      <c r="AC176" s="180">
        <v>0.85866666666666669</v>
      </c>
      <c r="AD176" s="180">
        <v>1.0451333333333335</v>
      </c>
      <c r="AE176" s="2">
        <v>0.96654444444444432</v>
      </c>
      <c r="AI176" s="2">
        <v>0</v>
      </c>
      <c r="AJ176" s="181" t="s">
        <v>56</v>
      </c>
      <c r="AK176" s="181" t="s">
        <v>56</v>
      </c>
      <c r="AL176" s="181" t="s">
        <v>56</v>
      </c>
      <c r="AM176" s="181" t="s">
        <v>56</v>
      </c>
      <c r="AN176" s="181" t="s">
        <v>56</v>
      </c>
      <c r="AO176" s="181" t="s">
        <v>56</v>
      </c>
      <c r="AP176" s="181" t="s">
        <v>56</v>
      </c>
      <c r="AQ176" s="181" t="s">
        <v>56</v>
      </c>
    </row>
    <row r="177" spans="1:43" x14ac:dyDescent="0.3">
      <c r="A177" s="40">
        <v>2368</v>
      </c>
      <c r="B177" s="108" t="b">
        <v>1</v>
      </c>
      <c r="C177" s="127" t="s">
        <v>88</v>
      </c>
      <c r="D177" s="108">
        <v>1</v>
      </c>
      <c r="E177" s="108" t="s">
        <v>66</v>
      </c>
      <c r="F177" s="108" t="s">
        <v>45</v>
      </c>
      <c r="G177" s="121">
        <v>3</v>
      </c>
      <c r="H177" s="181">
        <v>254.40544643620643</v>
      </c>
      <c r="I177" s="183">
        <v>291.59356415869689</v>
      </c>
      <c r="J177" s="183">
        <v>266.59491422964595</v>
      </c>
      <c r="K177" s="2">
        <v>270.86464160818309</v>
      </c>
      <c r="L177" s="181">
        <v>87.538734023170477</v>
      </c>
      <c r="M177" s="181">
        <v>49.776927189645953</v>
      </c>
      <c r="N177" s="181">
        <v>82.389396727689856</v>
      </c>
      <c r="O177" s="2">
        <v>73.235019313502093</v>
      </c>
      <c r="P177" s="187">
        <v>394.59757266667219</v>
      </c>
      <c r="Q177" s="187">
        <v>246.40809122853327</v>
      </c>
      <c r="R177" s="187">
        <v>263.63942627948001</v>
      </c>
      <c r="S177" s="197">
        <v>301.54836339156185</v>
      </c>
      <c r="T177" s="112" t="s">
        <v>56</v>
      </c>
      <c r="U177" s="112" t="s">
        <v>56</v>
      </c>
      <c r="V177" s="112" t="s">
        <v>56</v>
      </c>
      <c r="W177" s="2" t="e">
        <v>#DIV/0!</v>
      </c>
      <c r="X177" t="s">
        <v>56</v>
      </c>
      <c r="Y177" t="s">
        <v>56</v>
      </c>
      <c r="Z177" t="s">
        <v>56</v>
      </c>
      <c r="AA177" t="s">
        <v>56</v>
      </c>
      <c r="AB177" s="180">
        <v>1.0489999999999999</v>
      </c>
      <c r="AC177" s="180">
        <v>0.72166666666666668</v>
      </c>
      <c r="AD177" s="180">
        <v>0.94021979806692568</v>
      </c>
      <c r="AE177" s="2">
        <v>0.90362882157786417</v>
      </c>
      <c r="AI177" s="2">
        <v>0</v>
      </c>
      <c r="AJ177" s="181" t="s">
        <v>56</v>
      </c>
      <c r="AK177" s="181" t="s">
        <v>56</v>
      </c>
      <c r="AL177" s="181" t="s">
        <v>56</v>
      </c>
      <c r="AM177" s="181" t="s">
        <v>56</v>
      </c>
      <c r="AN177" s="181" t="s">
        <v>56</v>
      </c>
      <c r="AO177" s="181" t="s">
        <v>56</v>
      </c>
      <c r="AP177" s="181" t="s">
        <v>56</v>
      </c>
      <c r="AQ177" s="181" t="s">
        <v>56</v>
      </c>
    </row>
    <row r="178" spans="1:43" x14ac:dyDescent="0.3">
      <c r="A178" s="40">
        <v>2368</v>
      </c>
      <c r="B178" s="108" t="b">
        <v>1</v>
      </c>
      <c r="C178" s="127" t="s">
        <v>88</v>
      </c>
      <c r="D178" s="108">
        <v>1</v>
      </c>
      <c r="E178" s="108" t="s">
        <v>66</v>
      </c>
      <c r="F178" s="108" t="s">
        <v>45</v>
      </c>
      <c r="G178" s="121">
        <v>4</v>
      </c>
      <c r="H178" s="181">
        <v>248.27519471485201</v>
      </c>
      <c r="I178" s="183">
        <v>260.22634701267759</v>
      </c>
      <c r="J178" s="183">
        <v>247.08403250931673</v>
      </c>
      <c r="K178" s="2">
        <v>251.86185807894876</v>
      </c>
      <c r="L178" s="181">
        <v>202.54060028890424</v>
      </c>
      <c r="M178" s="181">
        <v>149.33078156893788</v>
      </c>
      <c r="N178" s="181">
        <v>85.822288258010275</v>
      </c>
      <c r="O178" s="2">
        <v>145.89789003861748</v>
      </c>
      <c r="P178" s="187">
        <v>351.51923503930669</v>
      </c>
      <c r="Q178" s="187">
        <v>311.88716442212967</v>
      </c>
      <c r="R178" s="187">
        <v>292.93269586608892</v>
      </c>
      <c r="S178" s="197">
        <v>318.77969844250845</v>
      </c>
      <c r="T178" s="112" t="s">
        <v>56</v>
      </c>
      <c r="U178" s="112" t="s">
        <v>56</v>
      </c>
      <c r="V178" s="112" t="s">
        <v>56</v>
      </c>
      <c r="W178" s="2" t="e">
        <v>#DIV/0!</v>
      </c>
      <c r="X178" t="s">
        <v>56</v>
      </c>
      <c r="Y178" t="s">
        <v>56</v>
      </c>
      <c r="Z178" t="s">
        <v>56</v>
      </c>
      <c r="AA178" t="s">
        <v>56</v>
      </c>
      <c r="AB178" s="180">
        <v>0.72929999999999995</v>
      </c>
      <c r="AC178" s="180">
        <v>1.232</v>
      </c>
      <c r="AD178" s="180">
        <v>1.3169999999999999</v>
      </c>
      <c r="AE178" s="2">
        <v>1.0927666666666667</v>
      </c>
      <c r="AI178" s="2">
        <v>0</v>
      </c>
      <c r="AJ178" s="181" t="s">
        <v>56</v>
      </c>
      <c r="AK178" s="181" t="s">
        <v>56</v>
      </c>
      <c r="AL178" s="181" t="s">
        <v>56</v>
      </c>
      <c r="AM178" s="181" t="s">
        <v>56</v>
      </c>
      <c r="AN178" s="181" t="s">
        <v>56</v>
      </c>
      <c r="AO178" s="181" t="s">
        <v>56</v>
      </c>
      <c r="AP178" s="181" t="s">
        <v>56</v>
      </c>
      <c r="AQ178" s="181" t="s">
        <v>56</v>
      </c>
    </row>
    <row r="179" spans="1:43" x14ac:dyDescent="0.3">
      <c r="A179" s="40">
        <v>2368</v>
      </c>
      <c r="B179" s="108" t="b">
        <v>1</v>
      </c>
      <c r="C179" s="127" t="s">
        <v>88</v>
      </c>
      <c r="D179" s="108">
        <v>1</v>
      </c>
      <c r="E179" s="108" t="s">
        <v>66</v>
      </c>
      <c r="F179" s="108" t="s">
        <v>46</v>
      </c>
      <c r="G179" s="121">
        <v>1</v>
      </c>
      <c r="H179" s="189" t="s">
        <v>56</v>
      </c>
      <c r="I179" s="189" t="s">
        <v>56</v>
      </c>
      <c r="J179" s="189" t="s">
        <v>56</v>
      </c>
      <c r="K179" s="189" t="s">
        <v>56</v>
      </c>
      <c r="L179" s="189" t="s">
        <v>56</v>
      </c>
      <c r="M179" s="189" t="s">
        <v>56</v>
      </c>
      <c r="N179" s="189" t="s">
        <v>56</v>
      </c>
      <c r="O179" s="189" t="s">
        <v>56</v>
      </c>
      <c r="P179" s="189" t="s">
        <v>56</v>
      </c>
      <c r="Q179" s="189" t="s">
        <v>56</v>
      </c>
      <c r="R179" s="189" t="s">
        <v>56</v>
      </c>
      <c r="S179" s="189" t="s">
        <v>56</v>
      </c>
      <c r="T179" s="112" t="s">
        <v>56</v>
      </c>
      <c r="U179" s="112" t="s">
        <v>56</v>
      </c>
      <c r="V179" s="112" t="s">
        <v>56</v>
      </c>
      <c r="W179" s="2" t="e">
        <v>#DIV/0!</v>
      </c>
      <c r="X179" t="s">
        <v>56</v>
      </c>
      <c r="Y179" t="s">
        <v>56</v>
      </c>
      <c r="Z179" t="s">
        <v>56</v>
      </c>
      <c r="AA179" t="s">
        <v>56</v>
      </c>
      <c r="AB179" s="180">
        <v>1.3070000000000022</v>
      </c>
      <c r="AC179" s="180">
        <v>0.62666666666666515</v>
      </c>
      <c r="AD179" s="180">
        <v>0.48908270364509759</v>
      </c>
      <c r="AE179" s="2">
        <v>0.80758312343725491</v>
      </c>
      <c r="AI179" s="2">
        <v>0</v>
      </c>
      <c r="AJ179" s="181" t="s">
        <v>56</v>
      </c>
      <c r="AK179" s="181" t="s">
        <v>56</v>
      </c>
      <c r="AL179" s="181" t="s">
        <v>56</v>
      </c>
      <c r="AM179" s="181" t="s">
        <v>56</v>
      </c>
      <c r="AN179" s="181" t="s">
        <v>56</v>
      </c>
      <c r="AO179" s="181" t="s">
        <v>56</v>
      </c>
      <c r="AP179" s="181" t="s">
        <v>56</v>
      </c>
      <c r="AQ179" s="181" t="s">
        <v>56</v>
      </c>
    </row>
    <row r="180" spans="1:43" x14ac:dyDescent="0.3">
      <c r="A180" s="40">
        <v>2368</v>
      </c>
      <c r="B180" s="108" t="b">
        <v>1</v>
      </c>
      <c r="C180" s="127" t="s">
        <v>88</v>
      </c>
      <c r="D180" s="108">
        <v>1</v>
      </c>
      <c r="E180" s="108" t="s">
        <v>66</v>
      </c>
      <c r="F180" s="108" t="s">
        <v>46</v>
      </c>
      <c r="G180" s="121">
        <v>2</v>
      </c>
      <c r="H180" s="189" t="s">
        <v>56</v>
      </c>
      <c r="I180" s="189" t="s">
        <v>56</v>
      </c>
      <c r="J180" s="189" t="s">
        <v>56</v>
      </c>
      <c r="K180" s="189" t="s">
        <v>56</v>
      </c>
      <c r="L180" s="189" t="s">
        <v>56</v>
      </c>
      <c r="M180" s="189" t="s">
        <v>56</v>
      </c>
      <c r="N180" s="189" t="s">
        <v>56</v>
      </c>
      <c r="O180" s="189" t="s">
        <v>56</v>
      </c>
      <c r="P180" s="189" t="s">
        <v>56</v>
      </c>
      <c r="Q180" s="189" t="s">
        <v>56</v>
      </c>
      <c r="R180" s="189" t="s">
        <v>56</v>
      </c>
      <c r="S180" s="189" t="s">
        <v>56</v>
      </c>
      <c r="T180" s="112" t="s">
        <v>56</v>
      </c>
      <c r="U180" s="112" t="s">
        <v>56</v>
      </c>
      <c r="V180" s="112" t="s">
        <v>56</v>
      </c>
      <c r="W180" s="2" t="e">
        <v>#DIV/0!</v>
      </c>
      <c r="X180" t="s">
        <v>56</v>
      </c>
      <c r="Y180" t="s">
        <v>56</v>
      </c>
      <c r="Z180" t="s">
        <v>56</v>
      </c>
      <c r="AA180" t="s">
        <v>56</v>
      </c>
      <c r="AB180" s="180">
        <v>1.0813333333333333</v>
      </c>
      <c r="AC180" s="180">
        <v>0.89633333333333098</v>
      </c>
      <c r="AD180" s="180">
        <v>0.91079235297454098</v>
      </c>
      <c r="AE180" s="2">
        <v>0.96281967321373507</v>
      </c>
      <c r="AI180" s="2">
        <v>0</v>
      </c>
      <c r="AJ180" s="181" t="s">
        <v>56</v>
      </c>
      <c r="AK180" s="181" t="s">
        <v>56</v>
      </c>
      <c r="AL180" s="181" t="s">
        <v>56</v>
      </c>
      <c r="AM180" s="181" t="s">
        <v>56</v>
      </c>
      <c r="AN180" s="181" t="s">
        <v>56</v>
      </c>
      <c r="AO180" s="181" t="s">
        <v>56</v>
      </c>
      <c r="AP180" s="181" t="s">
        <v>56</v>
      </c>
      <c r="AQ180" s="181" t="s">
        <v>56</v>
      </c>
    </row>
    <row r="181" spans="1:43" x14ac:dyDescent="0.3">
      <c r="A181" s="40">
        <v>2368</v>
      </c>
      <c r="B181" s="108" t="b">
        <v>1</v>
      </c>
      <c r="C181" s="127" t="s">
        <v>88</v>
      </c>
      <c r="D181" s="108">
        <v>1</v>
      </c>
      <c r="E181" s="108" t="s">
        <v>66</v>
      </c>
      <c r="F181" s="108" t="s">
        <v>46</v>
      </c>
      <c r="G181" s="121">
        <v>3</v>
      </c>
      <c r="H181" s="189" t="s">
        <v>56</v>
      </c>
      <c r="I181" s="189" t="s">
        <v>56</v>
      </c>
      <c r="J181" s="189" t="s">
        <v>56</v>
      </c>
      <c r="K181" s="189" t="s">
        <v>56</v>
      </c>
      <c r="L181" s="189" t="s">
        <v>56</v>
      </c>
      <c r="M181" s="189" t="s">
        <v>56</v>
      </c>
      <c r="N181" s="189" t="s">
        <v>56</v>
      </c>
      <c r="O181" s="189" t="s">
        <v>56</v>
      </c>
      <c r="P181" s="189" t="s">
        <v>56</v>
      </c>
      <c r="Q181" s="189" t="s">
        <v>56</v>
      </c>
      <c r="R181" s="189" t="s">
        <v>56</v>
      </c>
      <c r="S181" s="189" t="s">
        <v>56</v>
      </c>
      <c r="T181" s="112" t="s">
        <v>56</v>
      </c>
      <c r="U181" s="112" t="s">
        <v>56</v>
      </c>
      <c r="V181" s="112" t="s">
        <v>56</v>
      </c>
      <c r="W181" s="2" t="e">
        <v>#DIV/0!</v>
      </c>
      <c r="X181" t="s">
        <v>56</v>
      </c>
      <c r="Y181" t="s">
        <v>56</v>
      </c>
      <c r="Z181" t="s">
        <v>56</v>
      </c>
      <c r="AA181" t="s">
        <v>56</v>
      </c>
      <c r="AB181" s="180">
        <v>0.95699999999999841</v>
      </c>
      <c r="AC181" s="180">
        <v>0.85133333333333405</v>
      </c>
      <c r="AD181" s="180">
        <v>0.68739754051802249</v>
      </c>
      <c r="AE181" s="2">
        <v>0.83191029128378491</v>
      </c>
      <c r="AI181" s="2">
        <v>0</v>
      </c>
      <c r="AJ181" s="181" t="s">
        <v>56</v>
      </c>
      <c r="AK181" s="181" t="s">
        <v>56</v>
      </c>
      <c r="AL181" s="181" t="s">
        <v>56</v>
      </c>
      <c r="AM181" s="181" t="s">
        <v>56</v>
      </c>
      <c r="AN181" s="181" t="s">
        <v>56</v>
      </c>
      <c r="AO181" s="181" t="s">
        <v>56</v>
      </c>
      <c r="AP181" s="181" t="s">
        <v>56</v>
      </c>
      <c r="AQ181" s="181" t="s">
        <v>56</v>
      </c>
    </row>
    <row r="182" spans="1:43" x14ac:dyDescent="0.3">
      <c r="A182" s="40">
        <v>2368</v>
      </c>
      <c r="B182" s="108" t="b">
        <v>1</v>
      </c>
      <c r="C182" s="127" t="s">
        <v>88</v>
      </c>
      <c r="D182" s="108">
        <v>1</v>
      </c>
      <c r="E182" s="108" t="s">
        <v>66</v>
      </c>
      <c r="F182" s="108" t="s">
        <v>46</v>
      </c>
      <c r="G182" s="121">
        <v>4</v>
      </c>
      <c r="H182" s="189" t="s">
        <v>56</v>
      </c>
      <c r="I182" s="189" t="s">
        <v>56</v>
      </c>
      <c r="J182" s="189" t="s">
        <v>56</v>
      </c>
      <c r="K182" s="189" t="s">
        <v>56</v>
      </c>
      <c r="L182" s="189" t="s">
        <v>56</v>
      </c>
      <c r="M182" s="189" t="s">
        <v>56</v>
      </c>
      <c r="N182" s="189" t="s">
        <v>56</v>
      </c>
      <c r="O182" s="189" t="s">
        <v>56</v>
      </c>
      <c r="P182" s="189" t="s">
        <v>56</v>
      </c>
      <c r="Q182" s="189" t="s">
        <v>56</v>
      </c>
      <c r="R182" s="189" t="s">
        <v>56</v>
      </c>
      <c r="S182" s="189" t="s">
        <v>56</v>
      </c>
      <c r="T182" s="112" t="s">
        <v>56</v>
      </c>
      <c r="U182" s="112" t="s">
        <v>56</v>
      </c>
      <c r="V182" s="112" t="s">
        <v>56</v>
      </c>
      <c r="W182" s="2" t="e">
        <v>#DIV/0!</v>
      </c>
      <c r="X182" t="s">
        <v>56</v>
      </c>
      <c r="Y182" t="s">
        <v>56</v>
      </c>
      <c r="Z182" t="s">
        <v>56</v>
      </c>
      <c r="AA182" t="s">
        <v>56</v>
      </c>
      <c r="AB182" s="180">
        <v>0.9306666666666672</v>
      </c>
      <c r="AC182" s="180">
        <v>0.97232610966187105</v>
      </c>
      <c r="AD182" s="180">
        <v>0.75243821866165561</v>
      </c>
      <c r="AE182" s="2">
        <v>0.88514366499673125</v>
      </c>
      <c r="AI182" s="2">
        <v>0</v>
      </c>
      <c r="AJ182" s="181" t="s">
        <v>56</v>
      </c>
      <c r="AK182" s="181" t="s">
        <v>56</v>
      </c>
      <c r="AL182" s="181" t="s">
        <v>56</v>
      </c>
      <c r="AM182" s="181" t="s">
        <v>56</v>
      </c>
      <c r="AN182" s="181" t="s">
        <v>56</v>
      </c>
      <c r="AO182" s="181" t="s">
        <v>56</v>
      </c>
      <c r="AP182" s="181" t="s">
        <v>56</v>
      </c>
      <c r="AQ182" s="181" t="s">
        <v>56</v>
      </c>
    </row>
    <row r="183" spans="1:43" x14ac:dyDescent="0.3">
      <c r="A183" s="40">
        <v>2368</v>
      </c>
      <c r="B183" s="108" t="b">
        <v>1</v>
      </c>
      <c r="C183" s="127" t="s">
        <v>88</v>
      </c>
      <c r="D183" s="108">
        <v>1</v>
      </c>
      <c r="E183" s="108" t="s">
        <v>66</v>
      </c>
      <c r="F183" s="150" t="s">
        <v>47</v>
      </c>
      <c r="G183" s="121">
        <v>1</v>
      </c>
      <c r="H183" s="189" t="s">
        <v>56</v>
      </c>
      <c r="I183" s="189" t="s">
        <v>56</v>
      </c>
      <c r="J183" s="189" t="s">
        <v>56</v>
      </c>
      <c r="K183" s="189" t="s">
        <v>56</v>
      </c>
      <c r="L183" s="189" t="s">
        <v>56</v>
      </c>
      <c r="M183" s="189" t="s">
        <v>56</v>
      </c>
      <c r="N183" s="189" t="s">
        <v>56</v>
      </c>
      <c r="O183" s="189" t="s">
        <v>56</v>
      </c>
      <c r="P183" s="189" t="s">
        <v>56</v>
      </c>
      <c r="Q183" s="189" t="s">
        <v>56</v>
      </c>
      <c r="R183" s="189" t="s">
        <v>56</v>
      </c>
      <c r="S183" s="189" t="s">
        <v>56</v>
      </c>
      <c r="T183" s="112" t="s">
        <v>56</v>
      </c>
      <c r="U183" s="112" t="s">
        <v>56</v>
      </c>
      <c r="V183" s="112" t="s">
        <v>56</v>
      </c>
      <c r="W183" s="2" t="e">
        <v>#DIV/0!</v>
      </c>
      <c r="AA183" s="2">
        <v>0</v>
      </c>
      <c r="AB183" s="180">
        <v>0.87966666666666526</v>
      </c>
      <c r="AC183" s="180">
        <v>0.52233333333333098</v>
      </c>
      <c r="AD183" s="180">
        <v>0.42676418113342857</v>
      </c>
      <c r="AE183" s="2">
        <v>0.60958806037780822</v>
      </c>
      <c r="AI183" s="2">
        <v>0</v>
      </c>
      <c r="AJ183" s="181" t="s">
        <v>56</v>
      </c>
      <c r="AK183" s="181" t="s">
        <v>56</v>
      </c>
      <c r="AL183" s="181" t="s">
        <v>56</v>
      </c>
      <c r="AM183" s="181" t="s">
        <v>56</v>
      </c>
      <c r="AN183" s="181" t="s">
        <v>56</v>
      </c>
      <c r="AO183" s="181" t="s">
        <v>56</v>
      </c>
      <c r="AP183" s="181" t="s">
        <v>56</v>
      </c>
      <c r="AQ183" s="181" t="s">
        <v>56</v>
      </c>
    </row>
    <row r="184" spans="1:43" x14ac:dyDescent="0.3">
      <c r="A184" s="40">
        <v>2368</v>
      </c>
      <c r="B184" s="108" t="b">
        <v>1</v>
      </c>
      <c r="C184" s="127" t="s">
        <v>88</v>
      </c>
      <c r="D184" s="108">
        <v>1</v>
      </c>
      <c r="E184" s="108" t="s">
        <v>66</v>
      </c>
      <c r="F184" s="150" t="s">
        <v>47</v>
      </c>
      <c r="G184" s="121">
        <v>2</v>
      </c>
      <c r="H184" s="189" t="s">
        <v>56</v>
      </c>
      <c r="I184" s="189" t="s">
        <v>56</v>
      </c>
      <c r="J184" s="189" t="s">
        <v>56</v>
      </c>
      <c r="K184" s="189" t="s">
        <v>56</v>
      </c>
      <c r="L184" s="189" t="s">
        <v>56</v>
      </c>
      <c r="M184" s="189" t="s">
        <v>56</v>
      </c>
      <c r="N184" s="189" t="s">
        <v>56</v>
      </c>
      <c r="O184" s="189" t="s">
        <v>56</v>
      </c>
      <c r="P184" s="189" t="s">
        <v>56</v>
      </c>
      <c r="Q184" s="189" t="s">
        <v>56</v>
      </c>
      <c r="R184" s="189" t="s">
        <v>56</v>
      </c>
      <c r="S184" s="189" t="s">
        <v>56</v>
      </c>
      <c r="T184" s="112" t="s">
        <v>56</v>
      </c>
      <c r="U184" s="112" t="s">
        <v>56</v>
      </c>
      <c r="V184" s="112" t="s">
        <v>56</v>
      </c>
      <c r="W184" s="2" t="e">
        <v>#DIV/0!</v>
      </c>
      <c r="AA184" s="2">
        <v>0</v>
      </c>
      <c r="AB184" s="180">
        <v>0.96766666666666856</v>
      </c>
      <c r="AC184" s="180">
        <v>0.58899999999999864</v>
      </c>
      <c r="AD184" s="180">
        <v>0.66529515225983415</v>
      </c>
      <c r="AE184" s="2">
        <v>0.74065393964216708</v>
      </c>
      <c r="AI184" s="2">
        <v>0</v>
      </c>
      <c r="AJ184" s="181" t="s">
        <v>56</v>
      </c>
      <c r="AK184" s="181" t="s">
        <v>56</v>
      </c>
      <c r="AL184" s="181" t="s">
        <v>56</v>
      </c>
      <c r="AM184" s="181" t="s">
        <v>56</v>
      </c>
      <c r="AN184" s="181" t="s">
        <v>56</v>
      </c>
      <c r="AO184" s="181" t="s">
        <v>56</v>
      </c>
      <c r="AP184" s="181" t="s">
        <v>56</v>
      </c>
      <c r="AQ184" s="181" t="s">
        <v>56</v>
      </c>
    </row>
    <row r="185" spans="1:43" x14ac:dyDescent="0.3">
      <c r="A185" s="40">
        <v>2368</v>
      </c>
      <c r="B185" s="108" t="b">
        <v>1</v>
      </c>
      <c r="C185" s="127" t="s">
        <v>88</v>
      </c>
      <c r="D185" s="108">
        <v>1</v>
      </c>
      <c r="E185" s="108" t="s">
        <v>66</v>
      </c>
      <c r="F185" s="150" t="s">
        <v>47</v>
      </c>
      <c r="G185" s="121">
        <v>3</v>
      </c>
      <c r="H185" s="189" t="s">
        <v>56</v>
      </c>
      <c r="I185" s="189" t="s">
        <v>56</v>
      </c>
      <c r="J185" s="189" t="s">
        <v>56</v>
      </c>
      <c r="K185" s="189" t="s">
        <v>56</v>
      </c>
      <c r="L185" s="189" t="s">
        <v>56</v>
      </c>
      <c r="M185" s="189" t="s">
        <v>56</v>
      </c>
      <c r="N185" s="189" t="s">
        <v>56</v>
      </c>
      <c r="O185" s="189" t="s">
        <v>56</v>
      </c>
      <c r="P185" s="189" t="s">
        <v>56</v>
      </c>
      <c r="Q185" s="189" t="s">
        <v>56</v>
      </c>
      <c r="R185" s="189" t="s">
        <v>56</v>
      </c>
      <c r="S185" s="189" t="s">
        <v>56</v>
      </c>
      <c r="T185" s="112" t="s">
        <v>56</v>
      </c>
      <c r="U185" s="112" t="s">
        <v>56</v>
      </c>
      <c r="V185" s="112" t="s">
        <v>56</v>
      </c>
      <c r="W185" s="2" t="e">
        <v>#DIV/0!</v>
      </c>
      <c r="AA185" s="2">
        <v>0</v>
      </c>
      <c r="AB185" s="180">
        <v>0.95199999999999818</v>
      </c>
      <c r="AC185" s="180">
        <v>0.72533333333333394</v>
      </c>
      <c r="AD185" s="180">
        <v>0.53111737666546521</v>
      </c>
      <c r="AE185" s="2">
        <v>0.73615023666626567</v>
      </c>
      <c r="AI185" s="2">
        <v>0</v>
      </c>
      <c r="AJ185" s="181" t="s">
        <v>56</v>
      </c>
      <c r="AK185" s="181" t="s">
        <v>56</v>
      </c>
      <c r="AL185" s="181" t="s">
        <v>56</v>
      </c>
      <c r="AM185" s="181" t="s">
        <v>56</v>
      </c>
      <c r="AN185" s="181" t="s">
        <v>56</v>
      </c>
      <c r="AO185" s="181" t="s">
        <v>56</v>
      </c>
      <c r="AP185" s="181" t="s">
        <v>56</v>
      </c>
      <c r="AQ185" s="181" t="s">
        <v>56</v>
      </c>
    </row>
    <row r="186" spans="1:43" x14ac:dyDescent="0.3">
      <c r="A186" s="40">
        <v>2368</v>
      </c>
      <c r="B186" s="108" t="b">
        <v>1</v>
      </c>
      <c r="C186" s="127" t="s">
        <v>88</v>
      </c>
      <c r="D186" s="108">
        <v>1</v>
      </c>
      <c r="E186" s="108" t="s">
        <v>66</v>
      </c>
      <c r="F186" s="150" t="s">
        <v>47</v>
      </c>
      <c r="G186" s="121">
        <v>4</v>
      </c>
      <c r="H186" s="189" t="s">
        <v>56</v>
      </c>
      <c r="I186" s="189" t="s">
        <v>56</v>
      </c>
      <c r="J186" s="189" t="s">
        <v>56</v>
      </c>
      <c r="K186" s="189" t="s">
        <v>56</v>
      </c>
      <c r="L186" s="189" t="s">
        <v>56</v>
      </c>
      <c r="M186" s="189" t="s">
        <v>56</v>
      </c>
      <c r="N186" s="189" t="s">
        <v>56</v>
      </c>
      <c r="O186" s="189" t="s">
        <v>56</v>
      </c>
      <c r="P186" s="189" t="s">
        <v>56</v>
      </c>
      <c r="Q186" s="189" t="s">
        <v>56</v>
      </c>
      <c r="R186" s="189" t="s">
        <v>56</v>
      </c>
      <c r="S186" s="189" t="s">
        <v>56</v>
      </c>
      <c r="T186" s="112" t="s">
        <v>56</v>
      </c>
      <c r="U186" s="112" t="s">
        <v>56</v>
      </c>
      <c r="V186" s="112" t="s">
        <v>56</v>
      </c>
      <c r="W186" s="2" t="e">
        <v>#DIV/0!</v>
      </c>
      <c r="AA186" s="2">
        <v>0</v>
      </c>
      <c r="AB186" s="180">
        <v>0.92233333333333201</v>
      </c>
      <c r="AC186" s="180">
        <v>0.91696118039751628</v>
      </c>
      <c r="AD186" s="180">
        <v>0.78254891616605005</v>
      </c>
      <c r="AE186" s="2">
        <v>0.8739478099656327</v>
      </c>
      <c r="AI186" s="2">
        <v>0</v>
      </c>
      <c r="AJ186" s="181" t="s">
        <v>56</v>
      </c>
      <c r="AK186" s="181" t="s">
        <v>56</v>
      </c>
      <c r="AL186" s="181" t="s">
        <v>56</v>
      </c>
      <c r="AM186" s="181" t="s">
        <v>56</v>
      </c>
      <c r="AN186" s="181" t="s">
        <v>56</v>
      </c>
      <c r="AO186" s="181" t="s">
        <v>56</v>
      </c>
      <c r="AP186" s="181" t="s">
        <v>56</v>
      </c>
      <c r="AQ186" s="181" t="s">
        <v>56</v>
      </c>
    </row>
    <row r="187" spans="1:43" x14ac:dyDescent="0.3">
      <c r="A187" s="40">
        <v>2368</v>
      </c>
      <c r="B187" s="108" t="b">
        <v>1</v>
      </c>
      <c r="C187" s="127" t="s">
        <v>88</v>
      </c>
      <c r="D187" s="108">
        <v>1</v>
      </c>
      <c r="E187" s="108" t="s">
        <v>66</v>
      </c>
      <c r="F187" s="150" t="s">
        <v>217</v>
      </c>
      <c r="G187" s="121">
        <v>1</v>
      </c>
      <c r="H187" s="189" t="s">
        <v>56</v>
      </c>
      <c r="I187" s="189" t="s">
        <v>56</v>
      </c>
      <c r="J187" s="189" t="s">
        <v>56</v>
      </c>
      <c r="K187" s="189" t="s">
        <v>56</v>
      </c>
      <c r="L187" s="189" t="s">
        <v>56</v>
      </c>
      <c r="M187" s="189" t="s">
        <v>56</v>
      </c>
      <c r="N187" s="189" t="s">
        <v>56</v>
      </c>
      <c r="O187" s="189" t="s">
        <v>56</v>
      </c>
      <c r="P187" s="189" t="s">
        <v>56</v>
      </c>
      <c r="Q187" s="189" t="s">
        <v>56</v>
      </c>
      <c r="R187" s="189" t="s">
        <v>56</v>
      </c>
      <c r="S187" s="189" t="s">
        <v>56</v>
      </c>
      <c r="T187" s="112" t="s">
        <v>56</v>
      </c>
      <c r="U187" s="112" t="s">
        <v>56</v>
      </c>
      <c r="V187" s="112" t="s">
        <v>56</v>
      </c>
      <c r="W187" s="2" t="e">
        <v>#DIV/0!</v>
      </c>
      <c r="AA187" s="2">
        <v>0</v>
      </c>
      <c r="AB187" s="180">
        <v>0.67182333333333333</v>
      </c>
      <c r="AC187" s="180">
        <v>0.82566666666666799</v>
      </c>
      <c r="AD187" s="180">
        <v>0.97282993297174303</v>
      </c>
      <c r="AE187" s="2">
        <v>0.82343997765724808</v>
      </c>
      <c r="AI187" s="2">
        <v>0</v>
      </c>
      <c r="AJ187" s="181" t="s">
        <v>56</v>
      </c>
      <c r="AK187" s="181" t="s">
        <v>56</v>
      </c>
      <c r="AL187" s="181" t="s">
        <v>56</v>
      </c>
      <c r="AM187" s="181" t="s">
        <v>56</v>
      </c>
      <c r="AN187" s="181" t="s">
        <v>56</v>
      </c>
      <c r="AO187" s="181" t="s">
        <v>56</v>
      </c>
      <c r="AP187" s="181" t="s">
        <v>56</v>
      </c>
      <c r="AQ187" s="181" t="s">
        <v>56</v>
      </c>
    </row>
    <row r="188" spans="1:43" x14ac:dyDescent="0.3">
      <c r="A188" s="40">
        <v>2368</v>
      </c>
      <c r="B188" s="108" t="b">
        <v>1</v>
      </c>
      <c r="C188" s="127" t="s">
        <v>88</v>
      </c>
      <c r="D188" s="108">
        <v>1</v>
      </c>
      <c r="E188" s="108" t="s">
        <v>66</v>
      </c>
      <c r="F188" s="150" t="s">
        <v>217</v>
      </c>
      <c r="G188" s="121">
        <v>2</v>
      </c>
      <c r="H188" s="189" t="s">
        <v>56</v>
      </c>
      <c r="I188" s="189" t="s">
        <v>56</v>
      </c>
      <c r="J188" s="189" t="s">
        <v>56</v>
      </c>
      <c r="K188" s="189" t="s">
        <v>56</v>
      </c>
      <c r="L188" s="189" t="s">
        <v>56</v>
      </c>
      <c r="M188" s="189" t="s">
        <v>56</v>
      </c>
      <c r="N188" s="189" t="s">
        <v>56</v>
      </c>
      <c r="O188" s="189" t="s">
        <v>56</v>
      </c>
      <c r="P188" s="189" t="s">
        <v>56</v>
      </c>
      <c r="Q188" s="189" t="s">
        <v>56</v>
      </c>
      <c r="R188" s="189" t="s">
        <v>56</v>
      </c>
      <c r="S188" s="189" t="s">
        <v>56</v>
      </c>
      <c r="T188" s="112" t="s">
        <v>56</v>
      </c>
      <c r="U188" s="112" t="s">
        <v>56</v>
      </c>
      <c r="V188" s="112" t="s">
        <v>56</v>
      </c>
      <c r="W188" s="2" t="e">
        <v>#DIV/0!</v>
      </c>
      <c r="AA188" s="2">
        <v>0</v>
      </c>
      <c r="AB188" s="180">
        <v>0.63186666666666669</v>
      </c>
      <c r="AC188" s="180">
        <v>0.55233333333333212</v>
      </c>
      <c r="AD188" s="180">
        <v>0.59048301980462659</v>
      </c>
      <c r="AE188" s="2">
        <v>0.59156100660154187</v>
      </c>
      <c r="AI188" s="2">
        <v>0</v>
      </c>
      <c r="AJ188" s="181" t="s">
        <v>56</v>
      </c>
      <c r="AK188" s="181" t="s">
        <v>56</v>
      </c>
      <c r="AL188" s="181" t="s">
        <v>56</v>
      </c>
      <c r="AM188" s="181" t="s">
        <v>56</v>
      </c>
      <c r="AN188" s="181" t="s">
        <v>56</v>
      </c>
      <c r="AO188" s="181" t="s">
        <v>56</v>
      </c>
      <c r="AP188" s="181" t="s">
        <v>56</v>
      </c>
      <c r="AQ188" s="181" t="s">
        <v>56</v>
      </c>
    </row>
    <row r="189" spans="1:43" x14ac:dyDescent="0.3">
      <c r="A189" s="40">
        <v>2368</v>
      </c>
      <c r="B189" s="108" t="b">
        <v>1</v>
      </c>
      <c r="C189" s="127" t="s">
        <v>88</v>
      </c>
      <c r="D189" s="108">
        <v>1</v>
      </c>
      <c r="E189" s="108" t="s">
        <v>66</v>
      </c>
      <c r="F189" s="150" t="s">
        <v>217</v>
      </c>
      <c r="G189" s="121">
        <v>3</v>
      </c>
      <c r="H189" s="189" t="s">
        <v>56</v>
      </c>
      <c r="I189" s="189" t="s">
        <v>56</v>
      </c>
      <c r="J189" s="189" t="s">
        <v>56</v>
      </c>
      <c r="K189" s="189" t="s">
        <v>56</v>
      </c>
      <c r="L189" s="189" t="s">
        <v>56</v>
      </c>
      <c r="M189" s="189" t="s">
        <v>56</v>
      </c>
      <c r="N189" s="189" t="s">
        <v>56</v>
      </c>
      <c r="O189" s="189" t="s">
        <v>56</v>
      </c>
      <c r="P189" s="189" t="s">
        <v>56</v>
      </c>
      <c r="Q189" s="189" t="s">
        <v>56</v>
      </c>
      <c r="R189" s="189" t="s">
        <v>56</v>
      </c>
      <c r="S189" s="189" t="s">
        <v>56</v>
      </c>
      <c r="T189" s="112" t="s">
        <v>56</v>
      </c>
      <c r="U189" s="112" t="s">
        <v>56</v>
      </c>
      <c r="V189" s="112" t="s">
        <v>56</v>
      </c>
      <c r="W189" s="2" t="e">
        <v>#DIV/0!</v>
      </c>
      <c r="AA189" s="2">
        <v>0</v>
      </c>
      <c r="AB189" s="180">
        <v>0.66500000000000004</v>
      </c>
      <c r="AC189" s="180">
        <v>0.54666666666666663</v>
      </c>
      <c r="AD189" s="180">
        <v>1.0805186922044114</v>
      </c>
      <c r="AE189" s="2">
        <v>0.76406178629035937</v>
      </c>
      <c r="AI189" s="2">
        <v>0</v>
      </c>
      <c r="AJ189" s="181" t="s">
        <v>56</v>
      </c>
      <c r="AK189" s="181" t="s">
        <v>56</v>
      </c>
      <c r="AL189" s="181" t="s">
        <v>56</v>
      </c>
      <c r="AM189" s="181" t="s">
        <v>56</v>
      </c>
      <c r="AN189" s="181" t="s">
        <v>56</v>
      </c>
      <c r="AO189" s="181" t="s">
        <v>56</v>
      </c>
      <c r="AP189" s="181" t="s">
        <v>56</v>
      </c>
      <c r="AQ189" s="181" t="s">
        <v>56</v>
      </c>
    </row>
    <row r="190" spans="1:43" x14ac:dyDescent="0.3">
      <c r="A190" s="40">
        <v>2368</v>
      </c>
      <c r="B190" s="108" t="b">
        <v>1</v>
      </c>
      <c r="C190" s="127" t="s">
        <v>88</v>
      </c>
      <c r="D190" s="108">
        <v>1</v>
      </c>
      <c r="E190" s="108" t="s">
        <v>66</v>
      </c>
      <c r="F190" s="150" t="s">
        <v>217</v>
      </c>
      <c r="G190" s="121">
        <v>4</v>
      </c>
      <c r="H190" s="189" t="s">
        <v>56</v>
      </c>
      <c r="I190" s="189" t="s">
        <v>56</v>
      </c>
      <c r="J190" s="189" t="s">
        <v>56</v>
      </c>
      <c r="K190" s="189" t="s">
        <v>56</v>
      </c>
      <c r="L190" s="189" t="s">
        <v>56</v>
      </c>
      <c r="M190" s="189" t="s">
        <v>56</v>
      </c>
      <c r="N190" s="189" t="s">
        <v>56</v>
      </c>
      <c r="O190" s="189" t="s">
        <v>56</v>
      </c>
      <c r="P190" s="189" t="s">
        <v>56</v>
      </c>
      <c r="Q190" s="189" t="s">
        <v>56</v>
      </c>
      <c r="R190" s="189" t="s">
        <v>56</v>
      </c>
      <c r="S190" s="189" t="s">
        <v>56</v>
      </c>
      <c r="T190" s="112" t="s">
        <v>56</v>
      </c>
      <c r="U190" s="112" t="s">
        <v>56</v>
      </c>
      <c r="V190" s="112" t="s">
        <v>56</v>
      </c>
      <c r="W190" s="2" t="e">
        <v>#DIV/0!</v>
      </c>
      <c r="AA190" s="2">
        <v>0</v>
      </c>
      <c r="AB190" s="180">
        <v>0.56666666666666665</v>
      </c>
      <c r="AC190" s="180">
        <v>0.6246666666666667</v>
      </c>
      <c r="AD190" s="180">
        <v>0.56133333333333335</v>
      </c>
      <c r="AE190" s="2">
        <v>0.58422222222222231</v>
      </c>
      <c r="AI190" s="2">
        <v>0</v>
      </c>
      <c r="AJ190" s="181" t="s">
        <v>56</v>
      </c>
      <c r="AK190" s="181" t="s">
        <v>56</v>
      </c>
      <c r="AL190" s="181" t="s">
        <v>56</v>
      </c>
      <c r="AM190" s="181" t="s">
        <v>56</v>
      </c>
      <c r="AN190" s="181" t="s">
        <v>56</v>
      </c>
      <c r="AO190" s="181" t="s">
        <v>56</v>
      </c>
      <c r="AP190" s="181" t="s">
        <v>56</v>
      </c>
      <c r="AQ190" s="181" t="s">
        <v>56</v>
      </c>
    </row>
    <row r="191" spans="1:43" ht="1.5" customHeight="1" x14ac:dyDescent="0.3">
      <c r="A191" s="40">
        <v>2368</v>
      </c>
      <c r="B191" s="108" t="b">
        <v>1</v>
      </c>
      <c r="C191" s="127" t="s">
        <v>88</v>
      </c>
      <c r="D191" s="108">
        <v>1</v>
      </c>
      <c r="E191" s="108" t="s">
        <v>66</v>
      </c>
      <c r="F191" s="108" t="s">
        <v>56</v>
      </c>
      <c r="G191" s="121">
        <v>1</v>
      </c>
      <c r="H191" s="189" t="s">
        <v>56</v>
      </c>
      <c r="I191" s="189" t="s">
        <v>56</v>
      </c>
      <c r="J191" s="189" t="s">
        <v>56</v>
      </c>
      <c r="K191" s="189" t="s">
        <v>56</v>
      </c>
      <c r="L191" s="189" t="s">
        <v>56</v>
      </c>
      <c r="M191" s="189" t="s">
        <v>56</v>
      </c>
      <c r="N191" s="189" t="s">
        <v>56</v>
      </c>
      <c r="O191" s="2" t="e">
        <v>#VALUE!</v>
      </c>
      <c r="P191" s="189" t="s">
        <v>56</v>
      </c>
      <c r="Q191" s="189" t="s">
        <v>56</v>
      </c>
      <c r="R191" s="189" t="s">
        <v>56</v>
      </c>
      <c r="S191" s="189" t="s">
        <v>56</v>
      </c>
      <c r="T191" s="112" t="s">
        <v>56</v>
      </c>
      <c r="U191" s="112" t="s">
        <v>56</v>
      </c>
      <c r="V191" s="112" t="s">
        <v>56</v>
      </c>
      <c r="W191" s="2" t="e">
        <v>#DIV/0!</v>
      </c>
      <c r="AA191" s="2">
        <v>0</v>
      </c>
      <c r="AB191" s="180">
        <v>1.1530000000000011</v>
      </c>
      <c r="AC191" s="180">
        <v>0.91053142530241127</v>
      </c>
      <c r="AD191" s="180">
        <v>0.94810743205623671</v>
      </c>
      <c r="AE191" s="2">
        <v>1.0038796191195496</v>
      </c>
      <c r="AI191" s="2">
        <v>0</v>
      </c>
      <c r="AJ191" s="181" t="s">
        <v>56</v>
      </c>
      <c r="AK191" s="181" t="s">
        <v>56</v>
      </c>
      <c r="AL191" s="181" t="s">
        <v>56</v>
      </c>
      <c r="AM191" s="181" t="s">
        <v>56</v>
      </c>
      <c r="AN191" s="181" t="s">
        <v>56</v>
      </c>
      <c r="AO191" s="181" t="s">
        <v>56</v>
      </c>
      <c r="AP191" s="181" t="s">
        <v>56</v>
      </c>
      <c r="AQ191" s="181" t="s">
        <v>56</v>
      </c>
    </row>
    <row r="192" spans="1:43" hidden="1" x14ac:dyDescent="0.3">
      <c r="A192" s="40">
        <v>2368</v>
      </c>
      <c r="B192" s="108" t="b">
        <v>1</v>
      </c>
      <c r="C192" s="127" t="s">
        <v>88</v>
      </c>
      <c r="D192" s="108">
        <v>1</v>
      </c>
      <c r="E192" s="108" t="s">
        <v>66</v>
      </c>
      <c r="F192" s="108" t="s">
        <v>56</v>
      </c>
      <c r="G192" s="121">
        <v>2</v>
      </c>
      <c r="H192" s="189" t="s">
        <v>56</v>
      </c>
      <c r="I192" s="189" t="s">
        <v>56</v>
      </c>
      <c r="J192" s="189" t="s">
        <v>56</v>
      </c>
      <c r="K192" s="189" t="s">
        <v>56</v>
      </c>
      <c r="L192" s="189" t="s">
        <v>56</v>
      </c>
      <c r="M192" s="189" t="s">
        <v>56</v>
      </c>
      <c r="N192" s="189" t="s">
        <v>56</v>
      </c>
      <c r="O192" s="2" t="e">
        <v>#VALUE!</v>
      </c>
      <c r="P192" s="181">
        <v>0</v>
      </c>
      <c r="Q192" s="181">
        <v>0</v>
      </c>
      <c r="R192" s="181">
        <v>0</v>
      </c>
      <c r="S192" s="197">
        <v>0</v>
      </c>
      <c r="T192" s="112" t="s">
        <v>56</v>
      </c>
      <c r="U192" s="112" t="s">
        <v>56</v>
      </c>
      <c r="V192" s="112" t="s">
        <v>56</v>
      </c>
      <c r="W192" s="2" t="e">
        <v>#DIV/0!</v>
      </c>
      <c r="AA192" s="2">
        <v>0</v>
      </c>
      <c r="AB192" s="180">
        <v>0.874</v>
      </c>
      <c r="AC192" s="180">
        <v>0.69514216508574644</v>
      </c>
      <c r="AD192" s="180">
        <v>0.57467743506841629</v>
      </c>
      <c r="AE192" s="2">
        <v>0.7146065333847208</v>
      </c>
      <c r="AI192" s="2">
        <v>0</v>
      </c>
      <c r="AJ192" s="181" t="s">
        <v>56</v>
      </c>
      <c r="AK192" s="181" t="s">
        <v>56</v>
      </c>
      <c r="AL192" s="181" t="s">
        <v>56</v>
      </c>
      <c r="AM192" s="181" t="s">
        <v>56</v>
      </c>
      <c r="AN192" s="181" t="s">
        <v>56</v>
      </c>
      <c r="AO192" s="181" t="s">
        <v>56</v>
      </c>
      <c r="AP192" s="181" t="s">
        <v>56</v>
      </c>
      <c r="AQ192" s="181" t="s">
        <v>56</v>
      </c>
    </row>
    <row r="193" spans="1:43" hidden="1" x14ac:dyDescent="0.3">
      <c r="A193" s="40">
        <v>2368</v>
      </c>
      <c r="B193" s="108" t="b">
        <v>1</v>
      </c>
      <c r="C193" s="127" t="s">
        <v>88</v>
      </c>
      <c r="D193" s="108">
        <v>1</v>
      </c>
      <c r="E193" s="108" t="s">
        <v>66</v>
      </c>
      <c r="F193" s="108" t="s">
        <v>56</v>
      </c>
      <c r="G193" s="121">
        <v>3</v>
      </c>
      <c r="H193" s="189" t="s">
        <v>56</v>
      </c>
      <c r="I193" s="189" t="s">
        <v>56</v>
      </c>
      <c r="J193" s="189" t="s">
        <v>56</v>
      </c>
      <c r="K193" s="189" t="s">
        <v>56</v>
      </c>
      <c r="L193" s="189" t="s">
        <v>56</v>
      </c>
      <c r="M193" s="189" t="s">
        <v>56</v>
      </c>
      <c r="N193" s="189" t="s">
        <v>56</v>
      </c>
      <c r="O193" s="2" t="e">
        <v>#VALUE!</v>
      </c>
      <c r="P193" s="181">
        <v>0</v>
      </c>
      <c r="Q193" s="181">
        <v>0</v>
      </c>
      <c r="R193" s="181">
        <v>0</v>
      </c>
      <c r="S193" s="197">
        <v>0</v>
      </c>
      <c r="T193" s="112" t="s">
        <v>56</v>
      </c>
      <c r="U193" s="112" t="s">
        <v>56</v>
      </c>
      <c r="V193" s="112" t="s">
        <v>56</v>
      </c>
      <c r="W193" s="2" t="e">
        <v>#DIV/0!</v>
      </c>
      <c r="AA193" s="2">
        <v>0</v>
      </c>
      <c r="AB193" s="180">
        <v>0.81000000000000227</v>
      </c>
      <c r="AC193" s="180">
        <v>0.84861991004287329</v>
      </c>
      <c r="AD193" s="180">
        <v>1.0099324039313777</v>
      </c>
      <c r="AE193" s="2">
        <v>0.8895174379914178</v>
      </c>
      <c r="AI193" s="2">
        <v>0</v>
      </c>
      <c r="AJ193" s="181" t="s">
        <v>56</v>
      </c>
      <c r="AK193" s="181" t="s">
        <v>56</v>
      </c>
      <c r="AL193" s="181" t="s">
        <v>56</v>
      </c>
      <c r="AM193" s="181" t="s">
        <v>56</v>
      </c>
      <c r="AN193" s="181" t="s">
        <v>56</v>
      </c>
      <c r="AO193" s="181" t="s">
        <v>56</v>
      </c>
      <c r="AP193" s="181" t="s">
        <v>56</v>
      </c>
      <c r="AQ193" s="181" t="s">
        <v>56</v>
      </c>
    </row>
    <row r="194" spans="1:43" hidden="1" x14ac:dyDescent="0.3">
      <c r="A194" s="40">
        <v>2368</v>
      </c>
      <c r="B194" s="108" t="b">
        <v>1</v>
      </c>
      <c r="C194" s="127" t="s">
        <v>88</v>
      </c>
      <c r="D194" s="108">
        <v>1</v>
      </c>
      <c r="E194" s="108" t="s">
        <v>66</v>
      </c>
      <c r="F194" s="108" t="s">
        <v>56</v>
      </c>
      <c r="G194" s="121">
        <v>4</v>
      </c>
      <c r="H194" s="189" t="s">
        <v>56</v>
      </c>
      <c r="I194" s="189" t="s">
        <v>56</v>
      </c>
      <c r="J194" s="189" t="s">
        <v>56</v>
      </c>
      <c r="K194" s="189" t="s">
        <v>56</v>
      </c>
      <c r="L194" s="189" t="s">
        <v>56</v>
      </c>
      <c r="M194" s="189" t="s">
        <v>56</v>
      </c>
      <c r="N194" s="189" t="s">
        <v>56</v>
      </c>
      <c r="O194" s="2" t="e">
        <v>#VALUE!</v>
      </c>
      <c r="P194" s="181">
        <v>0</v>
      </c>
      <c r="Q194" s="181">
        <v>0</v>
      </c>
      <c r="R194" s="181">
        <v>0</v>
      </c>
      <c r="S194" s="197">
        <v>0</v>
      </c>
      <c r="T194" s="112" t="s">
        <v>56</v>
      </c>
      <c r="U194" s="112" t="s">
        <v>56</v>
      </c>
      <c r="V194" s="112" t="s">
        <v>56</v>
      </c>
      <c r="W194" s="2" t="e">
        <v>#DIV/0!</v>
      </c>
      <c r="AA194" s="2">
        <v>0</v>
      </c>
      <c r="AB194" s="180">
        <v>1.0699999999999978</v>
      </c>
      <c r="AC194" s="180">
        <v>0.81498689591991269</v>
      </c>
      <c r="AD194" s="180">
        <v>0.74886490718140319</v>
      </c>
      <c r="AE194" s="2">
        <v>0.87795060103377132</v>
      </c>
      <c r="AI194" s="2">
        <v>0</v>
      </c>
      <c r="AJ194" s="181" t="s">
        <v>56</v>
      </c>
      <c r="AK194" s="181" t="s">
        <v>56</v>
      </c>
      <c r="AL194" s="181" t="s">
        <v>56</v>
      </c>
      <c r="AM194" s="181" t="s">
        <v>56</v>
      </c>
      <c r="AN194" s="181" t="s">
        <v>56</v>
      </c>
      <c r="AO194" s="181" t="s">
        <v>56</v>
      </c>
      <c r="AP194" s="181" t="s">
        <v>56</v>
      </c>
      <c r="AQ194" s="181" t="s">
        <v>56</v>
      </c>
    </row>
    <row r="195" spans="1:43" s="118" customFormat="1" x14ac:dyDescent="0.3">
      <c r="A195" s="126">
        <v>2370</v>
      </c>
      <c r="B195" s="127" t="b">
        <v>0</v>
      </c>
      <c r="C195" s="127" t="s">
        <v>89</v>
      </c>
      <c r="D195" s="127">
        <v>2</v>
      </c>
      <c r="E195" s="127" t="s">
        <v>67</v>
      </c>
      <c r="F195" s="127" t="s">
        <v>44</v>
      </c>
      <c r="G195" s="122">
        <v>1</v>
      </c>
      <c r="H195" s="183">
        <v>1137.161694311236</v>
      </c>
      <c r="I195" s="183">
        <v>1036.0125409088887</v>
      </c>
      <c r="J195" s="183">
        <v>1078.1770259766715</v>
      </c>
      <c r="K195" s="2">
        <v>1083.7837537322655</v>
      </c>
      <c r="L195" s="183">
        <v>17.164457651602053</v>
      </c>
      <c r="M195" s="183">
        <v>82.389396727689856</v>
      </c>
      <c r="N195" s="183">
        <v>0</v>
      </c>
      <c r="O195" s="2">
        <v>33.184618126430635</v>
      </c>
      <c r="P195" s="183">
        <v>315.9204535000415</v>
      </c>
      <c r="Q195" s="183">
        <v>431.89125288613275</v>
      </c>
      <c r="R195" s="183">
        <v>455.88521137980678</v>
      </c>
      <c r="S195" s="197">
        <v>401.23230592199366</v>
      </c>
      <c r="T195" s="112"/>
      <c r="U195">
        <v>6.97</v>
      </c>
      <c r="V195">
        <v>11.856</v>
      </c>
      <c r="W195" s="2">
        <v>9.4130000000000003</v>
      </c>
      <c r="X195" s="118" t="s">
        <v>56</v>
      </c>
      <c r="Y195" s="118" t="s">
        <v>56</v>
      </c>
      <c r="Z195" s="118" t="s">
        <v>56</v>
      </c>
      <c r="AA195" s="118" t="s">
        <v>56</v>
      </c>
      <c r="AB195" s="182">
        <v>1.7480000000000047</v>
      </c>
      <c r="AC195" s="182">
        <v>2.242999999999995</v>
      </c>
      <c r="AD195" s="182">
        <v>2.4830000000000041</v>
      </c>
      <c r="AE195" s="2">
        <v>2.1580000000000013</v>
      </c>
      <c r="AI195" s="117">
        <v>0</v>
      </c>
      <c r="AJ195" s="183">
        <v>85.822288263902635</v>
      </c>
      <c r="AK195" s="183">
        <v>71.569136243524071</v>
      </c>
      <c r="AL195" s="183">
        <v>109.36472400138166</v>
      </c>
      <c r="AM195" s="194">
        <v>88.918716169602774</v>
      </c>
      <c r="AN195" s="183">
        <v>240.30240713892741</v>
      </c>
      <c r="AO195" s="183">
        <v>209.44887245682693</v>
      </c>
      <c r="AP195" s="183">
        <v>244.2410774839617</v>
      </c>
      <c r="AQ195" s="194">
        <v>231.33078569323868</v>
      </c>
    </row>
    <row r="196" spans="1:43" x14ac:dyDescent="0.3">
      <c r="A196" s="40">
        <v>2370</v>
      </c>
      <c r="B196" s="108" t="b">
        <v>0</v>
      </c>
      <c r="C196" s="127" t="s">
        <v>89</v>
      </c>
      <c r="D196" s="108">
        <v>2</v>
      </c>
      <c r="E196" s="108" t="s">
        <v>67</v>
      </c>
      <c r="F196" s="108" t="s">
        <v>44</v>
      </c>
      <c r="G196" s="121">
        <v>2</v>
      </c>
      <c r="H196" s="181">
        <v>1216.8549666888425</v>
      </c>
      <c r="I196" s="181">
        <v>1146.3570718932674</v>
      </c>
      <c r="J196" s="181">
        <v>1197.9663750114826</v>
      </c>
      <c r="K196" s="2">
        <v>1187.059471197864</v>
      </c>
      <c r="L196" s="181">
        <v>15.448011886441849</v>
      </c>
      <c r="M196" s="181">
        <v>6.8657830606408217</v>
      </c>
      <c r="N196" s="181">
        <v>0</v>
      </c>
      <c r="O196" s="2">
        <v>7.4379316490275569</v>
      </c>
      <c r="P196" s="181">
        <v>439.88923905069078</v>
      </c>
      <c r="Q196" s="181">
        <v>403.8983013101797</v>
      </c>
      <c r="R196" s="181">
        <v>547.86205227222399</v>
      </c>
      <c r="S196" s="197">
        <v>463.8831975443648</v>
      </c>
      <c r="U196">
        <v>15.134</v>
      </c>
      <c r="V196">
        <v>11.113</v>
      </c>
      <c r="W196" s="2">
        <v>13.1235</v>
      </c>
      <c r="X196" t="s">
        <v>56</v>
      </c>
      <c r="Y196" t="s">
        <v>56</v>
      </c>
      <c r="Z196" t="s">
        <v>56</v>
      </c>
      <c r="AA196" t="s">
        <v>56</v>
      </c>
      <c r="AB196" s="180">
        <v>1.7519999999999953</v>
      </c>
      <c r="AC196" s="180">
        <v>2.2129999999999939</v>
      </c>
      <c r="AD196" s="180">
        <v>2.5810000000000031</v>
      </c>
      <c r="AE196" s="2">
        <v>2.1819999999999973</v>
      </c>
      <c r="AI196" s="2">
        <v>0</v>
      </c>
      <c r="AJ196" s="181">
        <v>102.98674591668318</v>
      </c>
      <c r="AK196" s="181">
        <v>48.459018405314104</v>
      </c>
      <c r="AL196" s="181">
        <v>84.223544488298842</v>
      </c>
      <c r="AM196" s="194">
        <v>78.5564362700987</v>
      </c>
      <c r="AN196" s="181">
        <v>188.80903418058583</v>
      </c>
      <c r="AO196" s="181">
        <v>230.55073257505228</v>
      </c>
      <c r="AP196" s="181">
        <v>189.88186100351501</v>
      </c>
      <c r="AQ196" s="194">
        <v>203.08054258638438</v>
      </c>
    </row>
    <row r="197" spans="1:43" x14ac:dyDescent="0.3">
      <c r="A197" s="40">
        <v>2370</v>
      </c>
      <c r="B197" s="108" t="b">
        <v>0</v>
      </c>
      <c r="C197" s="127" t="s">
        <v>89</v>
      </c>
      <c r="D197" s="108">
        <v>2</v>
      </c>
      <c r="E197" s="108" t="s">
        <v>67</v>
      </c>
      <c r="F197" s="108" t="s">
        <v>44</v>
      </c>
      <c r="G197" s="121">
        <v>3</v>
      </c>
      <c r="H197" s="181">
        <v>1118.7709391471726</v>
      </c>
      <c r="I197" s="192">
        <v>1134.3300555461601</v>
      </c>
      <c r="J197" s="181">
        <v>1167.2532609312716</v>
      </c>
      <c r="K197" s="2">
        <v>1140.1180852082014</v>
      </c>
      <c r="L197" s="181">
        <v>20.597349181922464</v>
      </c>
      <c r="M197" s="181">
        <v>25.568631899779103</v>
      </c>
      <c r="N197" s="181">
        <v>0</v>
      </c>
      <c r="O197" s="2">
        <v>15.388660360567188</v>
      </c>
      <c r="P197" s="181">
        <v>499.87413528487588</v>
      </c>
      <c r="Q197" s="181">
        <v>463.8831975443648</v>
      </c>
      <c r="R197" s="181">
        <v>507.87212144943391</v>
      </c>
      <c r="S197" s="197">
        <v>490.54315142622482</v>
      </c>
      <c r="U197">
        <v>13.622999999999999</v>
      </c>
      <c r="V197">
        <v>12.64</v>
      </c>
      <c r="W197" s="2">
        <v>13.131499999999999</v>
      </c>
      <c r="X197" t="s">
        <v>56</v>
      </c>
      <c r="Y197" t="s">
        <v>56</v>
      </c>
      <c r="Z197" t="s">
        <v>56</v>
      </c>
      <c r="AA197" t="s">
        <v>56</v>
      </c>
      <c r="AB197" s="180">
        <v>1.6740000000000066</v>
      </c>
      <c r="AC197" s="180">
        <v>1.8559999999999945</v>
      </c>
      <c r="AD197" s="180">
        <v>1.3559999999999945</v>
      </c>
      <c r="AE197" s="2">
        <v>1.6286666666666652</v>
      </c>
      <c r="AI197" s="2">
        <v>0</v>
      </c>
      <c r="AJ197" s="181">
        <v>188.80903418058583</v>
      </c>
      <c r="AK197" s="181">
        <v>198.29949212188495</v>
      </c>
      <c r="AL197" s="181">
        <v>190.59758553596029</v>
      </c>
      <c r="AM197" s="194">
        <v>192.5687039461437</v>
      </c>
      <c r="AN197" s="181">
        <v>85.822288263902635</v>
      </c>
      <c r="AO197" s="181">
        <v>93.327133809706737</v>
      </c>
      <c r="AP197" s="181">
        <v>99.29535728911732</v>
      </c>
      <c r="AQ197" s="194">
        <v>92.81492645424224</v>
      </c>
    </row>
    <row r="198" spans="1:43" x14ac:dyDescent="0.3">
      <c r="A198" s="40">
        <v>2370</v>
      </c>
      <c r="B198" s="108" t="b">
        <v>0</v>
      </c>
      <c r="C198" s="127" t="s">
        <v>89</v>
      </c>
      <c r="D198" s="108">
        <v>2</v>
      </c>
      <c r="E198" s="108" t="s">
        <v>67</v>
      </c>
      <c r="F198" s="108" t="s">
        <v>44</v>
      </c>
      <c r="G198" s="121">
        <v>4</v>
      </c>
      <c r="H198" s="181">
        <v>1330.2646235338984</v>
      </c>
      <c r="I198" s="192">
        <v>1286.3700234616001</v>
      </c>
      <c r="J198" s="181">
        <v>1290.0360822876241</v>
      </c>
      <c r="K198" s="2">
        <v>1302.2235764277077</v>
      </c>
      <c r="L198" s="181">
        <v>25.746686477403081</v>
      </c>
      <c r="M198" s="181">
        <v>46.58437219588955</v>
      </c>
      <c r="N198" s="181">
        <v>0</v>
      </c>
      <c r="O198" s="2">
        <v>24.110352891097545</v>
      </c>
      <c r="P198" s="181">
        <v>503.16289785420548</v>
      </c>
      <c r="Q198" s="181">
        <v>487.45904499743375</v>
      </c>
      <c r="R198" s="181">
        <v>443.88823213296979</v>
      </c>
      <c r="S198" s="197">
        <v>478.17005832820297</v>
      </c>
      <c r="U198">
        <v>12.314</v>
      </c>
      <c r="V198">
        <v>6.4669999999999996</v>
      </c>
      <c r="W198" s="2">
        <v>9.3904999999999994</v>
      </c>
      <c r="X198" t="s">
        <v>56</v>
      </c>
      <c r="Y198" t="s">
        <v>56</v>
      </c>
      <c r="Z198" t="s">
        <v>56</v>
      </c>
      <c r="AA198" t="s">
        <v>56</v>
      </c>
      <c r="AB198" s="180">
        <v>1.8250000000000028</v>
      </c>
      <c r="AC198" s="180">
        <v>2.4539999999999935</v>
      </c>
      <c r="AD198" s="180">
        <v>2.2120000000000033</v>
      </c>
      <c r="AE198" s="2">
        <v>2.1636666666666664</v>
      </c>
      <c r="AI198" s="2">
        <v>0</v>
      </c>
      <c r="AJ198" s="181">
        <v>137.31566122224424</v>
      </c>
      <c r="AK198" s="181">
        <v>172.86307301290441</v>
      </c>
      <c r="AL198" s="181">
        <v>157.0843847563614</v>
      </c>
      <c r="AM198" s="194">
        <v>155.75437299717001</v>
      </c>
      <c r="AN198" s="181">
        <v>120.1512035694637</v>
      </c>
      <c r="AO198" s="181">
        <v>92.215088922819547</v>
      </c>
      <c r="AP198" s="181">
        <v>49.29535790027964</v>
      </c>
      <c r="AQ198" s="194">
        <v>87.220550130854306</v>
      </c>
    </row>
    <row r="199" spans="1:43" x14ac:dyDescent="0.3">
      <c r="A199" s="40">
        <v>2370</v>
      </c>
      <c r="B199" s="108" t="b">
        <v>0</v>
      </c>
      <c r="C199" s="127" t="s">
        <v>89</v>
      </c>
      <c r="D199" s="108">
        <v>2</v>
      </c>
      <c r="E199" s="108" t="s">
        <v>67</v>
      </c>
      <c r="F199" s="108" t="s">
        <v>45</v>
      </c>
      <c r="G199" s="121">
        <v>1</v>
      </c>
      <c r="H199" s="181">
        <v>162.45167061589083</v>
      </c>
      <c r="I199" s="185">
        <v>453.63862738022345</v>
      </c>
      <c r="J199" s="181">
        <v>49.931558289800002</v>
      </c>
      <c r="K199" s="2">
        <v>222.00728542863808</v>
      </c>
      <c r="L199" s="181">
        <v>41.194698363844928</v>
      </c>
      <c r="M199" s="181">
        <v>205.97349181922465</v>
      </c>
      <c r="N199" s="181">
        <v>0</v>
      </c>
      <c r="O199" s="2">
        <v>82.389396727689856</v>
      </c>
      <c r="P199" s="181">
        <v>539.86406610766596</v>
      </c>
      <c r="Q199" s="181">
        <v>259.93455034813547</v>
      </c>
      <c r="R199" s="181">
        <v>259.24977533810886</v>
      </c>
      <c r="S199" s="197">
        <v>353.01613059797018</v>
      </c>
      <c r="T199">
        <v>22.385000000000002</v>
      </c>
      <c r="U199">
        <v>28.87</v>
      </c>
      <c r="V199">
        <v>19.207999999999998</v>
      </c>
      <c r="W199" s="2">
        <v>23.487666666666666</v>
      </c>
      <c r="X199" t="s">
        <v>56</v>
      </c>
      <c r="Y199" t="s">
        <v>56</v>
      </c>
      <c r="Z199" t="s">
        <v>56</v>
      </c>
      <c r="AA199" t="s">
        <v>56</v>
      </c>
      <c r="AB199" s="180">
        <v>1.7879999999999967</v>
      </c>
      <c r="AC199" s="180">
        <v>1.4200000000000017</v>
      </c>
      <c r="AD199" s="180">
        <v>3.1509999999999962</v>
      </c>
      <c r="AE199" s="2">
        <v>2.119666666666665</v>
      </c>
      <c r="AI199" s="2">
        <v>0</v>
      </c>
      <c r="AJ199" s="181">
        <v>124</v>
      </c>
      <c r="AK199" s="181">
        <v>124</v>
      </c>
      <c r="AL199" s="181">
        <v>169</v>
      </c>
      <c r="AM199" s="194">
        <v>139</v>
      </c>
      <c r="AN199" s="181">
        <v>198</v>
      </c>
      <c r="AO199" s="181">
        <v>130</v>
      </c>
      <c r="AP199" s="181">
        <v>103</v>
      </c>
      <c r="AQ199" s="194">
        <v>143.66666666666666</v>
      </c>
    </row>
    <row r="200" spans="1:43" x14ac:dyDescent="0.3">
      <c r="A200" s="40">
        <v>2370</v>
      </c>
      <c r="B200" s="108" t="b">
        <v>0</v>
      </c>
      <c r="C200" s="127" t="s">
        <v>89</v>
      </c>
      <c r="D200" s="108">
        <v>2</v>
      </c>
      <c r="E200" s="108" t="s">
        <v>67</v>
      </c>
      <c r="F200" s="108" t="s">
        <v>45</v>
      </c>
      <c r="G200" s="121">
        <v>2</v>
      </c>
      <c r="H200" s="181">
        <v>435.24787221616032</v>
      </c>
      <c r="I200" s="185">
        <v>257.47057229688357</v>
      </c>
      <c r="J200" s="181">
        <v>264.03880210400001</v>
      </c>
      <c r="K200" s="2">
        <v>318.91908220568126</v>
      </c>
      <c r="L200" s="181">
        <v>73.807167901888832</v>
      </c>
      <c r="M200" s="181">
        <v>293.51222584239514</v>
      </c>
      <c r="N200" s="181">
        <v>0</v>
      </c>
      <c r="O200" s="2">
        <v>122.43979791476131</v>
      </c>
      <c r="P200" s="181">
        <v>483.87816295575982</v>
      </c>
      <c r="Q200" s="181">
        <v>351.91139124055263</v>
      </c>
      <c r="R200" s="181">
        <v>365.94727210757776</v>
      </c>
      <c r="S200" s="197">
        <v>400.57894210129672</v>
      </c>
      <c r="T200">
        <v>25.54</v>
      </c>
      <c r="U200">
        <v>17.577000000000002</v>
      </c>
      <c r="V200">
        <v>20.465</v>
      </c>
      <c r="W200" s="2">
        <v>21.194000000000003</v>
      </c>
      <c r="X200" t="s">
        <v>56</v>
      </c>
      <c r="Y200" t="s">
        <v>56</v>
      </c>
      <c r="Z200" t="s">
        <v>56</v>
      </c>
      <c r="AA200" t="s">
        <v>56</v>
      </c>
      <c r="AB200" s="180">
        <v>2.2459999999999951</v>
      </c>
      <c r="AC200" s="180">
        <v>2.0030000000000001</v>
      </c>
      <c r="AD200" s="180">
        <v>5.1280000000000001</v>
      </c>
      <c r="AE200" s="2">
        <v>3.1256666666666653</v>
      </c>
      <c r="AI200" s="2">
        <v>0</v>
      </c>
      <c r="AJ200" s="181">
        <v>103</v>
      </c>
      <c r="AK200" s="181">
        <v>165</v>
      </c>
      <c r="AL200" s="181">
        <v>121</v>
      </c>
      <c r="AM200" s="194">
        <v>129.66666666666666</v>
      </c>
      <c r="AN200" s="181">
        <v>179</v>
      </c>
      <c r="AO200" s="181">
        <v>93</v>
      </c>
      <c r="AP200" s="181">
        <v>134</v>
      </c>
      <c r="AQ200" s="194">
        <v>135.33333333333334</v>
      </c>
    </row>
    <row r="201" spans="1:43" x14ac:dyDescent="0.3">
      <c r="A201" s="40">
        <v>2370</v>
      </c>
      <c r="B201" s="108" t="b">
        <v>0</v>
      </c>
      <c r="C201" s="127" t="s">
        <v>89</v>
      </c>
      <c r="D201" s="108">
        <v>2</v>
      </c>
      <c r="E201" s="108" t="s">
        <v>67</v>
      </c>
      <c r="F201" s="108" t="s">
        <v>45</v>
      </c>
      <c r="G201" s="121">
        <v>3</v>
      </c>
      <c r="H201" s="181">
        <v>398.4663618880341</v>
      </c>
      <c r="I201" s="185">
        <v>278.92645332162391</v>
      </c>
      <c r="J201" s="181">
        <v>286.56394789000001</v>
      </c>
      <c r="K201" s="2">
        <v>321.31892103321934</v>
      </c>
      <c r="L201" s="181">
        <v>37.761806833524517</v>
      </c>
      <c r="M201" s="181">
        <v>145.89789003861748</v>
      </c>
      <c r="N201" s="181">
        <v>0</v>
      </c>
      <c r="O201" s="2">
        <v>61.219898957380657</v>
      </c>
      <c r="P201" s="181">
        <v>519.86910069627095</v>
      </c>
      <c r="Q201" s="181">
        <v>411.89628747473773</v>
      </c>
      <c r="R201" s="181">
        <v>426.83706319706721</v>
      </c>
      <c r="S201" s="197">
        <v>452.86748378935863</v>
      </c>
      <c r="T201">
        <v>17.978999999999999</v>
      </c>
      <c r="U201">
        <v>30.562999999999999</v>
      </c>
      <c r="V201">
        <v>25.053999999999998</v>
      </c>
      <c r="W201" s="2">
        <v>24.532</v>
      </c>
      <c r="X201" t="s">
        <v>56</v>
      </c>
      <c r="Y201" t="s">
        <v>56</v>
      </c>
      <c r="Z201" t="s">
        <v>56</v>
      </c>
      <c r="AA201" t="s">
        <v>56</v>
      </c>
      <c r="AB201" s="180">
        <v>2.3589999999999947</v>
      </c>
      <c r="AC201" s="180">
        <v>3.2079999999999984</v>
      </c>
      <c r="AD201" s="180">
        <v>4.311000000000007</v>
      </c>
      <c r="AE201" s="2">
        <v>3.2926666666666669</v>
      </c>
      <c r="AI201" s="2">
        <v>0</v>
      </c>
      <c r="AJ201" s="181">
        <v>96</v>
      </c>
      <c r="AK201" s="181">
        <v>154</v>
      </c>
      <c r="AL201" s="181">
        <v>165</v>
      </c>
      <c r="AM201" s="194">
        <v>138.33333333333334</v>
      </c>
      <c r="AN201" s="181">
        <v>163</v>
      </c>
      <c r="AO201" s="181">
        <v>99.846335018382348</v>
      </c>
      <c r="AP201" s="181">
        <v>106.42295429439982</v>
      </c>
      <c r="AQ201" s="194">
        <v>123.08976310426071</v>
      </c>
    </row>
    <row r="202" spans="1:43" x14ac:dyDescent="0.3">
      <c r="A202" s="40">
        <v>2370</v>
      </c>
      <c r="B202" s="108" t="b">
        <v>0</v>
      </c>
      <c r="C202" s="127" t="s">
        <v>89</v>
      </c>
      <c r="D202" s="108">
        <v>2</v>
      </c>
      <c r="E202" s="108" t="s">
        <v>67</v>
      </c>
      <c r="F202" s="108" t="s">
        <v>45</v>
      </c>
      <c r="G202" s="121">
        <v>4</v>
      </c>
      <c r="H202" s="181">
        <v>272.79620160026951</v>
      </c>
      <c r="I202" s="185">
        <v>220.68906196875736</v>
      </c>
      <c r="J202" s="181">
        <v>234.48230506800002</v>
      </c>
      <c r="K202" s="2">
        <v>242.65585621234231</v>
      </c>
      <c r="L202" s="181">
        <v>0</v>
      </c>
      <c r="M202" s="181">
        <v>350.15493609268191</v>
      </c>
      <c r="N202" s="181">
        <v>0</v>
      </c>
      <c r="O202" s="2">
        <v>116.71831203089397</v>
      </c>
      <c r="P202" s="181">
        <v>539.86406610766596</v>
      </c>
      <c r="Q202" s="181">
        <v>359.90937740511066</v>
      </c>
      <c r="R202" s="181">
        <v>362.40584913975505</v>
      </c>
      <c r="S202" s="197">
        <v>420.7264308841772</v>
      </c>
      <c r="T202">
        <v>20.960999999999999</v>
      </c>
      <c r="U202">
        <v>28.097000000000001</v>
      </c>
      <c r="V202">
        <v>24.085999999999999</v>
      </c>
      <c r="W202" s="2">
        <v>24.381333333333334</v>
      </c>
      <c r="X202" t="s">
        <v>56</v>
      </c>
      <c r="Y202" t="s">
        <v>56</v>
      </c>
      <c r="Z202" t="s">
        <v>56</v>
      </c>
      <c r="AA202" t="s">
        <v>56</v>
      </c>
      <c r="AB202" s="180">
        <v>2.8979999999999961</v>
      </c>
      <c r="AC202" s="180">
        <v>2.4519999999999982</v>
      </c>
      <c r="AD202" s="180">
        <v>3.1599999999999966</v>
      </c>
      <c r="AE202" s="2">
        <v>2.8366666666666638</v>
      </c>
      <c r="AI202" s="2">
        <v>0</v>
      </c>
      <c r="AJ202" s="181">
        <v>99</v>
      </c>
      <c r="AK202" s="181">
        <v>112</v>
      </c>
      <c r="AL202" s="181">
        <v>102</v>
      </c>
      <c r="AM202" s="194">
        <v>104.33333333333333</v>
      </c>
      <c r="AN202" s="181">
        <v>220</v>
      </c>
      <c r="AO202" s="181">
        <v>210</v>
      </c>
      <c r="AP202" s="181">
        <v>313.66005281834202</v>
      </c>
      <c r="AQ202" s="194">
        <v>247.88668427278068</v>
      </c>
    </row>
    <row r="203" spans="1:43" x14ac:dyDescent="0.3">
      <c r="A203" s="40">
        <v>2370</v>
      </c>
      <c r="B203" s="108" t="b">
        <v>0</v>
      </c>
      <c r="C203" s="127" t="s">
        <v>89</v>
      </c>
      <c r="D203" s="108">
        <v>2</v>
      </c>
      <c r="E203" s="108" t="s">
        <v>67</v>
      </c>
      <c r="F203" s="108" t="s">
        <v>46</v>
      </c>
      <c r="G203" s="121">
        <v>1</v>
      </c>
      <c r="H203" s="181" t="s">
        <v>56</v>
      </c>
      <c r="I203" s="181" t="s">
        <v>56</v>
      </c>
      <c r="J203" s="181" t="s">
        <v>56</v>
      </c>
      <c r="K203" s="181" t="s">
        <v>56</v>
      </c>
      <c r="L203" s="181" t="s">
        <v>56</v>
      </c>
      <c r="M203" s="181" t="s">
        <v>56</v>
      </c>
      <c r="N203" s="181" t="s">
        <v>56</v>
      </c>
      <c r="O203" s="181" t="s">
        <v>56</v>
      </c>
      <c r="P203" s="189" t="s">
        <v>56</v>
      </c>
      <c r="Q203" s="189" t="s">
        <v>56</v>
      </c>
      <c r="R203" s="189" t="s">
        <v>56</v>
      </c>
      <c r="S203" s="189" t="s">
        <v>56</v>
      </c>
      <c r="T203">
        <v>9.9510000000000005</v>
      </c>
      <c r="U203">
        <v>18.141999999999999</v>
      </c>
      <c r="V203">
        <v>10.486000000000001</v>
      </c>
      <c r="W203" s="2">
        <v>12.859666666666667</v>
      </c>
      <c r="X203" t="s">
        <v>56</v>
      </c>
      <c r="Y203" t="s">
        <v>56</v>
      </c>
      <c r="Z203" t="s">
        <v>56</v>
      </c>
      <c r="AA203" t="s">
        <v>56</v>
      </c>
      <c r="AB203" s="180">
        <v>1.7480000000000047</v>
      </c>
      <c r="AC203" s="180">
        <v>3.1290000000000049</v>
      </c>
      <c r="AD203" s="180">
        <v>1.0969999999999942</v>
      </c>
      <c r="AE203" s="2">
        <v>1.9913333333333345</v>
      </c>
      <c r="AI203" s="2">
        <v>0</v>
      </c>
      <c r="AJ203" s="181" t="s">
        <v>56</v>
      </c>
      <c r="AK203" s="181" t="s">
        <v>56</v>
      </c>
      <c r="AL203" s="181" t="s">
        <v>56</v>
      </c>
      <c r="AM203" s="181" t="s">
        <v>56</v>
      </c>
      <c r="AN203" s="181" t="s">
        <v>56</v>
      </c>
      <c r="AO203" s="181" t="s">
        <v>56</v>
      </c>
      <c r="AP203" s="181" t="s">
        <v>56</v>
      </c>
      <c r="AQ203" s="181" t="s">
        <v>56</v>
      </c>
    </row>
    <row r="204" spans="1:43" x14ac:dyDescent="0.3">
      <c r="A204" s="40">
        <v>2370</v>
      </c>
      <c r="B204" s="108" t="b">
        <v>0</v>
      </c>
      <c r="C204" s="127" t="s">
        <v>89</v>
      </c>
      <c r="D204" s="108">
        <v>2</v>
      </c>
      <c r="E204" s="108" t="s">
        <v>67</v>
      </c>
      <c r="F204" s="108" t="s">
        <v>46</v>
      </c>
      <c r="G204" s="121">
        <v>2</v>
      </c>
      <c r="H204" s="181" t="s">
        <v>56</v>
      </c>
      <c r="I204" s="181" t="s">
        <v>56</v>
      </c>
      <c r="J204" s="181" t="s">
        <v>56</v>
      </c>
      <c r="K204" s="181" t="s">
        <v>56</v>
      </c>
      <c r="L204" s="181" t="s">
        <v>56</v>
      </c>
      <c r="M204" s="181" t="s">
        <v>56</v>
      </c>
      <c r="N204" s="181" t="s">
        <v>56</v>
      </c>
      <c r="O204" s="181" t="s">
        <v>56</v>
      </c>
      <c r="P204" s="189" t="s">
        <v>56</v>
      </c>
      <c r="Q204" s="189" t="s">
        <v>56</v>
      </c>
      <c r="R204" s="189" t="s">
        <v>56</v>
      </c>
      <c r="S204" s="189" t="s">
        <v>56</v>
      </c>
      <c r="T204">
        <v>9.843</v>
      </c>
      <c r="U204">
        <v>14.125</v>
      </c>
      <c r="V204">
        <v>8.8520000000000003</v>
      </c>
      <c r="W204" s="2">
        <v>10.94</v>
      </c>
      <c r="X204" t="s">
        <v>56</v>
      </c>
      <c r="Y204" t="s">
        <v>56</v>
      </c>
      <c r="Z204" t="s">
        <v>56</v>
      </c>
      <c r="AA204" t="s">
        <v>56</v>
      </c>
      <c r="AB204" s="180">
        <v>1.7519999999999953</v>
      </c>
      <c r="AC204" s="180">
        <v>3.2879999999999967</v>
      </c>
      <c r="AD204" s="180">
        <v>1.2560000000000002</v>
      </c>
      <c r="AE204" s="2">
        <v>2.0986666666666642</v>
      </c>
      <c r="AI204" s="2">
        <v>0</v>
      </c>
      <c r="AJ204" s="181" t="s">
        <v>56</v>
      </c>
      <c r="AK204" s="181" t="s">
        <v>56</v>
      </c>
      <c r="AL204" s="181" t="s">
        <v>56</v>
      </c>
      <c r="AM204" s="181" t="s">
        <v>56</v>
      </c>
      <c r="AN204" s="181" t="s">
        <v>56</v>
      </c>
      <c r="AO204" s="181" t="s">
        <v>56</v>
      </c>
      <c r="AP204" s="181" t="s">
        <v>56</v>
      </c>
      <c r="AQ204" s="181" t="s">
        <v>56</v>
      </c>
    </row>
    <row r="205" spans="1:43" x14ac:dyDescent="0.3">
      <c r="A205" s="40">
        <v>2370</v>
      </c>
      <c r="B205" s="108" t="b">
        <v>0</v>
      </c>
      <c r="C205" s="127" t="s">
        <v>89</v>
      </c>
      <c r="D205" s="108">
        <v>2</v>
      </c>
      <c r="E205" s="108" t="s">
        <v>67</v>
      </c>
      <c r="F205" s="108" t="s">
        <v>46</v>
      </c>
      <c r="G205" s="121">
        <v>3</v>
      </c>
      <c r="H205" s="181" t="s">
        <v>56</v>
      </c>
      <c r="I205" s="181" t="s">
        <v>56</v>
      </c>
      <c r="J205" s="181" t="s">
        <v>56</v>
      </c>
      <c r="K205" s="181" t="s">
        <v>56</v>
      </c>
      <c r="L205" s="181" t="s">
        <v>56</v>
      </c>
      <c r="M205" s="181" t="s">
        <v>56</v>
      </c>
      <c r="N205" s="181" t="s">
        <v>56</v>
      </c>
      <c r="O205" s="181" t="s">
        <v>56</v>
      </c>
      <c r="P205" s="189" t="s">
        <v>56</v>
      </c>
      <c r="Q205" s="189" t="s">
        <v>56</v>
      </c>
      <c r="R205" s="189" t="s">
        <v>56</v>
      </c>
      <c r="S205" s="189" t="s">
        <v>56</v>
      </c>
      <c r="T205">
        <v>9.49</v>
      </c>
      <c r="U205">
        <v>16.481000000000002</v>
      </c>
      <c r="V205">
        <v>10.635999999999999</v>
      </c>
      <c r="W205" s="2">
        <v>12.202333333333334</v>
      </c>
      <c r="X205" t="s">
        <v>56</v>
      </c>
      <c r="Y205" t="s">
        <v>56</v>
      </c>
      <c r="Z205" t="s">
        <v>56</v>
      </c>
      <c r="AA205" t="s">
        <v>56</v>
      </c>
      <c r="AB205" s="180">
        <v>1.6740000000000066</v>
      </c>
      <c r="AC205" s="180">
        <v>1.027000000000001</v>
      </c>
      <c r="AD205" s="180">
        <v>0.90000000000000568</v>
      </c>
      <c r="AE205" s="2">
        <v>1.2003333333333377</v>
      </c>
      <c r="AI205" s="2">
        <v>0</v>
      </c>
      <c r="AJ205" s="181" t="s">
        <v>56</v>
      </c>
      <c r="AK205" s="181" t="s">
        <v>56</v>
      </c>
      <c r="AL205" s="181" t="s">
        <v>56</v>
      </c>
      <c r="AM205" s="181" t="s">
        <v>56</v>
      </c>
      <c r="AN205" s="181" t="s">
        <v>56</v>
      </c>
      <c r="AO205" s="181" t="s">
        <v>56</v>
      </c>
      <c r="AP205" s="181" t="s">
        <v>56</v>
      </c>
      <c r="AQ205" s="181" t="s">
        <v>56</v>
      </c>
    </row>
    <row r="206" spans="1:43" x14ac:dyDescent="0.3">
      <c r="A206" s="40">
        <v>2370</v>
      </c>
      <c r="B206" s="108" t="b">
        <v>0</v>
      </c>
      <c r="C206" s="127" t="s">
        <v>89</v>
      </c>
      <c r="D206" s="108">
        <v>2</v>
      </c>
      <c r="E206" s="108" t="s">
        <v>67</v>
      </c>
      <c r="F206" s="108" t="s">
        <v>46</v>
      </c>
      <c r="G206" s="121">
        <v>4</v>
      </c>
      <c r="H206" s="181" t="s">
        <v>56</v>
      </c>
      <c r="I206" s="181" t="s">
        <v>56</v>
      </c>
      <c r="J206" s="181" t="s">
        <v>56</v>
      </c>
      <c r="K206" s="181" t="s">
        <v>56</v>
      </c>
      <c r="L206" s="181" t="s">
        <v>56</v>
      </c>
      <c r="M206" s="181" t="s">
        <v>56</v>
      </c>
      <c r="N206" s="181" t="s">
        <v>56</v>
      </c>
      <c r="O206" s="181" t="s">
        <v>56</v>
      </c>
      <c r="P206" s="189" t="s">
        <v>56</v>
      </c>
      <c r="Q206" s="189" t="s">
        <v>56</v>
      </c>
      <c r="R206" s="189" t="s">
        <v>56</v>
      </c>
      <c r="S206" s="189" t="s">
        <v>56</v>
      </c>
      <c r="T206">
        <v>10.065</v>
      </c>
      <c r="U206">
        <v>19.062999999999999</v>
      </c>
      <c r="V206">
        <v>10.257999999999999</v>
      </c>
      <c r="W206" s="2">
        <v>13.128666666666666</v>
      </c>
      <c r="X206" t="s">
        <v>56</v>
      </c>
      <c r="Y206" t="s">
        <v>56</v>
      </c>
      <c r="Z206" t="s">
        <v>56</v>
      </c>
      <c r="AA206" t="s">
        <v>56</v>
      </c>
      <c r="AB206" s="180">
        <v>1.8250000000000028</v>
      </c>
      <c r="AC206" s="180">
        <v>3.2180000000000035</v>
      </c>
      <c r="AD206" s="180">
        <v>0.9719999999999942</v>
      </c>
      <c r="AE206" s="2">
        <v>2.0050000000000003</v>
      </c>
      <c r="AI206" s="2">
        <v>0</v>
      </c>
      <c r="AJ206" s="181" t="s">
        <v>56</v>
      </c>
      <c r="AK206" s="181" t="s">
        <v>56</v>
      </c>
      <c r="AL206" s="181" t="s">
        <v>56</v>
      </c>
      <c r="AM206" s="181" t="s">
        <v>56</v>
      </c>
      <c r="AN206" s="181" t="s">
        <v>56</v>
      </c>
      <c r="AO206" s="181" t="s">
        <v>56</v>
      </c>
      <c r="AP206" s="181" t="s">
        <v>56</v>
      </c>
      <c r="AQ206" s="181" t="s">
        <v>56</v>
      </c>
    </row>
    <row r="207" spans="1:43" x14ac:dyDescent="0.3">
      <c r="A207" s="40">
        <v>2370</v>
      </c>
      <c r="B207" s="108" t="b">
        <v>0</v>
      </c>
      <c r="C207" s="127" t="s">
        <v>89</v>
      </c>
      <c r="D207" s="108">
        <v>2</v>
      </c>
      <c r="E207" s="108" t="s">
        <v>67</v>
      </c>
      <c r="F207" s="150" t="s">
        <v>47</v>
      </c>
      <c r="G207" s="121">
        <v>1</v>
      </c>
      <c r="H207" s="189" t="s">
        <v>56</v>
      </c>
      <c r="I207" s="189" t="s">
        <v>56</v>
      </c>
      <c r="J207" s="189" t="s">
        <v>56</v>
      </c>
      <c r="K207" s="189" t="s">
        <v>56</v>
      </c>
      <c r="L207" s="189" t="s">
        <v>56</v>
      </c>
      <c r="M207" s="189" t="s">
        <v>56</v>
      </c>
      <c r="N207" s="189" t="s">
        <v>56</v>
      </c>
      <c r="O207" s="189" t="s">
        <v>56</v>
      </c>
      <c r="P207" s="189" t="s">
        <v>56</v>
      </c>
      <c r="Q207" s="189" t="s">
        <v>56</v>
      </c>
      <c r="R207" s="189" t="s">
        <v>56</v>
      </c>
      <c r="S207" s="189" t="s">
        <v>56</v>
      </c>
      <c r="T207">
        <v>24.856999999999999</v>
      </c>
      <c r="U207">
        <v>32.133000000000003</v>
      </c>
      <c r="V207">
        <v>18.899000000000001</v>
      </c>
      <c r="W207" s="2">
        <v>25.296333333333337</v>
      </c>
      <c r="X207">
        <v>45.91</v>
      </c>
      <c r="Y207">
        <v>55.222999999999999</v>
      </c>
      <c r="Z207">
        <v>46.036000000000001</v>
      </c>
      <c r="AA207" s="2">
        <v>49.056333333333328</v>
      </c>
      <c r="AB207" s="180">
        <v>1.4489999999999981</v>
      </c>
      <c r="AC207" s="180">
        <v>1.6985779908534666</v>
      </c>
      <c r="AD207" s="180">
        <v>1.6038010200633288</v>
      </c>
      <c r="AE207" s="2">
        <v>1.5837930036389312</v>
      </c>
      <c r="AI207" s="2">
        <v>0</v>
      </c>
      <c r="AJ207" s="181" t="s">
        <v>56</v>
      </c>
      <c r="AK207" s="181" t="s">
        <v>56</v>
      </c>
      <c r="AL207" s="181" t="s">
        <v>56</v>
      </c>
      <c r="AM207" s="181" t="s">
        <v>56</v>
      </c>
      <c r="AN207" s="181" t="s">
        <v>56</v>
      </c>
      <c r="AO207" s="181" t="s">
        <v>56</v>
      </c>
      <c r="AP207" s="181" t="s">
        <v>56</v>
      </c>
      <c r="AQ207" s="181" t="s">
        <v>56</v>
      </c>
    </row>
    <row r="208" spans="1:43" x14ac:dyDescent="0.3">
      <c r="A208" s="40">
        <v>2370</v>
      </c>
      <c r="B208" s="108" t="b">
        <v>0</v>
      </c>
      <c r="C208" s="127" t="s">
        <v>89</v>
      </c>
      <c r="D208" s="108">
        <v>2</v>
      </c>
      <c r="E208" s="108" t="s">
        <v>67</v>
      </c>
      <c r="F208" s="150" t="s">
        <v>47</v>
      </c>
      <c r="G208" s="121">
        <v>2</v>
      </c>
      <c r="H208" s="189" t="s">
        <v>56</v>
      </c>
      <c r="I208" s="189" t="s">
        <v>56</v>
      </c>
      <c r="J208" s="189" t="s">
        <v>56</v>
      </c>
      <c r="K208" s="189" t="s">
        <v>56</v>
      </c>
      <c r="L208" s="189" t="s">
        <v>56</v>
      </c>
      <c r="M208" s="189" t="s">
        <v>56</v>
      </c>
      <c r="N208" s="189" t="s">
        <v>56</v>
      </c>
      <c r="O208" s="189" t="s">
        <v>56</v>
      </c>
      <c r="P208" s="189" t="s">
        <v>56</v>
      </c>
      <c r="Q208" s="189" t="s">
        <v>56</v>
      </c>
      <c r="R208" s="189" t="s">
        <v>56</v>
      </c>
      <c r="S208" s="189" t="s">
        <v>56</v>
      </c>
      <c r="T208">
        <v>20.149999999999999</v>
      </c>
      <c r="U208">
        <v>28.802</v>
      </c>
      <c r="V208">
        <v>18.574000000000002</v>
      </c>
      <c r="W208" s="2">
        <v>22.508666666666667</v>
      </c>
      <c r="X208">
        <v>42.865000000000002</v>
      </c>
      <c r="Y208">
        <v>53.515000000000001</v>
      </c>
      <c r="Z208">
        <v>52.494999999999997</v>
      </c>
      <c r="AA208" s="2">
        <v>49.625</v>
      </c>
      <c r="AB208" s="180">
        <v>1.7579999999999956</v>
      </c>
      <c r="AC208" s="180">
        <v>1.7295394134982864</v>
      </c>
      <c r="AD208" s="180">
        <v>1.401365900283793</v>
      </c>
      <c r="AE208" s="2">
        <v>1.6296351045940252</v>
      </c>
      <c r="AI208" s="2">
        <v>0</v>
      </c>
      <c r="AJ208" s="181" t="s">
        <v>56</v>
      </c>
      <c r="AK208" s="181" t="s">
        <v>56</v>
      </c>
      <c r="AL208" s="181" t="s">
        <v>56</v>
      </c>
      <c r="AM208" s="181" t="s">
        <v>56</v>
      </c>
      <c r="AN208" s="181" t="s">
        <v>56</v>
      </c>
      <c r="AO208" s="181" t="s">
        <v>56</v>
      </c>
      <c r="AP208" s="181" t="s">
        <v>56</v>
      </c>
      <c r="AQ208" s="181" t="s">
        <v>56</v>
      </c>
    </row>
    <row r="209" spans="1:43" x14ac:dyDescent="0.3">
      <c r="A209" s="40">
        <v>2370</v>
      </c>
      <c r="B209" s="108" t="b">
        <v>0</v>
      </c>
      <c r="C209" s="127" t="s">
        <v>89</v>
      </c>
      <c r="D209" s="108">
        <v>2</v>
      </c>
      <c r="E209" s="108" t="s">
        <v>67</v>
      </c>
      <c r="F209" s="150" t="s">
        <v>47</v>
      </c>
      <c r="G209" s="121">
        <v>3</v>
      </c>
      <c r="H209" s="189" t="s">
        <v>56</v>
      </c>
      <c r="I209" s="189" t="s">
        <v>56</v>
      </c>
      <c r="J209" s="189" t="s">
        <v>56</v>
      </c>
      <c r="K209" s="189" t="s">
        <v>56</v>
      </c>
      <c r="L209" s="189" t="s">
        <v>56</v>
      </c>
      <c r="M209" s="189" t="s">
        <v>56</v>
      </c>
      <c r="N209" s="189" t="s">
        <v>56</v>
      </c>
      <c r="O209" s="189" t="s">
        <v>56</v>
      </c>
      <c r="P209" s="189" t="s">
        <v>56</v>
      </c>
      <c r="Q209" s="189" t="s">
        <v>56</v>
      </c>
      <c r="R209" s="189" t="s">
        <v>56</v>
      </c>
      <c r="S209" s="189" t="s">
        <v>56</v>
      </c>
      <c r="T209">
        <v>19.652000000000001</v>
      </c>
      <c r="U209">
        <v>32.567999999999998</v>
      </c>
      <c r="V209">
        <v>17.285</v>
      </c>
      <c r="W209" s="2">
        <v>23.168333333333333</v>
      </c>
      <c r="X209">
        <v>49.354999999999997</v>
      </c>
      <c r="Y209">
        <v>46.223999999999997</v>
      </c>
      <c r="Z209">
        <v>52.32</v>
      </c>
      <c r="AA209" s="2">
        <v>49.299666666666667</v>
      </c>
      <c r="AB209" s="180">
        <v>1.6430000000000007</v>
      </c>
      <c r="AC209" s="180">
        <v>2.1465194880908318</v>
      </c>
      <c r="AD209" s="180">
        <v>1.8690777605733797</v>
      </c>
      <c r="AE209" s="2">
        <v>1.8861990828880708</v>
      </c>
      <c r="AI209" s="2">
        <v>0</v>
      </c>
      <c r="AJ209" s="181" t="s">
        <v>56</v>
      </c>
      <c r="AK209" s="181" t="s">
        <v>56</v>
      </c>
      <c r="AL209" s="181" t="s">
        <v>56</v>
      </c>
      <c r="AM209" s="181" t="s">
        <v>56</v>
      </c>
      <c r="AN209" s="181" t="s">
        <v>56</v>
      </c>
      <c r="AO209" s="181" t="s">
        <v>56</v>
      </c>
      <c r="AP209" s="181" t="s">
        <v>56</v>
      </c>
      <c r="AQ209" s="181" t="s">
        <v>56</v>
      </c>
    </row>
    <row r="210" spans="1:43" x14ac:dyDescent="0.3">
      <c r="A210" s="40">
        <v>2370</v>
      </c>
      <c r="B210" s="108" t="b">
        <v>0</v>
      </c>
      <c r="C210" s="127" t="s">
        <v>89</v>
      </c>
      <c r="D210" s="108">
        <v>2</v>
      </c>
      <c r="E210" s="108" t="s">
        <v>67</v>
      </c>
      <c r="F210" s="150" t="s">
        <v>47</v>
      </c>
      <c r="G210" s="121">
        <v>4</v>
      </c>
      <c r="H210" s="189" t="s">
        <v>56</v>
      </c>
      <c r="I210" s="189" t="s">
        <v>56</v>
      </c>
      <c r="J210" s="189" t="s">
        <v>56</v>
      </c>
      <c r="K210" s="189" t="s">
        <v>56</v>
      </c>
      <c r="L210" s="189" t="s">
        <v>56</v>
      </c>
      <c r="M210" s="189" t="s">
        <v>56</v>
      </c>
      <c r="N210" s="189" t="s">
        <v>56</v>
      </c>
      <c r="O210" s="189" t="s">
        <v>56</v>
      </c>
      <c r="P210" s="189" t="s">
        <v>56</v>
      </c>
      <c r="Q210" s="189" t="s">
        <v>56</v>
      </c>
      <c r="R210" s="189" t="s">
        <v>56</v>
      </c>
      <c r="S210" s="189" t="s">
        <v>56</v>
      </c>
      <c r="T210">
        <v>20.071000000000002</v>
      </c>
      <c r="U210">
        <v>31.911000000000001</v>
      </c>
      <c r="V210">
        <v>17.356000000000002</v>
      </c>
      <c r="W210" s="2">
        <v>23.112666666666666</v>
      </c>
      <c r="X210">
        <v>44.393999999999998</v>
      </c>
      <c r="Y210">
        <v>48.554000000000002</v>
      </c>
      <c r="Z210">
        <v>56.956000000000003</v>
      </c>
      <c r="AA210" s="2">
        <v>49.967999999999996</v>
      </c>
      <c r="AB210" s="180">
        <v>1.8689999999999998</v>
      </c>
      <c r="AC210" s="180">
        <v>2.3845668944402409</v>
      </c>
      <c r="AD210" s="180">
        <v>2.0407306209282199</v>
      </c>
      <c r="AE210" s="2">
        <v>2.0980991717894866</v>
      </c>
      <c r="AI210" s="2">
        <v>0</v>
      </c>
      <c r="AJ210" s="181" t="s">
        <v>56</v>
      </c>
      <c r="AK210" s="181" t="s">
        <v>56</v>
      </c>
      <c r="AL210" s="181" t="s">
        <v>56</v>
      </c>
      <c r="AM210" s="181" t="s">
        <v>56</v>
      </c>
      <c r="AN210" s="181" t="s">
        <v>56</v>
      </c>
      <c r="AO210" s="181" t="s">
        <v>56</v>
      </c>
      <c r="AP210" s="181" t="s">
        <v>56</v>
      </c>
      <c r="AQ210" s="181" t="s">
        <v>56</v>
      </c>
    </row>
    <row r="211" spans="1:43" x14ac:dyDescent="0.3">
      <c r="A211" s="40">
        <v>2370</v>
      </c>
      <c r="B211" s="108" t="b">
        <v>0</v>
      </c>
      <c r="C211" s="127" t="s">
        <v>89</v>
      </c>
      <c r="D211" s="108">
        <v>2</v>
      </c>
      <c r="E211" s="108" t="s">
        <v>67</v>
      </c>
      <c r="F211" s="150" t="s">
        <v>217</v>
      </c>
      <c r="G211" s="121">
        <v>1</v>
      </c>
      <c r="H211" s="189" t="s">
        <v>56</v>
      </c>
      <c r="I211" s="189" t="s">
        <v>56</v>
      </c>
      <c r="J211" s="189" t="s">
        <v>56</v>
      </c>
      <c r="K211" s="189" t="s">
        <v>56</v>
      </c>
      <c r="L211" s="189" t="s">
        <v>56</v>
      </c>
      <c r="M211" s="189" t="s">
        <v>56</v>
      </c>
      <c r="N211" s="189" t="s">
        <v>56</v>
      </c>
      <c r="O211" s="189" t="s">
        <v>56</v>
      </c>
      <c r="P211" s="189" t="s">
        <v>56</v>
      </c>
      <c r="Q211" s="189" t="s">
        <v>56</v>
      </c>
      <c r="R211" s="189" t="s">
        <v>56</v>
      </c>
      <c r="S211" s="189" t="s">
        <v>56</v>
      </c>
      <c r="T211">
        <v>21.332999999999998</v>
      </c>
      <c r="U211">
        <v>25.116</v>
      </c>
      <c r="V211">
        <v>18.805</v>
      </c>
      <c r="W211" s="2">
        <v>21.751333333333331</v>
      </c>
      <c r="X211">
        <v>27.459</v>
      </c>
      <c r="Y211">
        <v>40.411000000000001</v>
      </c>
      <c r="Z211">
        <v>41.064999999999998</v>
      </c>
      <c r="AA211" s="2">
        <v>36.311666666666667</v>
      </c>
      <c r="AB211" s="180">
        <v>1.7450000000000045</v>
      </c>
      <c r="AC211" s="180">
        <v>1.6099999999999994</v>
      </c>
      <c r="AD211" s="180">
        <v>1.561065238050475</v>
      </c>
      <c r="AE211" s="2">
        <v>1.6386884126834929</v>
      </c>
      <c r="AI211" s="2">
        <v>0</v>
      </c>
      <c r="AJ211" s="181" t="s">
        <v>56</v>
      </c>
      <c r="AK211" s="181" t="s">
        <v>56</v>
      </c>
      <c r="AL211" s="181" t="s">
        <v>56</v>
      </c>
      <c r="AM211" s="181" t="s">
        <v>56</v>
      </c>
      <c r="AN211" s="181" t="s">
        <v>56</v>
      </c>
      <c r="AO211" s="181" t="s">
        <v>56</v>
      </c>
      <c r="AP211" s="181" t="s">
        <v>56</v>
      </c>
      <c r="AQ211" s="181" t="s">
        <v>56</v>
      </c>
    </row>
    <row r="212" spans="1:43" x14ac:dyDescent="0.3">
      <c r="A212" s="40">
        <v>2370</v>
      </c>
      <c r="B212" s="108" t="b">
        <v>0</v>
      </c>
      <c r="C212" s="127" t="s">
        <v>89</v>
      </c>
      <c r="D212" s="108">
        <v>2</v>
      </c>
      <c r="E212" s="108" t="s">
        <v>67</v>
      </c>
      <c r="F212" s="150" t="s">
        <v>217</v>
      </c>
      <c r="G212" s="121">
        <v>2</v>
      </c>
      <c r="H212" s="189" t="s">
        <v>56</v>
      </c>
      <c r="I212" s="189" t="s">
        <v>56</v>
      </c>
      <c r="J212" s="189" t="s">
        <v>56</v>
      </c>
      <c r="K212" s="189" t="s">
        <v>56</v>
      </c>
      <c r="L212" s="189" t="s">
        <v>56</v>
      </c>
      <c r="M212" s="189" t="s">
        <v>56</v>
      </c>
      <c r="N212" s="189" t="s">
        <v>56</v>
      </c>
      <c r="O212" s="189" t="s">
        <v>56</v>
      </c>
      <c r="P212" s="189" t="s">
        <v>56</v>
      </c>
      <c r="Q212" s="189" t="s">
        <v>56</v>
      </c>
      <c r="R212" s="189" t="s">
        <v>56</v>
      </c>
      <c r="S212" s="189" t="s">
        <v>56</v>
      </c>
      <c r="T212">
        <v>31.645</v>
      </c>
      <c r="U212">
        <v>24.007000000000001</v>
      </c>
      <c r="V212">
        <v>18.175000000000001</v>
      </c>
      <c r="W212" s="2">
        <v>24.608999999999998</v>
      </c>
      <c r="X212">
        <v>37.301000000000002</v>
      </c>
      <c r="Y212">
        <v>46.101999999999997</v>
      </c>
      <c r="Z212">
        <v>39.450000000000003</v>
      </c>
      <c r="AA212" s="2">
        <v>40.951000000000001</v>
      </c>
      <c r="AB212" s="180">
        <v>2.2219999999999942</v>
      </c>
      <c r="AC212" s="180">
        <v>1.8149999999999977</v>
      </c>
      <c r="AD212" s="180">
        <v>1.0913258873079572</v>
      </c>
      <c r="AE212" s="2">
        <v>1.7094419624359831</v>
      </c>
      <c r="AI212" s="2">
        <v>0</v>
      </c>
      <c r="AJ212" s="181" t="s">
        <v>56</v>
      </c>
      <c r="AK212" s="181" t="s">
        <v>56</v>
      </c>
      <c r="AL212" s="181" t="s">
        <v>56</v>
      </c>
      <c r="AM212" s="181" t="s">
        <v>56</v>
      </c>
      <c r="AN212" s="181" t="s">
        <v>56</v>
      </c>
      <c r="AO212" s="181" t="s">
        <v>56</v>
      </c>
      <c r="AP212" s="181" t="s">
        <v>56</v>
      </c>
      <c r="AQ212" s="181" t="s">
        <v>56</v>
      </c>
    </row>
    <row r="213" spans="1:43" x14ac:dyDescent="0.3">
      <c r="A213" s="40">
        <v>2370</v>
      </c>
      <c r="B213" s="108" t="b">
        <v>0</v>
      </c>
      <c r="C213" s="127" t="s">
        <v>89</v>
      </c>
      <c r="D213" s="108">
        <v>2</v>
      </c>
      <c r="E213" s="108" t="s">
        <v>67</v>
      </c>
      <c r="F213" s="150" t="s">
        <v>217</v>
      </c>
      <c r="G213" s="121">
        <v>3</v>
      </c>
      <c r="H213" s="189" t="s">
        <v>56</v>
      </c>
      <c r="I213" s="189" t="s">
        <v>56</v>
      </c>
      <c r="J213" s="189" t="s">
        <v>56</v>
      </c>
      <c r="K213" s="189" t="s">
        <v>56</v>
      </c>
      <c r="L213" s="189" t="s">
        <v>56</v>
      </c>
      <c r="M213" s="189" t="s">
        <v>56</v>
      </c>
      <c r="N213" s="189" t="s">
        <v>56</v>
      </c>
      <c r="O213" s="189" t="s">
        <v>56</v>
      </c>
      <c r="P213" s="189" t="s">
        <v>56</v>
      </c>
      <c r="Q213" s="189" t="s">
        <v>56</v>
      </c>
      <c r="R213" s="189" t="s">
        <v>56</v>
      </c>
      <c r="S213" s="189" t="s">
        <v>56</v>
      </c>
      <c r="T213">
        <v>27.744</v>
      </c>
      <c r="U213">
        <v>28.137</v>
      </c>
      <c r="V213">
        <v>14.128</v>
      </c>
      <c r="W213" s="2">
        <v>23.336333333333332</v>
      </c>
      <c r="X213">
        <v>37.148000000000003</v>
      </c>
      <c r="Y213">
        <v>38.652000000000001</v>
      </c>
      <c r="Z213">
        <v>36.920999999999999</v>
      </c>
      <c r="AA213" s="2">
        <v>37.573666666666668</v>
      </c>
      <c r="AB213" s="180">
        <v>2.0720000000000027</v>
      </c>
      <c r="AC213" s="180">
        <v>1.9140000000000015</v>
      </c>
      <c r="AD213" s="180">
        <v>2.6530613497536342</v>
      </c>
      <c r="AE213" s="2">
        <v>2.2130204499178796</v>
      </c>
      <c r="AI213" s="2">
        <v>0</v>
      </c>
      <c r="AJ213" s="181" t="s">
        <v>56</v>
      </c>
      <c r="AK213" s="181" t="s">
        <v>56</v>
      </c>
      <c r="AL213" s="181" t="s">
        <v>56</v>
      </c>
      <c r="AM213" s="181" t="s">
        <v>56</v>
      </c>
      <c r="AN213" s="181" t="s">
        <v>56</v>
      </c>
      <c r="AO213" s="181" t="s">
        <v>56</v>
      </c>
      <c r="AP213" s="181" t="s">
        <v>56</v>
      </c>
      <c r="AQ213" s="181" t="s">
        <v>56</v>
      </c>
    </row>
    <row r="214" spans="1:43" x14ac:dyDescent="0.3">
      <c r="A214" s="40">
        <v>2370</v>
      </c>
      <c r="B214" s="108" t="b">
        <v>0</v>
      </c>
      <c r="C214" s="127" t="s">
        <v>89</v>
      </c>
      <c r="D214" s="108">
        <v>2</v>
      </c>
      <c r="E214" s="108" t="s">
        <v>67</v>
      </c>
      <c r="F214" s="150" t="s">
        <v>217</v>
      </c>
      <c r="G214" s="121">
        <v>4</v>
      </c>
      <c r="H214" s="189" t="s">
        <v>56</v>
      </c>
      <c r="I214" s="189" t="s">
        <v>56</v>
      </c>
      <c r="J214" s="189" t="s">
        <v>56</v>
      </c>
      <c r="K214" s="189" t="s">
        <v>56</v>
      </c>
      <c r="L214" s="189" t="s">
        <v>56</v>
      </c>
      <c r="M214" s="189" t="s">
        <v>56</v>
      </c>
      <c r="N214" s="189" t="s">
        <v>56</v>
      </c>
      <c r="O214" s="189" t="s">
        <v>56</v>
      </c>
      <c r="P214" s="189" t="s">
        <v>56</v>
      </c>
      <c r="Q214" s="189" t="s">
        <v>56</v>
      </c>
      <c r="R214" s="189" t="s">
        <v>56</v>
      </c>
      <c r="S214" s="189" t="s">
        <v>56</v>
      </c>
      <c r="T214">
        <v>28.375</v>
      </c>
      <c r="U214">
        <v>32.698999999999998</v>
      </c>
      <c r="V214">
        <v>19.187999999999999</v>
      </c>
      <c r="W214" s="2">
        <v>26.754000000000001</v>
      </c>
      <c r="X214">
        <v>36.512999999999998</v>
      </c>
      <c r="Y214">
        <v>40.085000000000001</v>
      </c>
      <c r="Z214">
        <v>36.356000000000002</v>
      </c>
      <c r="AA214" s="2">
        <v>37.651333333333334</v>
      </c>
      <c r="AB214" s="180">
        <v>1.6569999999999965</v>
      </c>
      <c r="AC214" s="180">
        <v>1.341343989361738</v>
      </c>
      <c r="AD214" s="180">
        <v>1.9073923425471528</v>
      </c>
      <c r="AE214" s="2">
        <v>1.6352454439696291</v>
      </c>
      <c r="AI214" s="2">
        <v>0</v>
      </c>
      <c r="AJ214" s="181" t="s">
        <v>56</v>
      </c>
      <c r="AK214" s="181" t="s">
        <v>56</v>
      </c>
      <c r="AL214" s="181" t="s">
        <v>56</v>
      </c>
      <c r="AM214" s="181" t="s">
        <v>56</v>
      </c>
      <c r="AN214" s="181" t="s">
        <v>56</v>
      </c>
      <c r="AO214" s="181" t="s">
        <v>56</v>
      </c>
      <c r="AP214" s="181" t="s">
        <v>56</v>
      </c>
      <c r="AQ214" s="181" t="s">
        <v>56</v>
      </c>
    </row>
    <row r="215" spans="1:43" ht="1.5" customHeight="1" x14ac:dyDescent="0.3">
      <c r="A215" s="40">
        <v>2370</v>
      </c>
      <c r="B215" s="108" t="b">
        <v>0</v>
      </c>
      <c r="C215" s="127" t="s">
        <v>89</v>
      </c>
      <c r="D215" s="108">
        <v>2</v>
      </c>
      <c r="E215" s="108" t="s">
        <v>67</v>
      </c>
      <c r="F215" s="108" t="s">
        <v>56</v>
      </c>
      <c r="G215" s="121">
        <v>1</v>
      </c>
      <c r="H215" s="189" t="s">
        <v>56</v>
      </c>
      <c r="I215" s="189" t="s">
        <v>56</v>
      </c>
      <c r="J215" s="189" t="s">
        <v>56</v>
      </c>
      <c r="K215" s="189" t="s">
        <v>56</v>
      </c>
      <c r="L215" s="189" t="s">
        <v>56</v>
      </c>
      <c r="M215" s="189" t="s">
        <v>56</v>
      </c>
      <c r="N215" s="189" t="s">
        <v>56</v>
      </c>
      <c r="O215" s="189" t="s">
        <v>56</v>
      </c>
      <c r="P215" s="189" t="s">
        <v>56</v>
      </c>
      <c r="Q215" s="189" t="s">
        <v>56</v>
      </c>
      <c r="R215" s="189" t="s">
        <v>56</v>
      </c>
      <c r="S215" s="189" t="s">
        <v>56</v>
      </c>
      <c r="T215">
        <v>23.571000000000002</v>
      </c>
      <c r="U215">
        <v>36.326000000000001</v>
      </c>
      <c r="V215">
        <v>30.145</v>
      </c>
      <c r="W215" s="2">
        <v>30.013999999999999</v>
      </c>
      <c r="AA215" s="2">
        <v>0</v>
      </c>
      <c r="AB215" s="180">
        <v>1.8430000000000035</v>
      </c>
      <c r="AC215" s="180">
        <v>4.8910000000000053</v>
      </c>
      <c r="AD215" s="180">
        <v>3.242999999999995</v>
      </c>
      <c r="AE215" s="2">
        <v>3.3256666666666681</v>
      </c>
      <c r="AI215" s="2">
        <v>0</v>
      </c>
      <c r="AJ215" s="181" t="s">
        <v>56</v>
      </c>
      <c r="AK215" s="181" t="s">
        <v>56</v>
      </c>
      <c r="AL215" s="181" t="s">
        <v>56</v>
      </c>
      <c r="AM215" s="181" t="s">
        <v>56</v>
      </c>
      <c r="AN215" s="181" t="s">
        <v>56</v>
      </c>
      <c r="AO215" s="181" t="s">
        <v>56</v>
      </c>
      <c r="AP215" s="181" t="s">
        <v>56</v>
      </c>
      <c r="AQ215" s="181" t="s">
        <v>56</v>
      </c>
    </row>
    <row r="216" spans="1:43" hidden="1" x14ac:dyDescent="0.3">
      <c r="A216" s="40">
        <v>2370</v>
      </c>
      <c r="B216" s="108" t="b">
        <v>0</v>
      </c>
      <c r="C216" s="127" t="s">
        <v>89</v>
      </c>
      <c r="D216" s="108">
        <v>2</v>
      </c>
      <c r="E216" s="108" t="s">
        <v>67</v>
      </c>
      <c r="F216" s="108" t="s">
        <v>56</v>
      </c>
      <c r="G216" s="121">
        <v>2</v>
      </c>
      <c r="H216" s="189" t="s">
        <v>56</v>
      </c>
      <c r="I216" s="189" t="s">
        <v>56</v>
      </c>
      <c r="J216" s="189" t="s">
        <v>56</v>
      </c>
      <c r="K216" s="189" t="s">
        <v>56</v>
      </c>
      <c r="L216" s="189" t="s">
        <v>56</v>
      </c>
      <c r="M216" s="189" t="s">
        <v>56</v>
      </c>
      <c r="N216" s="189" t="s">
        <v>56</v>
      </c>
      <c r="O216" s="189" t="s">
        <v>56</v>
      </c>
      <c r="P216" s="189" t="s">
        <v>56</v>
      </c>
      <c r="Q216" s="189" t="s">
        <v>56</v>
      </c>
      <c r="R216" s="189" t="s">
        <v>56</v>
      </c>
      <c r="S216" s="189" t="s">
        <v>56</v>
      </c>
      <c r="T216">
        <v>22.181000000000001</v>
      </c>
      <c r="U216">
        <v>26.6</v>
      </c>
      <c r="V216">
        <v>20.977</v>
      </c>
      <c r="W216" s="2">
        <v>23.25266666666667</v>
      </c>
      <c r="AA216" s="2">
        <v>0</v>
      </c>
      <c r="AB216" s="180">
        <v>1.7039999999999935</v>
      </c>
      <c r="AC216" s="180">
        <v>4.8599999999999994</v>
      </c>
      <c r="AD216" s="180">
        <v>1.6200000000000045</v>
      </c>
      <c r="AE216" s="2">
        <v>2.7279999999999993</v>
      </c>
      <c r="AI216" s="2">
        <v>0</v>
      </c>
      <c r="AJ216" s="181" t="s">
        <v>56</v>
      </c>
      <c r="AK216" s="181" t="s">
        <v>56</v>
      </c>
      <c r="AL216" s="181" t="s">
        <v>56</v>
      </c>
      <c r="AM216" s="181" t="s">
        <v>56</v>
      </c>
      <c r="AN216" s="181" t="s">
        <v>56</v>
      </c>
      <c r="AO216" s="181" t="s">
        <v>56</v>
      </c>
      <c r="AP216" s="181" t="s">
        <v>56</v>
      </c>
      <c r="AQ216" s="181" t="s">
        <v>56</v>
      </c>
    </row>
    <row r="217" spans="1:43" hidden="1" x14ac:dyDescent="0.3">
      <c r="A217" s="40">
        <v>2370</v>
      </c>
      <c r="B217" s="108" t="b">
        <v>0</v>
      </c>
      <c r="C217" s="127" t="s">
        <v>89</v>
      </c>
      <c r="D217" s="108">
        <v>2</v>
      </c>
      <c r="E217" s="108" t="s">
        <v>67</v>
      </c>
      <c r="F217" s="108" t="s">
        <v>56</v>
      </c>
      <c r="G217" s="121">
        <v>3</v>
      </c>
      <c r="H217" s="189" t="s">
        <v>56</v>
      </c>
      <c r="I217" s="189" t="s">
        <v>56</v>
      </c>
      <c r="J217" s="189" t="s">
        <v>56</v>
      </c>
      <c r="K217" s="189" t="s">
        <v>56</v>
      </c>
      <c r="L217" s="189" t="s">
        <v>56</v>
      </c>
      <c r="M217" s="189" t="s">
        <v>56</v>
      </c>
      <c r="N217" s="189" t="s">
        <v>56</v>
      </c>
      <c r="O217" s="189" t="s">
        <v>56</v>
      </c>
      <c r="P217" s="189" t="s">
        <v>56</v>
      </c>
      <c r="Q217" s="189" t="s">
        <v>56</v>
      </c>
      <c r="R217" s="189" t="s">
        <v>56</v>
      </c>
      <c r="S217" s="189" t="s">
        <v>56</v>
      </c>
      <c r="T217">
        <v>20.027999999999999</v>
      </c>
      <c r="U217">
        <v>36.18</v>
      </c>
      <c r="V217">
        <v>19.385999999999999</v>
      </c>
      <c r="W217" s="2">
        <v>25.197999999999997</v>
      </c>
      <c r="AA217" s="2">
        <v>0</v>
      </c>
      <c r="AB217" s="180">
        <v>1.6770000000000067</v>
      </c>
      <c r="AC217" s="180">
        <v>5.0319999999999965</v>
      </c>
      <c r="AD217" s="180">
        <v>3.0330000000000013</v>
      </c>
      <c r="AE217" s="2">
        <v>3.247333333333335</v>
      </c>
      <c r="AI217" s="2">
        <v>0</v>
      </c>
      <c r="AJ217" s="181" t="s">
        <v>56</v>
      </c>
      <c r="AK217" s="181" t="s">
        <v>56</v>
      </c>
      <c r="AL217" s="181" t="s">
        <v>56</v>
      </c>
      <c r="AM217" s="181" t="s">
        <v>56</v>
      </c>
      <c r="AN217" s="181" t="s">
        <v>56</v>
      </c>
      <c r="AO217" s="181" t="s">
        <v>56</v>
      </c>
      <c r="AP217" s="181" t="s">
        <v>56</v>
      </c>
      <c r="AQ217" s="181" t="s">
        <v>56</v>
      </c>
    </row>
    <row r="218" spans="1:43" hidden="1" x14ac:dyDescent="0.3">
      <c r="A218" s="40">
        <v>2370</v>
      </c>
      <c r="B218" s="108" t="b">
        <v>0</v>
      </c>
      <c r="C218" s="127" t="s">
        <v>89</v>
      </c>
      <c r="D218" s="108">
        <v>2</v>
      </c>
      <c r="E218" s="108" t="s">
        <v>67</v>
      </c>
      <c r="F218" s="108" t="s">
        <v>56</v>
      </c>
      <c r="G218" s="121">
        <v>4</v>
      </c>
      <c r="H218" s="189" t="s">
        <v>56</v>
      </c>
      <c r="I218" s="189" t="s">
        <v>56</v>
      </c>
      <c r="J218" s="189" t="s">
        <v>56</v>
      </c>
      <c r="K218" s="189" t="s">
        <v>56</v>
      </c>
      <c r="L218" s="189" t="s">
        <v>56</v>
      </c>
      <c r="M218" s="189" t="s">
        <v>56</v>
      </c>
      <c r="N218" s="189" t="s">
        <v>56</v>
      </c>
      <c r="O218" s="189" t="s">
        <v>56</v>
      </c>
      <c r="P218" s="189" t="s">
        <v>56</v>
      </c>
      <c r="Q218" s="189" t="s">
        <v>56</v>
      </c>
      <c r="R218" s="189" t="s">
        <v>56</v>
      </c>
      <c r="S218" s="189" t="s">
        <v>56</v>
      </c>
      <c r="T218">
        <v>23.247</v>
      </c>
      <c r="U218">
        <v>29.248000000000001</v>
      </c>
      <c r="V218">
        <v>21.972000000000001</v>
      </c>
      <c r="W218" s="2">
        <v>24.822333333333336</v>
      </c>
      <c r="AA218" s="2">
        <v>0</v>
      </c>
      <c r="AB218" s="180">
        <v>2.0649999999999977</v>
      </c>
      <c r="AC218" s="180">
        <v>4.7830000000000013</v>
      </c>
      <c r="AD218" s="180">
        <v>4.188999999999993</v>
      </c>
      <c r="AE218" s="2">
        <v>3.6789999999999972</v>
      </c>
      <c r="AI218" s="2">
        <v>0</v>
      </c>
      <c r="AJ218" s="181" t="s">
        <v>56</v>
      </c>
      <c r="AK218" s="181" t="s">
        <v>56</v>
      </c>
      <c r="AL218" s="181" t="s">
        <v>56</v>
      </c>
      <c r="AM218" s="181" t="s">
        <v>56</v>
      </c>
      <c r="AN218" s="181" t="s">
        <v>56</v>
      </c>
      <c r="AO218" s="181" t="s">
        <v>56</v>
      </c>
      <c r="AP218" s="181" t="s">
        <v>56</v>
      </c>
      <c r="AQ218" s="181" t="s">
        <v>56</v>
      </c>
    </row>
    <row r="219" spans="1:43" s="118" customFormat="1" x14ac:dyDescent="0.3">
      <c r="A219" s="126">
        <v>2371</v>
      </c>
      <c r="B219" s="127" t="b">
        <v>1</v>
      </c>
      <c r="C219" s="127" t="s">
        <v>88</v>
      </c>
      <c r="D219" s="127" t="s">
        <v>56</v>
      </c>
      <c r="E219" s="127" t="s">
        <v>67</v>
      </c>
      <c r="F219" s="127" t="s">
        <v>44</v>
      </c>
      <c r="G219" s="122">
        <v>1</v>
      </c>
      <c r="H219" s="189" t="s">
        <v>56</v>
      </c>
      <c r="I219" s="189" t="s">
        <v>56</v>
      </c>
      <c r="J219" s="189" t="s">
        <v>56</v>
      </c>
      <c r="K219" s="189" t="s">
        <v>56</v>
      </c>
      <c r="L219" s="189" t="s">
        <v>56</v>
      </c>
      <c r="M219" s="189" t="s">
        <v>56</v>
      </c>
      <c r="N219" s="189" t="s">
        <v>56</v>
      </c>
      <c r="O219" s="189" t="s">
        <v>56</v>
      </c>
      <c r="P219" s="189" t="s">
        <v>56</v>
      </c>
      <c r="Q219" s="189" t="s">
        <v>56</v>
      </c>
      <c r="R219" s="189" t="s">
        <v>56</v>
      </c>
      <c r="S219" s="189" t="s">
        <v>56</v>
      </c>
      <c r="T219" s="112" t="s">
        <v>56</v>
      </c>
      <c r="U219" s="112" t="s">
        <v>56</v>
      </c>
      <c r="V219" s="112" t="s">
        <v>56</v>
      </c>
      <c r="W219" s="2" t="e">
        <v>#DIV/0!</v>
      </c>
      <c r="X219" s="118" t="s">
        <v>56</v>
      </c>
      <c r="Y219" s="118" t="s">
        <v>56</v>
      </c>
      <c r="Z219" s="118" t="s">
        <v>56</v>
      </c>
      <c r="AA219" s="118" t="s">
        <v>56</v>
      </c>
      <c r="AB219" s="182" t="s">
        <v>56</v>
      </c>
      <c r="AC219" s="182" t="s">
        <v>56</v>
      </c>
      <c r="AD219" s="182" t="s">
        <v>56</v>
      </c>
      <c r="AE219" s="2" t="e">
        <v>#VALUE!</v>
      </c>
      <c r="AF219" s="118" t="s">
        <v>56</v>
      </c>
      <c r="AG219" s="118" t="s">
        <v>56</v>
      </c>
      <c r="AH219" s="118" t="s">
        <v>56</v>
      </c>
      <c r="AI219" s="118" t="s">
        <v>56</v>
      </c>
      <c r="AJ219" s="181" t="s">
        <v>56</v>
      </c>
      <c r="AK219" s="181" t="s">
        <v>56</v>
      </c>
      <c r="AL219" s="181" t="s">
        <v>56</v>
      </c>
      <c r="AM219" s="181" t="s">
        <v>56</v>
      </c>
      <c r="AN219" s="181" t="s">
        <v>56</v>
      </c>
      <c r="AO219" s="181" t="s">
        <v>56</v>
      </c>
      <c r="AP219" s="181" t="s">
        <v>56</v>
      </c>
      <c r="AQ219" s="181" t="s">
        <v>56</v>
      </c>
    </row>
    <row r="220" spans="1:43" x14ac:dyDescent="0.3">
      <c r="A220" s="40">
        <v>2371</v>
      </c>
      <c r="B220" s="108" t="b">
        <v>1</v>
      </c>
      <c r="C220" s="127" t="s">
        <v>88</v>
      </c>
      <c r="D220" s="108" t="s">
        <v>56</v>
      </c>
      <c r="E220" s="108" t="s">
        <v>67</v>
      </c>
      <c r="F220" s="108" t="s">
        <v>44</v>
      </c>
      <c r="G220" s="121">
        <v>2</v>
      </c>
      <c r="H220" s="189" t="s">
        <v>56</v>
      </c>
      <c r="I220" s="189" t="s">
        <v>56</v>
      </c>
      <c r="J220" s="189" t="s">
        <v>56</v>
      </c>
      <c r="K220" s="189" t="s">
        <v>56</v>
      </c>
      <c r="L220" s="189" t="s">
        <v>56</v>
      </c>
      <c r="M220" s="189" t="s">
        <v>56</v>
      </c>
      <c r="N220" s="189" t="s">
        <v>56</v>
      </c>
      <c r="O220" s="189" t="s">
        <v>56</v>
      </c>
      <c r="P220" s="189" t="s">
        <v>56</v>
      </c>
      <c r="Q220" s="189" t="s">
        <v>56</v>
      </c>
      <c r="R220" s="189" t="s">
        <v>56</v>
      </c>
      <c r="S220" s="189" t="s">
        <v>56</v>
      </c>
      <c r="T220" s="112" t="s">
        <v>56</v>
      </c>
      <c r="U220" s="112" t="s">
        <v>56</v>
      </c>
      <c r="V220" s="112" t="s">
        <v>56</v>
      </c>
      <c r="W220" s="2" t="e">
        <v>#DIV/0!</v>
      </c>
      <c r="X220" t="s">
        <v>56</v>
      </c>
      <c r="Y220" t="s">
        <v>56</v>
      </c>
      <c r="Z220" t="s">
        <v>56</v>
      </c>
      <c r="AA220" t="s">
        <v>56</v>
      </c>
      <c r="AB220" s="180" t="s">
        <v>56</v>
      </c>
      <c r="AC220" s="180" t="s">
        <v>56</v>
      </c>
      <c r="AD220" s="180" t="s">
        <v>56</v>
      </c>
      <c r="AE220" s="2" t="e">
        <v>#VALUE!</v>
      </c>
      <c r="AF220" t="s">
        <v>56</v>
      </c>
      <c r="AG220" t="s">
        <v>56</v>
      </c>
      <c r="AH220" t="s">
        <v>56</v>
      </c>
      <c r="AI220" t="s">
        <v>56</v>
      </c>
      <c r="AJ220" s="181" t="s">
        <v>56</v>
      </c>
      <c r="AK220" s="181" t="s">
        <v>56</v>
      </c>
      <c r="AL220" s="181" t="s">
        <v>56</v>
      </c>
      <c r="AM220" s="181" t="s">
        <v>56</v>
      </c>
      <c r="AN220" s="181" t="s">
        <v>56</v>
      </c>
      <c r="AO220" s="181" t="s">
        <v>56</v>
      </c>
      <c r="AP220" s="181" t="s">
        <v>56</v>
      </c>
      <c r="AQ220" s="181" t="s">
        <v>56</v>
      </c>
    </row>
    <row r="221" spans="1:43" x14ac:dyDescent="0.3">
      <c r="A221" s="40">
        <v>2371</v>
      </c>
      <c r="B221" s="108" t="b">
        <v>1</v>
      </c>
      <c r="C221" s="127" t="s">
        <v>88</v>
      </c>
      <c r="D221" s="108" t="s">
        <v>56</v>
      </c>
      <c r="E221" s="108" t="s">
        <v>67</v>
      </c>
      <c r="F221" s="108" t="s">
        <v>44</v>
      </c>
      <c r="G221" s="121">
        <v>3</v>
      </c>
      <c r="H221" s="189" t="s">
        <v>56</v>
      </c>
      <c r="I221" s="189" t="s">
        <v>56</v>
      </c>
      <c r="J221" s="189" t="s">
        <v>56</v>
      </c>
      <c r="K221" s="189" t="s">
        <v>56</v>
      </c>
      <c r="L221" s="189" t="s">
        <v>56</v>
      </c>
      <c r="M221" s="189" t="s">
        <v>56</v>
      </c>
      <c r="N221" s="189" t="s">
        <v>56</v>
      </c>
      <c r="O221" s="189" t="s">
        <v>56</v>
      </c>
      <c r="P221" s="189" t="s">
        <v>56</v>
      </c>
      <c r="Q221" s="189" t="s">
        <v>56</v>
      </c>
      <c r="R221" s="189" t="s">
        <v>56</v>
      </c>
      <c r="S221" s="189" t="s">
        <v>56</v>
      </c>
      <c r="T221" s="112" t="s">
        <v>56</v>
      </c>
      <c r="U221" s="112" t="s">
        <v>56</v>
      </c>
      <c r="V221" s="112" t="s">
        <v>56</v>
      </c>
      <c r="W221" s="2" t="e">
        <v>#DIV/0!</v>
      </c>
      <c r="X221" t="s">
        <v>56</v>
      </c>
      <c r="Y221" t="s">
        <v>56</v>
      </c>
      <c r="Z221" t="s">
        <v>56</v>
      </c>
      <c r="AA221" t="s">
        <v>56</v>
      </c>
      <c r="AB221" s="180" t="s">
        <v>56</v>
      </c>
      <c r="AC221" s="180" t="s">
        <v>56</v>
      </c>
      <c r="AD221" s="180" t="s">
        <v>56</v>
      </c>
      <c r="AE221" s="2" t="e">
        <v>#VALUE!</v>
      </c>
      <c r="AF221" t="s">
        <v>56</v>
      </c>
      <c r="AG221" t="s">
        <v>56</v>
      </c>
      <c r="AH221" t="s">
        <v>56</v>
      </c>
      <c r="AI221" t="s">
        <v>56</v>
      </c>
      <c r="AJ221" s="181" t="s">
        <v>56</v>
      </c>
      <c r="AK221" s="181" t="s">
        <v>56</v>
      </c>
      <c r="AL221" s="181" t="s">
        <v>56</v>
      </c>
      <c r="AM221" s="181" t="s">
        <v>56</v>
      </c>
      <c r="AN221" s="181" t="s">
        <v>56</v>
      </c>
      <c r="AO221" s="181" t="s">
        <v>56</v>
      </c>
      <c r="AP221" s="181" t="s">
        <v>56</v>
      </c>
      <c r="AQ221" s="181" t="s">
        <v>56</v>
      </c>
    </row>
    <row r="222" spans="1:43" x14ac:dyDescent="0.3">
      <c r="A222" s="40">
        <v>2371</v>
      </c>
      <c r="B222" s="108" t="b">
        <v>1</v>
      </c>
      <c r="C222" s="127" t="s">
        <v>88</v>
      </c>
      <c r="D222" s="108" t="s">
        <v>56</v>
      </c>
      <c r="E222" s="108" t="s">
        <v>67</v>
      </c>
      <c r="F222" s="108" t="s">
        <v>44</v>
      </c>
      <c r="G222" s="121">
        <v>4</v>
      </c>
      <c r="H222" s="189" t="s">
        <v>56</v>
      </c>
      <c r="I222" s="189" t="s">
        <v>56</v>
      </c>
      <c r="J222" s="189" t="s">
        <v>56</v>
      </c>
      <c r="K222" s="189" t="s">
        <v>56</v>
      </c>
      <c r="L222" s="189" t="s">
        <v>56</v>
      </c>
      <c r="M222" s="189" t="s">
        <v>56</v>
      </c>
      <c r="N222" s="189" t="s">
        <v>56</v>
      </c>
      <c r="O222" s="189" t="s">
        <v>56</v>
      </c>
      <c r="P222" s="189" t="s">
        <v>56</v>
      </c>
      <c r="Q222" s="189" t="s">
        <v>56</v>
      </c>
      <c r="R222" s="189" t="s">
        <v>56</v>
      </c>
      <c r="S222" s="189" t="s">
        <v>56</v>
      </c>
      <c r="T222" s="112" t="s">
        <v>56</v>
      </c>
      <c r="U222" s="112" t="s">
        <v>56</v>
      </c>
      <c r="V222" s="112" t="s">
        <v>56</v>
      </c>
      <c r="W222" s="2" t="e">
        <v>#DIV/0!</v>
      </c>
      <c r="X222" t="s">
        <v>56</v>
      </c>
      <c r="Y222" t="s">
        <v>56</v>
      </c>
      <c r="Z222" t="s">
        <v>56</v>
      </c>
      <c r="AA222" t="s">
        <v>56</v>
      </c>
      <c r="AB222" s="180" t="s">
        <v>56</v>
      </c>
      <c r="AC222" s="180" t="s">
        <v>56</v>
      </c>
      <c r="AD222" s="180" t="s">
        <v>56</v>
      </c>
      <c r="AE222" s="2" t="e">
        <v>#VALUE!</v>
      </c>
      <c r="AF222" t="s">
        <v>56</v>
      </c>
      <c r="AG222" t="s">
        <v>56</v>
      </c>
      <c r="AH222" t="s">
        <v>56</v>
      </c>
      <c r="AI222" t="s">
        <v>56</v>
      </c>
      <c r="AJ222" s="181" t="s">
        <v>56</v>
      </c>
      <c r="AK222" s="181" t="s">
        <v>56</v>
      </c>
      <c r="AL222" s="181" t="s">
        <v>56</v>
      </c>
      <c r="AM222" s="181" t="s">
        <v>56</v>
      </c>
      <c r="AN222" s="181" t="s">
        <v>56</v>
      </c>
      <c r="AO222" s="181" t="s">
        <v>56</v>
      </c>
      <c r="AP222" s="181" t="s">
        <v>56</v>
      </c>
      <c r="AQ222" s="181" t="s">
        <v>56</v>
      </c>
    </row>
    <row r="223" spans="1:43" x14ac:dyDescent="0.3">
      <c r="A223" s="40">
        <v>2371</v>
      </c>
      <c r="B223" s="108" t="b">
        <v>1</v>
      </c>
      <c r="C223" s="127" t="s">
        <v>88</v>
      </c>
      <c r="D223" s="108" t="s">
        <v>56</v>
      </c>
      <c r="E223" s="108" t="s">
        <v>67</v>
      </c>
      <c r="F223" s="108" t="s">
        <v>45</v>
      </c>
      <c r="G223" s="121">
        <v>1</v>
      </c>
      <c r="H223" s="189" t="s">
        <v>56</v>
      </c>
      <c r="I223" s="189" t="s">
        <v>56</v>
      </c>
      <c r="J223" s="189" t="s">
        <v>56</v>
      </c>
      <c r="K223" s="189" t="s">
        <v>56</v>
      </c>
      <c r="L223" s="189" t="s">
        <v>56</v>
      </c>
      <c r="M223" s="189" t="s">
        <v>56</v>
      </c>
      <c r="N223" s="189" t="s">
        <v>56</v>
      </c>
      <c r="O223" s="189" t="s">
        <v>56</v>
      </c>
      <c r="P223" s="189" t="s">
        <v>56</v>
      </c>
      <c r="Q223" s="189" t="s">
        <v>56</v>
      </c>
      <c r="R223" s="189" t="s">
        <v>56</v>
      </c>
      <c r="S223" s="189" t="s">
        <v>56</v>
      </c>
      <c r="T223" s="112" t="s">
        <v>56</v>
      </c>
      <c r="U223" s="112" t="s">
        <v>56</v>
      </c>
      <c r="V223" s="112" t="s">
        <v>56</v>
      </c>
      <c r="W223" s="2" t="e">
        <v>#DIV/0!</v>
      </c>
      <c r="X223" t="s">
        <v>56</v>
      </c>
      <c r="Y223" t="s">
        <v>56</v>
      </c>
      <c r="Z223" t="s">
        <v>56</v>
      </c>
      <c r="AA223" t="s">
        <v>56</v>
      </c>
      <c r="AB223" s="180" t="s">
        <v>56</v>
      </c>
      <c r="AC223" s="180" t="s">
        <v>56</v>
      </c>
      <c r="AD223" s="180" t="s">
        <v>56</v>
      </c>
      <c r="AE223" s="2" t="e">
        <v>#VALUE!</v>
      </c>
      <c r="AF223" t="s">
        <v>56</v>
      </c>
      <c r="AG223" t="s">
        <v>56</v>
      </c>
      <c r="AH223" t="s">
        <v>56</v>
      </c>
      <c r="AI223" t="s">
        <v>56</v>
      </c>
      <c r="AJ223" s="181" t="s">
        <v>56</v>
      </c>
      <c r="AK223" s="181" t="s">
        <v>56</v>
      </c>
      <c r="AL223" s="181" t="s">
        <v>56</v>
      </c>
      <c r="AM223" s="181" t="s">
        <v>56</v>
      </c>
      <c r="AN223" s="181" t="s">
        <v>56</v>
      </c>
      <c r="AO223" s="181" t="s">
        <v>56</v>
      </c>
      <c r="AP223" s="181" t="s">
        <v>56</v>
      </c>
      <c r="AQ223" s="181" t="s">
        <v>56</v>
      </c>
    </row>
    <row r="224" spans="1:43" x14ac:dyDescent="0.3">
      <c r="A224" s="40">
        <v>2371</v>
      </c>
      <c r="B224" s="108" t="b">
        <v>1</v>
      </c>
      <c r="C224" s="127" t="s">
        <v>88</v>
      </c>
      <c r="D224" s="108" t="s">
        <v>56</v>
      </c>
      <c r="E224" s="108" t="s">
        <v>67</v>
      </c>
      <c r="F224" s="108" t="s">
        <v>45</v>
      </c>
      <c r="G224" s="121">
        <v>2</v>
      </c>
      <c r="H224" s="189" t="s">
        <v>56</v>
      </c>
      <c r="I224" s="189" t="s">
        <v>56</v>
      </c>
      <c r="J224" s="189" t="s">
        <v>56</v>
      </c>
      <c r="K224" s="189" t="s">
        <v>56</v>
      </c>
      <c r="L224" s="189" t="s">
        <v>56</v>
      </c>
      <c r="M224" s="189" t="s">
        <v>56</v>
      </c>
      <c r="N224" s="189" t="s">
        <v>56</v>
      </c>
      <c r="O224" s="189" t="s">
        <v>56</v>
      </c>
      <c r="P224" s="189" t="s">
        <v>56</v>
      </c>
      <c r="Q224" s="189" t="s">
        <v>56</v>
      </c>
      <c r="R224" s="189" t="s">
        <v>56</v>
      </c>
      <c r="S224" s="189" t="s">
        <v>56</v>
      </c>
      <c r="T224" s="112" t="s">
        <v>56</v>
      </c>
      <c r="U224" s="112" t="s">
        <v>56</v>
      </c>
      <c r="V224" s="112" t="s">
        <v>56</v>
      </c>
      <c r="W224" s="2" t="e">
        <v>#DIV/0!</v>
      </c>
      <c r="X224" t="s">
        <v>56</v>
      </c>
      <c r="Y224" t="s">
        <v>56</v>
      </c>
      <c r="Z224" t="s">
        <v>56</v>
      </c>
      <c r="AA224" t="s">
        <v>56</v>
      </c>
      <c r="AB224" s="180" t="s">
        <v>56</v>
      </c>
      <c r="AC224" s="180" t="s">
        <v>56</v>
      </c>
      <c r="AD224" s="180" t="s">
        <v>56</v>
      </c>
      <c r="AE224" s="2" t="e">
        <v>#VALUE!</v>
      </c>
      <c r="AF224" t="s">
        <v>56</v>
      </c>
      <c r="AG224" t="s">
        <v>56</v>
      </c>
      <c r="AH224" t="s">
        <v>56</v>
      </c>
      <c r="AI224" t="s">
        <v>56</v>
      </c>
      <c r="AJ224" s="181" t="s">
        <v>56</v>
      </c>
      <c r="AK224" s="181" t="s">
        <v>56</v>
      </c>
      <c r="AL224" s="181" t="s">
        <v>56</v>
      </c>
      <c r="AM224" s="181" t="s">
        <v>56</v>
      </c>
      <c r="AN224" s="181" t="s">
        <v>56</v>
      </c>
      <c r="AO224" s="181" t="s">
        <v>56</v>
      </c>
      <c r="AP224" s="181" t="s">
        <v>56</v>
      </c>
      <c r="AQ224" s="181" t="s">
        <v>56</v>
      </c>
    </row>
    <row r="225" spans="1:43" x14ac:dyDescent="0.3">
      <c r="A225" s="40">
        <v>2371</v>
      </c>
      <c r="B225" s="108" t="b">
        <v>1</v>
      </c>
      <c r="C225" s="127" t="s">
        <v>88</v>
      </c>
      <c r="D225" s="108" t="s">
        <v>56</v>
      </c>
      <c r="E225" s="108" t="s">
        <v>67</v>
      </c>
      <c r="F225" s="108" t="s">
        <v>45</v>
      </c>
      <c r="G225" s="121">
        <v>3</v>
      </c>
      <c r="H225" s="189" t="s">
        <v>56</v>
      </c>
      <c r="I225" s="189" t="s">
        <v>56</v>
      </c>
      <c r="J225" s="189" t="s">
        <v>56</v>
      </c>
      <c r="K225" s="189" t="s">
        <v>56</v>
      </c>
      <c r="L225" s="189" t="s">
        <v>56</v>
      </c>
      <c r="M225" s="189" t="s">
        <v>56</v>
      </c>
      <c r="N225" s="189" t="s">
        <v>56</v>
      </c>
      <c r="O225" s="189" t="s">
        <v>56</v>
      </c>
      <c r="P225" s="189" t="s">
        <v>56</v>
      </c>
      <c r="Q225" s="189" t="s">
        <v>56</v>
      </c>
      <c r="R225" s="189" t="s">
        <v>56</v>
      </c>
      <c r="S225" s="189" t="s">
        <v>56</v>
      </c>
      <c r="T225" s="112" t="s">
        <v>56</v>
      </c>
      <c r="U225" s="112" t="s">
        <v>56</v>
      </c>
      <c r="V225" s="112" t="s">
        <v>56</v>
      </c>
      <c r="W225" s="2" t="e">
        <v>#DIV/0!</v>
      </c>
      <c r="X225" t="s">
        <v>56</v>
      </c>
      <c r="Y225" t="s">
        <v>56</v>
      </c>
      <c r="Z225" t="s">
        <v>56</v>
      </c>
      <c r="AA225" t="s">
        <v>56</v>
      </c>
      <c r="AB225" s="180" t="s">
        <v>56</v>
      </c>
      <c r="AC225" s="180" t="s">
        <v>56</v>
      </c>
      <c r="AD225" s="180" t="s">
        <v>56</v>
      </c>
      <c r="AE225" s="2" t="e">
        <v>#VALUE!</v>
      </c>
      <c r="AF225" t="s">
        <v>56</v>
      </c>
      <c r="AG225" t="s">
        <v>56</v>
      </c>
      <c r="AH225" t="s">
        <v>56</v>
      </c>
      <c r="AI225" t="s">
        <v>56</v>
      </c>
      <c r="AJ225" s="181" t="s">
        <v>56</v>
      </c>
      <c r="AK225" s="181" t="s">
        <v>56</v>
      </c>
      <c r="AL225" s="181" t="s">
        <v>56</v>
      </c>
      <c r="AM225" s="181" t="s">
        <v>56</v>
      </c>
      <c r="AN225" s="181" t="s">
        <v>56</v>
      </c>
      <c r="AO225" s="181" t="s">
        <v>56</v>
      </c>
      <c r="AP225" s="181" t="s">
        <v>56</v>
      </c>
      <c r="AQ225" s="181" t="s">
        <v>56</v>
      </c>
    </row>
    <row r="226" spans="1:43" x14ac:dyDescent="0.3">
      <c r="A226" s="40">
        <v>2371</v>
      </c>
      <c r="B226" s="108" t="b">
        <v>1</v>
      </c>
      <c r="C226" s="127" t="s">
        <v>88</v>
      </c>
      <c r="D226" s="108" t="s">
        <v>56</v>
      </c>
      <c r="E226" s="108" t="s">
        <v>67</v>
      </c>
      <c r="F226" s="108" t="s">
        <v>45</v>
      </c>
      <c r="G226" s="121">
        <v>4</v>
      </c>
      <c r="H226" s="189" t="s">
        <v>56</v>
      </c>
      <c r="I226" s="189" t="s">
        <v>56</v>
      </c>
      <c r="J226" s="189" t="s">
        <v>56</v>
      </c>
      <c r="K226" s="189" t="s">
        <v>56</v>
      </c>
      <c r="L226" s="189" t="s">
        <v>56</v>
      </c>
      <c r="M226" s="189" t="s">
        <v>56</v>
      </c>
      <c r="N226" s="189" t="s">
        <v>56</v>
      </c>
      <c r="O226" s="189" t="s">
        <v>56</v>
      </c>
      <c r="P226" s="189" t="s">
        <v>56</v>
      </c>
      <c r="Q226" s="189" t="s">
        <v>56</v>
      </c>
      <c r="R226" s="189" t="s">
        <v>56</v>
      </c>
      <c r="S226" s="189" t="s">
        <v>56</v>
      </c>
      <c r="T226" s="112" t="s">
        <v>56</v>
      </c>
      <c r="U226" s="112" t="s">
        <v>56</v>
      </c>
      <c r="V226" s="112" t="s">
        <v>56</v>
      </c>
      <c r="W226" s="2" t="e">
        <v>#DIV/0!</v>
      </c>
      <c r="X226" t="s">
        <v>56</v>
      </c>
      <c r="Y226" t="s">
        <v>56</v>
      </c>
      <c r="Z226" t="s">
        <v>56</v>
      </c>
      <c r="AA226" t="s">
        <v>56</v>
      </c>
      <c r="AB226" s="180" t="s">
        <v>56</v>
      </c>
      <c r="AC226" s="180" t="s">
        <v>56</v>
      </c>
      <c r="AD226" s="180" t="s">
        <v>56</v>
      </c>
      <c r="AE226" s="2" t="e">
        <v>#VALUE!</v>
      </c>
      <c r="AF226" t="s">
        <v>56</v>
      </c>
      <c r="AG226" t="s">
        <v>56</v>
      </c>
      <c r="AH226" t="s">
        <v>56</v>
      </c>
      <c r="AI226" t="s">
        <v>56</v>
      </c>
      <c r="AJ226" s="181" t="s">
        <v>56</v>
      </c>
      <c r="AK226" s="181" t="s">
        <v>56</v>
      </c>
      <c r="AL226" s="181" t="s">
        <v>56</v>
      </c>
      <c r="AM226" s="181" t="s">
        <v>56</v>
      </c>
      <c r="AN226" s="181" t="s">
        <v>56</v>
      </c>
      <c r="AO226" s="181" t="s">
        <v>56</v>
      </c>
      <c r="AP226" s="181" t="s">
        <v>56</v>
      </c>
      <c r="AQ226" s="181" t="s">
        <v>56</v>
      </c>
    </row>
    <row r="227" spans="1:43" x14ac:dyDescent="0.3">
      <c r="A227" s="40">
        <v>2371</v>
      </c>
      <c r="B227" s="108" t="b">
        <v>1</v>
      </c>
      <c r="C227" s="127" t="s">
        <v>88</v>
      </c>
      <c r="D227" s="108" t="s">
        <v>56</v>
      </c>
      <c r="E227" s="108" t="s">
        <v>67</v>
      </c>
      <c r="F227" s="108" t="s">
        <v>46</v>
      </c>
      <c r="G227" s="121">
        <v>1</v>
      </c>
      <c r="H227" s="189" t="s">
        <v>56</v>
      </c>
      <c r="I227" s="189" t="s">
        <v>56</v>
      </c>
      <c r="J227" s="189" t="s">
        <v>56</v>
      </c>
      <c r="K227" s="189" t="s">
        <v>56</v>
      </c>
      <c r="L227" s="189" t="s">
        <v>56</v>
      </c>
      <c r="M227" s="189" t="s">
        <v>56</v>
      </c>
      <c r="N227" s="189" t="s">
        <v>56</v>
      </c>
      <c r="O227" s="189" t="s">
        <v>56</v>
      </c>
      <c r="P227" s="189" t="s">
        <v>56</v>
      </c>
      <c r="Q227" s="189" t="s">
        <v>56</v>
      </c>
      <c r="R227" s="189" t="s">
        <v>56</v>
      </c>
      <c r="S227" s="189" t="s">
        <v>56</v>
      </c>
      <c r="T227" s="112" t="s">
        <v>56</v>
      </c>
      <c r="U227" s="112" t="s">
        <v>56</v>
      </c>
      <c r="V227" s="112" t="s">
        <v>56</v>
      </c>
      <c r="W227" s="2" t="e">
        <v>#DIV/0!</v>
      </c>
      <c r="X227" t="s">
        <v>56</v>
      </c>
      <c r="Y227" t="s">
        <v>56</v>
      </c>
      <c r="Z227" t="s">
        <v>56</v>
      </c>
      <c r="AA227" t="s">
        <v>56</v>
      </c>
      <c r="AB227" s="180" t="s">
        <v>56</v>
      </c>
      <c r="AC227" s="180" t="s">
        <v>56</v>
      </c>
      <c r="AD227" s="180" t="s">
        <v>56</v>
      </c>
      <c r="AE227" s="2" t="e">
        <v>#VALUE!</v>
      </c>
      <c r="AF227" t="s">
        <v>56</v>
      </c>
      <c r="AG227" t="s">
        <v>56</v>
      </c>
      <c r="AH227" t="s">
        <v>56</v>
      </c>
      <c r="AI227" t="s">
        <v>56</v>
      </c>
      <c r="AJ227" s="181" t="s">
        <v>56</v>
      </c>
      <c r="AK227" s="181" t="s">
        <v>56</v>
      </c>
      <c r="AL227" s="181" t="s">
        <v>56</v>
      </c>
      <c r="AM227" s="181" t="s">
        <v>56</v>
      </c>
      <c r="AN227" s="181" t="s">
        <v>56</v>
      </c>
      <c r="AO227" s="181" t="s">
        <v>56</v>
      </c>
      <c r="AP227" s="181" t="s">
        <v>56</v>
      </c>
      <c r="AQ227" s="181" t="s">
        <v>56</v>
      </c>
    </row>
    <row r="228" spans="1:43" x14ac:dyDescent="0.3">
      <c r="A228" s="40">
        <v>2371</v>
      </c>
      <c r="B228" s="108" t="b">
        <v>1</v>
      </c>
      <c r="C228" s="127" t="s">
        <v>88</v>
      </c>
      <c r="D228" s="108" t="s">
        <v>56</v>
      </c>
      <c r="E228" s="108" t="s">
        <v>67</v>
      </c>
      <c r="F228" s="108" t="s">
        <v>46</v>
      </c>
      <c r="G228" s="121">
        <v>2</v>
      </c>
      <c r="H228" s="189" t="s">
        <v>56</v>
      </c>
      <c r="I228" s="189" t="s">
        <v>56</v>
      </c>
      <c r="J228" s="189" t="s">
        <v>56</v>
      </c>
      <c r="K228" s="189" t="s">
        <v>56</v>
      </c>
      <c r="L228" s="189" t="s">
        <v>56</v>
      </c>
      <c r="M228" s="189" t="s">
        <v>56</v>
      </c>
      <c r="N228" s="189" t="s">
        <v>56</v>
      </c>
      <c r="O228" s="189" t="s">
        <v>56</v>
      </c>
      <c r="P228" s="189" t="s">
        <v>56</v>
      </c>
      <c r="Q228" s="189" t="s">
        <v>56</v>
      </c>
      <c r="R228" s="189" t="s">
        <v>56</v>
      </c>
      <c r="S228" s="189" t="s">
        <v>56</v>
      </c>
      <c r="T228" s="112" t="s">
        <v>56</v>
      </c>
      <c r="U228" s="112" t="s">
        <v>56</v>
      </c>
      <c r="V228" s="112" t="s">
        <v>56</v>
      </c>
      <c r="W228" s="2" t="e">
        <v>#DIV/0!</v>
      </c>
      <c r="X228" t="s">
        <v>56</v>
      </c>
      <c r="Y228" t="s">
        <v>56</v>
      </c>
      <c r="Z228" t="s">
        <v>56</v>
      </c>
      <c r="AA228" t="s">
        <v>56</v>
      </c>
      <c r="AB228" s="180" t="s">
        <v>56</v>
      </c>
      <c r="AC228" s="180" t="s">
        <v>56</v>
      </c>
      <c r="AD228" s="180" t="s">
        <v>56</v>
      </c>
      <c r="AE228" s="2" t="e">
        <v>#VALUE!</v>
      </c>
      <c r="AF228" t="s">
        <v>56</v>
      </c>
      <c r="AG228" t="s">
        <v>56</v>
      </c>
      <c r="AH228" t="s">
        <v>56</v>
      </c>
      <c r="AI228" t="s">
        <v>56</v>
      </c>
      <c r="AJ228" s="181" t="s">
        <v>56</v>
      </c>
      <c r="AK228" s="181" t="s">
        <v>56</v>
      </c>
      <c r="AL228" s="181" t="s">
        <v>56</v>
      </c>
      <c r="AM228" s="181" t="s">
        <v>56</v>
      </c>
      <c r="AN228" s="181" t="s">
        <v>56</v>
      </c>
      <c r="AO228" s="181" t="s">
        <v>56</v>
      </c>
      <c r="AP228" s="181" t="s">
        <v>56</v>
      </c>
      <c r="AQ228" s="181" t="s">
        <v>56</v>
      </c>
    </row>
    <row r="229" spans="1:43" x14ac:dyDescent="0.3">
      <c r="A229" s="40">
        <v>2371</v>
      </c>
      <c r="B229" s="108" t="b">
        <v>1</v>
      </c>
      <c r="C229" s="127" t="s">
        <v>88</v>
      </c>
      <c r="D229" s="108" t="s">
        <v>56</v>
      </c>
      <c r="E229" s="108" t="s">
        <v>67</v>
      </c>
      <c r="F229" s="108" t="s">
        <v>46</v>
      </c>
      <c r="G229" s="121">
        <v>3</v>
      </c>
      <c r="H229" s="189" t="s">
        <v>56</v>
      </c>
      <c r="I229" s="189" t="s">
        <v>56</v>
      </c>
      <c r="J229" s="189" t="s">
        <v>56</v>
      </c>
      <c r="K229" s="189" t="s">
        <v>56</v>
      </c>
      <c r="L229" s="189" t="s">
        <v>56</v>
      </c>
      <c r="M229" s="189" t="s">
        <v>56</v>
      </c>
      <c r="N229" s="189" t="s">
        <v>56</v>
      </c>
      <c r="O229" s="189" t="s">
        <v>56</v>
      </c>
      <c r="P229" s="189" t="s">
        <v>56</v>
      </c>
      <c r="Q229" s="189" t="s">
        <v>56</v>
      </c>
      <c r="R229" s="189" t="s">
        <v>56</v>
      </c>
      <c r="S229" s="189" t="s">
        <v>56</v>
      </c>
      <c r="T229" s="112" t="s">
        <v>56</v>
      </c>
      <c r="U229" s="112" t="s">
        <v>56</v>
      </c>
      <c r="V229" s="112" t="s">
        <v>56</v>
      </c>
      <c r="W229" s="2" t="e">
        <v>#DIV/0!</v>
      </c>
      <c r="X229" t="s">
        <v>56</v>
      </c>
      <c r="Y229" t="s">
        <v>56</v>
      </c>
      <c r="Z229" t="s">
        <v>56</v>
      </c>
      <c r="AA229" t="s">
        <v>56</v>
      </c>
      <c r="AB229" s="180" t="s">
        <v>56</v>
      </c>
      <c r="AC229" s="180" t="s">
        <v>56</v>
      </c>
      <c r="AD229" s="180" t="s">
        <v>56</v>
      </c>
      <c r="AE229" s="2" t="e">
        <v>#VALUE!</v>
      </c>
      <c r="AF229" t="s">
        <v>56</v>
      </c>
      <c r="AG229" t="s">
        <v>56</v>
      </c>
      <c r="AH229" t="s">
        <v>56</v>
      </c>
      <c r="AI229" t="s">
        <v>56</v>
      </c>
      <c r="AJ229" s="181" t="s">
        <v>56</v>
      </c>
      <c r="AK229" s="181" t="s">
        <v>56</v>
      </c>
      <c r="AL229" s="181" t="s">
        <v>56</v>
      </c>
      <c r="AM229" s="181" t="s">
        <v>56</v>
      </c>
      <c r="AN229" s="181" t="s">
        <v>56</v>
      </c>
      <c r="AO229" s="181" t="s">
        <v>56</v>
      </c>
      <c r="AP229" s="181" t="s">
        <v>56</v>
      </c>
      <c r="AQ229" s="181" t="s">
        <v>56</v>
      </c>
    </row>
    <row r="230" spans="1:43" x14ac:dyDescent="0.3">
      <c r="A230" s="40">
        <v>2371</v>
      </c>
      <c r="B230" s="108" t="b">
        <v>1</v>
      </c>
      <c r="C230" s="127" t="s">
        <v>88</v>
      </c>
      <c r="D230" s="108" t="s">
        <v>56</v>
      </c>
      <c r="E230" s="108" t="s">
        <v>67</v>
      </c>
      <c r="F230" s="108" t="s">
        <v>46</v>
      </c>
      <c r="G230" s="121">
        <v>4</v>
      </c>
      <c r="H230" s="189" t="s">
        <v>56</v>
      </c>
      <c r="I230" s="189" t="s">
        <v>56</v>
      </c>
      <c r="J230" s="189" t="s">
        <v>56</v>
      </c>
      <c r="K230" s="189" t="s">
        <v>56</v>
      </c>
      <c r="L230" s="189" t="s">
        <v>56</v>
      </c>
      <c r="M230" s="189" t="s">
        <v>56</v>
      </c>
      <c r="N230" s="189" t="s">
        <v>56</v>
      </c>
      <c r="O230" s="189" t="s">
        <v>56</v>
      </c>
      <c r="P230" s="189" t="s">
        <v>56</v>
      </c>
      <c r="Q230" s="189" t="s">
        <v>56</v>
      </c>
      <c r="R230" s="189" t="s">
        <v>56</v>
      </c>
      <c r="S230" s="189" t="s">
        <v>56</v>
      </c>
      <c r="T230" s="112" t="s">
        <v>56</v>
      </c>
      <c r="U230" s="112" t="s">
        <v>56</v>
      </c>
      <c r="V230" s="112" t="s">
        <v>56</v>
      </c>
      <c r="W230" s="2" t="e">
        <v>#DIV/0!</v>
      </c>
      <c r="X230" t="s">
        <v>56</v>
      </c>
      <c r="Y230" t="s">
        <v>56</v>
      </c>
      <c r="Z230" t="s">
        <v>56</v>
      </c>
      <c r="AA230" t="s">
        <v>56</v>
      </c>
      <c r="AB230" s="180" t="s">
        <v>56</v>
      </c>
      <c r="AC230" s="180" t="s">
        <v>56</v>
      </c>
      <c r="AD230" s="180" t="s">
        <v>56</v>
      </c>
      <c r="AE230" s="2" t="e">
        <v>#VALUE!</v>
      </c>
      <c r="AF230" t="s">
        <v>56</v>
      </c>
      <c r="AG230" t="s">
        <v>56</v>
      </c>
      <c r="AH230" t="s">
        <v>56</v>
      </c>
      <c r="AI230" t="s">
        <v>56</v>
      </c>
      <c r="AJ230" s="181" t="s">
        <v>56</v>
      </c>
      <c r="AK230" s="181" t="s">
        <v>56</v>
      </c>
      <c r="AL230" s="181" t="s">
        <v>56</v>
      </c>
      <c r="AM230" s="181" t="s">
        <v>56</v>
      </c>
      <c r="AN230" s="181" t="s">
        <v>56</v>
      </c>
      <c r="AO230" s="181" t="s">
        <v>56</v>
      </c>
      <c r="AP230" s="181" t="s">
        <v>56</v>
      </c>
      <c r="AQ230" s="181" t="s">
        <v>56</v>
      </c>
    </row>
    <row r="231" spans="1:43" x14ac:dyDescent="0.3">
      <c r="A231" s="40">
        <v>2371</v>
      </c>
      <c r="B231" s="108" t="b">
        <v>1</v>
      </c>
      <c r="C231" s="127" t="s">
        <v>88</v>
      </c>
      <c r="D231" s="108" t="s">
        <v>56</v>
      </c>
      <c r="E231" s="108" t="s">
        <v>67</v>
      </c>
      <c r="F231" s="150" t="s">
        <v>47</v>
      </c>
      <c r="G231" s="121">
        <v>1</v>
      </c>
      <c r="H231" s="189" t="s">
        <v>56</v>
      </c>
      <c r="I231" s="189" t="s">
        <v>56</v>
      </c>
      <c r="J231" s="189" t="s">
        <v>56</v>
      </c>
      <c r="K231" s="189" t="s">
        <v>56</v>
      </c>
      <c r="L231" s="189" t="s">
        <v>56</v>
      </c>
      <c r="M231" s="189" t="s">
        <v>56</v>
      </c>
      <c r="N231" s="189" t="s">
        <v>56</v>
      </c>
      <c r="O231" s="189" t="s">
        <v>56</v>
      </c>
      <c r="P231" s="189" t="s">
        <v>56</v>
      </c>
      <c r="Q231" s="189" t="s">
        <v>56</v>
      </c>
      <c r="R231" s="189" t="s">
        <v>56</v>
      </c>
      <c r="S231" s="189" t="s">
        <v>56</v>
      </c>
      <c r="T231" s="112" t="s">
        <v>56</v>
      </c>
      <c r="U231" s="112" t="s">
        <v>56</v>
      </c>
      <c r="V231" s="112" t="s">
        <v>56</v>
      </c>
      <c r="W231" s="2" t="e">
        <v>#DIV/0!</v>
      </c>
      <c r="X231" s="118" t="s">
        <v>56</v>
      </c>
      <c r="Y231" s="118" t="s">
        <v>56</v>
      </c>
      <c r="Z231" s="118" t="s">
        <v>56</v>
      </c>
      <c r="AA231" s="118" t="s">
        <v>56</v>
      </c>
      <c r="AB231" s="182" t="s">
        <v>56</v>
      </c>
      <c r="AC231" s="182" t="s">
        <v>56</v>
      </c>
      <c r="AD231" s="182" t="s">
        <v>56</v>
      </c>
      <c r="AE231" s="2" t="e">
        <v>#VALUE!</v>
      </c>
      <c r="AF231" s="118" t="s">
        <v>56</v>
      </c>
      <c r="AG231" s="118" t="s">
        <v>56</v>
      </c>
      <c r="AH231" s="118" t="s">
        <v>56</v>
      </c>
      <c r="AI231" s="118" t="s">
        <v>56</v>
      </c>
      <c r="AJ231" s="181" t="s">
        <v>56</v>
      </c>
      <c r="AK231" s="181" t="s">
        <v>56</v>
      </c>
      <c r="AL231" s="181" t="s">
        <v>56</v>
      </c>
      <c r="AM231" s="181" t="s">
        <v>56</v>
      </c>
      <c r="AN231" s="181" t="s">
        <v>56</v>
      </c>
      <c r="AO231" s="181" t="s">
        <v>56</v>
      </c>
      <c r="AP231" s="181" t="s">
        <v>56</v>
      </c>
      <c r="AQ231" s="181" t="s">
        <v>56</v>
      </c>
    </row>
    <row r="232" spans="1:43" x14ac:dyDescent="0.3">
      <c r="A232" s="40">
        <v>2371</v>
      </c>
      <c r="B232" s="108" t="b">
        <v>1</v>
      </c>
      <c r="C232" s="127" t="s">
        <v>88</v>
      </c>
      <c r="D232" s="108" t="s">
        <v>56</v>
      </c>
      <c r="E232" s="108" t="s">
        <v>67</v>
      </c>
      <c r="F232" s="150" t="s">
        <v>47</v>
      </c>
      <c r="G232" s="121">
        <v>2</v>
      </c>
      <c r="H232" s="189" t="s">
        <v>56</v>
      </c>
      <c r="I232" s="189" t="s">
        <v>56</v>
      </c>
      <c r="J232" s="189" t="s">
        <v>56</v>
      </c>
      <c r="K232" s="189" t="s">
        <v>56</v>
      </c>
      <c r="L232" s="189" t="s">
        <v>56</v>
      </c>
      <c r="M232" s="189" t="s">
        <v>56</v>
      </c>
      <c r="N232" s="189" t="s">
        <v>56</v>
      </c>
      <c r="O232" s="189" t="s">
        <v>56</v>
      </c>
      <c r="P232" s="189" t="s">
        <v>56</v>
      </c>
      <c r="Q232" s="189" t="s">
        <v>56</v>
      </c>
      <c r="R232" s="189" t="s">
        <v>56</v>
      </c>
      <c r="S232" s="189" t="s">
        <v>56</v>
      </c>
      <c r="T232" s="112" t="s">
        <v>56</v>
      </c>
      <c r="U232" s="112" t="s">
        <v>56</v>
      </c>
      <c r="V232" s="112" t="s">
        <v>56</v>
      </c>
      <c r="W232" s="2" t="e">
        <v>#DIV/0!</v>
      </c>
      <c r="X232" t="s">
        <v>56</v>
      </c>
      <c r="Y232" t="s">
        <v>56</v>
      </c>
      <c r="Z232" t="s">
        <v>56</v>
      </c>
      <c r="AA232" t="s">
        <v>56</v>
      </c>
      <c r="AB232" s="180" t="s">
        <v>56</v>
      </c>
      <c r="AC232" s="180" t="s">
        <v>56</v>
      </c>
      <c r="AD232" s="180" t="s">
        <v>56</v>
      </c>
      <c r="AE232" s="2" t="e">
        <v>#VALUE!</v>
      </c>
      <c r="AF232" t="s">
        <v>56</v>
      </c>
      <c r="AG232" t="s">
        <v>56</v>
      </c>
      <c r="AH232" t="s">
        <v>56</v>
      </c>
      <c r="AI232" t="s">
        <v>56</v>
      </c>
      <c r="AJ232" s="181" t="s">
        <v>56</v>
      </c>
      <c r="AK232" s="181" t="s">
        <v>56</v>
      </c>
      <c r="AL232" s="181" t="s">
        <v>56</v>
      </c>
      <c r="AM232" s="181" t="s">
        <v>56</v>
      </c>
      <c r="AN232" s="181" t="s">
        <v>56</v>
      </c>
      <c r="AO232" s="181" t="s">
        <v>56</v>
      </c>
      <c r="AP232" s="181" t="s">
        <v>56</v>
      </c>
      <c r="AQ232" s="181" t="s">
        <v>56</v>
      </c>
    </row>
    <row r="233" spans="1:43" x14ac:dyDescent="0.3">
      <c r="A233" s="40">
        <v>2371</v>
      </c>
      <c r="B233" s="108" t="b">
        <v>1</v>
      </c>
      <c r="C233" s="127" t="s">
        <v>88</v>
      </c>
      <c r="D233" s="108" t="s">
        <v>56</v>
      </c>
      <c r="E233" s="108" t="s">
        <v>67</v>
      </c>
      <c r="F233" s="150" t="s">
        <v>47</v>
      </c>
      <c r="G233" s="121">
        <v>3</v>
      </c>
      <c r="H233" s="189" t="s">
        <v>56</v>
      </c>
      <c r="I233" s="189" t="s">
        <v>56</v>
      </c>
      <c r="J233" s="189" t="s">
        <v>56</v>
      </c>
      <c r="K233" s="189" t="s">
        <v>56</v>
      </c>
      <c r="L233" s="189" t="s">
        <v>56</v>
      </c>
      <c r="M233" s="189" t="s">
        <v>56</v>
      </c>
      <c r="N233" s="189" t="s">
        <v>56</v>
      </c>
      <c r="O233" s="189" t="s">
        <v>56</v>
      </c>
      <c r="P233" s="189" t="s">
        <v>56</v>
      </c>
      <c r="Q233" s="189" t="s">
        <v>56</v>
      </c>
      <c r="R233" s="189" t="s">
        <v>56</v>
      </c>
      <c r="S233" s="189" t="s">
        <v>56</v>
      </c>
      <c r="T233" s="112" t="s">
        <v>56</v>
      </c>
      <c r="U233" s="112" t="s">
        <v>56</v>
      </c>
      <c r="V233" s="112" t="s">
        <v>56</v>
      </c>
      <c r="W233" s="2" t="e">
        <v>#DIV/0!</v>
      </c>
      <c r="X233" t="s">
        <v>56</v>
      </c>
      <c r="Y233" t="s">
        <v>56</v>
      </c>
      <c r="Z233" t="s">
        <v>56</v>
      </c>
      <c r="AA233" t="s">
        <v>56</v>
      </c>
      <c r="AB233" s="180" t="s">
        <v>56</v>
      </c>
      <c r="AC233" s="180" t="s">
        <v>56</v>
      </c>
      <c r="AD233" s="180" t="s">
        <v>56</v>
      </c>
      <c r="AE233" s="2" t="e">
        <v>#VALUE!</v>
      </c>
      <c r="AF233" t="s">
        <v>56</v>
      </c>
      <c r="AG233" t="s">
        <v>56</v>
      </c>
      <c r="AH233" t="s">
        <v>56</v>
      </c>
      <c r="AI233" t="s">
        <v>56</v>
      </c>
      <c r="AJ233" s="181" t="s">
        <v>56</v>
      </c>
      <c r="AK233" s="181" t="s">
        <v>56</v>
      </c>
      <c r="AL233" s="181" t="s">
        <v>56</v>
      </c>
      <c r="AM233" s="181" t="s">
        <v>56</v>
      </c>
      <c r="AN233" s="181" t="s">
        <v>56</v>
      </c>
      <c r="AO233" s="181" t="s">
        <v>56</v>
      </c>
      <c r="AP233" s="181" t="s">
        <v>56</v>
      </c>
      <c r="AQ233" s="181" t="s">
        <v>56</v>
      </c>
    </row>
    <row r="234" spans="1:43" x14ac:dyDescent="0.3">
      <c r="A234" s="40">
        <v>2371</v>
      </c>
      <c r="B234" s="108" t="b">
        <v>1</v>
      </c>
      <c r="C234" s="127" t="s">
        <v>88</v>
      </c>
      <c r="D234" s="108" t="s">
        <v>56</v>
      </c>
      <c r="E234" s="108" t="s">
        <v>67</v>
      </c>
      <c r="F234" s="150" t="s">
        <v>47</v>
      </c>
      <c r="G234" s="121">
        <v>4</v>
      </c>
      <c r="H234" s="189" t="s">
        <v>56</v>
      </c>
      <c r="I234" s="189" t="s">
        <v>56</v>
      </c>
      <c r="J234" s="189" t="s">
        <v>56</v>
      </c>
      <c r="K234" s="189" t="s">
        <v>56</v>
      </c>
      <c r="L234" s="189" t="s">
        <v>56</v>
      </c>
      <c r="M234" s="189" t="s">
        <v>56</v>
      </c>
      <c r="N234" s="189" t="s">
        <v>56</v>
      </c>
      <c r="O234" s="189" t="s">
        <v>56</v>
      </c>
      <c r="P234" s="189" t="s">
        <v>56</v>
      </c>
      <c r="Q234" s="189" t="s">
        <v>56</v>
      </c>
      <c r="R234" s="189" t="s">
        <v>56</v>
      </c>
      <c r="S234" s="189" t="s">
        <v>56</v>
      </c>
      <c r="T234" s="112" t="s">
        <v>56</v>
      </c>
      <c r="U234" s="112" t="s">
        <v>56</v>
      </c>
      <c r="V234" s="112" t="s">
        <v>56</v>
      </c>
      <c r="W234" s="2" t="e">
        <v>#DIV/0!</v>
      </c>
      <c r="X234" t="s">
        <v>56</v>
      </c>
      <c r="Y234" t="s">
        <v>56</v>
      </c>
      <c r="Z234" t="s">
        <v>56</v>
      </c>
      <c r="AA234" t="s">
        <v>56</v>
      </c>
      <c r="AB234" s="180" t="s">
        <v>56</v>
      </c>
      <c r="AC234" s="180" t="s">
        <v>56</v>
      </c>
      <c r="AD234" s="180" t="s">
        <v>56</v>
      </c>
      <c r="AE234" s="2" t="e">
        <v>#VALUE!</v>
      </c>
      <c r="AF234" t="s">
        <v>56</v>
      </c>
      <c r="AG234" t="s">
        <v>56</v>
      </c>
      <c r="AH234" t="s">
        <v>56</v>
      </c>
      <c r="AI234" t="s">
        <v>56</v>
      </c>
      <c r="AJ234" s="181" t="s">
        <v>56</v>
      </c>
      <c r="AK234" s="181" t="s">
        <v>56</v>
      </c>
      <c r="AL234" s="181" t="s">
        <v>56</v>
      </c>
      <c r="AM234" s="181" t="s">
        <v>56</v>
      </c>
      <c r="AN234" s="181" t="s">
        <v>56</v>
      </c>
      <c r="AO234" s="181" t="s">
        <v>56</v>
      </c>
      <c r="AP234" s="181" t="s">
        <v>56</v>
      </c>
      <c r="AQ234" s="181" t="s">
        <v>56</v>
      </c>
    </row>
    <row r="235" spans="1:43" x14ac:dyDescent="0.3">
      <c r="A235" s="40">
        <v>2371</v>
      </c>
      <c r="B235" s="108" t="b">
        <v>1</v>
      </c>
      <c r="C235" s="127" t="s">
        <v>88</v>
      </c>
      <c r="D235" s="108" t="s">
        <v>56</v>
      </c>
      <c r="E235" s="108" t="s">
        <v>67</v>
      </c>
      <c r="F235" s="150" t="s">
        <v>217</v>
      </c>
      <c r="G235" s="121">
        <v>1</v>
      </c>
      <c r="H235" s="189" t="s">
        <v>56</v>
      </c>
      <c r="I235" s="189" t="s">
        <v>56</v>
      </c>
      <c r="J235" s="189" t="s">
        <v>56</v>
      </c>
      <c r="K235" s="189" t="s">
        <v>56</v>
      </c>
      <c r="L235" s="189" t="s">
        <v>56</v>
      </c>
      <c r="M235" s="189" t="s">
        <v>56</v>
      </c>
      <c r="N235" s="189" t="s">
        <v>56</v>
      </c>
      <c r="O235" s="189" t="s">
        <v>56</v>
      </c>
      <c r="P235" s="189" t="s">
        <v>56</v>
      </c>
      <c r="Q235" s="189" t="s">
        <v>56</v>
      </c>
      <c r="R235" s="189" t="s">
        <v>56</v>
      </c>
      <c r="S235" s="189" t="s">
        <v>56</v>
      </c>
      <c r="T235" s="112" t="s">
        <v>56</v>
      </c>
      <c r="U235" s="112" t="s">
        <v>56</v>
      </c>
      <c r="V235" s="112" t="s">
        <v>56</v>
      </c>
      <c r="W235" s="2" t="e">
        <v>#DIV/0!</v>
      </c>
      <c r="X235" t="s">
        <v>56</v>
      </c>
      <c r="Y235" t="s">
        <v>56</v>
      </c>
      <c r="Z235" t="s">
        <v>56</v>
      </c>
      <c r="AA235" t="s">
        <v>56</v>
      </c>
      <c r="AB235" s="180" t="s">
        <v>56</v>
      </c>
      <c r="AC235" s="180" t="s">
        <v>56</v>
      </c>
      <c r="AD235" s="180" t="s">
        <v>56</v>
      </c>
      <c r="AE235" s="2" t="e">
        <v>#VALUE!</v>
      </c>
      <c r="AF235" t="s">
        <v>56</v>
      </c>
      <c r="AG235" t="s">
        <v>56</v>
      </c>
      <c r="AH235" t="s">
        <v>56</v>
      </c>
      <c r="AI235" t="s">
        <v>56</v>
      </c>
      <c r="AJ235" s="181" t="s">
        <v>56</v>
      </c>
      <c r="AK235" s="181" t="s">
        <v>56</v>
      </c>
      <c r="AL235" s="181" t="s">
        <v>56</v>
      </c>
      <c r="AM235" s="181" t="s">
        <v>56</v>
      </c>
      <c r="AN235" s="181" t="s">
        <v>56</v>
      </c>
      <c r="AO235" s="181" t="s">
        <v>56</v>
      </c>
      <c r="AP235" s="181" t="s">
        <v>56</v>
      </c>
      <c r="AQ235" s="181" t="s">
        <v>56</v>
      </c>
    </row>
    <row r="236" spans="1:43" x14ac:dyDescent="0.3">
      <c r="A236" s="40">
        <v>2371</v>
      </c>
      <c r="B236" s="108" t="b">
        <v>1</v>
      </c>
      <c r="C236" s="127" t="s">
        <v>88</v>
      </c>
      <c r="D236" s="108" t="s">
        <v>56</v>
      </c>
      <c r="E236" s="108" t="s">
        <v>67</v>
      </c>
      <c r="F236" s="150" t="s">
        <v>217</v>
      </c>
      <c r="G236" s="121">
        <v>2</v>
      </c>
      <c r="H236" s="189" t="s">
        <v>56</v>
      </c>
      <c r="I236" s="189" t="s">
        <v>56</v>
      </c>
      <c r="J236" s="189" t="s">
        <v>56</v>
      </c>
      <c r="K236" s="189" t="s">
        <v>56</v>
      </c>
      <c r="L236" s="189" t="s">
        <v>56</v>
      </c>
      <c r="M236" s="189" t="s">
        <v>56</v>
      </c>
      <c r="N236" s="189" t="s">
        <v>56</v>
      </c>
      <c r="O236" s="189" t="s">
        <v>56</v>
      </c>
      <c r="P236" s="189" t="s">
        <v>56</v>
      </c>
      <c r="Q236" s="189" t="s">
        <v>56</v>
      </c>
      <c r="R236" s="189" t="s">
        <v>56</v>
      </c>
      <c r="S236" s="189" t="s">
        <v>56</v>
      </c>
      <c r="T236" s="112" t="s">
        <v>56</v>
      </c>
      <c r="U236" s="112" t="s">
        <v>56</v>
      </c>
      <c r="V236" s="112" t="s">
        <v>56</v>
      </c>
      <c r="W236" s="2" t="e">
        <v>#DIV/0!</v>
      </c>
      <c r="X236" t="s">
        <v>56</v>
      </c>
      <c r="Y236" t="s">
        <v>56</v>
      </c>
      <c r="Z236" t="s">
        <v>56</v>
      </c>
      <c r="AA236" t="s">
        <v>56</v>
      </c>
      <c r="AB236" s="180" t="s">
        <v>56</v>
      </c>
      <c r="AC236" s="180" t="s">
        <v>56</v>
      </c>
      <c r="AD236" s="180" t="s">
        <v>56</v>
      </c>
      <c r="AE236" s="2" t="e">
        <v>#VALUE!</v>
      </c>
      <c r="AF236" t="s">
        <v>56</v>
      </c>
      <c r="AG236" t="s">
        <v>56</v>
      </c>
      <c r="AH236" t="s">
        <v>56</v>
      </c>
      <c r="AI236" t="s">
        <v>56</v>
      </c>
      <c r="AJ236" s="181" t="s">
        <v>56</v>
      </c>
      <c r="AK236" s="181" t="s">
        <v>56</v>
      </c>
      <c r="AL236" s="181" t="s">
        <v>56</v>
      </c>
      <c r="AM236" s="181" t="s">
        <v>56</v>
      </c>
      <c r="AN236" s="181" t="s">
        <v>56</v>
      </c>
      <c r="AO236" s="181" t="s">
        <v>56</v>
      </c>
      <c r="AP236" s="181" t="s">
        <v>56</v>
      </c>
      <c r="AQ236" s="181" t="s">
        <v>56</v>
      </c>
    </row>
    <row r="237" spans="1:43" x14ac:dyDescent="0.3">
      <c r="A237" s="40">
        <v>2371</v>
      </c>
      <c r="B237" s="108" t="b">
        <v>1</v>
      </c>
      <c r="C237" s="127" t="s">
        <v>88</v>
      </c>
      <c r="D237" s="108" t="s">
        <v>56</v>
      </c>
      <c r="E237" s="108" t="s">
        <v>67</v>
      </c>
      <c r="F237" s="150" t="s">
        <v>217</v>
      </c>
      <c r="G237" s="121">
        <v>3</v>
      </c>
      <c r="H237" s="189" t="s">
        <v>56</v>
      </c>
      <c r="I237" s="189" t="s">
        <v>56</v>
      </c>
      <c r="J237" s="189" t="s">
        <v>56</v>
      </c>
      <c r="K237" s="189" t="s">
        <v>56</v>
      </c>
      <c r="L237" s="189" t="s">
        <v>56</v>
      </c>
      <c r="M237" s="189" t="s">
        <v>56</v>
      </c>
      <c r="N237" s="189" t="s">
        <v>56</v>
      </c>
      <c r="O237" s="189" t="s">
        <v>56</v>
      </c>
      <c r="P237" s="189" t="s">
        <v>56</v>
      </c>
      <c r="Q237" s="189" t="s">
        <v>56</v>
      </c>
      <c r="R237" s="189" t="s">
        <v>56</v>
      </c>
      <c r="S237" s="189" t="s">
        <v>56</v>
      </c>
      <c r="T237" s="112" t="s">
        <v>56</v>
      </c>
      <c r="U237" s="112" t="s">
        <v>56</v>
      </c>
      <c r="V237" s="112" t="s">
        <v>56</v>
      </c>
      <c r="W237" s="2" t="e">
        <v>#DIV/0!</v>
      </c>
      <c r="X237" t="s">
        <v>56</v>
      </c>
      <c r="Y237" t="s">
        <v>56</v>
      </c>
      <c r="Z237" t="s">
        <v>56</v>
      </c>
      <c r="AA237" t="s">
        <v>56</v>
      </c>
      <c r="AB237" s="180" t="s">
        <v>56</v>
      </c>
      <c r="AC237" s="180" t="s">
        <v>56</v>
      </c>
      <c r="AD237" s="180" t="s">
        <v>56</v>
      </c>
      <c r="AE237" s="2" t="e">
        <v>#VALUE!</v>
      </c>
      <c r="AF237" t="s">
        <v>56</v>
      </c>
      <c r="AG237" t="s">
        <v>56</v>
      </c>
      <c r="AH237" t="s">
        <v>56</v>
      </c>
      <c r="AI237" t="s">
        <v>56</v>
      </c>
      <c r="AJ237" s="181" t="s">
        <v>56</v>
      </c>
      <c r="AK237" s="181" t="s">
        <v>56</v>
      </c>
      <c r="AL237" s="181" t="s">
        <v>56</v>
      </c>
      <c r="AM237" s="181" t="s">
        <v>56</v>
      </c>
      <c r="AN237" s="181" t="s">
        <v>56</v>
      </c>
      <c r="AO237" s="181" t="s">
        <v>56</v>
      </c>
      <c r="AP237" s="181" t="s">
        <v>56</v>
      </c>
      <c r="AQ237" s="181" t="s">
        <v>56</v>
      </c>
    </row>
    <row r="238" spans="1:43" x14ac:dyDescent="0.3">
      <c r="A238" s="40">
        <v>2371</v>
      </c>
      <c r="B238" s="108" t="b">
        <v>1</v>
      </c>
      <c r="C238" s="127" t="s">
        <v>88</v>
      </c>
      <c r="D238" s="108" t="s">
        <v>56</v>
      </c>
      <c r="E238" s="108" t="s">
        <v>67</v>
      </c>
      <c r="F238" s="150" t="s">
        <v>217</v>
      </c>
      <c r="G238" s="121">
        <v>4</v>
      </c>
      <c r="H238" s="189" t="s">
        <v>56</v>
      </c>
      <c r="I238" s="189" t="s">
        <v>56</v>
      </c>
      <c r="J238" s="189" t="s">
        <v>56</v>
      </c>
      <c r="K238" s="189" t="s">
        <v>56</v>
      </c>
      <c r="L238" s="189" t="s">
        <v>56</v>
      </c>
      <c r="M238" s="189" t="s">
        <v>56</v>
      </c>
      <c r="N238" s="189" t="s">
        <v>56</v>
      </c>
      <c r="O238" s="189" t="s">
        <v>56</v>
      </c>
      <c r="P238" s="189" t="s">
        <v>56</v>
      </c>
      <c r="Q238" s="189" t="s">
        <v>56</v>
      </c>
      <c r="R238" s="189" t="s">
        <v>56</v>
      </c>
      <c r="S238" s="189" t="s">
        <v>56</v>
      </c>
      <c r="T238" s="112" t="s">
        <v>56</v>
      </c>
      <c r="U238" s="112" t="s">
        <v>56</v>
      </c>
      <c r="V238" s="112" t="s">
        <v>56</v>
      </c>
      <c r="W238" s="2" t="e">
        <v>#DIV/0!</v>
      </c>
      <c r="X238" t="s">
        <v>56</v>
      </c>
      <c r="Y238" t="s">
        <v>56</v>
      </c>
      <c r="Z238" t="s">
        <v>56</v>
      </c>
      <c r="AA238" t="s">
        <v>56</v>
      </c>
      <c r="AB238" s="180" t="s">
        <v>56</v>
      </c>
      <c r="AC238" s="180" t="s">
        <v>56</v>
      </c>
      <c r="AD238" s="180" t="s">
        <v>56</v>
      </c>
      <c r="AE238" s="2" t="e">
        <v>#VALUE!</v>
      </c>
      <c r="AF238" t="s">
        <v>56</v>
      </c>
      <c r="AG238" t="s">
        <v>56</v>
      </c>
      <c r="AH238" t="s">
        <v>56</v>
      </c>
      <c r="AI238" t="s">
        <v>56</v>
      </c>
      <c r="AJ238" s="181" t="s">
        <v>56</v>
      </c>
      <c r="AK238" s="181" t="s">
        <v>56</v>
      </c>
      <c r="AL238" s="181" t="s">
        <v>56</v>
      </c>
      <c r="AM238" s="181" t="s">
        <v>56</v>
      </c>
      <c r="AN238" s="181" t="s">
        <v>56</v>
      </c>
      <c r="AO238" s="181" t="s">
        <v>56</v>
      </c>
      <c r="AP238" s="181" t="s">
        <v>56</v>
      </c>
      <c r="AQ238" s="181" t="s">
        <v>56</v>
      </c>
    </row>
    <row r="239" spans="1:43" ht="1.5" customHeight="1" x14ac:dyDescent="0.3">
      <c r="A239" s="40">
        <v>2371</v>
      </c>
      <c r="B239" s="108" t="b">
        <v>1</v>
      </c>
      <c r="C239" s="127" t="s">
        <v>88</v>
      </c>
      <c r="D239" s="108" t="s">
        <v>56</v>
      </c>
      <c r="E239" s="108" t="s">
        <v>67</v>
      </c>
      <c r="F239" s="108" t="s">
        <v>56</v>
      </c>
      <c r="G239" s="121">
        <v>1</v>
      </c>
      <c r="H239" s="189" t="s">
        <v>56</v>
      </c>
      <c r="I239" s="189" t="s">
        <v>56</v>
      </c>
      <c r="J239" s="189" t="s">
        <v>56</v>
      </c>
      <c r="K239" s="189" t="s">
        <v>56</v>
      </c>
      <c r="L239" s="189" t="s">
        <v>56</v>
      </c>
      <c r="M239" s="189" t="s">
        <v>56</v>
      </c>
      <c r="N239" s="189" t="s">
        <v>56</v>
      </c>
      <c r="O239" s="2" t="e">
        <v>#VALUE!</v>
      </c>
      <c r="P239" s="189" t="e">
        <v>#VALUE!</v>
      </c>
      <c r="Q239" s="189" t="e">
        <v>#VALUE!</v>
      </c>
      <c r="R239" s="189" t="e">
        <v>#VALUE!</v>
      </c>
      <c r="S239" s="197" t="e">
        <v>#VALUE!</v>
      </c>
      <c r="T239" s="112" t="s">
        <v>56</v>
      </c>
      <c r="U239" s="112" t="s">
        <v>56</v>
      </c>
      <c r="V239" s="112" t="s">
        <v>56</v>
      </c>
      <c r="W239" s="2" t="e">
        <v>#DIV/0!</v>
      </c>
      <c r="X239" t="s">
        <v>56</v>
      </c>
      <c r="Y239" t="s">
        <v>56</v>
      </c>
      <c r="Z239" t="s">
        <v>56</v>
      </c>
      <c r="AA239" t="s">
        <v>56</v>
      </c>
      <c r="AB239" s="180" t="s">
        <v>56</v>
      </c>
      <c r="AC239" s="180" t="s">
        <v>56</v>
      </c>
      <c r="AD239" s="180" t="s">
        <v>56</v>
      </c>
      <c r="AE239" s="2" t="e">
        <v>#VALUE!</v>
      </c>
      <c r="AF239" t="s">
        <v>56</v>
      </c>
      <c r="AG239" t="s">
        <v>56</v>
      </c>
      <c r="AH239" t="s">
        <v>56</v>
      </c>
      <c r="AI239" t="s">
        <v>56</v>
      </c>
      <c r="AJ239" s="181" t="s">
        <v>56</v>
      </c>
      <c r="AK239" s="181" t="s">
        <v>56</v>
      </c>
      <c r="AL239" s="181" t="s">
        <v>56</v>
      </c>
      <c r="AM239" s="181" t="s">
        <v>56</v>
      </c>
      <c r="AN239" s="181" t="s">
        <v>56</v>
      </c>
      <c r="AO239" s="181" t="s">
        <v>56</v>
      </c>
      <c r="AP239" s="181" t="s">
        <v>56</v>
      </c>
      <c r="AQ239" s="181" t="s">
        <v>56</v>
      </c>
    </row>
    <row r="240" spans="1:43" hidden="1" x14ac:dyDescent="0.3">
      <c r="A240" s="40">
        <v>2371</v>
      </c>
      <c r="B240" s="108" t="b">
        <v>1</v>
      </c>
      <c r="C240" s="127" t="s">
        <v>88</v>
      </c>
      <c r="D240" s="108" t="s">
        <v>56</v>
      </c>
      <c r="E240" s="108" t="s">
        <v>67</v>
      </c>
      <c r="F240" s="108" t="s">
        <v>56</v>
      </c>
      <c r="G240" s="121">
        <v>2</v>
      </c>
      <c r="H240" s="189" t="s">
        <v>56</v>
      </c>
      <c r="I240" s="189" t="s">
        <v>56</v>
      </c>
      <c r="J240" s="189" t="s">
        <v>56</v>
      </c>
      <c r="K240" s="189" t="s">
        <v>56</v>
      </c>
      <c r="L240" s="189" t="s">
        <v>56</v>
      </c>
      <c r="M240" s="189" t="s">
        <v>56</v>
      </c>
      <c r="N240" s="189" t="s">
        <v>56</v>
      </c>
      <c r="O240" s="2" t="e">
        <v>#VALUE!</v>
      </c>
      <c r="P240" s="189" t="e">
        <v>#VALUE!</v>
      </c>
      <c r="Q240" s="189" t="e">
        <v>#VALUE!</v>
      </c>
      <c r="R240" s="189" t="e">
        <v>#VALUE!</v>
      </c>
      <c r="S240" s="197" t="e">
        <v>#VALUE!</v>
      </c>
      <c r="T240" s="112" t="s">
        <v>56</v>
      </c>
      <c r="U240" s="112" t="s">
        <v>56</v>
      </c>
      <c r="V240" s="112" t="s">
        <v>56</v>
      </c>
      <c r="W240" s="2" t="e">
        <v>#DIV/0!</v>
      </c>
      <c r="X240" t="s">
        <v>56</v>
      </c>
      <c r="Y240" t="s">
        <v>56</v>
      </c>
      <c r="Z240" t="s">
        <v>56</v>
      </c>
      <c r="AA240" t="s">
        <v>56</v>
      </c>
      <c r="AB240" s="180" t="s">
        <v>56</v>
      </c>
      <c r="AC240" s="180" t="s">
        <v>56</v>
      </c>
      <c r="AD240" s="180" t="s">
        <v>56</v>
      </c>
      <c r="AE240" s="2" t="e">
        <v>#VALUE!</v>
      </c>
      <c r="AF240" t="s">
        <v>56</v>
      </c>
      <c r="AG240" t="s">
        <v>56</v>
      </c>
      <c r="AH240" t="s">
        <v>56</v>
      </c>
      <c r="AI240" t="s">
        <v>56</v>
      </c>
      <c r="AJ240" s="181" t="s">
        <v>56</v>
      </c>
      <c r="AK240" s="181" t="s">
        <v>56</v>
      </c>
      <c r="AL240" s="181" t="s">
        <v>56</v>
      </c>
      <c r="AM240" s="181" t="s">
        <v>56</v>
      </c>
      <c r="AN240" s="181" t="s">
        <v>56</v>
      </c>
      <c r="AO240" s="181" t="s">
        <v>56</v>
      </c>
      <c r="AP240" s="181" t="s">
        <v>56</v>
      </c>
      <c r="AQ240" s="181" t="s">
        <v>56</v>
      </c>
    </row>
    <row r="241" spans="1:43" hidden="1" x14ac:dyDescent="0.3">
      <c r="A241" s="40">
        <v>2371</v>
      </c>
      <c r="B241" s="108" t="b">
        <v>1</v>
      </c>
      <c r="C241" s="127" t="s">
        <v>88</v>
      </c>
      <c r="D241" s="108" t="s">
        <v>56</v>
      </c>
      <c r="E241" s="108" t="s">
        <v>67</v>
      </c>
      <c r="F241" s="108" t="s">
        <v>56</v>
      </c>
      <c r="G241" s="121">
        <v>3</v>
      </c>
      <c r="H241" s="189" t="s">
        <v>56</v>
      </c>
      <c r="I241" s="189" t="s">
        <v>56</v>
      </c>
      <c r="J241" s="189" t="s">
        <v>56</v>
      </c>
      <c r="K241" s="189" t="s">
        <v>56</v>
      </c>
      <c r="L241" s="189" t="s">
        <v>56</v>
      </c>
      <c r="M241" s="189" t="s">
        <v>56</v>
      </c>
      <c r="N241" s="189" t="s">
        <v>56</v>
      </c>
      <c r="O241" s="2" t="e">
        <v>#VALUE!</v>
      </c>
      <c r="P241" s="189" t="e">
        <v>#VALUE!</v>
      </c>
      <c r="Q241" s="189" t="e">
        <v>#VALUE!</v>
      </c>
      <c r="R241" s="189" t="e">
        <v>#VALUE!</v>
      </c>
      <c r="S241" s="197" t="e">
        <v>#VALUE!</v>
      </c>
      <c r="T241" s="112" t="s">
        <v>56</v>
      </c>
      <c r="U241" s="112" t="s">
        <v>56</v>
      </c>
      <c r="V241" s="112" t="s">
        <v>56</v>
      </c>
      <c r="W241" s="2" t="e">
        <v>#DIV/0!</v>
      </c>
      <c r="X241" t="s">
        <v>56</v>
      </c>
      <c r="Y241" t="s">
        <v>56</v>
      </c>
      <c r="Z241" t="s">
        <v>56</v>
      </c>
      <c r="AA241" t="s">
        <v>56</v>
      </c>
      <c r="AB241" s="180" t="s">
        <v>56</v>
      </c>
      <c r="AC241" s="180" t="s">
        <v>56</v>
      </c>
      <c r="AD241" s="180" t="s">
        <v>56</v>
      </c>
      <c r="AE241" s="2" t="e">
        <v>#VALUE!</v>
      </c>
      <c r="AF241" t="s">
        <v>56</v>
      </c>
      <c r="AG241" t="s">
        <v>56</v>
      </c>
      <c r="AH241" t="s">
        <v>56</v>
      </c>
      <c r="AI241" t="s">
        <v>56</v>
      </c>
      <c r="AJ241" s="181" t="s">
        <v>56</v>
      </c>
      <c r="AK241" s="181" t="s">
        <v>56</v>
      </c>
      <c r="AL241" s="181" t="s">
        <v>56</v>
      </c>
      <c r="AM241" s="181" t="s">
        <v>56</v>
      </c>
      <c r="AN241" s="181" t="s">
        <v>56</v>
      </c>
      <c r="AO241" s="181" t="s">
        <v>56</v>
      </c>
      <c r="AP241" s="181" t="s">
        <v>56</v>
      </c>
      <c r="AQ241" s="181" t="s">
        <v>56</v>
      </c>
    </row>
    <row r="242" spans="1:43" hidden="1" x14ac:dyDescent="0.3">
      <c r="A242" s="40">
        <v>2371</v>
      </c>
      <c r="B242" s="108" t="b">
        <v>1</v>
      </c>
      <c r="C242" s="127" t="s">
        <v>88</v>
      </c>
      <c r="D242" s="108" t="s">
        <v>56</v>
      </c>
      <c r="E242" s="108" t="s">
        <v>67</v>
      </c>
      <c r="F242" s="128" t="s">
        <v>56</v>
      </c>
      <c r="G242" s="123">
        <v>4</v>
      </c>
      <c r="H242" s="189" t="s">
        <v>56</v>
      </c>
      <c r="I242" s="189" t="s">
        <v>56</v>
      </c>
      <c r="J242" s="189" t="s">
        <v>56</v>
      </c>
      <c r="K242" s="189" t="s">
        <v>56</v>
      </c>
      <c r="L242" s="189" t="s">
        <v>56</v>
      </c>
      <c r="M242" s="189" t="s">
        <v>56</v>
      </c>
      <c r="N242" s="189" t="s">
        <v>56</v>
      </c>
      <c r="O242" s="2" t="e">
        <v>#VALUE!</v>
      </c>
      <c r="P242" s="189" t="e">
        <v>#VALUE!</v>
      </c>
      <c r="Q242" s="189" t="e">
        <v>#VALUE!</v>
      </c>
      <c r="R242" s="189" t="e">
        <v>#VALUE!</v>
      </c>
      <c r="S242" s="197" t="e">
        <v>#VALUE!</v>
      </c>
      <c r="T242" s="112" t="s">
        <v>56</v>
      </c>
      <c r="U242" s="112" t="s">
        <v>56</v>
      </c>
      <c r="V242" s="112" t="s">
        <v>56</v>
      </c>
      <c r="W242" s="2" t="e">
        <v>#DIV/0!</v>
      </c>
      <c r="X242" t="s">
        <v>56</v>
      </c>
      <c r="Y242" t="s">
        <v>56</v>
      </c>
      <c r="Z242" t="s">
        <v>56</v>
      </c>
      <c r="AA242" t="s">
        <v>56</v>
      </c>
      <c r="AB242" s="180" t="s">
        <v>56</v>
      </c>
      <c r="AC242" s="180" t="s">
        <v>56</v>
      </c>
      <c r="AD242" s="180" t="s">
        <v>56</v>
      </c>
      <c r="AE242" s="2" t="e">
        <v>#VALUE!</v>
      </c>
      <c r="AF242" t="s">
        <v>56</v>
      </c>
      <c r="AG242" t="s">
        <v>56</v>
      </c>
      <c r="AH242" t="s">
        <v>56</v>
      </c>
      <c r="AI242" t="s">
        <v>56</v>
      </c>
      <c r="AJ242" s="181" t="s">
        <v>56</v>
      </c>
      <c r="AK242" s="181" t="s">
        <v>56</v>
      </c>
      <c r="AL242" s="181" t="s">
        <v>56</v>
      </c>
      <c r="AM242" s="181" t="s">
        <v>56</v>
      </c>
      <c r="AN242" s="181" t="s">
        <v>56</v>
      </c>
      <c r="AO242" s="181" t="s">
        <v>56</v>
      </c>
      <c r="AP242" s="181" t="s">
        <v>56</v>
      </c>
      <c r="AQ242" s="181" t="s">
        <v>56</v>
      </c>
    </row>
    <row r="243" spans="1:43" s="116" customFormat="1" x14ac:dyDescent="0.3">
      <c r="A243" s="129">
        <v>2374</v>
      </c>
      <c r="B243" s="130" t="b">
        <v>0</v>
      </c>
      <c r="C243" s="127" t="s">
        <v>88</v>
      </c>
      <c r="D243" s="130">
        <v>1</v>
      </c>
      <c r="E243" s="130" t="s">
        <v>68</v>
      </c>
      <c r="F243" s="130" t="s">
        <v>44</v>
      </c>
      <c r="G243" s="124">
        <v>1</v>
      </c>
      <c r="H243" s="185">
        <v>1362.4473698893817</v>
      </c>
      <c r="I243" s="185">
        <v>1022.2183993542139</v>
      </c>
      <c r="J243" s="185">
        <v>980.74429422217918</v>
      </c>
      <c r="K243" s="2">
        <v>1121.8033544885916</v>
      </c>
      <c r="L243" s="185">
        <v>330.12354679999999</v>
      </c>
      <c r="M243" s="185">
        <v>324.12354679999999</v>
      </c>
      <c r="N243" s="185">
        <v>318.12354679999999</v>
      </c>
      <c r="O243" s="197">
        <f>AVERAGE(L243:N243)</f>
        <v>324.12354679999999</v>
      </c>
      <c r="P243" s="185">
        <v>199.94965411395034</v>
      </c>
      <c r="Q243" s="185">
        <v>383.90333589878463</v>
      </c>
      <c r="R243" s="185">
        <v>0</v>
      </c>
      <c r="S243" s="197">
        <v>194.61766333757799</v>
      </c>
      <c r="T243">
        <v>11.863</v>
      </c>
      <c r="U243">
        <v>17.599</v>
      </c>
      <c r="V243">
        <v>6.2169999999999996</v>
      </c>
      <c r="W243" s="2">
        <v>11.893000000000001</v>
      </c>
      <c r="X243" t="s">
        <v>56</v>
      </c>
      <c r="Y243" t="s">
        <v>56</v>
      </c>
      <c r="Z243" t="s">
        <v>56</v>
      </c>
      <c r="AA243" t="s">
        <v>56</v>
      </c>
      <c r="AB243" s="184">
        <v>0.94999999999999718</v>
      </c>
      <c r="AC243" s="184">
        <v>0.70450000000000157</v>
      </c>
      <c r="AD243" s="184">
        <v>1.1029999999999986</v>
      </c>
      <c r="AE243" s="2">
        <v>0.91916666666666591</v>
      </c>
      <c r="AI243" s="113">
        <v>0</v>
      </c>
      <c r="AJ243" s="185">
        <v>274.63132244448849</v>
      </c>
      <c r="AK243" s="185">
        <v>288.33831221917723</v>
      </c>
      <c r="AL243" s="185">
        <v>255.75375758222233</v>
      </c>
      <c r="AM243" s="199">
        <v>181.36402326713321</v>
      </c>
      <c r="AN243" s="185">
        <v>137.31566122224424</v>
      </c>
      <c r="AO243" s="185">
        <v>206.83093825808359</v>
      </c>
      <c r="AP243" s="185">
        <v>233.71120468329485</v>
      </c>
      <c r="AQ243" s="199">
        <v>192.61926805454092</v>
      </c>
    </row>
    <row r="244" spans="1:43" s="116" customFormat="1" x14ac:dyDescent="0.3">
      <c r="A244" s="129">
        <v>2374</v>
      </c>
      <c r="B244" s="130" t="b">
        <v>0</v>
      </c>
      <c r="C244" s="127" t="s">
        <v>88</v>
      </c>
      <c r="D244" s="130">
        <v>1</v>
      </c>
      <c r="E244" s="130" t="s">
        <v>68</v>
      </c>
      <c r="F244" s="130" t="s">
        <v>44</v>
      </c>
      <c r="G244" s="124">
        <v>2</v>
      </c>
      <c r="H244" s="185">
        <v>1393.0986284961534</v>
      </c>
      <c r="I244" s="185">
        <v>1147.8885596419786</v>
      </c>
      <c r="J244" s="185">
        <v>1139.3309881540836</v>
      </c>
      <c r="K244" s="2">
        <v>1226.7727254307385</v>
      </c>
      <c r="L244" s="185">
        <v>210.13545999999999</v>
      </c>
      <c r="M244" s="185">
        <v>197.13545999999999</v>
      </c>
      <c r="N244" s="185">
        <v>183.13545999999999</v>
      </c>
      <c r="O244" s="197">
        <f t="shared" ref="O244:O250" si="0">AVERAGE(L244:N244)</f>
        <v>196.80212666666668</v>
      </c>
      <c r="P244" s="185">
        <v>279.92951575953049</v>
      </c>
      <c r="Q244" s="185">
        <v>315.9204535000415</v>
      </c>
      <c r="R244" s="185">
        <v>0</v>
      </c>
      <c r="S244" s="197">
        <v>198.61665641985732</v>
      </c>
      <c r="T244">
        <v>14.076000000000001</v>
      </c>
      <c r="U244">
        <v>13.099</v>
      </c>
      <c r="V244">
        <v>6.2480000000000002</v>
      </c>
      <c r="W244" s="2">
        <v>11.141</v>
      </c>
      <c r="X244" t="s">
        <v>56</v>
      </c>
      <c r="Y244" t="s">
        <v>56</v>
      </c>
      <c r="Z244" t="s">
        <v>56</v>
      </c>
      <c r="AA244" t="s">
        <v>56</v>
      </c>
      <c r="AB244" s="184">
        <v>0.86333333333333451</v>
      </c>
      <c r="AC244" s="184">
        <v>0.48266666666666441</v>
      </c>
      <c r="AD244" s="184">
        <v>0.65333333333333121</v>
      </c>
      <c r="AE244" s="2">
        <v>0.6664444444444434</v>
      </c>
      <c r="AI244" s="113">
        <v>0</v>
      </c>
      <c r="AJ244" s="185">
        <v>34.328915305561061</v>
      </c>
      <c r="AK244" s="185">
        <v>17.151637973638177</v>
      </c>
      <c r="AL244" s="185">
        <v>10</v>
      </c>
      <c r="AM244" s="199">
        <v>9.0505459912127275</v>
      </c>
      <c r="AN244" s="185">
        <v>720.90722141678225</v>
      </c>
      <c r="AO244" s="185">
        <v>695.39397686926338</v>
      </c>
      <c r="AP244" s="185">
        <v>749.95181479822736</v>
      </c>
      <c r="AQ244" s="199">
        <v>722.08433769475778</v>
      </c>
    </row>
    <row r="245" spans="1:43" s="116" customFormat="1" x14ac:dyDescent="0.3">
      <c r="A245" s="129">
        <v>2374</v>
      </c>
      <c r="B245" s="130" t="b">
        <v>0</v>
      </c>
      <c r="C245" s="127" t="s">
        <v>88</v>
      </c>
      <c r="D245" s="130">
        <v>1</v>
      </c>
      <c r="E245" s="130" t="s">
        <v>68</v>
      </c>
      <c r="F245" s="130" t="s">
        <v>44</v>
      </c>
      <c r="G245" s="124">
        <v>3</v>
      </c>
      <c r="H245" s="185">
        <v>1365.5124957500589</v>
      </c>
      <c r="I245" s="185">
        <v>1218.3864544375538</v>
      </c>
      <c r="J245" s="185">
        <v>1212.0824943990044</v>
      </c>
      <c r="K245" s="2">
        <v>1265.3271481955389</v>
      </c>
      <c r="L245" s="185">
        <v>193.21568400000001</v>
      </c>
      <c r="M245" s="185">
        <v>165.21568400000001</v>
      </c>
      <c r="N245" s="185">
        <v>157.21568400000001</v>
      </c>
      <c r="O245" s="197">
        <f t="shared" si="0"/>
        <v>171.88235066666667</v>
      </c>
      <c r="P245" s="185">
        <v>303.92347425320452</v>
      </c>
      <c r="Q245" s="185">
        <v>335.91541891143657</v>
      </c>
      <c r="R245" s="185">
        <v>0</v>
      </c>
      <c r="S245" s="197">
        <v>213.27963105488038</v>
      </c>
      <c r="T245">
        <v>8.3339999999999996</v>
      </c>
      <c r="U245">
        <v>10.047000000000001</v>
      </c>
      <c r="V245">
        <v>9.5969999999999995</v>
      </c>
      <c r="W245" s="2">
        <v>9.3260000000000005</v>
      </c>
      <c r="X245" t="s">
        <v>56</v>
      </c>
      <c r="Y245" t="s">
        <v>56</v>
      </c>
      <c r="Z245" t="s">
        <v>56</v>
      </c>
      <c r="AA245" t="s">
        <v>56</v>
      </c>
      <c r="AB245" s="184">
        <v>0.91733333333333178</v>
      </c>
      <c r="AC245" s="184">
        <v>1.075333333333333</v>
      </c>
      <c r="AD245" s="184">
        <v>0.65200000000000102</v>
      </c>
      <c r="AE245" s="2">
        <v>0.88155555555555531</v>
      </c>
      <c r="AI245" s="113">
        <v>0</v>
      </c>
      <c r="AJ245" s="185">
        <v>120.1512035694637</v>
      </c>
      <c r="AK245" s="185">
        <v>100.05587117920663</v>
      </c>
      <c r="AL245" s="185">
        <v>130.89608551674527</v>
      </c>
      <c r="AM245" s="199">
        <v>76.983985565317312</v>
      </c>
      <c r="AN245" s="185">
        <v>205.97349183336635</v>
      </c>
      <c r="AO245" s="185">
        <v>218.59594727053781</v>
      </c>
      <c r="AP245" s="185">
        <v>283.43236686636573</v>
      </c>
      <c r="AQ245" s="199">
        <v>236.00060199008996</v>
      </c>
    </row>
    <row r="246" spans="1:43" s="116" customFormat="1" x14ac:dyDescent="0.3">
      <c r="A246" s="129">
        <v>2374</v>
      </c>
      <c r="B246" s="130" t="b">
        <v>0</v>
      </c>
      <c r="C246" s="127" t="s">
        <v>88</v>
      </c>
      <c r="D246" s="130">
        <v>1</v>
      </c>
      <c r="E246" s="130" t="s">
        <v>68</v>
      </c>
      <c r="F246" s="130" t="s">
        <v>44</v>
      </c>
      <c r="G246" s="124">
        <v>4</v>
      </c>
      <c r="H246" s="185">
        <v>1301.1448526758379</v>
      </c>
      <c r="I246" s="185">
        <v>1055.9347838216629</v>
      </c>
      <c r="J246" s="185">
        <v>1061.496941538614</v>
      </c>
      <c r="K246" s="2">
        <v>1139.5255260120382</v>
      </c>
      <c r="L246" s="185">
        <v>147.87748999999999</v>
      </c>
      <c r="M246" s="185">
        <v>145.87748999999999</v>
      </c>
      <c r="N246" s="185">
        <v>120.87748999999999</v>
      </c>
      <c r="O246" s="197">
        <f t="shared" si="0"/>
        <v>138.21082333333334</v>
      </c>
      <c r="P246" s="185">
        <v>187.95267486711333</v>
      </c>
      <c r="Q246" s="185">
        <v>275.93052267725147</v>
      </c>
      <c r="R246" s="185">
        <v>0</v>
      </c>
      <c r="S246" s="197">
        <v>154.62773251478828</v>
      </c>
      <c r="T246">
        <v>10.888</v>
      </c>
      <c r="U246">
        <v>8.4700000000000006</v>
      </c>
      <c r="V246">
        <v>14.445</v>
      </c>
      <c r="W246" s="2">
        <v>11.267666666666665</v>
      </c>
      <c r="X246" t="s">
        <v>56</v>
      </c>
      <c r="Y246" t="s">
        <v>56</v>
      </c>
      <c r="Z246" t="s">
        <v>56</v>
      </c>
      <c r="AA246" t="s">
        <v>56</v>
      </c>
      <c r="AB246" s="184">
        <v>0.91500000000000148</v>
      </c>
      <c r="AC246" s="184">
        <v>0.41833333333333184</v>
      </c>
      <c r="AD246" s="184">
        <v>0.61066666666666458</v>
      </c>
      <c r="AE246" s="2">
        <v>0.64799999999999924</v>
      </c>
      <c r="AI246" s="113">
        <v>0</v>
      </c>
      <c r="AJ246" s="185">
        <v>120.1512035694637</v>
      </c>
      <c r="AK246" s="185">
        <v>76.399137713803171</v>
      </c>
      <c r="AL246" s="185">
        <v>17.470072451919847</v>
      </c>
      <c r="AM246" s="199">
        <v>31.289736721907673</v>
      </c>
      <c r="AN246" s="185">
        <v>738.07167906956261</v>
      </c>
      <c r="AO246" s="185">
        <v>801.46558246346683</v>
      </c>
      <c r="AP246" s="185">
        <v>779.25192547357369</v>
      </c>
      <c r="AQ246" s="199">
        <v>772.92972900220104</v>
      </c>
    </row>
    <row r="247" spans="1:43" s="116" customFormat="1" x14ac:dyDescent="0.3">
      <c r="A247" s="129">
        <v>2374</v>
      </c>
      <c r="B247" s="130" t="b">
        <v>0</v>
      </c>
      <c r="C247" s="127" t="s">
        <v>88</v>
      </c>
      <c r="D247" s="130">
        <v>1</v>
      </c>
      <c r="E247" s="130" t="s">
        <v>68</v>
      </c>
      <c r="F247" s="130" t="s">
        <v>45</v>
      </c>
      <c r="G247" s="124">
        <v>1</v>
      </c>
      <c r="H247" s="185">
        <v>258.19668956927438</v>
      </c>
      <c r="I247" s="185">
        <v>258.49228091710933</v>
      </c>
      <c r="J247" s="185">
        <v>257.37147630517597</v>
      </c>
      <c r="K247" s="2">
        <v>258.02014893051989</v>
      </c>
      <c r="L247" s="185">
        <v>0</v>
      </c>
      <c r="M247" s="185">
        <v>92.688071318651083</v>
      </c>
      <c r="N247" s="185">
        <v>0</v>
      </c>
      <c r="O247" s="197">
        <f t="shared" si="0"/>
        <v>30.896023772883694</v>
      </c>
      <c r="P247" s="185">
        <v>155.96073020888127</v>
      </c>
      <c r="Q247" s="185">
        <v>239.9395849367404</v>
      </c>
      <c r="R247" s="185">
        <v>0</v>
      </c>
      <c r="S247" s="197">
        <v>131.96677171520722</v>
      </c>
      <c r="T247">
        <v>17.902999999999999</v>
      </c>
      <c r="U247">
        <v>17.672999999999998</v>
      </c>
      <c r="V247">
        <v>16.013999999999999</v>
      </c>
      <c r="W247" s="2">
        <v>17.196666666666662</v>
      </c>
      <c r="X247" t="s">
        <v>56</v>
      </c>
      <c r="Y247" t="s">
        <v>56</v>
      </c>
      <c r="Z247" t="s">
        <v>56</v>
      </c>
      <c r="AA247" t="s">
        <v>56</v>
      </c>
      <c r="AB247" s="184">
        <v>0.85199999999999909</v>
      </c>
      <c r="AC247" s="184">
        <v>0.40900000000000131</v>
      </c>
      <c r="AD247" s="184">
        <v>0.57633333333333303</v>
      </c>
      <c r="AE247" s="2">
        <v>0.61244444444444446</v>
      </c>
      <c r="AI247" s="113">
        <v>0</v>
      </c>
      <c r="AJ247" s="185">
        <v>223.13794948614688</v>
      </c>
      <c r="AK247" s="185">
        <v>248.42613761644301</v>
      </c>
      <c r="AL247" s="185">
        <v>222.1728425598493</v>
      </c>
      <c r="AM247" s="199">
        <v>156.86632672543078</v>
      </c>
      <c r="AN247" s="185">
        <v>274.63132244448849</v>
      </c>
      <c r="AO247" s="185">
        <v>340.47238396461444</v>
      </c>
      <c r="AP247" s="185">
        <v>390.12521627600722</v>
      </c>
      <c r="AQ247" s="199">
        <v>335.07630756170335</v>
      </c>
    </row>
    <row r="248" spans="1:43" s="116" customFormat="1" x14ac:dyDescent="0.3">
      <c r="A248" s="129">
        <v>2374</v>
      </c>
      <c r="B248" s="130" t="b">
        <v>0</v>
      </c>
      <c r="C248" s="127" t="s">
        <v>88</v>
      </c>
      <c r="D248" s="130">
        <v>1</v>
      </c>
      <c r="E248" s="130" t="s">
        <v>68</v>
      </c>
      <c r="F248" s="130" t="s">
        <v>45</v>
      </c>
      <c r="G248" s="124">
        <v>2</v>
      </c>
      <c r="H248" s="185">
        <v>256.95683018641694</v>
      </c>
      <c r="I248" s="185">
        <v>244.18836023394908</v>
      </c>
      <c r="J248" s="185">
        <v>258.58316055585885</v>
      </c>
      <c r="K248" s="2">
        <v>253.24278365874167</v>
      </c>
      <c r="L248" s="185">
        <v>0</v>
      </c>
      <c r="M248" s="185">
        <v>130.44987815217561</v>
      </c>
      <c r="N248" s="185">
        <v>0</v>
      </c>
      <c r="O248" s="197">
        <f t="shared" si="0"/>
        <v>43.483292717391869</v>
      </c>
      <c r="P248" s="185">
        <v>139.96475787976524</v>
      </c>
      <c r="Q248" s="185">
        <v>307.92246733548359</v>
      </c>
      <c r="R248" s="185">
        <v>0</v>
      </c>
      <c r="S248" s="197">
        <v>149.29574173841627</v>
      </c>
      <c r="T248">
        <v>16.471</v>
      </c>
      <c r="U248">
        <v>20.515000000000001</v>
      </c>
      <c r="V248">
        <v>15.356999999999999</v>
      </c>
      <c r="W248" s="2">
        <v>17.447666666666667</v>
      </c>
      <c r="X248" t="s">
        <v>56</v>
      </c>
      <c r="Y248" t="s">
        <v>56</v>
      </c>
      <c r="Z248" t="s">
        <v>56</v>
      </c>
      <c r="AA248" t="s">
        <v>56</v>
      </c>
      <c r="AB248" s="184">
        <v>0.55933333333333246</v>
      </c>
      <c r="AC248" s="184">
        <v>0.48433333333333434</v>
      </c>
      <c r="AD248" s="184">
        <v>0.64866666666666595</v>
      </c>
      <c r="AE248" s="2">
        <v>0.5641111111111109</v>
      </c>
      <c r="AI248" s="113">
        <v>0</v>
      </c>
      <c r="AJ248" s="185">
        <v>274.63132244448849</v>
      </c>
      <c r="AK248" s="185">
        <v>242.21649034009658</v>
      </c>
      <c r="AL248" s="185">
        <v>285.7833617173784</v>
      </c>
      <c r="AM248" s="199">
        <v>175.99995068582501</v>
      </c>
      <c r="AN248" s="185">
        <v>154.48011887502477</v>
      </c>
      <c r="AO248" s="185">
        <v>194.04677502109928</v>
      </c>
      <c r="AP248" s="185">
        <v>145.60778635545455</v>
      </c>
      <c r="AQ248" s="199">
        <v>164.7115600838595</v>
      </c>
    </row>
    <row r="249" spans="1:43" s="116" customFormat="1" x14ac:dyDescent="0.3">
      <c r="A249" s="129">
        <v>2374</v>
      </c>
      <c r="B249" s="130" t="b">
        <v>0</v>
      </c>
      <c r="C249" s="127" t="s">
        <v>88</v>
      </c>
      <c r="D249" s="130">
        <v>1</v>
      </c>
      <c r="E249" s="130" t="s">
        <v>68</v>
      </c>
      <c r="F249" s="130" t="s">
        <v>45</v>
      </c>
      <c r="G249" s="124">
        <v>3</v>
      </c>
      <c r="H249" s="185">
        <v>260.29196751946557</v>
      </c>
      <c r="I249" s="185">
        <v>207.4068499058229</v>
      </c>
      <c r="J249" s="185">
        <v>258.20020709398369</v>
      </c>
      <c r="K249" s="2">
        <v>241.96634150642407</v>
      </c>
      <c r="L249" s="185">
        <v>0</v>
      </c>
      <c r="M249" s="185">
        <v>96.120962848971502</v>
      </c>
      <c r="N249" s="185">
        <v>0</v>
      </c>
      <c r="O249" s="197">
        <f t="shared" si="0"/>
        <v>32.040320949657165</v>
      </c>
      <c r="P249" s="185">
        <v>143.96375096204426</v>
      </c>
      <c r="Q249" s="185">
        <v>195.95066103167136</v>
      </c>
      <c r="R249" s="185">
        <v>0</v>
      </c>
      <c r="S249" s="197">
        <v>113.3048039979052</v>
      </c>
      <c r="T249">
        <v>14.121</v>
      </c>
      <c r="U249">
        <v>26.363</v>
      </c>
      <c r="V249">
        <v>14.641</v>
      </c>
      <c r="W249" s="2">
        <v>18.375</v>
      </c>
      <c r="X249" t="s">
        <v>56</v>
      </c>
      <c r="Y249" t="s">
        <v>56</v>
      </c>
      <c r="Z249" t="s">
        <v>56</v>
      </c>
      <c r="AA249" t="s">
        <v>56</v>
      </c>
      <c r="AB249" s="184">
        <v>0.85533333333333417</v>
      </c>
      <c r="AC249" s="184">
        <v>0.39466666666666583</v>
      </c>
      <c r="AD249" s="184">
        <v>0.59899999999999898</v>
      </c>
      <c r="AE249" s="2">
        <v>0.61633333333333296</v>
      </c>
      <c r="AI249" s="113">
        <v>0</v>
      </c>
      <c r="AJ249" s="185">
        <v>240.30240713892741</v>
      </c>
      <c r="AK249" s="185">
        <v>206.4054174881193</v>
      </c>
      <c r="AL249" s="185">
        <v>176.78603562688801</v>
      </c>
      <c r="AM249" s="199">
        <v>127.73048437166912</v>
      </c>
      <c r="AN249" s="185">
        <v>274.63132244448849</v>
      </c>
      <c r="AO249" s="185">
        <v>275.75482969009221</v>
      </c>
      <c r="AP249" s="185">
        <v>280.27819824109963</v>
      </c>
      <c r="AQ249" s="199">
        <v>276.88811679189342</v>
      </c>
    </row>
    <row r="250" spans="1:43" s="116" customFormat="1" x14ac:dyDescent="0.3">
      <c r="A250" s="129">
        <v>2374</v>
      </c>
      <c r="B250" s="130" t="b">
        <v>0</v>
      </c>
      <c r="C250" s="127" t="s">
        <v>88</v>
      </c>
      <c r="D250" s="130">
        <v>1</v>
      </c>
      <c r="E250" s="130" t="s">
        <v>68</v>
      </c>
      <c r="F250" s="130" t="s">
        <v>45</v>
      </c>
      <c r="G250" s="124">
        <v>4</v>
      </c>
      <c r="H250" s="185">
        <v>256.36945391616808</v>
      </c>
      <c r="I250" s="185">
        <v>234.99298265191757</v>
      </c>
      <c r="J250" s="185">
        <v>258.37737189252863</v>
      </c>
      <c r="K250" s="2">
        <v>249.91326948687143</v>
      </c>
      <c r="L250" s="185">
        <v>0</v>
      </c>
      <c r="M250" s="185">
        <v>113.28542050057355</v>
      </c>
      <c r="N250" s="185">
        <v>0</v>
      </c>
      <c r="O250" s="197">
        <f t="shared" si="0"/>
        <v>37.761806833524517</v>
      </c>
      <c r="P250" s="185">
        <v>255.93555726585646</v>
      </c>
      <c r="Q250" s="185">
        <v>255.93555726585646</v>
      </c>
      <c r="R250" s="185">
        <v>0</v>
      </c>
      <c r="S250" s="197">
        <v>170.62370484390431</v>
      </c>
      <c r="T250">
        <v>14.853999999999999</v>
      </c>
      <c r="U250">
        <v>24.530999999999999</v>
      </c>
      <c r="V250">
        <v>17.295999999999999</v>
      </c>
      <c r="W250" s="2">
        <v>18.893666666666665</v>
      </c>
      <c r="X250" t="s">
        <v>56</v>
      </c>
      <c r="Y250" t="s">
        <v>56</v>
      </c>
      <c r="Z250" t="s">
        <v>56</v>
      </c>
      <c r="AA250" t="s">
        <v>56</v>
      </c>
      <c r="AB250" s="184">
        <v>0.67100000000000171</v>
      </c>
      <c r="AC250" s="184">
        <v>0.34299999999999881</v>
      </c>
      <c r="AD250" s="184">
        <v>0.66266666666666652</v>
      </c>
      <c r="AE250" s="2">
        <v>0.55888888888888899</v>
      </c>
      <c r="AI250" s="113">
        <v>0</v>
      </c>
      <c r="AJ250" s="185">
        <v>257.46686479170796</v>
      </c>
      <c r="AK250" s="185">
        <v>269.64889255832958</v>
      </c>
      <c r="AL250" s="185">
        <v>336.25980649885884</v>
      </c>
      <c r="AM250" s="199">
        <v>201.96956635239613</v>
      </c>
      <c r="AN250" s="185">
        <v>360.45361070839112</v>
      </c>
      <c r="AO250" s="185">
        <v>336.28153481225274</v>
      </c>
      <c r="AP250" s="185">
        <v>292.44433760506206</v>
      </c>
      <c r="AQ250" s="199">
        <v>329.72649437523535</v>
      </c>
    </row>
    <row r="251" spans="1:43" s="116" customFormat="1" x14ac:dyDescent="0.3">
      <c r="A251" s="129">
        <v>2374</v>
      </c>
      <c r="B251" s="130" t="b">
        <v>0</v>
      </c>
      <c r="C251" s="127" t="s">
        <v>88</v>
      </c>
      <c r="D251" s="130">
        <v>1</v>
      </c>
      <c r="E251" s="130" t="s">
        <v>68</v>
      </c>
      <c r="F251" s="130" t="s">
        <v>46</v>
      </c>
      <c r="G251" s="124">
        <v>1</v>
      </c>
      <c r="H251" s="189" t="s">
        <v>56</v>
      </c>
      <c r="I251" s="189" t="s">
        <v>56</v>
      </c>
      <c r="J251" s="189" t="s">
        <v>56</v>
      </c>
      <c r="K251" s="189" t="s">
        <v>56</v>
      </c>
      <c r="L251" s="189" t="s">
        <v>56</v>
      </c>
      <c r="M251" s="189" t="s">
        <v>56</v>
      </c>
      <c r="N251" s="189" t="s">
        <v>56</v>
      </c>
      <c r="O251" s="2" t="e">
        <v>#VALUE!</v>
      </c>
      <c r="P251" s="189" t="s">
        <v>56</v>
      </c>
      <c r="Q251" s="189" t="s">
        <v>56</v>
      </c>
      <c r="R251" s="189" t="s">
        <v>56</v>
      </c>
      <c r="S251" s="189" t="s">
        <v>56</v>
      </c>
      <c r="T251">
        <v>10.500999999999999</v>
      </c>
      <c r="U251">
        <v>12.053000000000001</v>
      </c>
      <c r="V251">
        <v>8.0180000000000007</v>
      </c>
      <c r="W251" s="2">
        <v>10.190666666666667</v>
      </c>
      <c r="X251" t="s">
        <v>56</v>
      </c>
      <c r="Y251" t="s">
        <v>56</v>
      </c>
      <c r="Z251" t="s">
        <v>56</v>
      </c>
      <c r="AA251" t="s">
        <v>56</v>
      </c>
      <c r="AB251" s="184">
        <v>0.49066666666666475</v>
      </c>
      <c r="AC251" s="184">
        <v>0.49066666666666475</v>
      </c>
      <c r="AD251" s="184">
        <v>0.54733333333333201</v>
      </c>
      <c r="AE251" s="2">
        <v>0.50955555555555387</v>
      </c>
      <c r="AI251" s="113">
        <v>0</v>
      </c>
      <c r="AJ251" s="181" t="s">
        <v>56</v>
      </c>
      <c r="AK251" s="181" t="s">
        <v>56</v>
      </c>
      <c r="AL251" s="181" t="s">
        <v>56</v>
      </c>
      <c r="AM251" s="181" t="s">
        <v>56</v>
      </c>
      <c r="AN251" s="181" t="s">
        <v>56</v>
      </c>
      <c r="AO251" s="181" t="s">
        <v>56</v>
      </c>
      <c r="AP251" s="181" t="s">
        <v>56</v>
      </c>
      <c r="AQ251" s="181" t="s">
        <v>56</v>
      </c>
    </row>
    <row r="252" spans="1:43" s="116" customFormat="1" x14ac:dyDescent="0.3">
      <c r="A252" s="129">
        <v>2374</v>
      </c>
      <c r="B252" s="130" t="b">
        <v>0</v>
      </c>
      <c r="C252" s="127" t="s">
        <v>88</v>
      </c>
      <c r="D252" s="130">
        <v>1</v>
      </c>
      <c r="E252" s="130" t="s">
        <v>68</v>
      </c>
      <c r="F252" s="130" t="s">
        <v>46</v>
      </c>
      <c r="G252" s="124">
        <v>2</v>
      </c>
      <c r="H252" s="189" t="s">
        <v>56</v>
      </c>
      <c r="I252" s="189" t="s">
        <v>56</v>
      </c>
      <c r="J252" s="189" t="s">
        <v>56</v>
      </c>
      <c r="K252" s="189" t="s">
        <v>56</v>
      </c>
      <c r="L252" s="189" t="s">
        <v>56</v>
      </c>
      <c r="M252" s="189" t="s">
        <v>56</v>
      </c>
      <c r="N252" s="189" t="s">
        <v>56</v>
      </c>
      <c r="O252" s="2" t="e">
        <v>#VALUE!</v>
      </c>
      <c r="P252" s="189" t="s">
        <v>56</v>
      </c>
      <c r="Q252" s="189" t="s">
        <v>56</v>
      </c>
      <c r="R252" s="189" t="s">
        <v>56</v>
      </c>
      <c r="S252" s="189" t="s">
        <v>56</v>
      </c>
      <c r="T252">
        <v>12.629</v>
      </c>
      <c r="U252">
        <v>12.281000000000001</v>
      </c>
      <c r="V252">
        <v>11.098000000000001</v>
      </c>
      <c r="W252" s="2">
        <v>12.002666666666668</v>
      </c>
      <c r="X252" t="s">
        <v>56</v>
      </c>
      <c r="Y252" t="s">
        <v>56</v>
      </c>
      <c r="Z252" t="s">
        <v>56</v>
      </c>
      <c r="AA252" t="s">
        <v>56</v>
      </c>
      <c r="AB252" s="184">
        <v>0.74466666666666492</v>
      </c>
      <c r="AC252" s="184">
        <v>0.74466666666666492</v>
      </c>
      <c r="AD252" s="184">
        <v>0.49766666666666498</v>
      </c>
      <c r="AE252" s="2">
        <v>0.66233333333333155</v>
      </c>
      <c r="AI252" s="113">
        <v>0</v>
      </c>
      <c r="AJ252" s="181" t="s">
        <v>56</v>
      </c>
      <c r="AK252" s="181" t="s">
        <v>56</v>
      </c>
      <c r="AL252" s="181" t="s">
        <v>56</v>
      </c>
      <c r="AM252" s="181" t="s">
        <v>56</v>
      </c>
      <c r="AN252" s="181" t="s">
        <v>56</v>
      </c>
      <c r="AO252" s="181" t="s">
        <v>56</v>
      </c>
      <c r="AP252" s="181" t="s">
        <v>56</v>
      </c>
      <c r="AQ252" s="181" t="s">
        <v>56</v>
      </c>
    </row>
    <row r="253" spans="1:43" s="116" customFormat="1" x14ac:dyDescent="0.3">
      <c r="A253" s="129">
        <v>2374</v>
      </c>
      <c r="B253" s="130" t="b">
        <v>0</v>
      </c>
      <c r="C253" s="127" t="s">
        <v>88</v>
      </c>
      <c r="D253" s="130">
        <v>1</v>
      </c>
      <c r="E253" s="130" t="s">
        <v>68</v>
      </c>
      <c r="F253" s="130" t="s">
        <v>46</v>
      </c>
      <c r="G253" s="124">
        <v>3</v>
      </c>
      <c r="H253" s="189" t="s">
        <v>56</v>
      </c>
      <c r="I253" s="189" t="s">
        <v>56</v>
      </c>
      <c r="J253" s="189" t="s">
        <v>56</v>
      </c>
      <c r="K253" s="189" t="s">
        <v>56</v>
      </c>
      <c r="L253" s="189" t="s">
        <v>56</v>
      </c>
      <c r="M253" s="189" t="s">
        <v>56</v>
      </c>
      <c r="N253" s="189" t="s">
        <v>56</v>
      </c>
      <c r="O253" s="2" t="e">
        <v>#VALUE!</v>
      </c>
      <c r="P253" s="189" t="s">
        <v>56</v>
      </c>
      <c r="Q253" s="189" t="s">
        <v>56</v>
      </c>
      <c r="R253" s="189" t="s">
        <v>56</v>
      </c>
      <c r="S253" s="189" t="s">
        <v>56</v>
      </c>
      <c r="T253">
        <v>12.243</v>
      </c>
      <c r="U253">
        <v>11.64</v>
      </c>
      <c r="V253">
        <v>9.8219999999999992</v>
      </c>
      <c r="W253" s="2">
        <v>11.234999999999999</v>
      </c>
      <c r="X253" t="s">
        <v>56</v>
      </c>
      <c r="Y253" t="s">
        <v>56</v>
      </c>
      <c r="Z253" t="s">
        <v>56</v>
      </c>
      <c r="AA253" t="s">
        <v>56</v>
      </c>
      <c r="AB253" s="184">
        <v>0.81133333333333246</v>
      </c>
      <c r="AC253" s="184">
        <v>0.81133333333333246</v>
      </c>
      <c r="AD253" s="184">
        <v>0.25100000000000006</v>
      </c>
      <c r="AE253" s="2">
        <v>0.62455555555555498</v>
      </c>
      <c r="AI253" s="113">
        <v>0</v>
      </c>
      <c r="AJ253" s="181" t="s">
        <v>56</v>
      </c>
      <c r="AK253" s="181" t="s">
        <v>56</v>
      </c>
      <c r="AL253" s="181" t="s">
        <v>56</v>
      </c>
      <c r="AM253" s="181" t="s">
        <v>56</v>
      </c>
      <c r="AN253" s="181" t="s">
        <v>56</v>
      </c>
      <c r="AO253" s="181" t="s">
        <v>56</v>
      </c>
      <c r="AP253" s="181" t="s">
        <v>56</v>
      </c>
      <c r="AQ253" s="181" t="s">
        <v>56</v>
      </c>
    </row>
    <row r="254" spans="1:43" s="116" customFormat="1" x14ac:dyDescent="0.3">
      <c r="A254" s="129">
        <v>2374</v>
      </c>
      <c r="B254" s="130" t="b">
        <v>0</v>
      </c>
      <c r="C254" s="127" t="s">
        <v>88</v>
      </c>
      <c r="D254" s="130">
        <v>1</v>
      </c>
      <c r="E254" s="130" t="s">
        <v>68</v>
      </c>
      <c r="F254" s="130" t="s">
        <v>46</v>
      </c>
      <c r="G254" s="124">
        <v>4</v>
      </c>
      <c r="H254" s="189" t="s">
        <v>56</v>
      </c>
      <c r="I254" s="189" t="s">
        <v>56</v>
      </c>
      <c r="J254" s="189" t="s">
        <v>56</v>
      </c>
      <c r="K254" s="189" t="s">
        <v>56</v>
      </c>
      <c r="L254" s="189" t="s">
        <v>56</v>
      </c>
      <c r="M254" s="189" t="s">
        <v>56</v>
      </c>
      <c r="N254" s="189" t="s">
        <v>56</v>
      </c>
      <c r="O254" s="2" t="e">
        <v>#VALUE!</v>
      </c>
      <c r="P254" s="189" t="s">
        <v>56</v>
      </c>
      <c r="Q254" s="189" t="s">
        <v>56</v>
      </c>
      <c r="R254" s="189" t="s">
        <v>56</v>
      </c>
      <c r="S254" s="189" t="s">
        <v>56</v>
      </c>
      <c r="T254">
        <v>10.888</v>
      </c>
      <c r="U254">
        <v>11.91</v>
      </c>
      <c r="V254">
        <v>9.0259999999999998</v>
      </c>
      <c r="W254" s="2">
        <v>10.608000000000001</v>
      </c>
      <c r="X254" t="s">
        <v>56</v>
      </c>
      <c r="Y254" t="s">
        <v>56</v>
      </c>
      <c r="Z254" t="s">
        <v>56</v>
      </c>
      <c r="AA254" t="s">
        <v>56</v>
      </c>
      <c r="AB254" s="184">
        <v>1.3376666666666683</v>
      </c>
      <c r="AC254" s="184">
        <v>0.84433333333333371</v>
      </c>
      <c r="AD254" s="184">
        <v>0.46633333333333366</v>
      </c>
      <c r="AE254" s="2">
        <v>0.88277777777777855</v>
      </c>
      <c r="AI254" s="113">
        <v>0</v>
      </c>
      <c r="AJ254" s="181" t="s">
        <v>56</v>
      </c>
      <c r="AK254" s="181" t="s">
        <v>56</v>
      </c>
      <c r="AL254" s="181" t="s">
        <v>56</v>
      </c>
      <c r="AM254" s="181" t="s">
        <v>56</v>
      </c>
      <c r="AN254" s="181" t="s">
        <v>56</v>
      </c>
      <c r="AO254" s="181" t="s">
        <v>56</v>
      </c>
      <c r="AP254" s="181" t="s">
        <v>56</v>
      </c>
      <c r="AQ254" s="181" t="s">
        <v>56</v>
      </c>
    </row>
    <row r="255" spans="1:43" s="114" customFormat="1" x14ac:dyDescent="0.3">
      <c r="A255" s="131">
        <v>2374</v>
      </c>
      <c r="B255" s="132" t="b">
        <v>0</v>
      </c>
      <c r="C255" s="127" t="s">
        <v>88</v>
      </c>
      <c r="D255" s="132">
        <v>1</v>
      </c>
      <c r="E255" s="132" t="s">
        <v>68</v>
      </c>
      <c r="F255" s="150" t="s">
        <v>47</v>
      </c>
      <c r="G255" s="125">
        <v>1</v>
      </c>
      <c r="H255" s="189" t="s">
        <v>56</v>
      </c>
      <c r="I255" s="189" t="s">
        <v>56</v>
      </c>
      <c r="J255" s="189" t="s">
        <v>56</v>
      </c>
      <c r="K255" s="189" t="s">
        <v>56</v>
      </c>
      <c r="L255" s="189" t="s">
        <v>56</v>
      </c>
      <c r="M255" s="189" t="s">
        <v>56</v>
      </c>
      <c r="N255" s="189" t="s">
        <v>56</v>
      </c>
      <c r="O255" s="2" t="e">
        <v>#VALUE!</v>
      </c>
      <c r="P255" s="189" t="s">
        <v>56</v>
      </c>
      <c r="Q255" s="189" t="s">
        <v>56</v>
      </c>
      <c r="R255" s="189" t="s">
        <v>56</v>
      </c>
      <c r="S255" s="189" t="s">
        <v>56</v>
      </c>
      <c r="T255" s="119"/>
      <c r="U255">
        <v>17.206</v>
      </c>
      <c r="V255">
        <v>14.43</v>
      </c>
      <c r="W255" s="2">
        <v>15.818</v>
      </c>
      <c r="X255">
        <v>31.844999999999999</v>
      </c>
      <c r="Y255">
        <v>35.122999999999998</v>
      </c>
      <c r="Z255">
        <v>29.981000000000002</v>
      </c>
      <c r="AA255" s="2">
        <v>32.316333333333326</v>
      </c>
      <c r="AB255" s="196">
        <v>0.68333333333333235</v>
      </c>
      <c r="AC255" s="180">
        <v>0.45733333333333331</v>
      </c>
      <c r="AD255" s="196">
        <v>0.61066666666666458</v>
      </c>
      <c r="AE255" s="2">
        <v>0.58377777777777673</v>
      </c>
      <c r="AI255" s="111">
        <v>0</v>
      </c>
      <c r="AJ255" s="181" t="s">
        <v>56</v>
      </c>
      <c r="AK255" s="181" t="s">
        <v>56</v>
      </c>
      <c r="AL255" s="181" t="s">
        <v>56</v>
      </c>
      <c r="AM255" s="181" t="s">
        <v>56</v>
      </c>
      <c r="AN255" s="181" t="s">
        <v>56</v>
      </c>
      <c r="AO255" s="181" t="s">
        <v>56</v>
      </c>
      <c r="AP255" s="181" t="s">
        <v>56</v>
      </c>
      <c r="AQ255" s="181" t="s">
        <v>56</v>
      </c>
    </row>
    <row r="256" spans="1:43" s="114" customFormat="1" x14ac:dyDescent="0.3">
      <c r="A256" s="131">
        <v>2374</v>
      </c>
      <c r="B256" s="132" t="b">
        <v>0</v>
      </c>
      <c r="C256" s="127" t="s">
        <v>88</v>
      </c>
      <c r="D256" s="132">
        <v>1</v>
      </c>
      <c r="E256" s="132" t="s">
        <v>68</v>
      </c>
      <c r="F256" s="150" t="s">
        <v>47</v>
      </c>
      <c r="G256" s="125">
        <v>2</v>
      </c>
      <c r="H256" s="189" t="s">
        <v>56</v>
      </c>
      <c r="I256" s="189" t="s">
        <v>56</v>
      </c>
      <c r="J256" s="189" t="s">
        <v>56</v>
      </c>
      <c r="K256" s="189" t="s">
        <v>56</v>
      </c>
      <c r="L256" s="189" t="s">
        <v>56</v>
      </c>
      <c r="M256" s="189" t="s">
        <v>56</v>
      </c>
      <c r="N256" s="189" t="s">
        <v>56</v>
      </c>
      <c r="O256" s="2" t="e">
        <v>#VALUE!</v>
      </c>
      <c r="P256" s="189" t="s">
        <v>56</v>
      </c>
      <c r="Q256" s="189" t="s">
        <v>56</v>
      </c>
      <c r="R256" s="189" t="s">
        <v>56</v>
      </c>
      <c r="S256" s="189" t="s">
        <v>56</v>
      </c>
      <c r="T256" s="119"/>
      <c r="U256">
        <v>14.145</v>
      </c>
      <c r="V256">
        <v>16.619</v>
      </c>
      <c r="W256" s="2">
        <v>15.382</v>
      </c>
      <c r="X256">
        <v>33.241</v>
      </c>
      <c r="Y256">
        <v>36.375</v>
      </c>
      <c r="Z256">
        <v>26.957999999999998</v>
      </c>
      <c r="AA256" s="2">
        <v>32.191333333333333</v>
      </c>
      <c r="AB256" s="196">
        <v>0.64766666666666595</v>
      </c>
      <c r="AC256" s="180">
        <v>0.42533333333333206</v>
      </c>
      <c r="AD256" s="196">
        <v>0.62466666666666504</v>
      </c>
      <c r="AE256" s="2">
        <v>0.56588888888888766</v>
      </c>
      <c r="AI256" s="111">
        <v>0</v>
      </c>
      <c r="AJ256" s="181" t="s">
        <v>56</v>
      </c>
      <c r="AK256" s="181" t="s">
        <v>56</v>
      </c>
      <c r="AL256" s="181" t="s">
        <v>56</v>
      </c>
      <c r="AM256" s="181" t="s">
        <v>56</v>
      </c>
      <c r="AN256" s="181" t="s">
        <v>56</v>
      </c>
      <c r="AO256" s="181" t="s">
        <v>56</v>
      </c>
      <c r="AP256" s="181" t="s">
        <v>56</v>
      </c>
      <c r="AQ256" s="181" t="s">
        <v>56</v>
      </c>
    </row>
    <row r="257" spans="1:43" s="114" customFormat="1" x14ac:dyDescent="0.3">
      <c r="A257" s="131">
        <v>2374</v>
      </c>
      <c r="B257" s="132" t="b">
        <v>0</v>
      </c>
      <c r="C257" s="127" t="s">
        <v>88</v>
      </c>
      <c r="D257" s="132">
        <v>1</v>
      </c>
      <c r="E257" s="132" t="s">
        <v>68</v>
      </c>
      <c r="F257" s="150" t="s">
        <v>47</v>
      </c>
      <c r="G257" s="125">
        <v>3</v>
      </c>
      <c r="H257" s="189" t="s">
        <v>56</v>
      </c>
      <c r="I257" s="189" t="s">
        <v>56</v>
      </c>
      <c r="J257" s="189" t="s">
        <v>56</v>
      </c>
      <c r="K257" s="189" t="s">
        <v>56</v>
      </c>
      <c r="L257" s="189" t="s">
        <v>56</v>
      </c>
      <c r="M257" s="189" t="s">
        <v>56</v>
      </c>
      <c r="N257" s="189" t="s">
        <v>56</v>
      </c>
      <c r="O257" s="2" t="e">
        <v>#VALUE!</v>
      </c>
      <c r="P257" s="189" t="s">
        <v>56</v>
      </c>
      <c r="Q257" s="189" t="s">
        <v>56</v>
      </c>
      <c r="R257" s="189" t="s">
        <v>56</v>
      </c>
      <c r="S257" s="189" t="s">
        <v>56</v>
      </c>
      <c r="T257" s="119"/>
      <c r="U257">
        <v>14.404</v>
      </c>
      <c r="V257">
        <v>17.565000000000001</v>
      </c>
      <c r="W257" s="2">
        <v>15.984500000000001</v>
      </c>
      <c r="X257">
        <v>29.725000000000001</v>
      </c>
      <c r="Y257">
        <v>40.061999999999998</v>
      </c>
      <c r="Z257">
        <v>34.637</v>
      </c>
      <c r="AA257" s="2">
        <v>34.808</v>
      </c>
      <c r="AB257" s="196">
        <v>0.66933333333333189</v>
      </c>
      <c r="AC257" s="180">
        <v>0.39200000000000063</v>
      </c>
      <c r="AD257" s="196">
        <v>0.49366666666666487</v>
      </c>
      <c r="AE257" s="2">
        <v>0.51833333333333254</v>
      </c>
      <c r="AI257" s="111">
        <v>0</v>
      </c>
      <c r="AJ257" s="181" t="s">
        <v>56</v>
      </c>
      <c r="AK257" s="181" t="s">
        <v>56</v>
      </c>
      <c r="AL257" s="181" t="s">
        <v>56</v>
      </c>
      <c r="AM257" s="181" t="s">
        <v>56</v>
      </c>
      <c r="AN257" s="181" t="s">
        <v>56</v>
      </c>
      <c r="AO257" s="181" t="s">
        <v>56</v>
      </c>
      <c r="AP257" s="181" t="s">
        <v>56</v>
      </c>
      <c r="AQ257" s="181" t="s">
        <v>56</v>
      </c>
    </row>
    <row r="258" spans="1:43" s="114" customFormat="1" x14ac:dyDescent="0.3">
      <c r="A258" s="131">
        <v>2374</v>
      </c>
      <c r="B258" s="132" t="b">
        <v>0</v>
      </c>
      <c r="C258" s="127" t="s">
        <v>88</v>
      </c>
      <c r="D258" s="132">
        <v>1</v>
      </c>
      <c r="E258" s="132" t="s">
        <v>68</v>
      </c>
      <c r="F258" s="150" t="s">
        <v>47</v>
      </c>
      <c r="G258" s="125">
        <v>4</v>
      </c>
      <c r="H258" s="189" t="s">
        <v>56</v>
      </c>
      <c r="I258" s="189" t="s">
        <v>56</v>
      </c>
      <c r="J258" s="189" t="s">
        <v>56</v>
      </c>
      <c r="K258" s="189" t="s">
        <v>56</v>
      </c>
      <c r="L258" s="189" t="s">
        <v>56</v>
      </c>
      <c r="M258" s="189" t="s">
        <v>56</v>
      </c>
      <c r="N258" s="189" t="s">
        <v>56</v>
      </c>
      <c r="O258" s="2" t="e">
        <v>#VALUE!</v>
      </c>
      <c r="P258" s="189" t="s">
        <v>56</v>
      </c>
      <c r="Q258" s="189" t="s">
        <v>56</v>
      </c>
      <c r="R258" s="189" t="s">
        <v>56</v>
      </c>
      <c r="S258" s="189" t="s">
        <v>56</v>
      </c>
      <c r="T258" s="119"/>
      <c r="U258">
        <v>15.635</v>
      </c>
      <c r="V258">
        <v>16.538</v>
      </c>
      <c r="W258" s="2">
        <v>16.086500000000001</v>
      </c>
      <c r="X258">
        <v>31.236000000000001</v>
      </c>
      <c r="Y258">
        <v>45.088000000000001</v>
      </c>
      <c r="Z258">
        <v>30.483000000000001</v>
      </c>
      <c r="AA258" s="2">
        <v>35.602333333333334</v>
      </c>
      <c r="AB258" s="196">
        <v>0.87533333333333496</v>
      </c>
      <c r="AC258" s="180">
        <v>0.40766666666666634</v>
      </c>
      <c r="AD258" s="196">
        <v>0.89233333333333553</v>
      </c>
      <c r="AE258" s="2">
        <v>0.72511111111111226</v>
      </c>
      <c r="AI258" s="111">
        <v>0</v>
      </c>
      <c r="AJ258" s="181" t="s">
        <v>56</v>
      </c>
      <c r="AK258" s="181" t="s">
        <v>56</v>
      </c>
      <c r="AL258" s="181" t="s">
        <v>56</v>
      </c>
      <c r="AM258" s="181" t="s">
        <v>56</v>
      </c>
      <c r="AN258" s="181" t="s">
        <v>56</v>
      </c>
      <c r="AO258" s="181" t="s">
        <v>56</v>
      </c>
      <c r="AP258" s="181" t="s">
        <v>56</v>
      </c>
      <c r="AQ258" s="181" t="s">
        <v>56</v>
      </c>
    </row>
    <row r="259" spans="1:43" s="114" customFormat="1" x14ac:dyDescent="0.3">
      <c r="A259" s="131">
        <v>2374</v>
      </c>
      <c r="B259" s="132" t="b">
        <v>0</v>
      </c>
      <c r="C259" s="127" t="s">
        <v>88</v>
      </c>
      <c r="D259" s="132">
        <v>1</v>
      </c>
      <c r="E259" s="132" t="s">
        <v>68</v>
      </c>
      <c r="F259" s="150" t="s">
        <v>217</v>
      </c>
      <c r="G259" s="125">
        <v>1</v>
      </c>
      <c r="H259" s="189" t="s">
        <v>56</v>
      </c>
      <c r="I259" s="189" t="s">
        <v>56</v>
      </c>
      <c r="J259" s="189" t="s">
        <v>56</v>
      </c>
      <c r="K259" s="189" t="s">
        <v>56</v>
      </c>
      <c r="L259" s="189" t="s">
        <v>56</v>
      </c>
      <c r="M259" s="189" t="s">
        <v>56</v>
      </c>
      <c r="N259" s="189" t="s">
        <v>56</v>
      </c>
      <c r="O259" s="2" t="e">
        <v>#VALUE!</v>
      </c>
      <c r="P259" s="189" t="s">
        <v>56</v>
      </c>
      <c r="Q259" s="189" t="s">
        <v>56</v>
      </c>
      <c r="R259" s="189" t="s">
        <v>56</v>
      </c>
      <c r="S259" s="189" t="s">
        <v>56</v>
      </c>
      <c r="T259">
        <v>9.234</v>
      </c>
      <c r="U259">
        <v>14.326000000000001</v>
      </c>
      <c r="V259">
        <v>15.186</v>
      </c>
      <c r="W259" s="2">
        <v>12.915333333333335</v>
      </c>
      <c r="X259">
        <v>32.271999999999998</v>
      </c>
      <c r="Y259">
        <v>34.378</v>
      </c>
      <c r="Z259">
        <v>31.407</v>
      </c>
      <c r="AA259" s="2">
        <v>32.68566666666667</v>
      </c>
      <c r="AB259" s="196">
        <v>0.62833333333333508</v>
      </c>
      <c r="AC259" s="196">
        <v>0.62199999999999989</v>
      </c>
      <c r="AD259" s="196">
        <v>0.50300000000000011</v>
      </c>
      <c r="AE259" s="2">
        <v>0.5844444444444451</v>
      </c>
      <c r="AI259" s="111">
        <v>0</v>
      </c>
      <c r="AJ259" s="181" t="s">
        <v>56</v>
      </c>
      <c r="AK259" s="181" t="s">
        <v>56</v>
      </c>
      <c r="AL259" s="181" t="s">
        <v>56</v>
      </c>
      <c r="AM259" s="181" t="s">
        <v>56</v>
      </c>
      <c r="AN259" s="181" t="s">
        <v>56</v>
      </c>
      <c r="AO259" s="181" t="s">
        <v>56</v>
      </c>
      <c r="AP259" s="181" t="s">
        <v>56</v>
      </c>
      <c r="AQ259" s="181" t="s">
        <v>56</v>
      </c>
    </row>
    <row r="260" spans="1:43" s="114" customFormat="1" x14ac:dyDescent="0.3">
      <c r="A260" s="131">
        <v>2374</v>
      </c>
      <c r="B260" s="132" t="b">
        <v>0</v>
      </c>
      <c r="C260" s="127" t="s">
        <v>88</v>
      </c>
      <c r="D260" s="132">
        <v>1</v>
      </c>
      <c r="E260" s="132" t="s">
        <v>68</v>
      </c>
      <c r="F260" s="150" t="s">
        <v>217</v>
      </c>
      <c r="G260" s="125">
        <v>2</v>
      </c>
      <c r="H260" s="189" t="s">
        <v>56</v>
      </c>
      <c r="I260" s="189" t="s">
        <v>56</v>
      </c>
      <c r="J260" s="189" t="s">
        <v>56</v>
      </c>
      <c r="K260" s="189" t="s">
        <v>56</v>
      </c>
      <c r="L260" s="189" t="s">
        <v>56</v>
      </c>
      <c r="M260" s="189" t="s">
        <v>56</v>
      </c>
      <c r="N260" s="189" t="s">
        <v>56</v>
      </c>
      <c r="O260" s="2" t="e">
        <v>#VALUE!</v>
      </c>
      <c r="P260" s="189" t="s">
        <v>56</v>
      </c>
      <c r="Q260" s="189" t="s">
        <v>56</v>
      </c>
      <c r="R260" s="189" t="s">
        <v>56</v>
      </c>
      <c r="S260" s="189" t="s">
        <v>56</v>
      </c>
      <c r="T260">
        <v>17.587</v>
      </c>
      <c r="U260">
        <v>24.684999999999999</v>
      </c>
      <c r="V260">
        <v>17.16</v>
      </c>
      <c r="W260" s="2">
        <v>19.810666666666666</v>
      </c>
      <c r="X260">
        <v>32.738</v>
      </c>
      <c r="Y260">
        <v>34.9</v>
      </c>
      <c r="Z260">
        <v>28.841000000000001</v>
      </c>
      <c r="AA260" s="2">
        <v>32.159666666666674</v>
      </c>
      <c r="AB260" s="196">
        <v>0.69299999999999784</v>
      </c>
      <c r="AC260" s="196">
        <v>0.45766666666666822</v>
      </c>
      <c r="AD260" s="196">
        <v>0.63900000000000057</v>
      </c>
      <c r="AE260" s="2">
        <v>0.59655555555555562</v>
      </c>
      <c r="AI260" s="111">
        <v>0</v>
      </c>
      <c r="AJ260" s="181" t="s">
        <v>56</v>
      </c>
      <c r="AK260" s="181" t="s">
        <v>56</v>
      </c>
      <c r="AL260" s="181" t="s">
        <v>56</v>
      </c>
      <c r="AM260" s="181" t="s">
        <v>56</v>
      </c>
      <c r="AN260" s="181" t="s">
        <v>56</v>
      </c>
      <c r="AO260" s="181" t="s">
        <v>56</v>
      </c>
      <c r="AP260" s="181" t="s">
        <v>56</v>
      </c>
      <c r="AQ260" s="181" t="s">
        <v>56</v>
      </c>
    </row>
    <row r="261" spans="1:43" s="114" customFormat="1" x14ac:dyDescent="0.3">
      <c r="A261" s="131">
        <v>2374</v>
      </c>
      <c r="B261" s="132" t="b">
        <v>0</v>
      </c>
      <c r="C261" s="127" t="s">
        <v>88</v>
      </c>
      <c r="D261" s="132">
        <v>1</v>
      </c>
      <c r="E261" s="132" t="s">
        <v>68</v>
      </c>
      <c r="F261" s="150" t="s">
        <v>217</v>
      </c>
      <c r="G261" s="125">
        <v>3</v>
      </c>
      <c r="H261" s="189" t="s">
        <v>56</v>
      </c>
      <c r="I261" s="189" t="s">
        <v>56</v>
      </c>
      <c r="J261" s="189" t="s">
        <v>56</v>
      </c>
      <c r="K261" s="189" t="s">
        <v>56</v>
      </c>
      <c r="L261" s="189" t="s">
        <v>56</v>
      </c>
      <c r="M261" s="189" t="s">
        <v>56</v>
      </c>
      <c r="N261" s="189" t="s">
        <v>56</v>
      </c>
      <c r="O261" s="2" t="e">
        <v>#VALUE!</v>
      </c>
      <c r="P261" s="189" t="s">
        <v>56</v>
      </c>
      <c r="Q261" s="189" t="s">
        <v>56</v>
      </c>
      <c r="R261" s="189" t="s">
        <v>56</v>
      </c>
      <c r="S261" s="189" t="s">
        <v>56</v>
      </c>
      <c r="T261">
        <v>25.033999999999999</v>
      </c>
      <c r="U261">
        <v>17.806999999999999</v>
      </c>
      <c r="V261">
        <v>23.175000000000001</v>
      </c>
      <c r="W261" s="2">
        <v>22.005333333333329</v>
      </c>
      <c r="X261">
        <v>32.076000000000001</v>
      </c>
      <c r="Y261">
        <v>34.99</v>
      </c>
      <c r="Z261">
        <v>28.597999999999999</v>
      </c>
      <c r="AA261" s="2">
        <v>31.888000000000002</v>
      </c>
      <c r="AB261" s="196">
        <v>0.81333333333333258</v>
      </c>
      <c r="AC261" s="196">
        <v>0.33466666666666828</v>
      </c>
      <c r="AD261" s="196">
        <v>0.72399999999999898</v>
      </c>
      <c r="AE261" s="2">
        <v>0.624</v>
      </c>
      <c r="AI261" s="111">
        <v>0</v>
      </c>
      <c r="AJ261" s="181" t="s">
        <v>56</v>
      </c>
      <c r="AK261" s="181" t="s">
        <v>56</v>
      </c>
      <c r="AL261" s="181" t="s">
        <v>56</v>
      </c>
      <c r="AM261" s="181" t="s">
        <v>56</v>
      </c>
      <c r="AN261" s="181" t="s">
        <v>56</v>
      </c>
      <c r="AO261" s="181" t="s">
        <v>56</v>
      </c>
      <c r="AP261" s="181" t="s">
        <v>56</v>
      </c>
      <c r="AQ261" s="181" t="s">
        <v>56</v>
      </c>
    </row>
    <row r="262" spans="1:43" s="114" customFormat="1" x14ac:dyDescent="0.3">
      <c r="A262" s="131">
        <v>2374</v>
      </c>
      <c r="B262" s="132" t="b">
        <v>0</v>
      </c>
      <c r="C262" s="127" t="s">
        <v>88</v>
      </c>
      <c r="D262" s="132">
        <v>1</v>
      </c>
      <c r="E262" s="132" t="s">
        <v>68</v>
      </c>
      <c r="F262" s="150" t="s">
        <v>217</v>
      </c>
      <c r="G262" s="125">
        <v>4</v>
      </c>
      <c r="H262" s="189" t="s">
        <v>56</v>
      </c>
      <c r="I262" s="189" t="s">
        <v>56</v>
      </c>
      <c r="J262" s="189" t="s">
        <v>56</v>
      </c>
      <c r="K262" s="189" t="s">
        <v>56</v>
      </c>
      <c r="L262" s="189" t="s">
        <v>56</v>
      </c>
      <c r="M262" s="189" t="s">
        <v>56</v>
      </c>
      <c r="N262" s="189" t="s">
        <v>56</v>
      </c>
      <c r="O262" s="2" t="e">
        <v>#VALUE!</v>
      </c>
      <c r="P262" s="189" t="s">
        <v>56</v>
      </c>
      <c r="Q262" s="189" t="s">
        <v>56</v>
      </c>
      <c r="R262" s="189" t="s">
        <v>56</v>
      </c>
      <c r="S262" s="189" t="s">
        <v>56</v>
      </c>
      <c r="T262">
        <v>27.722999999999999</v>
      </c>
      <c r="U262">
        <v>18.611000000000001</v>
      </c>
      <c r="V262">
        <v>33.554000000000002</v>
      </c>
      <c r="W262" s="2">
        <v>26.629333333333335</v>
      </c>
      <c r="X262">
        <v>29.709</v>
      </c>
      <c r="Y262">
        <v>21.12</v>
      </c>
      <c r="Z262">
        <v>33.353999999999999</v>
      </c>
      <c r="AA262" s="2">
        <v>28.060999999999996</v>
      </c>
      <c r="AB262" s="196">
        <v>0.32633333333333309</v>
      </c>
      <c r="AC262" s="196">
        <v>0.43166666666666725</v>
      </c>
      <c r="AD262" s="196">
        <v>0.49333333333333468</v>
      </c>
      <c r="AE262" s="2">
        <v>0.41711111111111165</v>
      </c>
      <c r="AI262" s="111">
        <v>0</v>
      </c>
      <c r="AJ262" s="181" t="s">
        <v>56</v>
      </c>
      <c r="AK262" s="181" t="s">
        <v>56</v>
      </c>
      <c r="AL262" s="181" t="s">
        <v>56</v>
      </c>
      <c r="AM262" s="181" t="s">
        <v>56</v>
      </c>
      <c r="AN262" s="181" t="s">
        <v>56</v>
      </c>
      <c r="AO262" s="181" t="s">
        <v>56</v>
      </c>
      <c r="AP262" s="181" t="s">
        <v>56</v>
      </c>
      <c r="AQ262" s="181" t="s">
        <v>56</v>
      </c>
    </row>
    <row r="263" spans="1:43" s="114" customFormat="1" ht="1.5" customHeight="1" x14ac:dyDescent="0.3">
      <c r="A263" s="131">
        <v>2374</v>
      </c>
      <c r="B263" s="132" t="b">
        <v>0</v>
      </c>
      <c r="C263" s="127" t="s">
        <v>88</v>
      </c>
      <c r="D263" s="132">
        <v>1</v>
      </c>
      <c r="E263" s="132" t="s">
        <v>68</v>
      </c>
      <c r="F263" s="132" t="s">
        <v>56</v>
      </c>
      <c r="G263" s="125">
        <v>1</v>
      </c>
      <c r="H263" s="189" t="s">
        <v>56</v>
      </c>
      <c r="I263" s="189" t="s">
        <v>56</v>
      </c>
      <c r="J263" s="189" t="s">
        <v>56</v>
      </c>
      <c r="K263" s="189" t="s">
        <v>56</v>
      </c>
      <c r="L263" s="189" t="s">
        <v>56</v>
      </c>
      <c r="M263" s="189" t="s">
        <v>56</v>
      </c>
      <c r="N263" s="189" t="s">
        <v>56</v>
      </c>
      <c r="O263" s="2" t="e">
        <v>#VALUE!</v>
      </c>
      <c r="P263" s="189" t="s">
        <v>56</v>
      </c>
      <c r="Q263" s="189" t="s">
        <v>56</v>
      </c>
      <c r="R263" s="189" t="s">
        <v>56</v>
      </c>
      <c r="S263" s="189" t="s">
        <v>56</v>
      </c>
      <c r="T263">
        <v>14.03</v>
      </c>
      <c r="U263">
        <v>10.162000000000001</v>
      </c>
      <c r="V263">
        <v>12.631</v>
      </c>
      <c r="W263" s="2">
        <v>12.274333333333333</v>
      </c>
      <c r="Y263"/>
      <c r="Z263">
        <v>12.378</v>
      </c>
      <c r="AA263" s="2">
        <v>4.1260000000000003</v>
      </c>
      <c r="AB263" s="196">
        <v>0.58899999999999864</v>
      </c>
      <c r="AC263" s="196">
        <v>1.0909999999999986</v>
      </c>
      <c r="AD263" s="196">
        <v>0.65266666666666617</v>
      </c>
      <c r="AE263" s="2">
        <v>0.77755555555555445</v>
      </c>
      <c r="AI263" s="111">
        <v>0</v>
      </c>
      <c r="AJ263" s="181" t="s">
        <v>56</v>
      </c>
      <c r="AK263" s="181" t="s">
        <v>56</v>
      </c>
      <c r="AL263" s="181" t="s">
        <v>56</v>
      </c>
      <c r="AM263" s="181" t="s">
        <v>56</v>
      </c>
      <c r="AN263" s="181" t="s">
        <v>56</v>
      </c>
      <c r="AO263" s="181" t="s">
        <v>56</v>
      </c>
      <c r="AP263" s="181" t="s">
        <v>56</v>
      </c>
      <c r="AQ263" s="181" t="s">
        <v>56</v>
      </c>
    </row>
    <row r="264" spans="1:43" s="114" customFormat="1" hidden="1" x14ac:dyDescent="0.3">
      <c r="A264" s="131">
        <v>2374</v>
      </c>
      <c r="B264" s="132" t="b">
        <v>0</v>
      </c>
      <c r="C264" s="127" t="s">
        <v>88</v>
      </c>
      <c r="D264" s="132">
        <v>1</v>
      </c>
      <c r="E264" s="132" t="s">
        <v>68</v>
      </c>
      <c r="F264" s="132" t="s">
        <v>56</v>
      </c>
      <c r="G264" s="125">
        <v>2</v>
      </c>
      <c r="H264" s="189" t="s">
        <v>56</v>
      </c>
      <c r="I264" s="189" t="s">
        <v>56</v>
      </c>
      <c r="J264" s="189" t="s">
        <v>56</v>
      </c>
      <c r="K264" s="189" t="s">
        <v>56</v>
      </c>
      <c r="L264" s="189" t="s">
        <v>56</v>
      </c>
      <c r="M264" s="189" t="s">
        <v>56</v>
      </c>
      <c r="N264" s="189" t="s">
        <v>56</v>
      </c>
      <c r="O264" s="2" t="e">
        <v>#VALUE!</v>
      </c>
      <c r="P264" s="189" t="s">
        <v>56</v>
      </c>
      <c r="Q264" s="189" t="s">
        <v>56</v>
      </c>
      <c r="R264" s="189" t="s">
        <v>56</v>
      </c>
      <c r="S264" s="189" t="s">
        <v>56</v>
      </c>
      <c r="T264">
        <v>14.154999999999999</v>
      </c>
      <c r="U264">
        <v>20.378</v>
      </c>
      <c r="V264">
        <v>10.173</v>
      </c>
      <c r="W264" s="2">
        <v>14.902000000000001</v>
      </c>
      <c r="Y264"/>
      <c r="Z264">
        <v>8.2889999999999997</v>
      </c>
      <c r="AA264" s="2">
        <v>2.7629999999999999</v>
      </c>
      <c r="AB264" s="196">
        <v>0.7856666666666664</v>
      </c>
      <c r="AC264" s="196">
        <v>1.3559999999999992</v>
      </c>
      <c r="AD264" s="196">
        <v>0.83133333333333326</v>
      </c>
      <c r="AE264" s="2">
        <v>0.99099999999999966</v>
      </c>
      <c r="AI264" s="111">
        <v>0</v>
      </c>
      <c r="AJ264" s="181" t="s">
        <v>56</v>
      </c>
      <c r="AK264" s="181" t="s">
        <v>56</v>
      </c>
      <c r="AL264" s="181" t="s">
        <v>56</v>
      </c>
      <c r="AM264" s="181" t="s">
        <v>56</v>
      </c>
      <c r="AN264" s="181" t="s">
        <v>56</v>
      </c>
      <c r="AO264" s="181" t="s">
        <v>56</v>
      </c>
      <c r="AP264" s="181" t="s">
        <v>56</v>
      </c>
      <c r="AQ264" s="181" t="s">
        <v>56</v>
      </c>
    </row>
    <row r="265" spans="1:43" s="114" customFormat="1" hidden="1" x14ac:dyDescent="0.3">
      <c r="A265" s="131">
        <v>2374</v>
      </c>
      <c r="B265" s="132" t="b">
        <v>0</v>
      </c>
      <c r="C265" s="127" t="s">
        <v>88</v>
      </c>
      <c r="D265" s="132">
        <v>1</v>
      </c>
      <c r="E265" s="132" t="s">
        <v>68</v>
      </c>
      <c r="F265" s="132" t="s">
        <v>56</v>
      </c>
      <c r="G265" s="125">
        <v>3</v>
      </c>
      <c r="H265" s="189" t="s">
        <v>56</v>
      </c>
      <c r="I265" s="189" t="s">
        <v>56</v>
      </c>
      <c r="J265" s="189" t="s">
        <v>56</v>
      </c>
      <c r="K265" s="189" t="s">
        <v>56</v>
      </c>
      <c r="L265" s="189" t="s">
        <v>56</v>
      </c>
      <c r="M265" s="189" t="s">
        <v>56</v>
      </c>
      <c r="N265" s="189" t="s">
        <v>56</v>
      </c>
      <c r="O265" s="2" t="e">
        <v>#VALUE!</v>
      </c>
      <c r="P265" s="189" t="s">
        <v>56</v>
      </c>
      <c r="Q265" s="189" t="s">
        <v>56</v>
      </c>
      <c r="R265" s="189" t="s">
        <v>56</v>
      </c>
      <c r="S265" s="189" t="s">
        <v>56</v>
      </c>
      <c r="T265">
        <v>18.521999999999998</v>
      </c>
      <c r="U265">
        <v>21.344999999999999</v>
      </c>
      <c r="V265">
        <v>10.718</v>
      </c>
      <c r="W265" s="2">
        <v>16.861666666666665</v>
      </c>
      <c r="Y265"/>
      <c r="Z265">
        <v>10.462999999999999</v>
      </c>
      <c r="AA265" s="2">
        <v>3.4876666666666662</v>
      </c>
      <c r="AB265" s="196">
        <v>1.1460000000000008</v>
      </c>
      <c r="AC265" s="196">
        <v>1.1260000000000001</v>
      </c>
      <c r="AD265" s="196">
        <v>0.63666666666666549</v>
      </c>
      <c r="AE265" s="2">
        <v>0.9695555555555555</v>
      </c>
      <c r="AI265" s="111">
        <v>0</v>
      </c>
      <c r="AJ265" s="181" t="s">
        <v>56</v>
      </c>
      <c r="AK265" s="181" t="s">
        <v>56</v>
      </c>
      <c r="AL265" s="181" t="s">
        <v>56</v>
      </c>
      <c r="AM265" s="181" t="s">
        <v>56</v>
      </c>
      <c r="AN265" s="181" t="s">
        <v>56</v>
      </c>
      <c r="AO265" s="181" t="s">
        <v>56</v>
      </c>
      <c r="AP265" s="181" t="s">
        <v>56</v>
      </c>
      <c r="AQ265" s="181" t="s">
        <v>56</v>
      </c>
    </row>
    <row r="266" spans="1:43" s="114" customFormat="1" hidden="1" x14ac:dyDescent="0.3">
      <c r="A266" s="131">
        <v>2374</v>
      </c>
      <c r="B266" s="132" t="b">
        <v>0</v>
      </c>
      <c r="C266" s="127" t="s">
        <v>88</v>
      </c>
      <c r="D266" s="132">
        <v>1</v>
      </c>
      <c r="E266" s="132" t="s">
        <v>68</v>
      </c>
      <c r="F266" s="132" t="s">
        <v>56</v>
      </c>
      <c r="G266" s="125">
        <v>4</v>
      </c>
      <c r="H266" s="189" t="s">
        <v>56</v>
      </c>
      <c r="I266" s="189" t="s">
        <v>56</v>
      </c>
      <c r="J266" s="189" t="s">
        <v>56</v>
      </c>
      <c r="K266" s="189" t="s">
        <v>56</v>
      </c>
      <c r="L266" s="189" t="s">
        <v>56</v>
      </c>
      <c r="M266" s="189" t="s">
        <v>56</v>
      </c>
      <c r="N266" s="189" t="s">
        <v>56</v>
      </c>
      <c r="O266" s="2" t="e">
        <v>#VALUE!</v>
      </c>
      <c r="P266" s="189" t="s">
        <v>56</v>
      </c>
      <c r="Q266" s="189" t="s">
        <v>56</v>
      </c>
      <c r="R266" s="189" t="s">
        <v>56</v>
      </c>
      <c r="S266" s="189" t="s">
        <v>56</v>
      </c>
      <c r="T266">
        <v>22.395</v>
      </c>
      <c r="U266">
        <v>27.471</v>
      </c>
      <c r="V266">
        <v>10.54</v>
      </c>
      <c r="W266" s="2">
        <v>20.135333333333332</v>
      </c>
      <c r="Y266"/>
      <c r="Z266">
        <v>3.351</v>
      </c>
      <c r="AA266" s="2">
        <v>1.117</v>
      </c>
      <c r="AB266" s="196">
        <v>0.64266666666666572</v>
      </c>
      <c r="AC266" s="196">
        <v>1.375666666666665</v>
      </c>
      <c r="AD266" s="196">
        <v>0.70166666666666799</v>
      </c>
      <c r="AE266" s="2">
        <v>0.90666666666666629</v>
      </c>
      <c r="AI266" s="111">
        <v>0</v>
      </c>
      <c r="AJ266" s="181" t="s">
        <v>56</v>
      </c>
      <c r="AK266" s="181" t="s">
        <v>56</v>
      </c>
      <c r="AL266" s="181" t="s">
        <v>56</v>
      </c>
      <c r="AM266" s="181" t="s">
        <v>56</v>
      </c>
      <c r="AN266" s="181" t="s">
        <v>56</v>
      </c>
      <c r="AO266" s="181" t="s">
        <v>56</v>
      </c>
      <c r="AP266" s="181" t="s">
        <v>56</v>
      </c>
      <c r="AQ266" s="181" t="s">
        <v>56</v>
      </c>
    </row>
    <row r="267" spans="1:43" s="116" customFormat="1" x14ac:dyDescent="0.3">
      <c r="A267" s="129">
        <v>2375</v>
      </c>
      <c r="B267" s="130" t="b">
        <v>1</v>
      </c>
      <c r="C267" s="127" t="s">
        <v>88</v>
      </c>
      <c r="D267" s="130" t="s">
        <v>56</v>
      </c>
      <c r="E267" s="130" t="s">
        <v>68</v>
      </c>
      <c r="F267" s="130" t="s">
        <v>44</v>
      </c>
      <c r="G267" s="124">
        <v>1</v>
      </c>
      <c r="H267" s="189" t="s">
        <v>56</v>
      </c>
      <c r="I267" s="189" t="s">
        <v>56</v>
      </c>
      <c r="J267" s="189" t="s">
        <v>56</v>
      </c>
      <c r="K267" s="189" t="s">
        <v>56</v>
      </c>
      <c r="L267" s="189" t="s">
        <v>56</v>
      </c>
      <c r="M267" s="189" t="s">
        <v>56</v>
      </c>
      <c r="N267" s="189" t="s">
        <v>56</v>
      </c>
      <c r="O267" s="2" t="e">
        <v>#VALUE!</v>
      </c>
      <c r="P267" s="189" t="s">
        <v>56</v>
      </c>
      <c r="Q267" s="189" t="s">
        <v>56</v>
      </c>
      <c r="R267" s="189" t="s">
        <v>56</v>
      </c>
      <c r="S267" s="189" t="s">
        <v>56</v>
      </c>
      <c r="T267" s="133" t="s">
        <v>56</v>
      </c>
      <c r="U267" s="133" t="s">
        <v>56</v>
      </c>
      <c r="V267" s="133" t="s">
        <v>56</v>
      </c>
      <c r="W267" s="133" t="s">
        <v>56</v>
      </c>
      <c r="X267" s="133" t="s">
        <v>56</v>
      </c>
      <c r="Y267" s="133" t="s">
        <v>56</v>
      </c>
      <c r="Z267" s="133" t="s">
        <v>56</v>
      </c>
      <c r="AA267" s="133" t="s">
        <v>56</v>
      </c>
      <c r="AB267" s="191" t="s">
        <v>56</v>
      </c>
      <c r="AC267" s="191" t="s">
        <v>56</v>
      </c>
      <c r="AD267" s="191" t="s">
        <v>56</v>
      </c>
      <c r="AE267" s="2" t="e">
        <v>#VALUE!</v>
      </c>
      <c r="AF267" s="133" t="s">
        <v>56</v>
      </c>
      <c r="AG267" s="133" t="s">
        <v>56</v>
      </c>
      <c r="AH267" s="133" t="s">
        <v>56</v>
      </c>
      <c r="AI267" s="133" t="s">
        <v>56</v>
      </c>
      <c r="AJ267" s="181" t="s">
        <v>56</v>
      </c>
      <c r="AK267" s="181" t="s">
        <v>56</v>
      </c>
      <c r="AL267" s="181" t="s">
        <v>56</v>
      </c>
      <c r="AM267" s="181" t="s">
        <v>56</v>
      </c>
      <c r="AN267" s="181" t="s">
        <v>56</v>
      </c>
      <c r="AO267" s="181" t="s">
        <v>56</v>
      </c>
      <c r="AP267" s="181" t="s">
        <v>56</v>
      </c>
      <c r="AQ267" s="181" t="s">
        <v>56</v>
      </c>
    </row>
    <row r="268" spans="1:43" s="116" customFormat="1" x14ac:dyDescent="0.3">
      <c r="A268" s="129">
        <v>2375</v>
      </c>
      <c r="B268" s="130" t="b">
        <v>1</v>
      </c>
      <c r="C268" s="127" t="s">
        <v>88</v>
      </c>
      <c r="D268" s="130" t="s">
        <v>56</v>
      </c>
      <c r="E268" s="130" t="s">
        <v>68</v>
      </c>
      <c r="F268" s="130" t="s">
        <v>44</v>
      </c>
      <c r="G268" s="124">
        <v>2</v>
      </c>
      <c r="H268" s="189" t="s">
        <v>56</v>
      </c>
      <c r="I268" s="189" t="s">
        <v>56</v>
      </c>
      <c r="J268" s="189" t="s">
        <v>56</v>
      </c>
      <c r="K268" s="189" t="s">
        <v>56</v>
      </c>
      <c r="L268" s="189" t="s">
        <v>56</v>
      </c>
      <c r="M268" s="189" t="s">
        <v>56</v>
      </c>
      <c r="N268" s="189" t="s">
        <v>56</v>
      </c>
      <c r="O268" s="2" t="e">
        <v>#VALUE!</v>
      </c>
      <c r="P268" s="189" t="s">
        <v>56</v>
      </c>
      <c r="Q268" s="189" t="s">
        <v>56</v>
      </c>
      <c r="R268" s="189" t="s">
        <v>56</v>
      </c>
      <c r="S268" s="189" t="s">
        <v>56</v>
      </c>
      <c r="T268" s="133" t="s">
        <v>56</v>
      </c>
      <c r="U268" s="133" t="s">
        <v>56</v>
      </c>
      <c r="V268" s="133" t="s">
        <v>56</v>
      </c>
      <c r="W268" s="133" t="s">
        <v>56</v>
      </c>
      <c r="X268" s="133" t="s">
        <v>56</v>
      </c>
      <c r="Y268" s="133" t="s">
        <v>56</v>
      </c>
      <c r="Z268" s="133" t="s">
        <v>56</v>
      </c>
      <c r="AA268" s="133" t="s">
        <v>56</v>
      </c>
      <c r="AB268" s="191" t="s">
        <v>56</v>
      </c>
      <c r="AC268" s="191" t="s">
        <v>56</v>
      </c>
      <c r="AD268" s="191" t="s">
        <v>56</v>
      </c>
      <c r="AE268" s="2" t="e">
        <v>#VALUE!</v>
      </c>
      <c r="AF268" s="133" t="s">
        <v>56</v>
      </c>
      <c r="AG268" s="133" t="s">
        <v>56</v>
      </c>
      <c r="AH268" s="133" t="s">
        <v>56</v>
      </c>
      <c r="AI268" s="133" t="s">
        <v>56</v>
      </c>
      <c r="AJ268" s="181" t="s">
        <v>56</v>
      </c>
      <c r="AK268" s="181" t="s">
        <v>56</v>
      </c>
      <c r="AL268" s="181" t="s">
        <v>56</v>
      </c>
      <c r="AM268" s="181" t="s">
        <v>56</v>
      </c>
      <c r="AN268" s="181" t="s">
        <v>56</v>
      </c>
      <c r="AO268" s="181" t="s">
        <v>56</v>
      </c>
      <c r="AP268" s="181" t="s">
        <v>56</v>
      </c>
      <c r="AQ268" s="181" t="s">
        <v>56</v>
      </c>
    </row>
    <row r="269" spans="1:43" s="116" customFormat="1" x14ac:dyDescent="0.3">
      <c r="A269" s="129">
        <v>2375</v>
      </c>
      <c r="B269" s="130" t="b">
        <v>1</v>
      </c>
      <c r="C269" s="127" t="s">
        <v>88</v>
      </c>
      <c r="D269" s="130" t="s">
        <v>56</v>
      </c>
      <c r="E269" s="130" t="s">
        <v>68</v>
      </c>
      <c r="F269" s="130" t="s">
        <v>44</v>
      </c>
      <c r="G269" s="124">
        <v>3</v>
      </c>
      <c r="H269" s="189" t="s">
        <v>56</v>
      </c>
      <c r="I269" s="189" t="s">
        <v>56</v>
      </c>
      <c r="J269" s="189" t="s">
        <v>56</v>
      </c>
      <c r="K269" s="189" t="s">
        <v>56</v>
      </c>
      <c r="L269" s="189" t="s">
        <v>56</v>
      </c>
      <c r="M269" s="189" t="s">
        <v>56</v>
      </c>
      <c r="N269" s="189" t="s">
        <v>56</v>
      </c>
      <c r="O269" s="2" t="e">
        <v>#VALUE!</v>
      </c>
      <c r="P269" s="189" t="s">
        <v>56</v>
      </c>
      <c r="Q269" s="189" t="s">
        <v>56</v>
      </c>
      <c r="R269" s="189" t="s">
        <v>56</v>
      </c>
      <c r="S269" s="189" t="s">
        <v>56</v>
      </c>
      <c r="T269" s="133" t="s">
        <v>56</v>
      </c>
      <c r="U269" s="133" t="s">
        <v>56</v>
      </c>
      <c r="V269" s="133" t="s">
        <v>56</v>
      </c>
      <c r="W269" s="133" t="s">
        <v>56</v>
      </c>
      <c r="X269" s="133" t="s">
        <v>56</v>
      </c>
      <c r="Y269" s="133" t="s">
        <v>56</v>
      </c>
      <c r="Z269" s="133" t="s">
        <v>56</v>
      </c>
      <c r="AA269" s="133" t="s">
        <v>56</v>
      </c>
      <c r="AB269" s="191" t="s">
        <v>56</v>
      </c>
      <c r="AC269" s="191" t="s">
        <v>56</v>
      </c>
      <c r="AD269" s="191" t="s">
        <v>56</v>
      </c>
      <c r="AE269" s="2" t="e">
        <v>#VALUE!</v>
      </c>
      <c r="AF269" s="133" t="s">
        <v>56</v>
      </c>
      <c r="AG269" s="133" t="s">
        <v>56</v>
      </c>
      <c r="AH269" s="133" t="s">
        <v>56</v>
      </c>
      <c r="AI269" s="133" t="s">
        <v>56</v>
      </c>
      <c r="AJ269" s="181" t="s">
        <v>56</v>
      </c>
      <c r="AK269" s="181" t="s">
        <v>56</v>
      </c>
      <c r="AL269" s="181" t="s">
        <v>56</v>
      </c>
      <c r="AM269" s="181" t="s">
        <v>56</v>
      </c>
      <c r="AN269" s="181" t="s">
        <v>56</v>
      </c>
      <c r="AO269" s="181" t="s">
        <v>56</v>
      </c>
      <c r="AP269" s="181" t="s">
        <v>56</v>
      </c>
      <c r="AQ269" s="181" t="s">
        <v>56</v>
      </c>
    </row>
    <row r="270" spans="1:43" s="116" customFormat="1" x14ac:dyDescent="0.3">
      <c r="A270" s="129">
        <v>2375</v>
      </c>
      <c r="B270" s="130" t="b">
        <v>1</v>
      </c>
      <c r="C270" s="127" t="s">
        <v>88</v>
      </c>
      <c r="D270" s="130" t="s">
        <v>56</v>
      </c>
      <c r="E270" s="130" t="s">
        <v>68</v>
      </c>
      <c r="F270" s="130" t="s">
        <v>44</v>
      </c>
      <c r="G270" s="124">
        <v>4</v>
      </c>
      <c r="H270" s="189" t="s">
        <v>56</v>
      </c>
      <c r="I270" s="189" t="s">
        <v>56</v>
      </c>
      <c r="J270" s="189" t="s">
        <v>56</v>
      </c>
      <c r="K270" s="189" t="s">
        <v>56</v>
      </c>
      <c r="L270" s="189" t="s">
        <v>56</v>
      </c>
      <c r="M270" s="189" t="s">
        <v>56</v>
      </c>
      <c r="N270" s="189" t="s">
        <v>56</v>
      </c>
      <c r="O270" s="2" t="e">
        <v>#VALUE!</v>
      </c>
      <c r="P270" s="189" t="s">
        <v>56</v>
      </c>
      <c r="Q270" s="189" t="s">
        <v>56</v>
      </c>
      <c r="R270" s="189" t="s">
        <v>56</v>
      </c>
      <c r="S270" s="189" t="s">
        <v>56</v>
      </c>
      <c r="T270" s="133" t="s">
        <v>56</v>
      </c>
      <c r="U270" s="133" t="s">
        <v>56</v>
      </c>
      <c r="V270" s="133" t="s">
        <v>56</v>
      </c>
      <c r="W270" s="133" t="s">
        <v>56</v>
      </c>
      <c r="X270" s="133" t="s">
        <v>56</v>
      </c>
      <c r="Y270" s="133" t="s">
        <v>56</v>
      </c>
      <c r="Z270" s="133" t="s">
        <v>56</v>
      </c>
      <c r="AA270" s="133" t="s">
        <v>56</v>
      </c>
      <c r="AB270" s="191" t="s">
        <v>56</v>
      </c>
      <c r="AC270" s="191" t="s">
        <v>56</v>
      </c>
      <c r="AD270" s="191" t="s">
        <v>56</v>
      </c>
      <c r="AE270" s="2" t="e">
        <v>#VALUE!</v>
      </c>
      <c r="AF270" s="133" t="s">
        <v>56</v>
      </c>
      <c r="AG270" s="133" t="s">
        <v>56</v>
      </c>
      <c r="AH270" s="133" t="s">
        <v>56</v>
      </c>
      <c r="AI270" s="133" t="s">
        <v>56</v>
      </c>
      <c r="AJ270" s="181" t="s">
        <v>56</v>
      </c>
      <c r="AK270" s="181" t="s">
        <v>56</v>
      </c>
      <c r="AL270" s="181" t="s">
        <v>56</v>
      </c>
      <c r="AM270" s="181" t="s">
        <v>56</v>
      </c>
      <c r="AN270" s="181" t="s">
        <v>56</v>
      </c>
      <c r="AO270" s="181" t="s">
        <v>56</v>
      </c>
      <c r="AP270" s="181" t="s">
        <v>56</v>
      </c>
      <c r="AQ270" s="181" t="s">
        <v>56</v>
      </c>
    </row>
    <row r="271" spans="1:43" s="116" customFormat="1" x14ac:dyDescent="0.3">
      <c r="A271" s="129">
        <v>2375</v>
      </c>
      <c r="B271" s="130" t="b">
        <v>1</v>
      </c>
      <c r="C271" s="127" t="s">
        <v>88</v>
      </c>
      <c r="D271" s="130" t="s">
        <v>56</v>
      </c>
      <c r="E271" s="130" t="s">
        <v>68</v>
      </c>
      <c r="F271" s="130" t="s">
        <v>45</v>
      </c>
      <c r="G271" s="124">
        <v>1</v>
      </c>
      <c r="H271" s="189" t="s">
        <v>56</v>
      </c>
      <c r="I271" s="189" t="s">
        <v>56</v>
      </c>
      <c r="J271" s="189" t="s">
        <v>56</v>
      </c>
      <c r="K271" s="189" t="s">
        <v>56</v>
      </c>
      <c r="L271" s="189" t="s">
        <v>56</v>
      </c>
      <c r="M271" s="189" t="s">
        <v>56</v>
      </c>
      <c r="N271" s="189" t="s">
        <v>56</v>
      </c>
      <c r="O271" s="2" t="e">
        <v>#VALUE!</v>
      </c>
      <c r="P271" s="189" t="s">
        <v>56</v>
      </c>
      <c r="Q271" s="189" t="s">
        <v>56</v>
      </c>
      <c r="R271" s="189" t="s">
        <v>56</v>
      </c>
      <c r="S271" s="189" t="s">
        <v>56</v>
      </c>
      <c r="T271" s="133" t="s">
        <v>56</v>
      </c>
      <c r="U271" s="133" t="s">
        <v>56</v>
      </c>
      <c r="V271" s="133" t="s">
        <v>56</v>
      </c>
      <c r="W271" s="133" t="s">
        <v>56</v>
      </c>
      <c r="X271" s="133" t="s">
        <v>56</v>
      </c>
      <c r="Y271" s="133" t="s">
        <v>56</v>
      </c>
      <c r="Z271" s="133" t="s">
        <v>56</v>
      </c>
      <c r="AA271" s="133" t="s">
        <v>56</v>
      </c>
      <c r="AB271" s="191" t="s">
        <v>56</v>
      </c>
      <c r="AC271" s="191" t="s">
        <v>56</v>
      </c>
      <c r="AD271" s="191" t="s">
        <v>56</v>
      </c>
      <c r="AE271" s="2" t="e">
        <v>#VALUE!</v>
      </c>
      <c r="AF271" s="133" t="s">
        <v>56</v>
      </c>
      <c r="AG271" s="133" t="s">
        <v>56</v>
      </c>
      <c r="AH271" s="133" t="s">
        <v>56</v>
      </c>
      <c r="AI271" s="133" t="s">
        <v>56</v>
      </c>
      <c r="AJ271" s="181" t="s">
        <v>56</v>
      </c>
      <c r="AK271" s="181" t="s">
        <v>56</v>
      </c>
      <c r="AL271" s="181" t="s">
        <v>56</v>
      </c>
      <c r="AM271" s="181" t="s">
        <v>56</v>
      </c>
      <c r="AN271" s="181" t="s">
        <v>56</v>
      </c>
      <c r="AO271" s="181" t="s">
        <v>56</v>
      </c>
      <c r="AP271" s="181" t="s">
        <v>56</v>
      </c>
      <c r="AQ271" s="181" t="s">
        <v>56</v>
      </c>
    </row>
    <row r="272" spans="1:43" s="116" customFormat="1" x14ac:dyDescent="0.3">
      <c r="A272" s="129">
        <v>2375</v>
      </c>
      <c r="B272" s="130" t="b">
        <v>1</v>
      </c>
      <c r="C272" s="127" t="s">
        <v>88</v>
      </c>
      <c r="D272" s="130" t="s">
        <v>56</v>
      </c>
      <c r="E272" s="130" t="s">
        <v>68</v>
      </c>
      <c r="F272" s="130" t="s">
        <v>45</v>
      </c>
      <c r="G272" s="124">
        <v>2</v>
      </c>
      <c r="H272" s="189" t="s">
        <v>56</v>
      </c>
      <c r="I272" s="189" t="s">
        <v>56</v>
      </c>
      <c r="J272" s="189" t="s">
        <v>56</v>
      </c>
      <c r="K272" s="189" t="s">
        <v>56</v>
      </c>
      <c r="L272" s="189" t="s">
        <v>56</v>
      </c>
      <c r="M272" s="189" t="s">
        <v>56</v>
      </c>
      <c r="N272" s="189" t="s">
        <v>56</v>
      </c>
      <c r="O272" s="2" t="e">
        <v>#VALUE!</v>
      </c>
      <c r="P272" s="189" t="s">
        <v>56</v>
      </c>
      <c r="Q272" s="189" t="s">
        <v>56</v>
      </c>
      <c r="R272" s="189" t="s">
        <v>56</v>
      </c>
      <c r="S272" s="189" t="s">
        <v>56</v>
      </c>
      <c r="T272" s="133" t="s">
        <v>56</v>
      </c>
      <c r="U272" s="133" t="s">
        <v>56</v>
      </c>
      <c r="V272" s="133" t="s">
        <v>56</v>
      </c>
      <c r="W272" s="133" t="s">
        <v>56</v>
      </c>
      <c r="X272" s="133" t="s">
        <v>56</v>
      </c>
      <c r="Y272" s="133" t="s">
        <v>56</v>
      </c>
      <c r="Z272" s="133" t="s">
        <v>56</v>
      </c>
      <c r="AA272" s="133" t="s">
        <v>56</v>
      </c>
      <c r="AB272" s="191" t="s">
        <v>56</v>
      </c>
      <c r="AC272" s="191" t="s">
        <v>56</v>
      </c>
      <c r="AD272" s="191" t="s">
        <v>56</v>
      </c>
      <c r="AE272" s="2" t="e">
        <v>#VALUE!</v>
      </c>
      <c r="AF272" s="133" t="s">
        <v>56</v>
      </c>
      <c r="AG272" s="133" t="s">
        <v>56</v>
      </c>
      <c r="AH272" s="133" t="s">
        <v>56</v>
      </c>
      <c r="AI272" s="133" t="s">
        <v>56</v>
      </c>
      <c r="AJ272" s="181" t="s">
        <v>56</v>
      </c>
      <c r="AK272" s="181" t="s">
        <v>56</v>
      </c>
      <c r="AL272" s="181" t="s">
        <v>56</v>
      </c>
      <c r="AM272" s="181" t="s">
        <v>56</v>
      </c>
      <c r="AN272" s="181" t="s">
        <v>56</v>
      </c>
      <c r="AO272" s="181" t="s">
        <v>56</v>
      </c>
      <c r="AP272" s="181" t="s">
        <v>56</v>
      </c>
      <c r="AQ272" s="181" t="s">
        <v>56</v>
      </c>
    </row>
    <row r="273" spans="1:43" s="116" customFormat="1" x14ac:dyDescent="0.3">
      <c r="A273" s="129">
        <v>2375</v>
      </c>
      <c r="B273" s="130" t="b">
        <v>1</v>
      </c>
      <c r="C273" s="127" t="s">
        <v>88</v>
      </c>
      <c r="D273" s="130" t="s">
        <v>56</v>
      </c>
      <c r="E273" s="130" t="s">
        <v>68</v>
      </c>
      <c r="F273" s="130" t="s">
        <v>45</v>
      </c>
      <c r="G273" s="124">
        <v>3</v>
      </c>
      <c r="H273" s="189" t="s">
        <v>56</v>
      </c>
      <c r="I273" s="189" t="s">
        <v>56</v>
      </c>
      <c r="J273" s="189" t="s">
        <v>56</v>
      </c>
      <c r="K273" s="189" t="s">
        <v>56</v>
      </c>
      <c r="L273" s="189" t="s">
        <v>56</v>
      </c>
      <c r="M273" s="189" t="s">
        <v>56</v>
      </c>
      <c r="N273" s="189" t="s">
        <v>56</v>
      </c>
      <c r="O273" s="2" t="e">
        <v>#VALUE!</v>
      </c>
      <c r="P273" s="189" t="s">
        <v>56</v>
      </c>
      <c r="Q273" s="189" t="s">
        <v>56</v>
      </c>
      <c r="R273" s="189" t="s">
        <v>56</v>
      </c>
      <c r="S273" s="189" t="s">
        <v>56</v>
      </c>
      <c r="T273" s="133" t="s">
        <v>56</v>
      </c>
      <c r="U273" s="133" t="s">
        <v>56</v>
      </c>
      <c r="V273" s="133" t="s">
        <v>56</v>
      </c>
      <c r="W273" s="133" t="s">
        <v>56</v>
      </c>
      <c r="X273" s="133" t="s">
        <v>56</v>
      </c>
      <c r="Y273" s="133" t="s">
        <v>56</v>
      </c>
      <c r="Z273" s="133" t="s">
        <v>56</v>
      </c>
      <c r="AA273" s="133" t="s">
        <v>56</v>
      </c>
      <c r="AB273" s="191" t="s">
        <v>56</v>
      </c>
      <c r="AC273" s="191" t="s">
        <v>56</v>
      </c>
      <c r="AD273" s="191" t="s">
        <v>56</v>
      </c>
      <c r="AE273" s="2" t="e">
        <v>#VALUE!</v>
      </c>
      <c r="AF273" s="133" t="s">
        <v>56</v>
      </c>
      <c r="AG273" s="133" t="s">
        <v>56</v>
      </c>
      <c r="AH273" s="133" t="s">
        <v>56</v>
      </c>
      <c r="AI273" s="133" t="s">
        <v>56</v>
      </c>
      <c r="AJ273" s="181" t="s">
        <v>56</v>
      </c>
      <c r="AK273" s="181" t="s">
        <v>56</v>
      </c>
      <c r="AL273" s="181" t="s">
        <v>56</v>
      </c>
      <c r="AM273" s="181" t="s">
        <v>56</v>
      </c>
      <c r="AN273" s="181" t="s">
        <v>56</v>
      </c>
      <c r="AO273" s="181" t="s">
        <v>56</v>
      </c>
      <c r="AP273" s="181" t="s">
        <v>56</v>
      </c>
      <c r="AQ273" s="181" t="s">
        <v>56</v>
      </c>
    </row>
    <row r="274" spans="1:43" s="116" customFormat="1" x14ac:dyDescent="0.3">
      <c r="A274" s="129">
        <v>2375</v>
      </c>
      <c r="B274" s="130" t="b">
        <v>1</v>
      </c>
      <c r="C274" s="127" t="s">
        <v>88</v>
      </c>
      <c r="D274" s="130" t="s">
        <v>56</v>
      </c>
      <c r="E274" s="130" t="s">
        <v>68</v>
      </c>
      <c r="F274" s="130" t="s">
        <v>45</v>
      </c>
      <c r="G274" s="124">
        <v>4</v>
      </c>
      <c r="H274" s="189" t="s">
        <v>56</v>
      </c>
      <c r="I274" s="189" t="s">
        <v>56</v>
      </c>
      <c r="J274" s="189" t="s">
        <v>56</v>
      </c>
      <c r="K274" s="189" t="s">
        <v>56</v>
      </c>
      <c r="L274" s="189" t="s">
        <v>56</v>
      </c>
      <c r="M274" s="189" t="s">
        <v>56</v>
      </c>
      <c r="N274" s="189" t="s">
        <v>56</v>
      </c>
      <c r="O274" s="2" t="e">
        <v>#VALUE!</v>
      </c>
      <c r="P274" s="189" t="s">
        <v>56</v>
      </c>
      <c r="Q274" s="189" t="s">
        <v>56</v>
      </c>
      <c r="R274" s="189" t="s">
        <v>56</v>
      </c>
      <c r="S274" s="189" t="s">
        <v>56</v>
      </c>
      <c r="T274" s="133" t="s">
        <v>56</v>
      </c>
      <c r="U274" s="133" t="s">
        <v>56</v>
      </c>
      <c r="V274" s="133" t="s">
        <v>56</v>
      </c>
      <c r="W274" s="133" t="s">
        <v>56</v>
      </c>
      <c r="X274" s="133" t="s">
        <v>56</v>
      </c>
      <c r="Y274" s="133" t="s">
        <v>56</v>
      </c>
      <c r="Z274" s="133" t="s">
        <v>56</v>
      </c>
      <c r="AA274" s="133" t="s">
        <v>56</v>
      </c>
      <c r="AB274" s="191" t="s">
        <v>56</v>
      </c>
      <c r="AC274" s="191" t="s">
        <v>56</v>
      </c>
      <c r="AD274" s="191" t="s">
        <v>56</v>
      </c>
      <c r="AE274" s="2" t="e">
        <v>#VALUE!</v>
      </c>
      <c r="AF274" s="133" t="s">
        <v>56</v>
      </c>
      <c r="AG274" s="133" t="s">
        <v>56</v>
      </c>
      <c r="AH274" s="133" t="s">
        <v>56</v>
      </c>
      <c r="AI274" s="133" t="s">
        <v>56</v>
      </c>
      <c r="AJ274" s="181" t="s">
        <v>56</v>
      </c>
      <c r="AK274" s="181" t="s">
        <v>56</v>
      </c>
      <c r="AL274" s="181" t="s">
        <v>56</v>
      </c>
      <c r="AM274" s="181" t="s">
        <v>56</v>
      </c>
      <c r="AN274" s="181" t="s">
        <v>56</v>
      </c>
      <c r="AO274" s="181" t="s">
        <v>56</v>
      </c>
      <c r="AP274" s="181" t="s">
        <v>56</v>
      </c>
      <c r="AQ274" s="181" t="s">
        <v>56</v>
      </c>
    </row>
    <row r="275" spans="1:43" s="116" customFormat="1" x14ac:dyDescent="0.3">
      <c r="A275" s="129">
        <v>2375</v>
      </c>
      <c r="B275" s="130" t="b">
        <v>1</v>
      </c>
      <c r="C275" s="127" t="s">
        <v>88</v>
      </c>
      <c r="D275" s="130" t="s">
        <v>56</v>
      </c>
      <c r="E275" s="130" t="s">
        <v>68</v>
      </c>
      <c r="F275" s="130" t="s">
        <v>46</v>
      </c>
      <c r="G275" s="124">
        <v>1</v>
      </c>
      <c r="H275" s="189" t="s">
        <v>56</v>
      </c>
      <c r="I275" s="189" t="s">
        <v>56</v>
      </c>
      <c r="J275" s="189" t="s">
        <v>56</v>
      </c>
      <c r="K275" s="189" t="s">
        <v>56</v>
      </c>
      <c r="L275" s="189" t="s">
        <v>56</v>
      </c>
      <c r="M275" s="189" t="s">
        <v>56</v>
      </c>
      <c r="N275" s="189" t="s">
        <v>56</v>
      </c>
      <c r="O275" s="2" t="e">
        <v>#VALUE!</v>
      </c>
      <c r="P275" s="189" t="s">
        <v>56</v>
      </c>
      <c r="Q275" s="189" t="s">
        <v>56</v>
      </c>
      <c r="R275" s="189" t="s">
        <v>56</v>
      </c>
      <c r="S275" s="189" t="s">
        <v>56</v>
      </c>
      <c r="T275" s="133" t="s">
        <v>56</v>
      </c>
      <c r="U275" s="133" t="s">
        <v>56</v>
      </c>
      <c r="V275" s="133" t="s">
        <v>56</v>
      </c>
      <c r="W275" s="133" t="s">
        <v>56</v>
      </c>
      <c r="X275" s="133" t="s">
        <v>56</v>
      </c>
      <c r="Y275" s="133" t="s">
        <v>56</v>
      </c>
      <c r="Z275" s="133" t="s">
        <v>56</v>
      </c>
      <c r="AA275" s="133" t="s">
        <v>56</v>
      </c>
      <c r="AB275" s="191" t="s">
        <v>56</v>
      </c>
      <c r="AC275" s="191" t="s">
        <v>56</v>
      </c>
      <c r="AD275" s="191" t="s">
        <v>56</v>
      </c>
      <c r="AE275" s="2" t="e">
        <v>#VALUE!</v>
      </c>
      <c r="AF275" s="133" t="s">
        <v>56</v>
      </c>
      <c r="AG275" s="133" t="s">
        <v>56</v>
      </c>
      <c r="AH275" s="133" t="s">
        <v>56</v>
      </c>
      <c r="AI275" s="133" t="s">
        <v>56</v>
      </c>
      <c r="AJ275" s="181" t="s">
        <v>56</v>
      </c>
      <c r="AK275" s="181" t="s">
        <v>56</v>
      </c>
      <c r="AL275" s="181" t="s">
        <v>56</v>
      </c>
      <c r="AM275" s="181" t="s">
        <v>56</v>
      </c>
      <c r="AN275" s="181" t="s">
        <v>56</v>
      </c>
      <c r="AO275" s="181" t="s">
        <v>56</v>
      </c>
      <c r="AP275" s="181" t="s">
        <v>56</v>
      </c>
      <c r="AQ275" s="181" t="s">
        <v>56</v>
      </c>
    </row>
    <row r="276" spans="1:43" s="116" customFormat="1" x14ac:dyDescent="0.3">
      <c r="A276" s="129">
        <v>2375</v>
      </c>
      <c r="B276" s="130" t="b">
        <v>1</v>
      </c>
      <c r="C276" s="127" t="s">
        <v>88</v>
      </c>
      <c r="D276" s="130" t="s">
        <v>56</v>
      </c>
      <c r="E276" s="130" t="s">
        <v>68</v>
      </c>
      <c r="F276" s="130" t="s">
        <v>46</v>
      </c>
      <c r="G276" s="124">
        <v>2</v>
      </c>
      <c r="H276" s="189" t="s">
        <v>56</v>
      </c>
      <c r="I276" s="189" t="s">
        <v>56</v>
      </c>
      <c r="J276" s="189" t="s">
        <v>56</v>
      </c>
      <c r="K276" s="189" t="s">
        <v>56</v>
      </c>
      <c r="L276" s="189" t="s">
        <v>56</v>
      </c>
      <c r="M276" s="189" t="s">
        <v>56</v>
      </c>
      <c r="N276" s="189" t="s">
        <v>56</v>
      </c>
      <c r="O276" s="2" t="e">
        <v>#VALUE!</v>
      </c>
      <c r="P276" s="189" t="s">
        <v>56</v>
      </c>
      <c r="Q276" s="189" t="s">
        <v>56</v>
      </c>
      <c r="R276" s="189" t="s">
        <v>56</v>
      </c>
      <c r="S276" s="189" t="s">
        <v>56</v>
      </c>
      <c r="T276" s="133" t="s">
        <v>56</v>
      </c>
      <c r="U276" s="133" t="s">
        <v>56</v>
      </c>
      <c r="V276" s="133" t="s">
        <v>56</v>
      </c>
      <c r="W276" s="133" t="s">
        <v>56</v>
      </c>
      <c r="X276" s="133" t="s">
        <v>56</v>
      </c>
      <c r="Y276" s="133" t="s">
        <v>56</v>
      </c>
      <c r="Z276" s="133" t="s">
        <v>56</v>
      </c>
      <c r="AA276" s="133" t="s">
        <v>56</v>
      </c>
      <c r="AB276" s="191" t="s">
        <v>56</v>
      </c>
      <c r="AC276" s="191" t="s">
        <v>56</v>
      </c>
      <c r="AD276" s="191" t="s">
        <v>56</v>
      </c>
      <c r="AE276" s="2" t="e">
        <v>#VALUE!</v>
      </c>
      <c r="AF276" s="133" t="s">
        <v>56</v>
      </c>
      <c r="AG276" s="133" t="s">
        <v>56</v>
      </c>
      <c r="AH276" s="133" t="s">
        <v>56</v>
      </c>
      <c r="AI276" s="133" t="s">
        <v>56</v>
      </c>
      <c r="AJ276" s="181" t="s">
        <v>56</v>
      </c>
      <c r="AK276" s="181" t="s">
        <v>56</v>
      </c>
      <c r="AL276" s="181" t="s">
        <v>56</v>
      </c>
      <c r="AM276" s="181" t="s">
        <v>56</v>
      </c>
      <c r="AN276" s="181" t="s">
        <v>56</v>
      </c>
      <c r="AO276" s="181" t="s">
        <v>56</v>
      </c>
      <c r="AP276" s="181" t="s">
        <v>56</v>
      </c>
      <c r="AQ276" s="181" t="s">
        <v>56</v>
      </c>
    </row>
    <row r="277" spans="1:43" s="116" customFormat="1" x14ac:dyDescent="0.3">
      <c r="A277" s="129">
        <v>2375</v>
      </c>
      <c r="B277" s="130" t="b">
        <v>1</v>
      </c>
      <c r="C277" s="127" t="s">
        <v>88</v>
      </c>
      <c r="D277" s="130" t="s">
        <v>56</v>
      </c>
      <c r="E277" s="130" t="s">
        <v>68</v>
      </c>
      <c r="F277" s="130" t="s">
        <v>46</v>
      </c>
      <c r="G277" s="124">
        <v>3</v>
      </c>
      <c r="H277" s="189" t="s">
        <v>56</v>
      </c>
      <c r="I277" s="189" t="s">
        <v>56</v>
      </c>
      <c r="J277" s="189" t="s">
        <v>56</v>
      </c>
      <c r="K277" s="189" t="s">
        <v>56</v>
      </c>
      <c r="L277" s="189" t="s">
        <v>56</v>
      </c>
      <c r="M277" s="189" t="s">
        <v>56</v>
      </c>
      <c r="N277" s="189" t="s">
        <v>56</v>
      </c>
      <c r="O277" s="2" t="e">
        <v>#VALUE!</v>
      </c>
      <c r="P277" s="189" t="s">
        <v>56</v>
      </c>
      <c r="Q277" s="189" t="s">
        <v>56</v>
      </c>
      <c r="R277" s="189" t="s">
        <v>56</v>
      </c>
      <c r="S277" s="189" t="s">
        <v>56</v>
      </c>
      <c r="T277" s="133" t="s">
        <v>56</v>
      </c>
      <c r="U277" s="133" t="s">
        <v>56</v>
      </c>
      <c r="V277" s="133" t="s">
        <v>56</v>
      </c>
      <c r="W277" s="133" t="s">
        <v>56</v>
      </c>
      <c r="X277" s="133" t="s">
        <v>56</v>
      </c>
      <c r="Y277" s="133" t="s">
        <v>56</v>
      </c>
      <c r="Z277" s="133" t="s">
        <v>56</v>
      </c>
      <c r="AA277" s="133" t="s">
        <v>56</v>
      </c>
      <c r="AB277" s="191" t="s">
        <v>56</v>
      </c>
      <c r="AC277" s="191" t="s">
        <v>56</v>
      </c>
      <c r="AD277" s="191" t="s">
        <v>56</v>
      </c>
      <c r="AE277" s="2" t="e">
        <v>#VALUE!</v>
      </c>
      <c r="AF277" s="133" t="s">
        <v>56</v>
      </c>
      <c r="AG277" s="133" t="s">
        <v>56</v>
      </c>
      <c r="AH277" s="133" t="s">
        <v>56</v>
      </c>
      <c r="AI277" s="133" t="s">
        <v>56</v>
      </c>
      <c r="AJ277" s="181" t="s">
        <v>56</v>
      </c>
      <c r="AK277" s="181" t="s">
        <v>56</v>
      </c>
      <c r="AL277" s="181" t="s">
        <v>56</v>
      </c>
      <c r="AM277" s="181" t="s">
        <v>56</v>
      </c>
      <c r="AN277" s="181" t="s">
        <v>56</v>
      </c>
      <c r="AO277" s="181" t="s">
        <v>56</v>
      </c>
      <c r="AP277" s="181" t="s">
        <v>56</v>
      </c>
      <c r="AQ277" s="181" t="s">
        <v>56</v>
      </c>
    </row>
    <row r="278" spans="1:43" s="116" customFormat="1" x14ac:dyDescent="0.3">
      <c r="A278" s="129">
        <v>2375</v>
      </c>
      <c r="B278" s="130" t="b">
        <v>1</v>
      </c>
      <c r="C278" s="127" t="s">
        <v>88</v>
      </c>
      <c r="D278" s="130" t="s">
        <v>56</v>
      </c>
      <c r="E278" s="130" t="s">
        <v>68</v>
      </c>
      <c r="F278" s="130" t="s">
        <v>46</v>
      </c>
      <c r="G278" s="124">
        <v>4</v>
      </c>
      <c r="H278" s="189" t="s">
        <v>56</v>
      </c>
      <c r="I278" s="189" t="s">
        <v>56</v>
      </c>
      <c r="J278" s="189" t="s">
        <v>56</v>
      </c>
      <c r="K278" s="189" t="s">
        <v>56</v>
      </c>
      <c r="L278" s="189" t="s">
        <v>56</v>
      </c>
      <c r="M278" s="189" t="s">
        <v>56</v>
      </c>
      <c r="N278" s="189" t="s">
        <v>56</v>
      </c>
      <c r="O278" s="2" t="e">
        <v>#VALUE!</v>
      </c>
      <c r="P278" s="189" t="s">
        <v>56</v>
      </c>
      <c r="Q278" s="189" t="s">
        <v>56</v>
      </c>
      <c r="R278" s="189" t="s">
        <v>56</v>
      </c>
      <c r="S278" s="189" t="s">
        <v>56</v>
      </c>
      <c r="T278" s="133" t="s">
        <v>56</v>
      </c>
      <c r="U278" s="133" t="s">
        <v>56</v>
      </c>
      <c r="V278" s="133" t="s">
        <v>56</v>
      </c>
      <c r="W278" s="133" t="s">
        <v>56</v>
      </c>
      <c r="X278" s="133" t="s">
        <v>56</v>
      </c>
      <c r="Y278" s="133" t="s">
        <v>56</v>
      </c>
      <c r="Z278" s="133" t="s">
        <v>56</v>
      </c>
      <c r="AA278" s="133" t="s">
        <v>56</v>
      </c>
      <c r="AB278" s="191" t="s">
        <v>56</v>
      </c>
      <c r="AC278" s="191" t="s">
        <v>56</v>
      </c>
      <c r="AD278" s="191" t="s">
        <v>56</v>
      </c>
      <c r="AE278" s="2" t="e">
        <v>#VALUE!</v>
      </c>
      <c r="AF278" s="133" t="s">
        <v>56</v>
      </c>
      <c r="AG278" s="133" t="s">
        <v>56</v>
      </c>
      <c r="AH278" s="133" t="s">
        <v>56</v>
      </c>
      <c r="AI278" s="133" t="s">
        <v>56</v>
      </c>
      <c r="AJ278" s="181" t="s">
        <v>56</v>
      </c>
      <c r="AK278" s="181" t="s">
        <v>56</v>
      </c>
      <c r="AL278" s="181" t="s">
        <v>56</v>
      </c>
      <c r="AM278" s="181" t="s">
        <v>56</v>
      </c>
      <c r="AN278" s="181" t="s">
        <v>56</v>
      </c>
      <c r="AO278" s="181" t="s">
        <v>56</v>
      </c>
      <c r="AP278" s="181" t="s">
        <v>56</v>
      </c>
      <c r="AQ278" s="181" t="s">
        <v>56</v>
      </c>
    </row>
    <row r="279" spans="1:43" x14ac:dyDescent="0.3">
      <c r="A279" s="40">
        <v>2375</v>
      </c>
      <c r="B279" s="108" t="b">
        <v>1</v>
      </c>
      <c r="C279" s="127" t="s">
        <v>88</v>
      </c>
      <c r="D279" s="108" t="s">
        <v>56</v>
      </c>
      <c r="E279" s="108" t="s">
        <v>68</v>
      </c>
      <c r="F279" s="108" t="s">
        <v>217</v>
      </c>
      <c r="G279" s="121">
        <v>1</v>
      </c>
      <c r="H279" s="189" t="s">
        <v>56</v>
      </c>
      <c r="I279" s="189" t="s">
        <v>56</v>
      </c>
      <c r="J279" s="189" t="s">
        <v>56</v>
      </c>
      <c r="K279" s="189" t="s">
        <v>56</v>
      </c>
      <c r="L279" s="189" t="s">
        <v>56</v>
      </c>
      <c r="M279" s="189" t="s">
        <v>56</v>
      </c>
      <c r="N279" s="189" t="s">
        <v>56</v>
      </c>
      <c r="O279" s="2" t="e">
        <v>#VALUE!</v>
      </c>
      <c r="P279" s="189" t="s">
        <v>56</v>
      </c>
      <c r="Q279" s="189" t="s">
        <v>56</v>
      </c>
      <c r="R279" s="189" t="s">
        <v>56</v>
      </c>
      <c r="S279" s="189" t="s">
        <v>56</v>
      </c>
      <c r="T279" s="133" t="s">
        <v>56</v>
      </c>
      <c r="U279" s="133" t="s">
        <v>56</v>
      </c>
      <c r="V279" s="133" t="s">
        <v>56</v>
      </c>
      <c r="W279" s="133" t="s">
        <v>56</v>
      </c>
      <c r="X279" s="133" t="s">
        <v>56</v>
      </c>
      <c r="Y279" s="133" t="s">
        <v>56</v>
      </c>
      <c r="Z279" s="133" t="s">
        <v>56</v>
      </c>
      <c r="AA279" s="133" t="s">
        <v>56</v>
      </c>
      <c r="AB279" s="191" t="s">
        <v>56</v>
      </c>
      <c r="AC279" s="191" t="s">
        <v>56</v>
      </c>
      <c r="AD279" s="191" t="s">
        <v>56</v>
      </c>
      <c r="AE279" s="2" t="e">
        <v>#VALUE!</v>
      </c>
      <c r="AF279" s="133" t="s">
        <v>56</v>
      </c>
      <c r="AG279" s="133" t="s">
        <v>56</v>
      </c>
      <c r="AH279" s="133" t="s">
        <v>56</v>
      </c>
      <c r="AI279" s="133" t="s">
        <v>56</v>
      </c>
      <c r="AJ279" s="181" t="s">
        <v>56</v>
      </c>
      <c r="AK279" s="181" t="s">
        <v>56</v>
      </c>
      <c r="AL279" s="181" t="s">
        <v>56</v>
      </c>
      <c r="AM279" s="181" t="s">
        <v>56</v>
      </c>
      <c r="AN279" s="181" t="s">
        <v>56</v>
      </c>
      <c r="AO279" s="181" t="s">
        <v>56</v>
      </c>
      <c r="AP279" s="181" t="s">
        <v>56</v>
      </c>
      <c r="AQ279" s="181" t="s">
        <v>56</v>
      </c>
    </row>
    <row r="280" spans="1:43" x14ac:dyDescent="0.3">
      <c r="A280" s="40">
        <v>2375</v>
      </c>
      <c r="B280" s="108" t="b">
        <v>1</v>
      </c>
      <c r="C280" s="127" t="s">
        <v>88</v>
      </c>
      <c r="D280" s="108" t="s">
        <v>56</v>
      </c>
      <c r="E280" s="108" t="s">
        <v>68</v>
      </c>
      <c r="F280" s="108" t="s">
        <v>217</v>
      </c>
      <c r="G280" s="121">
        <v>2</v>
      </c>
      <c r="H280" s="189" t="s">
        <v>56</v>
      </c>
      <c r="I280" s="189" t="s">
        <v>56</v>
      </c>
      <c r="J280" s="189" t="s">
        <v>56</v>
      </c>
      <c r="K280" s="189" t="s">
        <v>56</v>
      </c>
      <c r="L280" s="189" t="s">
        <v>56</v>
      </c>
      <c r="M280" s="189" t="s">
        <v>56</v>
      </c>
      <c r="N280" s="189" t="s">
        <v>56</v>
      </c>
      <c r="O280" s="2" t="e">
        <v>#VALUE!</v>
      </c>
      <c r="P280" s="189" t="s">
        <v>56</v>
      </c>
      <c r="Q280" s="189" t="s">
        <v>56</v>
      </c>
      <c r="R280" s="189" t="s">
        <v>56</v>
      </c>
      <c r="S280" s="189" t="s">
        <v>56</v>
      </c>
      <c r="T280" s="133" t="s">
        <v>56</v>
      </c>
      <c r="U280" s="133" t="s">
        <v>56</v>
      </c>
      <c r="V280" s="133" t="s">
        <v>56</v>
      </c>
      <c r="W280" s="133" t="s">
        <v>56</v>
      </c>
      <c r="X280" s="133" t="s">
        <v>56</v>
      </c>
      <c r="Y280" s="133" t="s">
        <v>56</v>
      </c>
      <c r="Z280" s="133" t="s">
        <v>56</v>
      </c>
      <c r="AA280" s="133" t="s">
        <v>56</v>
      </c>
      <c r="AB280" s="191" t="s">
        <v>56</v>
      </c>
      <c r="AC280" s="191" t="s">
        <v>56</v>
      </c>
      <c r="AD280" s="191" t="s">
        <v>56</v>
      </c>
      <c r="AE280" s="2" t="e">
        <v>#VALUE!</v>
      </c>
      <c r="AF280" s="133" t="s">
        <v>56</v>
      </c>
      <c r="AG280" s="133" t="s">
        <v>56</v>
      </c>
      <c r="AH280" s="133" t="s">
        <v>56</v>
      </c>
      <c r="AI280" s="133" t="s">
        <v>56</v>
      </c>
      <c r="AJ280" s="181" t="s">
        <v>56</v>
      </c>
      <c r="AK280" s="181" t="s">
        <v>56</v>
      </c>
      <c r="AL280" s="181" t="s">
        <v>56</v>
      </c>
      <c r="AM280" s="181" t="s">
        <v>56</v>
      </c>
      <c r="AN280" s="181" t="s">
        <v>56</v>
      </c>
      <c r="AO280" s="181" t="s">
        <v>56</v>
      </c>
      <c r="AP280" s="181" t="s">
        <v>56</v>
      </c>
      <c r="AQ280" s="181" t="s">
        <v>56</v>
      </c>
    </row>
    <row r="281" spans="1:43" x14ac:dyDescent="0.3">
      <c r="A281" s="40">
        <v>2375</v>
      </c>
      <c r="B281" s="108" t="b">
        <v>1</v>
      </c>
      <c r="C281" s="127" t="s">
        <v>88</v>
      </c>
      <c r="D281" s="108" t="s">
        <v>56</v>
      </c>
      <c r="E281" s="108" t="s">
        <v>68</v>
      </c>
      <c r="F281" s="108" t="s">
        <v>217</v>
      </c>
      <c r="G281" s="121">
        <v>3</v>
      </c>
      <c r="H281" s="189" t="s">
        <v>56</v>
      </c>
      <c r="I281" s="189" t="s">
        <v>56</v>
      </c>
      <c r="J281" s="189" t="s">
        <v>56</v>
      </c>
      <c r="K281" s="189" t="s">
        <v>56</v>
      </c>
      <c r="L281" s="189" t="s">
        <v>56</v>
      </c>
      <c r="M281" s="189" t="s">
        <v>56</v>
      </c>
      <c r="N281" s="189" t="s">
        <v>56</v>
      </c>
      <c r="O281" s="2" t="e">
        <v>#VALUE!</v>
      </c>
      <c r="P281" s="189" t="s">
        <v>56</v>
      </c>
      <c r="Q281" s="189" t="s">
        <v>56</v>
      </c>
      <c r="R281" s="189" t="s">
        <v>56</v>
      </c>
      <c r="S281" s="189" t="s">
        <v>56</v>
      </c>
      <c r="T281" s="133" t="s">
        <v>56</v>
      </c>
      <c r="U281" s="133" t="s">
        <v>56</v>
      </c>
      <c r="V281" s="133" t="s">
        <v>56</v>
      </c>
      <c r="W281" s="133" t="s">
        <v>56</v>
      </c>
      <c r="X281" s="133" t="s">
        <v>56</v>
      </c>
      <c r="Y281" s="133" t="s">
        <v>56</v>
      </c>
      <c r="Z281" s="133" t="s">
        <v>56</v>
      </c>
      <c r="AA281" s="133" t="s">
        <v>56</v>
      </c>
      <c r="AB281" s="191" t="s">
        <v>56</v>
      </c>
      <c r="AC281" s="191" t="s">
        <v>56</v>
      </c>
      <c r="AD281" s="191" t="s">
        <v>56</v>
      </c>
      <c r="AE281" s="2" t="e">
        <v>#VALUE!</v>
      </c>
      <c r="AF281" s="133" t="s">
        <v>56</v>
      </c>
      <c r="AG281" s="133" t="s">
        <v>56</v>
      </c>
      <c r="AH281" s="133" t="s">
        <v>56</v>
      </c>
      <c r="AI281" s="133" t="s">
        <v>56</v>
      </c>
      <c r="AJ281" s="181" t="s">
        <v>56</v>
      </c>
      <c r="AK281" s="181" t="s">
        <v>56</v>
      </c>
      <c r="AL281" s="181" t="s">
        <v>56</v>
      </c>
      <c r="AM281" s="181" t="s">
        <v>56</v>
      </c>
      <c r="AN281" s="181" t="s">
        <v>56</v>
      </c>
      <c r="AO281" s="181" t="s">
        <v>56</v>
      </c>
      <c r="AP281" s="181" t="s">
        <v>56</v>
      </c>
      <c r="AQ281" s="181" t="s">
        <v>56</v>
      </c>
    </row>
    <row r="282" spans="1:43" x14ac:dyDescent="0.3">
      <c r="A282" s="40">
        <v>2375</v>
      </c>
      <c r="B282" s="108" t="b">
        <v>1</v>
      </c>
      <c r="C282" s="127" t="s">
        <v>88</v>
      </c>
      <c r="D282" s="108" t="s">
        <v>56</v>
      </c>
      <c r="E282" s="108" t="s">
        <v>68</v>
      </c>
      <c r="F282" s="108" t="s">
        <v>217</v>
      </c>
      <c r="G282" s="121">
        <v>4</v>
      </c>
      <c r="H282" s="189" t="s">
        <v>56</v>
      </c>
      <c r="I282" s="189" t="s">
        <v>56</v>
      </c>
      <c r="J282" s="189" t="s">
        <v>56</v>
      </c>
      <c r="K282" s="189" t="s">
        <v>56</v>
      </c>
      <c r="L282" s="189" t="s">
        <v>56</v>
      </c>
      <c r="M282" s="189" t="s">
        <v>56</v>
      </c>
      <c r="N282" s="189" t="s">
        <v>56</v>
      </c>
      <c r="O282" s="2" t="e">
        <v>#VALUE!</v>
      </c>
      <c r="P282" s="189" t="s">
        <v>56</v>
      </c>
      <c r="Q282" s="189" t="s">
        <v>56</v>
      </c>
      <c r="R282" s="189" t="s">
        <v>56</v>
      </c>
      <c r="S282" s="189" t="s">
        <v>56</v>
      </c>
      <c r="T282" s="133" t="s">
        <v>56</v>
      </c>
      <c r="U282" s="133" t="s">
        <v>56</v>
      </c>
      <c r="V282" s="133" t="s">
        <v>56</v>
      </c>
      <c r="W282" s="133" t="s">
        <v>56</v>
      </c>
      <c r="X282" s="133" t="s">
        <v>56</v>
      </c>
      <c r="Y282" s="133" t="s">
        <v>56</v>
      </c>
      <c r="Z282" s="133" t="s">
        <v>56</v>
      </c>
      <c r="AA282" s="133" t="s">
        <v>56</v>
      </c>
      <c r="AB282" s="191" t="s">
        <v>56</v>
      </c>
      <c r="AC282" s="191" t="s">
        <v>56</v>
      </c>
      <c r="AD282" s="191" t="s">
        <v>56</v>
      </c>
      <c r="AE282" s="2" t="e">
        <v>#VALUE!</v>
      </c>
      <c r="AF282" s="133" t="s">
        <v>56</v>
      </c>
      <c r="AG282" s="133" t="s">
        <v>56</v>
      </c>
      <c r="AH282" s="133" t="s">
        <v>56</v>
      </c>
      <c r="AI282" s="133" t="s">
        <v>56</v>
      </c>
      <c r="AJ282" s="181" t="s">
        <v>56</v>
      </c>
      <c r="AK282" s="181" t="s">
        <v>56</v>
      </c>
      <c r="AL282" s="181" t="s">
        <v>56</v>
      </c>
      <c r="AM282" s="181" t="s">
        <v>56</v>
      </c>
      <c r="AN282" s="181" t="s">
        <v>56</v>
      </c>
      <c r="AO282" s="181" t="s">
        <v>56</v>
      </c>
      <c r="AP282" s="181" t="s">
        <v>56</v>
      </c>
      <c r="AQ282" s="181" t="s">
        <v>56</v>
      </c>
    </row>
    <row r="283" spans="1:43" x14ac:dyDescent="0.3">
      <c r="A283" s="40">
        <v>2375</v>
      </c>
      <c r="B283" s="108" t="b">
        <v>1</v>
      </c>
      <c r="C283" s="127" t="s">
        <v>88</v>
      </c>
      <c r="D283" s="108" t="s">
        <v>56</v>
      </c>
      <c r="E283" s="108" t="s">
        <v>68</v>
      </c>
      <c r="F283" s="108" t="s">
        <v>47</v>
      </c>
      <c r="G283" s="121">
        <v>1</v>
      </c>
      <c r="H283" s="189" t="s">
        <v>56</v>
      </c>
      <c r="I283" s="189" t="s">
        <v>56</v>
      </c>
      <c r="J283" s="189" t="s">
        <v>56</v>
      </c>
      <c r="K283" s="189" t="s">
        <v>56</v>
      </c>
      <c r="L283" s="189" t="s">
        <v>56</v>
      </c>
      <c r="M283" s="189" t="s">
        <v>56</v>
      </c>
      <c r="N283" s="189" t="s">
        <v>56</v>
      </c>
      <c r="O283" s="2" t="e">
        <v>#VALUE!</v>
      </c>
      <c r="P283" s="189" t="s">
        <v>56</v>
      </c>
      <c r="Q283" s="189" t="s">
        <v>56</v>
      </c>
      <c r="R283" s="189" t="s">
        <v>56</v>
      </c>
      <c r="S283" s="189" t="s">
        <v>56</v>
      </c>
      <c r="T283" s="133" t="s">
        <v>56</v>
      </c>
      <c r="U283" s="133" t="s">
        <v>56</v>
      </c>
      <c r="V283" s="133" t="s">
        <v>56</v>
      </c>
      <c r="W283" s="133" t="s">
        <v>56</v>
      </c>
      <c r="X283" s="133" t="s">
        <v>56</v>
      </c>
      <c r="Y283" s="133" t="s">
        <v>56</v>
      </c>
      <c r="Z283" s="133" t="s">
        <v>56</v>
      </c>
      <c r="AA283" s="133" t="s">
        <v>56</v>
      </c>
      <c r="AB283" s="191" t="s">
        <v>56</v>
      </c>
      <c r="AC283" s="191" t="s">
        <v>56</v>
      </c>
      <c r="AD283" s="191" t="s">
        <v>56</v>
      </c>
      <c r="AE283" s="2" t="e">
        <v>#VALUE!</v>
      </c>
      <c r="AF283" s="133" t="s">
        <v>56</v>
      </c>
      <c r="AG283" s="133" t="s">
        <v>56</v>
      </c>
      <c r="AH283" s="133" t="s">
        <v>56</v>
      </c>
      <c r="AI283" s="133" t="s">
        <v>56</v>
      </c>
      <c r="AJ283" s="181" t="s">
        <v>56</v>
      </c>
      <c r="AK283" s="181" t="s">
        <v>56</v>
      </c>
      <c r="AL283" s="181" t="s">
        <v>56</v>
      </c>
      <c r="AM283" s="181" t="s">
        <v>56</v>
      </c>
      <c r="AN283" s="181" t="s">
        <v>56</v>
      </c>
      <c r="AO283" s="181" t="s">
        <v>56</v>
      </c>
      <c r="AP283" s="181" t="s">
        <v>56</v>
      </c>
      <c r="AQ283" s="181" t="s">
        <v>56</v>
      </c>
    </row>
    <row r="284" spans="1:43" x14ac:dyDescent="0.3">
      <c r="A284" s="40">
        <v>2375</v>
      </c>
      <c r="B284" s="108" t="b">
        <v>1</v>
      </c>
      <c r="C284" s="127" t="s">
        <v>88</v>
      </c>
      <c r="D284" s="108" t="s">
        <v>56</v>
      </c>
      <c r="E284" s="108" t="s">
        <v>68</v>
      </c>
      <c r="F284" s="108" t="s">
        <v>47</v>
      </c>
      <c r="G284" s="121">
        <v>2</v>
      </c>
      <c r="H284" s="189" t="s">
        <v>56</v>
      </c>
      <c r="I284" s="189" t="s">
        <v>56</v>
      </c>
      <c r="J284" s="189" t="s">
        <v>56</v>
      </c>
      <c r="K284" s="189" t="s">
        <v>56</v>
      </c>
      <c r="L284" s="189" t="s">
        <v>56</v>
      </c>
      <c r="M284" s="189" t="s">
        <v>56</v>
      </c>
      <c r="N284" s="189" t="s">
        <v>56</v>
      </c>
      <c r="O284" s="2" t="e">
        <v>#VALUE!</v>
      </c>
      <c r="P284" s="189" t="s">
        <v>56</v>
      </c>
      <c r="Q284" s="189" t="s">
        <v>56</v>
      </c>
      <c r="R284" s="189" t="s">
        <v>56</v>
      </c>
      <c r="S284" s="189" t="s">
        <v>56</v>
      </c>
      <c r="T284" s="133" t="s">
        <v>56</v>
      </c>
      <c r="U284" s="133" t="s">
        <v>56</v>
      </c>
      <c r="V284" s="133" t="s">
        <v>56</v>
      </c>
      <c r="W284" s="133" t="s">
        <v>56</v>
      </c>
      <c r="X284" s="133" t="s">
        <v>56</v>
      </c>
      <c r="Y284" s="133" t="s">
        <v>56</v>
      </c>
      <c r="Z284" s="133" t="s">
        <v>56</v>
      </c>
      <c r="AA284" s="133" t="s">
        <v>56</v>
      </c>
      <c r="AB284" s="191" t="s">
        <v>56</v>
      </c>
      <c r="AC284" s="191" t="s">
        <v>56</v>
      </c>
      <c r="AD284" s="191" t="s">
        <v>56</v>
      </c>
      <c r="AE284" s="2" t="e">
        <v>#VALUE!</v>
      </c>
      <c r="AF284" s="133" t="s">
        <v>56</v>
      </c>
      <c r="AG284" s="133" t="s">
        <v>56</v>
      </c>
      <c r="AH284" s="133" t="s">
        <v>56</v>
      </c>
      <c r="AI284" s="133" t="s">
        <v>56</v>
      </c>
      <c r="AJ284" s="181" t="s">
        <v>56</v>
      </c>
      <c r="AK284" s="181" t="s">
        <v>56</v>
      </c>
      <c r="AL284" s="181" t="s">
        <v>56</v>
      </c>
      <c r="AM284" s="181" t="s">
        <v>56</v>
      </c>
      <c r="AN284" s="181" t="s">
        <v>56</v>
      </c>
      <c r="AO284" s="181" t="s">
        <v>56</v>
      </c>
      <c r="AP284" s="181" t="s">
        <v>56</v>
      </c>
      <c r="AQ284" s="181" t="s">
        <v>56</v>
      </c>
    </row>
    <row r="285" spans="1:43" x14ac:dyDescent="0.3">
      <c r="A285" s="40">
        <v>2375</v>
      </c>
      <c r="B285" s="108" t="b">
        <v>1</v>
      </c>
      <c r="C285" s="127" t="s">
        <v>88</v>
      </c>
      <c r="D285" s="108" t="s">
        <v>56</v>
      </c>
      <c r="E285" s="108" t="s">
        <v>68</v>
      </c>
      <c r="F285" s="108" t="s">
        <v>47</v>
      </c>
      <c r="G285" s="121">
        <v>3</v>
      </c>
      <c r="H285" s="189" t="s">
        <v>56</v>
      </c>
      <c r="I285" s="189" t="s">
        <v>56</v>
      </c>
      <c r="J285" s="189" t="s">
        <v>56</v>
      </c>
      <c r="K285" s="189" t="s">
        <v>56</v>
      </c>
      <c r="L285" s="189" t="s">
        <v>56</v>
      </c>
      <c r="M285" s="189" t="s">
        <v>56</v>
      </c>
      <c r="N285" s="189" t="s">
        <v>56</v>
      </c>
      <c r="O285" s="2" t="e">
        <v>#VALUE!</v>
      </c>
      <c r="P285" s="189" t="s">
        <v>56</v>
      </c>
      <c r="Q285" s="189" t="s">
        <v>56</v>
      </c>
      <c r="R285" s="189" t="s">
        <v>56</v>
      </c>
      <c r="S285" s="189" t="s">
        <v>56</v>
      </c>
      <c r="T285" s="133" t="s">
        <v>56</v>
      </c>
      <c r="U285" s="133" t="s">
        <v>56</v>
      </c>
      <c r="V285" s="133" t="s">
        <v>56</v>
      </c>
      <c r="W285" s="133" t="s">
        <v>56</v>
      </c>
      <c r="X285" s="133" t="s">
        <v>56</v>
      </c>
      <c r="Y285" s="133" t="s">
        <v>56</v>
      </c>
      <c r="Z285" s="133" t="s">
        <v>56</v>
      </c>
      <c r="AA285" s="133" t="s">
        <v>56</v>
      </c>
      <c r="AB285" s="191" t="s">
        <v>56</v>
      </c>
      <c r="AC285" s="191" t="s">
        <v>56</v>
      </c>
      <c r="AD285" s="191" t="s">
        <v>56</v>
      </c>
      <c r="AE285" s="2" t="e">
        <v>#VALUE!</v>
      </c>
      <c r="AF285" s="133" t="s">
        <v>56</v>
      </c>
      <c r="AG285" s="133" t="s">
        <v>56</v>
      </c>
      <c r="AH285" s="133" t="s">
        <v>56</v>
      </c>
      <c r="AI285" s="133" t="s">
        <v>56</v>
      </c>
      <c r="AJ285" s="181" t="s">
        <v>56</v>
      </c>
      <c r="AK285" s="181" t="s">
        <v>56</v>
      </c>
      <c r="AL285" s="181" t="s">
        <v>56</v>
      </c>
      <c r="AM285" s="181" t="s">
        <v>56</v>
      </c>
      <c r="AN285" s="181" t="s">
        <v>56</v>
      </c>
      <c r="AO285" s="181" t="s">
        <v>56</v>
      </c>
      <c r="AP285" s="181" t="s">
        <v>56</v>
      </c>
      <c r="AQ285" s="181" t="s">
        <v>56</v>
      </c>
    </row>
    <row r="286" spans="1:43" x14ac:dyDescent="0.3">
      <c r="A286" s="40">
        <v>2375</v>
      </c>
      <c r="B286" s="108" t="b">
        <v>1</v>
      </c>
      <c r="C286" s="127" t="s">
        <v>88</v>
      </c>
      <c r="D286" s="108" t="s">
        <v>56</v>
      </c>
      <c r="E286" s="108" t="s">
        <v>68</v>
      </c>
      <c r="F286" s="108" t="s">
        <v>47</v>
      </c>
      <c r="G286" s="121">
        <v>4</v>
      </c>
      <c r="H286" s="189" t="s">
        <v>56</v>
      </c>
      <c r="I286" s="189" t="s">
        <v>56</v>
      </c>
      <c r="J286" s="189" t="s">
        <v>56</v>
      </c>
      <c r="K286" s="189" t="s">
        <v>56</v>
      </c>
      <c r="L286" s="189" t="s">
        <v>56</v>
      </c>
      <c r="M286" s="189" t="s">
        <v>56</v>
      </c>
      <c r="N286" s="189" t="s">
        <v>56</v>
      </c>
      <c r="O286" s="2" t="e">
        <v>#VALUE!</v>
      </c>
      <c r="P286" s="189" t="s">
        <v>56</v>
      </c>
      <c r="Q286" s="189" t="s">
        <v>56</v>
      </c>
      <c r="R286" s="189" t="s">
        <v>56</v>
      </c>
      <c r="S286" s="189" t="s">
        <v>56</v>
      </c>
      <c r="T286" s="133" t="s">
        <v>56</v>
      </c>
      <c r="U286" s="133" t="s">
        <v>56</v>
      </c>
      <c r="V286" s="133" t="s">
        <v>56</v>
      </c>
      <c r="W286" s="133" t="s">
        <v>56</v>
      </c>
      <c r="X286" s="133" t="s">
        <v>56</v>
      </c>
      <c r="Y286" s="133" t="s">
        <v>56</v>
      </c>
      <c r="Z286" s="133" t="s">
        <v>56</v>
      </c>
      <c r="AA286" s="133" t="s">
        <v>56</v>
      </c>
      <c r="AB286" s="191" t="s">
        <v>56</v>
      </c>
      <c r="AC286" s="191" t="s">
        <v>56</v>
      </c>
      <c r="AD286" s="191" t="s">
        <v>56</v>
      </c>
      <c r="AE286" s="2" t="e">
        <v>#VALUE!</v>
      </c>
      <c r="AF286" s="133" t="s">
        <v>56</v>
      </c>
      <c r="AG286" s="133" t="s">
        <v>56</v>
      </c>
      <c r="AH286" s="133" t="s">
        <v>56</v>
      </c>
      <c r="AI286" s="133" t="s">
        <v>56</v>
      </c>
      <c r="AJ286" s="181" t="s">
        <v>56</v>
      </c>
      <c r="AK286" s="181" t="s">
        <v>56</v>
      </c>
      <c r="AL286" s="181" t="s">
        <v>56</v>
      </c>
      <c r="AM286" s="181" t="s">
        <v>56</v>
      </c>
      <c r="AN286" s="181" t="s">
        <v>56</v>
      </c>
      <c r="AO286" s="181" t="s">
        <v>56</v>
      </c>
      <c r="AP286" s="181" t="s">
        <v>56</v>
      </c>
      <c r="AQ286" s="181" t="s">
        <v>56</v>
      </c>
    </row>
    <row r="287" spans="1:43" ht="4.5" customHeight="1" x14ac:dyDescent="0.3">
      <c r="A287" s="40">
        <v>2375</v>
      </c>
      <c r="B287" s="108" t="b">
        <v>1</v>
      </c>
      <c r="C287" s="127" t="s">
        <v>88</v>
      </c>
      <c r="D287" s="108" t="s">
        <v>56</v>
      </c>
      <c r="E287" s="108" t="s">
        <v>68</v>
      </c>
      <c r="F287" s="108" t="s">
        <v>56</v>
      </c>
      <c r="G287" s="121">
        <v>1</v>
      </c>
      <c r="H287" s="189" t="s">
        <v>56</v>
      </c>
      <c r="I287" s="189" t="s">
        <v>56</v>
      </c>
      <c r="J287" s="189" t="s">
        <v>56</v>
      </c>
      <c r="K287" s="189" t="s">
        <v>56</v>
      </c>
      <c r="L287" s="189" t="s">
        <v>56</v>
      </c>
      <c r="M287" s="189" t="s">
        <v>56</v>
      </c>
      <c r="N287" s="189" t="s">
        <v>56</v>
      </c>
      <c r="O287" s="2" t="e">
        <v>#VALUE!</v>
      </c>
      <c r="P287" s="189" t="s">
        <v>56</v>
      </c>
      <c r="Q287" s="189" t="s">
        <v>56</v>
      </c>
      <c r="R287" s="189" t="s">
        <v>56</v>
      </c>
      <c r="S287" s="189" t="s">
        <v>56</v>
      </c>
      <c r="T287" s="133" t="s">
        <v>56</v>
      </c>
      <c r="U287" s="133" t="s">
        <v>56</v>
      </c>
      <c r="V287" s="133" t="s">
        <v>56</v>
      </c>
      <c r="W287" s="133" t="s">
        <v>56</v>
      </c>
      <c r="X287" s="133" t="s">
        <v>56</v>
      </c>
      <c r="Y287" s="133" t="s">
        <v>56</v>
      </c>
      <c r="Z287" s="133" t="s">
        <v>56</v>
      </c>
      <c r="AA287" s="133" t="s">
        <v>56</v>
      </c>
      <c r="AB287" s="191" t="s">
        <v>56</v>
      </c>
      <c r="AC287" s="191" t="s">
        <v>56</v>
      </c>
      <c r="AD287" s="191" t="s">
        <v>56</v>
      </c>
      <c r="AE287" s="2" t="e">
        <v>#VALUE!</v>
      </c>
      <c r="AF287" s="133" t="s">
        <v>56</v>
      </c>
      <c r="AG287" s="133" t="s">
        <v>56</v>
      </c>
      <c r="AH287" s="133" t="s">
        <v>56</v>
      </c>
      <c r="AI287" s="133" t="s">
        <v>56</v>
      </c>
      <c r="AJ287" s="181" t="s">
        <v>56</v>
      </c>
      <c r="AK287" s="181" t="s">
        <v>56</v>
      </c>
      <c r="AL287" s="181" t="s">
        <v>56</v>
      </c>
      <c r="AM287" s="181" t="s">
        <v>56</v>
      </c>
      <c r="AN287" s="181" t="s">
        <v>56</v>
      </c>
      <c r="AO287" s="181" t="s">
        <v>56</v>
      </c>
      <c r="AP287" s="181" t="s">
        <v>56</v>
      </c>
      <c r="AQ287" s="181" t="s">
        <v>56</v>
      </c>
    </row>
    <row r="288" spans="1:43" hidden="1" x14ac:dyDescent="0.3">
      <c r="A288" s="40">
        <v>2375</v>
      </c>
      <c r="B288" s="108" t="b">
        <v>1</v>
      </c>
      <c r="C288" s="127" t="s">
        <v>88</v>
      </c>
      <c r="D288" s="108" t="s">
        <v>56</v>
      </c>
      <c r="E288" s="108" t="s">
        <v>68</v>
      </c>
      <c r="F288" s="108" t="s">
        <v>56</v>
      </c>
      <c r="G288" s="121">
        <v>2</v>
      </c>
      <c r="H288" s="189" t="s">
        <v>56</v>
      </c>
      <c r="I288" s="189" t="s">
        <v>56</v>
      </c>
      <c r="J288" s="189" t="s">
        <v>56</v>
      </c>
      <c r="K288" s="189" t="s">
        <v>56</v>
      </c>
      <c r="L288" s="189" t="s">
        <v>56</v>
      </c>
      <c r="M288" s="189" t="s">
        <v>56</v>
      </c>
      <c r="N288" s="189" t="s">
        <v>56</v>
      </c>
      <c r="O288" s="2" t="e">
        <v>#VALUE!</v>
      </c>
      <c r="P288" s="189" t="s">
        <v>56</v>
      </c>
      <c r="Q288" s="189" t="s">
        <v>56</v>
      </c>
      <c r="R288" s="189" t="s">
        <v>56</v>
      </c>
      <c r="S288" s="189" t="s">
        <v>56</v>
      </c>
      <c r="T288" s="133" t="s">
        <v>56</v>
      </c>
      <c r="U288" s="133" t="s">
        <v>56</v>
      </c>
      <c r="V288" s="133" t="s">
        <v>56</v>
      </c>
      <c r="W288" s="133" t="s">
        <v>56</v>
      </c>
      <c r="X288" s="133" t="s">
        <v>56</v>
      </c>
      <c r="Y288" s="133" t="s">
        <v>56</v>
      </c>
      <c r="Z288" s="133" t="s">
        <v>56</v>
      </c>
      <c r="AA288" s="133" t="s">
        <v>56</v>
      </c>
      <c r="AB288" s="191" t="s">
        <v>56</v>
      </c>
      <c r="AC288" s="191" t="s">
        <v>56</v>
      </c>
      <c r="AD288" s="191" t="s">
        <v>56</v>
      </c>
      <c r="AE288" s="2" t="e">
        <v>#VALUE!</v>
      </c>
      <c r="AF288" s="133" t="s">
        <v>56</v>
      </c>
      <c r="AG288" s="133" t="s">
        <v>56</v>
      </c>
      <c r="AH288" s="133" t="s">
        <v>56</v>
      </c>
      <c r="AI288" s="133" t="s">
        <v>56</v>
      </c>
      <c r="AJ288" s="181" t="s">
        <v>56</v>
      </c>
      <c r="AK288" s="181" t="s">
        <v>56</v>
      </c>
      <c r="AL288" s="181" t="s">
        <v>56</v>
      </c>
      <c r="AM288" s="181" t="s">
        <v>56</v>
      </c>
      <c r="AN288" s="181" t="s">
        <v>56</v>
      </c>
      <c r="AO288" s="181" t="s">
        <v>56</v>
      </c>
      <c r="AP288" s="181" t="s">
        <v>56</v>
      </c>
      <c r="AQ288" s="181" t="s">
        <v>56</v>
      </c>
    </row>
    <row r="289" spans="1:43" hidden="1" x14ac:dyDescent="0.3">
      <c r="A289" s="40">
        <v>2375</v>
      </c>
      <c r="B289" s="108" t="b">
        <v>1</v>
      </c>
      <c r="C289" s="127" t="s">
        <v>88</v>
      </c>
      <c r="D289" s="108" t="s">
        <v>56</v>
      </c>
      <c r="E289" s="108" t="s">
        <v>68</v>
      </c>
      <c r="F289" s="108" t="s">
        <v>56</v>
      </c>
      <c r="G289" s="121">
        <v>3</v>
      </c>
      <c r="H289" s="189" t="s">
        <v>56</v>
      </c>
      <c r="I289" s="189" t="s">
        <v>56</v>
      </c>
      <c r="J289" s="189" t="s">
        <v>56</v>
      </c>
      <c r="K289" s="189" t="s">
        <v>56</v>
      </c>
      <c r="L289" s="189" t="s">
        <v>56</v>
      </c>
      <c r="M289" s="189" t="s">
        <v>56</v>
      </c>
      <c r="N289" s="189" t="s">
        <v>56</v>
      </c>
      <c r="O289" s="2" t="e">
        <v>#VALUE!</v>
      </c>
      <c r="P289" s="189" t="s">
        <v>56</v>
      </c>
      <c r="Q289" s="189" t="s">
        <v>56</v>
      </c>
      <c r="R289" s="189" t="s">
        <v>56</v>
      </c>
      <c r="S289" s="189" t="s">
        <v>56</v>
      </c>
      <c r="T289" s="133" t="s">
        <v>56</v>
      </c>
      <c r="U289" s="133" t="s">
        <v>56</v>
      </c>
      <c r="V289" s="133" t="s">
        <v>56</v>
      </c>
      <c r="W289" s="133" t="s">
        <v>56</v>
      </c>
      <c r="X289" s="133" t="s">
        <v>56</v>
      </c>
      <c r="Y289" s="133" t="s">
        <v>56</v>
      </c>
      <c r="Z289" s="133" t="s">
        <v>56</v>
      </c>
      <c r="AA289" s="133" t="s">
        <v>56</v>
      </c>
      <c r="AB289" s="191" t="s">
        <v>56</v>
      </c>
      <c r="AC289" s="191" t="s">
        <v>56</v>
      </c>
      <c r="AD289" s="191" t="s">
        <v>56</v>
      </c>
      <c r="AE289" s="2" t="e">
        <v>#VALUE!</v>
      </c>
      <c r="AF289" s="133" t="s">
        <v>56</v>
      </c>
      <c r="AG289" s="133" t="s">
        <v>56</v>
      </c>
      <c r="AH289" s="133" t="s">
        <v>56</v>
      </c>
      <c r="AI289" s="133" t="s">
        <v>56</v>
      </c>
      <c r="AJ289" s="181" t="s">
        <v>56</v>
      </c>
      <c r="AK289" s="181" t="s">
        <v>56</v>
      </c>
      <c r="AL289" s="181" t="s">
        <v>56</v>
      </c>
      <c r="AM289" s="181" t="s">
        <v>56</v>
      </c>
      <c r="AN289" s="181" t="s">
        <v>56</v>
      </c>
      <c r="AO289" s="181" t="s">
        <v>56</v>
      </c>
      <c r="AP289" s="181" t="s">
        <v>56</v>
      </c>
      <c r="AQ289" s="181" t="s">
        <v>56</v>
      </c>
    </row>
    <row r="290" spans="1:43" hidden="1" x14ac:dyDescent="0.3">
      <c r="A290" s="40">
        <v>2375</v>
      </c>
      <c r="B290" s="108" t="b">
        <v>1</v>
      </c>
      <c r="C290" s="127" t="s">
        <v>88</v>
      </c>
      <c r="D290" s="108" t="s">
        <v>56</v>
      </c>
      <c r="E290" s="108" t="s">
        <v>68</v>
      </c>
      <c r="F290" s="108" t="s">
        <v>56</v>
      </c>
      <c r="G290" s="121">
        <v>4</v>
      </c>
      <c r="H290" s="189" t="s">
        <v>56</v>
      </c>
      <c r="I290" s="189" t="s">
        <v>56</v>
      </c>
      <c r="J290" s="189" t="s">
        <v>56</v>
      </c>
      <c r="K290" s="189" t="s">
        <v>56</v>
      </c>
      <c r="L290" s="189" t="s">
        <v>56</v>
      </c>
      <c r="M290" s="189" t="s">
        <v>56</v>
      </c>
      <c r="N290" s="189" t="s">
        <v>56</v>
      </c>
      <c r="O290" s="2" t="e">
        <v>#VALUE!</v>
      </c>
      <c r="P290" s="189" t="s">
        <v>56</v>
      </c>
      <c r="Q290" s="189" t="s">
        <v>56</v>
      </c>
      <c r="R290" s="189" t="s">
        <v>56</v>
      </c>
      <c r="S290" s="189" t="s">
        <v>56</v>
      </c>
      <c r="T290" s="133" t="s">
        <v>56</v>
      </c>
      <c r="U290" s="133" t="s">
        <v>56</v>
      </c>
      <c r="V290" s="133" t="s">
        <v>56</v>
      </c>
      <c r="W290" s="133" t="s">
        <v>56</v>
      </c>
      <c r="X290" s="133" t="s">
        <v>56</v>
      </c>
      <c r="Y290" s="133" t="s">
        <v>56</v>
      </c>
      <c r="Z290" s="133" t="s">
        <v>56</v>
      </c>
      <c r="AA290" s="133" t="s">
        <v>56</v>
      </c>
      <c r="AB290" s="191" t="s">
        <v>56</v>
      </c>
      <c r="AC290" s="191" t="s">
        <v>56</v>
      </c>
      <c r="AD290" s="191" t="s">
        <v>56</v>
      </c>
      <c r="AE290" s="2" t="e">
        <v>#VALUE!</v>
      </c>
      <c r="AF290" s="133" t="s">
        <v>56</v>
      </c>
      <c r="AG290" s="133" t="s">
        <v>56</v>
      </c>
      <c r="AH290" s="133" t="s">
        <v>56</v>
      </c>
      <c r="AI290" s="133" t="s">
        <v>56</v>
      </c>
      <c r="AJ290" s="181" t="s">
        <v>56</v>
      </c>
      <c r="AK290" s="181" t="s">
        <v>56</v>
      </c>
      <c r="AL290" s="181" t="s">
        <v>56</v>
      </c>
      <c r="AM290" s="181" t="s">
        <v>56</v>
      </c>
      <c r="AN290" s="181" t="s">
        <v>56</v>
      </c>
      <c r="AO290" s="181" t="s">
        <v>56</v>
      </c>
      <c r="AP290" s="181" t="s">
        <v>56</v>
      </c>
      <c r="AQ290" s="181" t="s">
        <v>56</v>
      </c>
    </row>
    <row r="291" spans="1:43" s="116" customFormat="1" x14ac:dyDescent="0.3">
      <c r="A291" s="129">
        <v>2379</v>
      </c>
      <c r="B291" s="130" t="b">
        <v>1</v>
      </c>
      <c r="C291" s="127" t="s">
        <v>88</v>
      </c>
      <c r="D291" s="130">
        <v>1</v>
      </c>
      <c r="E291" s="130" t="s">
        <v>69</v>
      </c>
      <c r="F291" s="130" t="s">
        <v>44</v>
      </c>
      <c r="G291" s="124">
        <v>1</v>
      </c>
      <c r="H291" s="189" t="s">
        <v>56</v>
      </c>
      <c r="I291" s="189" t="s">
        <v>56</v>
      </c>
      <c r="J291" s="189" t="s">
        <v>56</v>
      </c>
      <c r="K291" s="189" t="s">
        <v>56</v>
      </c>
      <c r="L291" s="189" t="s">
        <v>56</v>
      </c>
      <c r="M291" s="189" t="s">
        <v>56</v>
      </c>
      <c r="N291" s="189" t="s">
        <v>56</v>
      </c>
      <c r="O291" s="2" t="e">
        <v>#VALUE!</v>
      </c>
      <c r="P291" s="189" t="s">
        <v>56</v>
      </c>
      <c r="Q291" s="189" t="s">
        <v>56</v>
      </c>
      <c r="R291" s="189" t="s">
        <v>56</v>
      </c>
      <c r="S291" s="189" t="s">
        <v>56</v>
      </c>
      <c r="T291" s="133" t="s">
        <v>56</v>
      </c>
      <c r="U291" s="133" t="s">
        <v>56</v>
      </c>
      <c r="V291" s="133" t="s">
        <v>56</v>
      </c>
      <c r="W291" s="133" t="s">
        <v>56</v>
      </c>
      <c r="X291" s="133" t="s">
        <v>56</v>
      </c>
      <c r="Y291" s="133" t="s">
        <v>56</v>
      </c>
      <c r="Z291" s="133" t="s">
        <v>56</v>
      </c>
      <c r="AA291" s="133" t="s">
        <v>56</v>
      </c>
      <c r="AB291" s="191" t="s">
        <v>56</v>
      </c>
      <c r="AC291" s="191" t="s">
        <v>56</v>
      </c>
      <c r="AD291" s="191" t="s">
        <v>56</v>
      </c>
      <c r="AE291" s="2" t="e">
        <v>#VALUE!</v>
      </c>
      <c r="AF291" s="133" t="s">
        <v>56</v>
      </c>
      <c r="AG291" s="133" t="s">
        <v>56</v>
      </c>
      <c r="AH291" s="133" t="s">
        <v>56</v>
      </c>
      <c r="AI291" s="133" t="s">
        <v>56</v>
      </c>
      <c r="AJ291" s="181" t="s">
        <v>56</v>
      </c>
      <c r="AK291" s="181" t="s">
        <v>56</v>
      </c>
      <c r="AL291" s="181" t="s">
        <v>56</v>
      </c>
      <c r="AM291" s="181" t="s">
        <v>56</v>
      </c>
      <c r="AN291" s="181" t="s">
        <v>56</v>
      </c>
      <c r="AO291" s="181" t="s">
        <v>56</v>
      </c>
      <c r="AP291" s="181" t="s">
        <v>56</v>
      </c>
      <c r="AQ291" s="181" t="s">
        <v>56</v>
      </c>
    </row>
    <row r="292" spans="1:43" s="116" customFormat="1" x14ac:dyDescent="0.3">
      <c r="A292" s="129">
        <v>2379</v>
      </c>
      <c r="B292" s="130" t="b">
        <v>1</v>
      </c>
      <c r="C292" s="127" t="s">
        <v>88</v>
      </c>
      <c r="D292" s="130">
        <v>1</v>
      </c>
      <c r="E292" s="130" t="s">
        <v>69</v>
      </c>
      <c r="F292" s="130" t="s">
        <v>44</v>
      </c>
      <c r="G292" s="124">
        <v>2</v>
      </c>
      <c r="H292" s="189" t="s">
        <v>56</v>
      </c>
      <c r="I292" s="189" t="s">
        <v>56</v>
      </c>
      <c r="J292" s="189" t="s">
        <v>56</v>
      </c>
      <c r="K292" s="189" t="s">
        <v>56</v>
      </c>
      <c r="L292" s="189" t="s">
        <v>56</v>
      </c>
      <c r="M292" s="189" t="s">
        <v>56</v>
      </c>
      <c r="N292" s="189" t="s">
        <v>56</v>
      </c>
      <c r="O292" s="2" t="e">
        <v>#VALUE!</v>
      </c>
      <c r="P292" s="189" t="s">
        <v>56</v>
      </c>
      <c r="Q292" s="189" t="s">
        <v>56</v>
      </c>
      <c r="R292" s="189" t="s">
        <v>56</v>
      </c>
      <c r="S292" s="189" t="s">
        <v>56</v>
      </c>
      <c r="T292" s="133" t="s">
        <v>56</v>
      </c>
      <c r="U292" s="133" t="s">
        <v>56</v>
      </c>
      <c r="V292" s="133" t="s">
        <v>56</v>
      </c>
      <c r="W292" s="133" t="s">
        <v>56</v>
      </c>
      <c r="X292" s="133" t="s">
        <v>56</v>
      </c>
      <c r="Y292" s="133" t="s">
        <v>56</v>
      </c>
      <c r="Z292" s="133" t="s">
        <v>56</v>
      </c>
      <c r="AA292" s="133" t="s">
        <v>56</v>
      </c>
      <c r="AB292" s="191" t="s">
        <v>56</v>
      </c>
      <c r="AC292" s="191" t="s">
        <v>56</v>
      </c>
      <c r="AD292" s="191" t="s">
        <v>56</v>
      </c>
      <c r="AE292" s="2" t="e">
        <v>#VALUE!</v>
      </c>
      <c r="AF292" s="133" t="s">
        <v>56</v>
      </c>
      <c r="AG292" s="133" t="s">
        <v>56</v>
      </c>
      <c r="AH292" s="133" t="s">
        <v>56</v>
      </c>
      <c r="AI292" s="133" t="s">
        <v>56</v>
      </c>
      <c r="AJ292" s="181" t="s">
        <v>56</v>
      </c>
      <c r="AK292" s="181" t="s">
        <v>56</v>
      </c>
      <c r="AL292" s="181" t="s">
        <v>56</v>
      </c>
      <c r="AM292" s="181" t="s">
        <v>56</v>
      </c>
      <c r="AN292" s="181" t="s">
        <v>56</v>
      </c>
      <c r="AO292" s="181" t="s">
        <v>56</v>
      </c>
      <c r="AP292" s="181" t="s">
        <v>56</v>
      </c>
      <c r="AQ292" s="181" t="s">
        <v>56</v>
      </c>
    </row>
    <row r="293" spans="1:43" s="116" customFormat="1" x14ac:dyDescent="0.3">
      <c r="A293" s="129">
        <v>2379</v>
      </c>
      <c r="B293" s="130" t="b">
        <v>1</v>
      </c>
      <c r="C293" s="127" t="s">
        <v>88</v>
      </c>
      <c r="D293" s="130">
        <v>1</v>
      </c>
      <c r="E293" s="130" t="s">
        <v>69</v>
      </c>
      <c r="F293" s="130" t="s">
        <v>44</v>
      </c>
      <c r="G293" s="124">
        <v>3</v>
      </c>
      <c r="H293" s="189" t="s">
        <v>56</v>
      </c>
      <c r="I293" s="189" t="s">
        <v>56</v>
      </c>
      <c r="J293" s="189" t="s">
        <v>56</v>
      </c>
      <c r="K293" s="189" t="s">
        <v>56</v>
      </c>
      <c r="L293" s="189" t="s">
        <v>56</v>
      </c>
      <c r="M293" s="189" t="s">
        <v>56</v>
      </c>
      <c r="N293" s="189" t="s">
        <v>56</v>
      </c>
      <c r="O293" s="2" t="e">
        <v>#VALUE!</v>
      </c>
      <c r="P293" s="189" t="s">
        <v>56</v>
      </c>
      <c r="Q293" s="189" t="s">
        <v>56</v>
      </c>
      <c r="R293" s="189" t="s">
        <v>56</v>
      </c>
      <c r="S293" s="189" t="s">
        <v>56</v>
      </c>
      <c r="T293" s="133" t="s">
        <v>56</v>
      </c>
      <c r="U293" s="133" t="s">
        <v>56</v>
      </c>
      <c r="V293" s="133" t="s">
        <v>56</v>
      </c>
      <c r="W293" s="133" t="s">
        <v>56</v>
      </c>
      <c r="X293" s="133" t="s">
        <v>56</v>
      </c>
      <c r="Y293" s="133" t="s">
        <v>56</v>
      </c>
      <c r="Z293" s="133" t="s">
        <v>56</v>
      </c>
      <c r="AA293" s="133" t="s">
        <v>56</v>
      </c>
      <c r="AB293" s="191" t="s">
        <v>56</v>
      </c>
      <c r="AC293" s="191" t="s">
        <v>56</v>
      </c>
      <c r="AD293" s="191" t="s">
        <v>56</v>
      </c>
      <c r="AE293" s="2" t="e">
        <v>#VALUE!</v>
      </c>
      <c r="AF293" s="133" t="s">
        <v>56</v>
      </c>
      <c r="AG293" s="133" t="s">
        <v>56</v>
      </c>
      <c r="AH293" s="133" t="s">
        <v>56</v>
      </c>
      <c r="AI293" s="133" t="s">
        <v>56</v>
      </c>
      <c r="AJ293" s="181" t="s">
        <v>56</v>
      </c>
      <c r="AK293" s="181" t="s">
        <v>56</v>
      </c>
      <c r="AL293" s="181" t="s">
        <v>56</v>
      </c>
      <c r="AM293" s="181" t="s">
        <v>56</v>
      </c>
      <c r="AN293" s="181" t="s">
        <v>56</v>
      </c>
      <c r="AO293" s="181" t="s">
        <v>56</v>
      </c>
      <c r="AP293" s="181" t="s">
        <v>56</v>
      </c>
      <c r="AQ293" s="181" t="s">
        <v>56</v>
      </c>
    </row>
    <row r="294" spans="1:43" s="116" customFormat="1" x14ac:dyDescent="0.3">
      <c r="A294" s="129">
        <v>2379</v>
      </c>
      <c r="B294" s="130" t="b">
        <v>1</v>
      </c>
      <c r="C294" s="127" t="s">
        <v>88</v>
      </c>
      <c r="D294" s="130">
        <v>1</v>
      </c>
      <c r="E294" s="130" t="s">
        <v>69</v>
      </c>
      <c r="F294" s="130" t="s">
        <v>44</v>
      </c>
      <c r="G294" s="124">
        <v>4</v>
      </c>
      <c r="H294" s="189" t="s">
        <v>56</v>
      </c>
      <c r="I294" s="189" t="s">
        <v>56</v>
      </c>
      <c r="J294" s="189" t="s">
        <v>56</v>
      </c>
      <c r="K294" s="189" t="s">
        <v>56</v>
      </c>
      <c r="L294" s="189" t="s">
        <v>56</v>
      </c>
      <c r="M294" s="189" t="s">
        <v>56</v>
      </c>
      <c r="N294" s="189" t="s">
        <v>56</v>
      </c>
      <c r="O294" s="2" t="e">
        <v>#VALUE!</v>
      </c>
      <c r="P294" s="189" t="s">
        <v>56</v>
      </c>
      <c r="Q294" s="189" t="s">
        <v>56</v>
      </c>
      <c r="R294" s="189" t="s">
        <v>56</v>
      </c>
      <c r="S294" s="189" t="s">
        <v>56</v>
      </c>
      <c r="T294" s="133" t="s">
        <v>56</v>
      </c>
      <c r="U294" s="133" t="s">
        <v>56</v>
      </c>
      <c r="V294" s="133" t="s">
        <v>56</v>
      </c>
      <c r="W294" s="133" t="s">
        <v>56</v>
      </c>
      <c r="X294" s="133" t="s">
        <v>56</v>
      </c>
      <c r="Y294" s="133" t="s">
        <v>56</v>
      </c>
      <c r="Z294" s="133" t="s">
        <v>56</v>
      </c>
      <c r="AA294" s="133" t="s">
        <v>56</v>
      </c>
      <c r="AB294" s="191" t="s">
        <v>56</v>
      </c>
      <c r="AC294" s="191" t="s">
        <v>56</v>
      </c>
      <c r="AD294" s="191" t="s">
        <v>56</v>
      </c>
      <c r="AE294" s="2" t="e">
        <v>#VALUE!</v>
      </c>
      <c r="AF294" s="133" t="s">
        <v>56</v>
      </c>
      <c r="AG294" s="133" t="s">
        <v>56</v>
      </c>
      <c r="AH294" s="133" t="s">
        <v>56</v>
      </c>
      <c r="AI294" s="133" t="s">
        <v>56</v>
      </c>
      <c r="AJ294" s="181" t="s">
        <v>56</v>
      </c>
      <c r="AK294" s="181" t="s">
        <v>56</v>
      </c>
      <c r="AL294" s="181" t="s">
        <v>56</v>
      </c>
      <c r="AM294" s="181" t="s">
        <v>56</v>
      </c>
      <c r="AN294" s="181" t="s">
        <v>56</v>
      </c>
      <c r="AO294" s="181" t="s">
        <v>56</v>
      </c>
      <c r="AP294" s="181" t="s">
        <v>56</v>
      </c>
      <c r="AQ294" s="181" t="s">
        <v>56</v>
      </c>
    </row>
    <row r="295" spans="1:43" s="116" customFormat="1" x14ac:dyDescent="0.3">
      <c r="A295" s="129">
        <v>2379</v>
      </c>
      <c r="B295" s="130" t="b">
        <v>1</v>
      </c>
      <c r="C295" s="127" t="s">
        <v>88</v>
      </c>
      <c r="D295" s="130">
        <v>1</v>
      </c>
      <c r="E295" s="130" t="s">
        <v>69</v>
      </c>
      <c r="F295" s="130" t="s">
        <v>45</v>
      </c>
      <c r="G295" s="124">
        <v>1</v>
      </c>
      <c r="H295" s="189" t="s">
        <v>56</v>
      </c>
      <c r="I295" s="189" t="s">
        <v>56</v>
      </c>
      <c r="J295" s="189" t="s">
        <v>56</v>
      </c>
      <c r="K295" s="189" t="s">
        <v>56</v>
      </c>
      <c r="L295" s="189" t="s">
        <v>56</v>
      </c>
      <c r="M295" s="189" t="s">
        <v>56</v>
      </c>
      <c r="N295" s="189" t="s">
        <v>56</v>
      </c>
      <c r="O295" s="2" t="e">
        <v>#VALUE!</v>
      </c>
      <c r="P295" s="189" t="s">
        <v>56</v>
      </c>
      <c r="Q295" s="189" t="s">
        <v>56</v>
      </c>
      <c r="R295" s="189" t="s">
        <v>56</v>
      </c>
      <c r="S295" s="189" t="s">
        <v>56</v>
      </c>
      <c r="T295" s="133" t="s">
        <v>56</v>
      </c>
      <c r="U295" s="133" t="s">
        <v>56</v>
      </c>
      <c r="V295" s="133" t="s">
        <v>56</v>
      </c>
      <c r="W295" s="133" t="s">
        <v>56</v>
      </c>
      <c r="X295" s="133" t="s">
        <v>56</v>
      </c>
      <c r="Y295" s="133" t="s">
        <v>56</v>
      </c>
      <c r="Z295" s="133" t="s">
        <v>56</v>
      </c>
      <c r="AA295" s="133" t="s">
        <v>56</v>
      </c>
      <c r="AB295" s="191" t="s">
        <v>56</v>
      </c>
      <c r="AC295" s="191" t="s">
        <v>56</v>
      </c>
      <c r="AD295" s="191" t="s">
        <v>56</v>
      </c>
      <c r="AE295" s="2" t="e">
        <v>#VALUE!</v>
      </c>
      <c r="AF295" s="133" t="s">
        <v>56</v>
      </c>
      <c r="AG295" s="133" t="s">
        <v>56</v>
      </c>
      <c r="AH295" s="133" t="s">
        <v>56</v>
      </c>
      <c r="AI295" s="133" t="s">
        <v>56</v>
      </c>
      <c r="AJ295" s="181" t="s">
        <v>56</v>
      </c>
      <c r="AK295" s="181" t="s">
        <v>56</v>
      </c>
      <c r="AL295" s="181" t="s">
        <v>56</v>
      </c>
      <c r="AM295" s="181" t="s">
        <v>56</v>
      </c>
      <c r="AN295" s="181" t="s">
        <v>56</v>
      </c>
      <c r="AO295" s="181" t="s">
        <v>56</v>
      </c>
      <c r="AP295" s="181" t="s">
        <v>56</v>
      </c>
      <c r="AQ295" s="181" t="s">
        <v>56</v>
      </c>
    </row>
    <row r="296" spans="1:43" s="116" customFormat="1" x14ac:dyDescent="0.3">
      <c r="A296" s="129">
        <v>2379</v>
      </c>
      <c r="B296" s="130" t="b">
        <v>1</v>
      </c>
      <c r="C296" s="127" t="s">
        <v>88</v>
      </c>
      <c r="D296" s="130">
        <v>1</v>
      </c>
      <c r="E296" s="130" t="s">
        <v>69</v>
      </c>
      <c r="F296" s="130" t="s">
        <v>45</v>
      </c>
      <c r="G296" s="124">
        <v>2</v>
      </c>
      <c r="H296" s="189" t="s">
        <v>56</v>
      </c>
      <c r="I296" s="189" t="s">
        <v>56</v>
      </c>
      <c r="J296" s="189" t="s">
        <v>56</v>
      </c>
      <c r="K296" s="189" t="s">
        <v>56</v>
      </c>
      <c r="L296" s="189" t="s">
        <v>56</v>
      </c>
      <c r="M296" s="189" t="s">
        <v>56</v>
      </c>
      <c r="N296" s="189" t="s">
        <v>56</v>
      </c>
      <c r="O296" s="2" t="e">
        <v>#VALUE!</v>
      </c>
      <c r="P296" s="189" t="s">
        <v>56</v>
      </c>
      <c r="Q296" s="189" t="s">
        <v>56</v>
      </c>
      <c r="R296" s="189" t="s">
        <v>56</v>
      </c>
      <c r="S296" s="189" t="s">
        <v>56</v>
      </c>
      <c r="T296" s="133" t="s">
        <v>56</v>
      </c>
      <c r="U296" s="133" t="s">
        <v>56</v>
      </c>
      <c r="V296" s="133" t="s">
        <v>56</v>
      </c>
      <c r="W296" s="133" t="s">
        <v>56</v>
      </c>
      <c r="X296" s="133" t="s">
        <v>56</v>
      </c>
      <c r="Y296" s="133" t="s">
        <v>56</v>
      </c>
      <c r="Z296" s="133" t="s">
        <v>56</v>
      </c>
      <c r="AA296" s="133" t="s">
        <v>56</v>
      </c>
      <c r="AB296" s="191" t="s">
        <v>56</v>
      </c>
      <c r="AC296" s="191" t="s">
        <v>56</v>
      </c>
      <c r="AD296" s="191" t="s">
        <v>56</v>
      </c>
      <c r="AE296" s="2" t="e">
        <v>#VALUE!</v>
      </c>
      <c r="AF296" s="133" t="s">
        <v>56</v>
      </c>
      <c r="AG296" s="133" t="s">
        <v>56</v>
      </c>
      <c r="AH296" s="133" t="s">
        <v>56</v>
      </c>
      <c r="AI296" s="133" t="s">
        <v>56</v>
      </c>
      <c r="AJ296" s="181" t="s">
        <v>56</v>
      </c>
      <c r="AK296" s="181" t="s">
        <v>56</v>
      </c>
      <c r="AL296" s="181" t="s">
        <v>56</v>
      </c>
      <c r="AM296" s="181" t="s">
        <v>56</v>
      </c>
      <c r="AN296" s="181" t="s">
        <v>56</v>
      </c>
      <c r="AO296" s="181" t="s">
        <v>56</v>
      </c>
      <c r="AP296" s="181" t="s">
        <v>56</v>
      </c>
      <c r="AQ296" s="181" t="s">
        <v>56</v>
      </c>
    </row>
    <row r="297" spans="1:43" s="116" customFormat="1" x14ac:dyDescent="0.3">
      <c r="A297" s="129">
        <v>2379</v>
      </c>
      <c r="B297" s="130" t="b">
        <v>1</v>
      </c>
      <c r="C297" s="127" t="s">
        <v>88</v>
      </c>
      <c r="D297" s="130">
        <v>1</v>
      </c>
      <c r="E297" s="130" t="s">
        <v>69</v>
      </c>
      <c r="F297" s="130" t="s">
        <v>45</v>
      </c>
      <c r="G297" s="124">
        <v>3</v>
      </c>
      <c r="H297" s="189" t="s">
        <v>56</v>
      </c>
      <c r="I297" s="189" t="s">
        <v>56</v>
      </c>
      <c r="J297" s="189" t="s">
        <v>56</v>
      </c>
      <c r="K297" s="189" t="s">
        <v>56</v>
      </c>
      <c r="L297" s="189" t="s">
        <v>56</v>
      </c>
      <c r="M297" s="189" t="s">
        <v>56</v>
      </c>
      <c r="N297" s="189" t="s">
        <v>56</v>
      </c>
      <c r="O297" s="2" t="e">
        <v>#VALUE!</v>
      </c>
      <c r="P297" s="189" t="s">
        <v>56</v>
      </c>
      <c r="Q297" s="189" t="s">
        <v>56</v>
      </c>
      <c r="R297" s="189" t="s">
        <v>56</v>
      </c>
      <c r="S297" s="189" t="s">
        <v>56</v>
      </c>
      <c r="T297" s="133" t="s">
        <v>56</v>
      </c>
      <c r="U297" s="133" t="s">
        <v>56</v>
      </c>
      <c r="V297" s="133" t="s">
        <v>56</v>
      </c>
      <c r="W297" s="133" t="s">
        <v>56</v>
      </c>
      <c r="X297" s="133" t="s">
        <v>56</v>
      </c>
      <c r="Y297" s="133" t="s">
        <v>56</v>
      </c>
      <c r="Z297" s="133" t="s">
        <v>56</v>
      </c>
      <c r="AA297" s="133" t="s">
        <v>56</v>
      </c>
      <c r="AB297" s="191" t="s">
        <v>56</v>
      </c>
      <c r="AC297" s="191" t="s">
        <v>56</v>
      </c>
      <c r="AD297" s="191" t="s">
        <v>56</v>
      </c>
      <c r="AE297" s="2" t="e">
        <v>#VALUE!</v>
      </c>
      <c r="AF297" s="133" t="s">
        <v>56</v>
      </c>
      <c r="AG297" s="133" t="s">
        <v>56</v>
      </c>
      <c r="AH297" s="133" t="s">
        <v>56</v>
      </c>
      <c r="AI297" s="133" t="s">
        <v>56</v>
      </c>
      <c r="AJ297" s="181" t="s">
        <v>56</v>
      </c>
      <c r="AK297" s="181" t="s">
        <v>56</v>
      </c>
      <c r="AL297" s="181" t="s">
        <v>56</v>
      </c>
      <c r="AM297" s="181" t="s">
        <v>56</v>
      </c>
      <c r="AN297" s="181" t="s">
        <v>56</v>
      </c>
      <c r="AO297" s="181" t="s">
        <v>56</v>
      </c>
      <c r="AP297" s="181" t="s">
        <v>56</v>
      </c>
      <c r="AQ297" s="181" t="s">
        <v>56</v>
      </c>
    </row>
    <row r="298" spans="1:43" s="116" customFormat="1" x14ac:dyDescent="0.3">
      <c r="A298" s="129">
        <v>2379</v>
      </c>
      <c r="B298" s="130" t="b">
        <v>1</v>
      </c>
      <c r="C298" s="127" t="s">
        <v>88</v>
      </c>
      <c r="D298" s="130">
        <v>1</v>
      </c>
      <c r="E298" s="130" t="s">
        <v>69</v>
      </c>
      <c r="F298" s="130" t="s">
        <v>45</v>
      </c>
      <c r="G298" s="124">
        <v>4</v>
      </c>
      <c r="H298" s="189" t="s">
        <v>56</v>
      </c>
      <c r="I298" s="189" t="s">
        <v>56</v>
      </c>
      <c r="J298" s="189" t="s">
        <v>56</v>
      </c>
      <c r="K298" s="189" t="s">
        <v>56</v>
      </c>
      <c r="L298" s="189" t="s">
        <v>56</v>
      </c>
      <c r="M298" s="189" t="s">
        <v>56</v>
      </c>
      <c r="N298" s="189" t="s">
        <v>56</v>
      </c>
      <c r="O298" s="2" t="e">
        <v>#VALUE!</v>
      </c>
      <c r="P298" s="189" t="s">
        <v>56</v>
      </c>
      <c r="Q298" s="189" t="s">
        <v>56</v>
      </c>
      <c r="R298" s="189" t="s">
        <v>56</v>
      </c>
      <c r="S298" s="189" t="s">
        <v>56</v>
      </c>
      <c r="T298" s="133" t="s">
        <v>56</v>
      </c>
      <c r="U298" s="133" t="s">
        <v>56</v>
      </c>
      <c r="V298" s="133" t="s">
        <v>56</v>
      </c>
      <c r="W298" s="133" t="s">
        <v>56</v>
      </c>
      <c r="X298" s="133" t="s">
        <v>56</v>
      </c>
      <c r="Y298" s="133" t="s">
        <v>56</v>
      </c>
      <c r="Z298" s="133" t="s">
        <v>56</v>
      </c>
      <c r="AA298" s="133" t="s">
        <v>56</v>
      </c>
      <c r="AB298" s="191" t="s">
        <v>56</v>
      </c>
      <c r="AC298" s="191" t="s">
        <v>56</v>
      </c>
      <c r="AD298" s="191" t="s">
        <v>56</v>
      </c>
      <c r="AE298" s="2" t="e">
        <v>#VALUE!</v>
      </c>
      <c r="AF298" s="133" t="s">
        <v>56</v>
      </c>
      <c r="AG298" s="133" t="s">
        <v>56</v>
      </c>
      <c r="AH298" s="133" t="s">
        <v>56</v>
      </c>
      <c r="AI298" s="133" t="s">
        <v>56</v>
      </c>
      <c r="AJ298" s="181" t="s">
        <v>56</v>
      </c>
      <c r="AK298" s="181" t="s">
        <v>56</v>
      </c>
      <c r="AL298" s="181" t="s">
        <v>56</v>
      </c>
      <c r="AM298" s="181" t="s">
        <v>56</v>
      </c>
      <c r="AN298" s="181" t="s">
        <v>56</v>
      </c>
      <c r="AO298" s="181" t="s">
        <v>56</v>
      </c>
      <c r="AP298" s="181" t="s">
        <v>56</v>
      </c>
      <c r="AQ298" s="181" t="s">
        <v>56</v>
      </c>
    </row>
    <row r="299" spans="1:43" s="116" customFormat="1" x14ac:dyDescent="0.3">
      <c r="A299" s="129">
        <v>2379</v>
      </c>
      <c r="B299" s="130" t="b">
        <v>1</v>
      </c>
      <c r="C299" s="127" t="s">
        <v>88</v>
      </c>
      <c r="D299" s="130">
        <v>1</v>
      </c>
      <c r="E299" s="130" t="s">
        <v>69</v>
      </c>
      <c r="F299" s="130" t="s">
        <v>46</v>
      </c>
      <c r="G299" s="124">
        <v>1</v>
      </c>
      <c r="H299" s="189" t="s">
        <v>56</v>
      </c>
      <c r="I299" s="189" t="s">
        <v>56</v>
      </c>
      <c r="J299" s="189" t="s">
        <v>56</v>
      </c>
      <c r="K299" s="189" t="s">
        <v>56</v>
      </c>
      <c r="L299" s="189" t="s">
        <v>56</v>
      </c>
      <c r="M299" s="189" t="s">
        <v>56</v>
      </c>
      <c r="N299" s="189" t="s">
        <v>56</v>
      </c>
      <c r="O299" s="2" t="e">
        <v>#VALUE!</v>
      </c>
      <c r="P299" s="189" t="s">
        <v>56</v>
      </c>
      <c r="Q299" s="189" t="s">
        <v>56</v>
      </c>
      <c r="R299" s="189" t="s">
        <v>56</v>
      </c>
      <c r="S299" s="189" t="s">
        <v>56</v>
      </c>
      <c r="T299" s="133" t="s">
        <v>56</v>
      </c>
      <c r="U299" s="133" t="s">
        <v>56</v>
      </c>
      <c r="V299" s="133" t="s">
        <v>56</v>
      </c>
      <c r="W299" s="133" t="s">
        <v>56</v>
      </c>
      <c r="X299" s="133" t="s">
        <v>56</v>
      </c>
      <c r="Y299" s="133" t="s">
        <v>56</v>
      </c>
      <c r="Z299" s="133" t="s">
        <v>56</v>
      </c>
      <c r="AA299" s="133" t="s">
        <v>56</v>
      </c>
      <c r="AB299" s="191" t="s">
        <v>56</v>
      </c>
      <c r="AC299" s="191" t="s">
        <v>56</v>
      </c>
      <c r="AD299" s="191" t="s">
        <v>56</v>
      </c>
      <c r="AE299" s="2" t="e">
        <v>#VALUE!</v>
      </c>
      <c r="AF299" s="133" t="s">
        <v>56</v>
      </c>
      <c r="AG299" s="133" t="s">
        <v>56</v>
      </c>
      <c r="AH299" s="133" t="s">
        <v>56</v>
      </c>
      <c r="AI299" s="133" t="s">
        <v>56</v>
      </c>
      <c r="AJ299" s="181" t="s">
        <v>56</v>
      </c>
      <c r="AK299" s="181" t="s">
        <v>56</v>
      </c>
      <c r="AL299" s="181" t="s">
        <v>56</v>
      </c>
      <c r="AM299" s="181" t="s">
        <v>56</v>
      </c>
      <c r="AN299" s="181" t="s">
        <v>56</v>
      </c>
      <c r="AO299" s="181" t="s">
        <v>56</v>
      </c>
      <c r="AP299" s="181" t="s">
        <v>56</v>
      </c>
      <c r="AQ299" s="181" t="s">
        <v>56</v>
      </c>
    </row>
    <row r="300" spans="1:43" s="116" customFormat="1" x14ac:dyDescent="0.3">
      <c r="A300" s="129">
        <v>2379</v>
      </c>
      <c r="B300" s="130" t="b">
        <v>1</v>
      </c>
      <c r="C300" s="127" t="s">
        <v>88</v>
      </c>
      <c r="D300" s="130">
        <v>1</v>
      </c>
      <c r="E300" s="130" t="s">
        <v>69</v>
      </c>
      <c r="F300" s="130" t="s">
        <v>46</v>
      </c>
      <c r="G300" s="124">
        <v>2</v>
      </c>
      <c r="H300" s="189" t="s">
        <v>56</v>
      </c>
      <c r="I300" s="189" t="s">
        <v>56</v>
      </c>
      <c r="J300" s="189" t="s">
        <v>56</v>
      </c>
      <c r="K300" s="189" t="s">
        <v>56</v>
      </c>
      <c r="L300" s="189" t="s">
        <v>56</v>
      </c>
      <c r="M300" s="189" t="s">
        <v>56</v>
      </c>
      <c r="N300" s="189" t="s">
        <v>56</v>
      </c>
      <c r="O300" s="2" t="e">
        <v>#VALUE!</v>
      </c>
      <c r="P300" s="189" t="s">
        <v>56</v>
      </c>
      <c r="Q300" s="189" t="s">
        <v>56</v>
      </c>
      <c r="R300" s="189" t="s">
        <v>56</v>
      </c>
      <c r="S300" s="189" t="s">
        <v>56</v>
      </c>
      <c r="T300" s="133" t="s">
        <v>56</v>
      </c>
      <c r="U300" s="133" t="s">
        <v>56</v>
      </c>
      <c r="V300" s="133" t="s">
        <v>56</v>
      </c>
      <c r="W300" s="133" t="s">
        <v>56</v>
      </c>
      <c r="X300" s="133" t="s">
        <v>56</v>
      </c>
      <c r="Y300" s="133" t="s">
        <v>56</v>
      </c>
      <c r="Z300" s="133" t="s">
        <v>56</v>
      </c>
      <c r="AA300" s="133" t="s">
        <v>56</v>
      </c>
      <c r="AB300" s="191" t="s">
        <v>56</v>
      </c>
      <c r="AC300" s="191" t="s">
        <v>56</v>
      </c>
      <c r="AD300" s="191" t="s">
        <v>56</v>
      </c>
      <c r="AE300" s="2" t="e">
        <v>#VALUE!</v>
      </c>
      <c r="AF300" s="133" t="s">
        <v>56</v>
      </c>
      <c r="AG300" s="133" t="s">
        <v>56</v>
      </c>
      <c r="AH300" s="133" t="s">
        <v>56</v>
      </c>
      <c r="AI300" s="133" t="s">
        <v>56</v>
      </c>
      <c r="AJ300" s="181" t="s">
        <v>56</v>
      </c>
      <c r="AK300" s="181" t="s">
        <v>56</v>
      </c>
      <c r="AL300" s="181" t="s">
        <v>56</v>
      </c>
      <c r="AM300" s="181" t="s">
        <v>56</v>
      </c>
      <c r="AN300" s="181" t="s">
        <v>56</v>
      </c>
      <c r="AO300" s="181" t="s">
        <v>56</v>
      </c>
      <c r="AP300" s="181" t="s">
        <v>56</v>
      </c>
      <c r="AQ300" s="181" t="s">
        <v>56</v>
      </c>
    </row>
    <row r="301" spans="1:43" s="116" customFormat="1" x14ac:dyDescent="0.3">
      <c r="A301" s="129">
        <v>2379</v>
      </c>
      <c r="B301" s="130" t="b">
        <v>1</v>
      </c>
      <c r="C301" s="127" t="s">
        <v>88</v>
      </c>
      <c r="D301" s="130">
        <v>1</v>
      </c>
      <c r="E301" s="130" t="s">
        <v>69</v>
      </c>
      <c r="F301" s="130" t="s">
        <v>46</v>
      </c>
      <c r="G301" s="124">
        <v>3</v>
      </c>
      <c r="H301" s="189" t="s">
        <v>56</v>
      </c>
      <c r="I301" s="189" t="s">
        <v>56</v>
      </c>
      <c r="J301" s="189" t="s">
        <v>56</v>
      </c>
      <c r="K301" s="189" t="s">
        <v>56</v>
      </c>
      <c r="L301" s="189" t="s">
        <v>56</v>
      </c>
      <c r="M301" s="189" t="s">
        <v>56</v>
      </c>
      <c r="N301" s="189" t="s">
        <v>56</v>
      </c>
      <c r="O301" s="2" t="e">
        <v>#VALUE!</v>
      </c>
      <c r="P301" s="189" t="s">
        <v>56</v>
      </c>
      <c r="Q301" s="189" t="s">
        <v>56</v>
      </c>
      <c r="R301" s="189" t="s">
        <v>56</v>
      </c>
      <c r="S301" s="189" t="s">
        <v>56</v>
      </c>
      <c r="T301" s="133" t="s">
        <v>56</v>
      </c>
      <c r="U301" s="133" t="s">
        <v>56</v>
      </c>
      <c r="V301" s="133" t="s">
        <v>56</v>
      </c>
      <c r="W301" s="133" t="s">
        <v>56</v>
      </c>
      <c r="X301" s="133" t="s">
        <v>56</v>
      </c>
      <c r="Y301" s="133" t="s">
        <v>56</v>
      </c>
      <c r="Z301" s="133" t="s">
        <v>56</v>
      </c>
      <c r="AA301" s="133" t="s">
        <v>56</v>
      </c>
      <c r="AB301" s="191" t="s">
        <v>56</v>
      </c>
      <c r="AC301" s="191" t="s">
        <v>56</v>
      </c>
      <c r="AD301" s="191" t="s">
        <v>56</v>
      </c>
      <c r="AE301" s="2" t="e">
        <v>#VALUE!</v>
      </c>
      <c r="AF301" s="133" t="s">
        <v>56</v>
      </c>
      <c r="AG301" s="133" t="s">
        <v>56</v>
      </c>
      <c r="AH301" s="133" t="s">
        <v>56</v>
      </c>
      <c r="AI301" s="133" t="s">
        <v>56</v>
      </c>
      <c r="AJ301" s="181" t="s">
        <v>56</v>
      </c>
      <c r="AK301" s="181" t="s">
        <v>56</v>
      </c>
      <c r="AL301" s="181" t="s">
        <v>56</v>
      </c>
      <c r="AM301" s="181" t="s">
        <v>56</v>
      </c>
      <c r="AN301" s="181" t="s">
        <v>56</v>
      </c>
      <c r="AO301" s="181" t="s">
        <v>56</v>
      </c>
      <c r="AP301" s="181" t="s">
        <v>56</v>
      </c>
      <c r="AQ301" s="181" t="s">
        <v>56</v>
      </c>
    </row>
    <row r="302" spans="1:43" s="116" customFormat="1" x14ac:dyDescent="0.3">
      <c r="A302" s="129">
        <v>2379</v>
      </c>
      <c r="B302" s="130" t="b">
        <v>1</v>
      </c>
      <c r="C302" s="127" t="s">
        <v>88</v>
      </c>
      <c r="D302" s="130">
        <v>1</v>
      </c>
      <c r="E302" s="130" t="s">
        <v>69</v>
      </c>
      <c r="F302" s="130" t="s">
        <v>46</v>
      </c>
      <c r="G302" s="124">
        <v>4</v>
      </c>
      <c r="H302" s="189" t="s">
        <v>56</v>
      </c>
      <c r="I302" s="189" t="s">
        <v>56</v>
      </c>
      <c r="J302" s="189" t="s">
        <v>56</v>
      </c>
      <c r="K302" s="189" t="s">
        <v>56</v>
      </c>
      <c r="L302" s="189" t="s">
        <v>56</v>
      </c>
      <c r="M302" s="189" t="s">
        <v>56</v>
      </c>
      <c r="N302" s="189" t="s">
        <v>56</v>
      </c>
      <c r="O302" s="2" t="e">
        <v>#VALUE!</v>
      </c>
      <c r="P302" s="189" t="s">
        <v>56</v>
      </c>
      <c r="Q302" s="189" t="s">
        <v>56</v>
      </c>
      <c r="R302" s="189" t="s">
        <v>56</v>
      </c>
      <c r="S302" s="189" t="s">
        <v>56</v>
      </c>
      <c r="T302" s="133" t="s">
        <v>56</v>
      </c>
      <c r="U302" s="133" t="s">
        <v>56</v>
      </c>
      <c r="V302" s="133" t="s">
        <v>56</v>
      </c>
      <c r="W302" s="133" t="s">
        <v>56</v>
      </c>
      <c r="X302" s="133" t="s">
        <v>56</v>
      </c>
      <c r="Y302" s="133" t="s">
        <v>56</v>
      </c>
      <c r="Z302" s="133" t="s">
        <v>56</v>
      </c>
      <c r="AA302" s="133" t="s">
        <v>56</v>
      </c>
      <c r="AB302" s="191" t="s">
        <v>56</v>
      </c>
      <c r="AC302" s="191" t="s">
        <v>56</v>
      </c>
      <c r="AD302" s="191" t="s">
        <v>56</v>
      </c>
      <c r="AE302" s="2" t="e">
        <v>#VALUE!</v>
      </c>
      <c r="AF302" s="133" t="s">
        <v>56</v>
      </c>
      <c r="AG302" s="133" t="s">
        <v>56</v>
      </c>
      <c r="AH302" s="133" t="s">
        <v>56</v>
      </c>
      <c r="AI302" s="133" t="s">
        <v>56</v>
      </c>
      <c r="AJ302" s="181" t="s">
        <v>56</v>
      </c>
      <c r="AK302" s="181" t="s">
        <v>56</v>
      </c>
      <c r="AL302" s="181" t="s">
        <v>56</v>
      </c>
      <c r="AM302" s="181" t="s">
        <v>56</v>
      </c>
      <c r="AN302" s="181" t="s">
        <v>56</v>
      </c>
      <c r="AO302" s="181" t="s">
        <v>56</v>
      </c>
      <c r="AP302" s="181" t="s">
        <v>56</v>
      </c>
      <c r="AQ302" s="181" t="s">
        <v>56</v>
      </c>
    </row>
    <row r="303" spans="1:43" x14ac:dyDescent="0.3">
      <c r="A303" s="40">
        <v>2379</v>
      </c>
      <c r="B303" s="108" t="b">
        <v>1</v>
      </c>
      <c r="C303" s="127" t="s">
        <v>88</v>
      </c>
      <c r="D303" s="108">
        <v>1</v>
      </c>
      <c r="E303" s="108" t="s">
        <v>69</v>
      </c>
      <c r="F303" s="108" t="s">
        <v>217</v>
      </c>
      <c r="G303" s="121">
        <v>1</v>
      </c>
      <c r="H303" s="189" t="s">
        <v>56</v>
      </c>
      <c r="I303" s="189" t="s">
        <v>56</v>
      </c>
      <c r="J303" s="189" t="s">
        <v>56</v>
      </c>
      <c r="K303" s="189" t="s">
        <v>56</v>
      </c>
      <c r="L303" s="189" t="s">
        <v>56</v>
      </c>
      <c r="M303" s="189" t="s">
        <v>56</v>
      </c>
      <c r="N303" s="189" t="s">
        <v>56</v>
      </c>
      <c r="O303" s="2" t="e">
        <v>#VALUE!</v>
      </c>
      <c r="P303" s="189" t="s">
        <v>56</v>
      </c>
      <c r="Q303" s="189" t="s">
        <v>56</v>
      </c>
      <c r="R303" s="189" t="s">
        <v>56</v>
      </c>
      <c r="S303" s="189" t="s">
        <v>56</v>
      </c>
      <c r="T303" s="133" t="s">
        <v>56</v>
      </c>
      <c r="U303" s="133" t="s">
        <v>56</v>
      </c>
      <c r="V303" s="133" t="s">
        <v>56</v>
      </c>
      <c r="W303" s="133" t="s">
        <v>56</v>
      </c>
      <c r="X303" s="133" t="s">
        <v>56</v>
      </c>
      <c r="Y303" s="133" t="s">
        <v>56</v>
      </c>
      <c r="Z303" s="133" t="s">
        <v>56</v>
      </c>
      <c r="AA303" s="133" t="s">
        <v>56</v>
      </c>
      <c r="AB303" s="191" t="s">
        <v>56</v>
      </c>
      <c r="AC303" s="191" t="s">
        <v>56</v>
      </c>
      <c r="AD303" s="191" t="s">
        <v>56</v>
      </c>
      <c r="AE303" s="2" t="e">
        <v>#VALUE!</v>
      </c>
      <c r="AF303" s="133" t="s">
        <v>56</v>
      </c>
      <c r="AG303" s="133" t="s">
        <v>56</v>
      </c>
      <c r="AH303" s="133" t="s">
        <v>56</v>
      </c>
      <c r="AI303" s="133" t="s">
        <v>56</v>
      </c>
      <c r="AJ303" s="181" t="s">
        <v>56</v>
      </c>
      <c r="AK303" s="181" t="s">
        <v>56</v>
      </c>
      <c r="AL303" s="181" t="s">
        <v>56</v>
      </c>
      <c r="AM303" s="181" t="s">
        <v>56</v>
      </c>
      <c r="AN303" s="181" t="s">
        <v>56</v>
      </c>
      <c r="AO303" s="181" t="s">
        <v>56</v>
      </c>
      <c r="AP303" s="181" t="s">
        <v>56</v>
      </c>
      <c r="AQ303" s="181" t="s">
        <v>56</v>
      </c>
    </row>
    <row r="304" spans="1:43" x14ac:dyDescent="0.3">
      <c r="A304" s="40">
        <v>2379</v>
      </c>
      <c r="B304" s="108" t="b">
        <v>1</v>
      </c>
      <c r="C304" s="127" t="s">
        <v>88</v>
      </c>
      <c r="D304" s="108">
        <v>1</v>
      </c>
      <c r="E304" s="108" t="s">
        <v>69</v>
      </c>
      <c r="F304" s="108" t="s">
        <v>217</v>
      </c>
      <c r="G304" s="121">
        <v>2</v>
      </c>
      <c r="H304" s="189" t="s">
        <v>56</v>
      </c>
      <c r="I304" s="189" t="s">
        <v>56</v>
      </c>
      <c r="J304" s="189" t="s">
        <v>56</v>
      </c>
      <c r="K304" s="189" t="s">
        <v>56</v>
      </c>
      <c r="L304" s="189" t="s">
        <v>56</v>
      </c>
      <c r="M304" s="189" t="s">
        <v>56</v>
      </c>
      <c r="N304" s="189" t="s">
        <v>56</v>
      </c>
      <c r="O304" s="2" t="e">
        <v>#VALUE!</v>
      </c>
      <c r="P304" s="189" t="s">
        <v>56</v>
      </c>
      <c r="Q304" s="189" t="s">
        <v>56</v>
      </c>
      <c r="R304" s="189" t="s">
        <v>56</v>
      </c>
      <c r="S304" s="189" t="s">
        <v>56</v>
      </c>
      <c r="T304" s="133" t="s">
        <v>56</v>
      </c>
      <c r="U304" s="133" t="s">
        <v>56</v>
      </c>
      <c r="V304" s="133" t="s">
        <v>56</v>
      </c>
      <c r="W304" s="133" t="s">
        <v>56</v>
      </c>
      <c r="X304" s="133" t="s">
        <v>56</v>
      </c>
      <c r="Y304" s="133" t="s">
        <v>56</v>
      </c>
      <c r="Z304" s="133" t="s">
        <v>56</v>
      </c>
      <c r="AA304" s="133" t="s">
        <v>56</v>
      </c>
      <c r="AB304" s="191" t="s">
        <v>56</v>
      </c>
      <c r="AC304" s="191" t="s">
        <v>56</v>
      </c>
      <c r="AD304" s="191" t="s">
        <v>56</v>
      </c>
      <c r="AE304" s="2" t="e">
        <v>#VALUE!</v>
      </c>
      <c r="AF304" s="133" t="s">
        <v>56</v>
      </c>
      <c r="AG304" s="133" t="s">
        <v>56</v>
      </c>
      <c r="AH304" s="133" t="s">
        <v>56</v>
      </c>
      <c r="AI304" s="133" t="s">
        <v>56</v>
      </c>
      <c r="AJ304" s="181" t="s">
        <v>56</v>
      </c>
      <c r="AK304" s="181" t="s">
        <v>56</v>
      </c>
      <c r="AL304" s="181" t="s">
        <v>56</v>
      </c>
      <c r="AM304" s="181" t="s">
        <v>56</v>
      </c>
      <c r="AN304" s="181" t="s">
        <v>56</v>
      </c>
      <c r="AO304" s="181" t="s">
        <v>56</v>
      </c>
      <c r="AP304" s="181" t="s">
        <v>56</v>
      </c>
      <c r="AQ304" s="181" t="s">
        <v>56</v>
      </c>
    </row>
    <row r="305" spans="1:43" x14ac:dyDescent="0.3">
      <c r="A305" s="40">
        <v>2379</v>
      </c>
      <c r="B305" s="108" t="b">
        <v>1</v>
      </c>
      <c r="C305" s="127" t="s">
        <v>88</v>
      </c>
      <c r="D305" s="108">
        <v>1</v>
      </c>
      <c r="E305" s="108" t="s">
        <v>69</v>
      </c>
      <c r="F305" s="108" t="s">
        <v>217</v>
      </c>
      <c r="G305" s="121">
        <v>3</v>
      </c>
      <c r="H305" s="189" t="s">
        <v>56</v>
      </c>
      <c r="I305" s="189" t="s">
        <v>56</v>
      </c>
      <c r="J305" s="189" t="s">
        <v>56</v>
      </c>
      <c r="K305" s="189" t="s">
        <v>56</v>
      </c>
      <c r="L305" s="189" t="s">
        <v>56</v>
      </c>
      <c r="M305" s="189" t="s">
        <v>56</v>
      </c>
      <c r="N305" s="189" t="s">
        <v>56</v>
      </c>
      <c r="O305" s="2" t="e">
        <v>#VALUE!</v>
      </c>
      <c r="P305" s="189" t="s">
        <v>56</v>
      </c>
      <c r="Q305" s="189" t="s">
        <v>56</v>
      </c>
      <c r="R305" s="189" t="s">
        <v>56</v>
      </c>
      <c r="S305" s="189" t="s">
        <v>56</v>
      </c>
      <c r="T305" s="133" t="s">
        <v>56</v>
      </c>
      <c r="U305" s="133" t="s">
        <v>56</v>
      </c>
      <c r="V305" s="133" t="s">
        <v>56</v>
      </c>
      <c r="W305" s="133" t="s">
        <v>56</v>
      </c>
      <c r="X305" s="133" t="s">
        <v>56</v>
      </c>
      <c r="Y305" s="133" t="s">
        <v>56</v>
      </c>
      <c r="Z305" s="133" t="s">
        <v>56</v>
      </c>
      <c r="AA305" s="133" t="s">
        <v>56</v>
      </c>
      <c r="AB305" s="191" t="s">
        <v>56</v>
      </c>
      <c r="AC305" s="191" t="s">
        <v>56</v>
      </c>
      <c r="AD305" s="191" t="s">
        <v>56</v>
      </c>
      <c r="AE305" s="2" t="e">
        <v>#VALUE!</v>
      </c>
      <c r="AF305" s="133" t="s">
        <v>56</v>
      </c>
      <c r="AG305" s="133" t="s">
        <v>56</v>
      </c>
      <c r="AH305" s="133" t="s">
        <v>56</v>
      </c>
      <c r="AI305" s="133" t="s">
        <v>56</v>
      </c>
      <c r="AJ305" s="181" t="s">
        <v>56</v>
      </c>
      <c r="AK305" s="181" t="s">
        <v>56</v>
      </c>
      <c r="AL305" s="181" t="s">
        <v>56</v>
      </c>
      <c r="AM305" s="181" t="s">
        <v>56</v>
      </c>
      <c r="AN305" s="181" t="s">
        <v>56</v>
      </c>
      <c r="AO305" s="181" t="s">
        <v>56</v>
      </c>
      <c r="AP305" s="181" t="s">
        <v>56</v>
      </c>
      <c r="AQ305" s="181" t="s">
        <v>56</v>
      </c>
    </row>
    <row r="306" spans="1:43" x14ac:dyDescent="0.3">
      <c r="A306" s="40">
        <v>2379</v>
      </c>
      <c r="B306" s="108" t="b">
        <v>1</v>
      </c>
      <c r="C306" s="127" t="s">
        <v>88</v>
      </c>
      <c r="D306" s="108">
        <v>1</v>
      </c>
      <c r="E306" s="108" t="s">
        <v>69</v>
      </c>
      <c r="F306" s="108" t="s">
        <v>217</v>
      </c>
      <c r="G306" s="121">
        <v>4</v>
      </c>
      <c r="H306" s="189" t="s">
        <v>56</v>
      </c>
      <c r="I306" s="189" t="s">
        <v>56</v>
      </c>
      <c r="J306" s="189" t="s">
        <v>56</v>
      </c>
      <c r="K306" s="189" t="s">
        <v>56</v>
      </c>
      <c r="L306" s="189" t="s">
        <v>56</v>
      </c>
      <c r="M306" s="189" t="s">
        <v>56</v>
      </c>
      <c r="N306" s="189" t="s">
        <v>56</v>
      </c>
      <c r="O306" s="2" t="e">
        <v>#VALUE!</v>
      </c>
      <c r="P306" s="189" t="s">
        <v>56</v>
      </c>
      <c r="Q306" s="189" t="s">
        <v>56</v>
      </c>
      <c r="R306" s="189" t="s">
        <v>56</v>
      </c>
      <c r="S306" s="189" t="s">
        <v>56</v>
      </c>
      <c r="T306" s="133" t="s">
        <v>56</v>
      </c>
      <c r="U306" s="133" t="s">
        <v>56</v>
      </c>
      <c r="V306" s="133" t="s">
        <v>56</v>
      </c>
      <c r="W306" s="133" t="s">
        <v>56</v>
      </c>
      <c r="X306" s="133" t="s">
        <v>56</v>
      </c>
      <c r="Y306" s="133" t="s">
        <v>56</v>
      </c>
      <c r="Z306" s="133" t="s">
        <v>56</v>
      </c>
      <c r="AA306" s="133" t="s">
        <v>56</v>
      </c>
      <c r="AB306" s="191" t="s">
        <v>56</v>
      </c>
      <c r="AC306" s="191" t="s">
        <v>56</v>
      </c>
      <c r="AD306" s="191" t="s">
        <v>56</v>
      </c>
      <c r="AE306" s="2" t="e">
        <v>#VALUE!</v>
      </c>
      <c r="AF306" s="133" t="s">
        <v>56</v>
      </c>
      <c r="AG306" s="133" t="s">
        <v>56</v>
      </c>
      <c r="AH306" s="133" t="s">
        <v>56</v>
      </c>
      <c r="AI306" s="133" t="s">
        <v>56</v>
      </c>
      <c r="AJ306" s="181" t="s">
        <v>56</v>
      </c>
      <c r="AK306" s="181" t="s">
        <v>56</v>
      </c>
      <c r="AL306" s="181" t="s">
        <v>56</v>
      </c>
      <c r="AM306" s="181" t="s">
        <v>56</v>
      </c>
      <c r="AN306" s="181" t="s">
        <v>56</v>
      </c>
      <c r="AO306" s="181" t="s">
        <v>56</v>
      </c>
      <c r="AP306" s="181" t="s">
        <v>56</v>
      </c>
      <c r="AQ306" s="181" t="s">
        <v>56</v>
      </c>
    </row>
    <row r="307" spans="1:43" x14ac:dyDescent="0.3">
      <c r="A307" s="40">
        <v>2379</v>
      </c>
      <c r="B307" s="108" t="b">
        <v>1</v>
      </c>
      <c r="C307" s="127" t="s">
        <v>88</v>
      </c>
      <c r="D307" s="108">
        <v>1</v>
      </c>
      <c r="E307" s="108" t="s">
        <v>69</v>
      </c>
      <c r="F307" s="108" t="s">
        <v>47</v>
      </c>
      <c r="G307" s="121">
        <v>1</v>
      </c>
      <c r="H307" s="189" t="s">
        <v>56</v>
      </c>
      <c r="I307" s="189" t="s">
        <v>56</v>
      </c>
      <c r="J307" s="189" t="s">
        <v>56</v>
      </c>
      <c r="K307" s="189" t="s">
        <v>56</v>
      </c>
      <c r="L307" s="189" t="s">
        <v>56</v>
      </c>
      <c r="M307" s="189" t="s">
        <v>56</v>
      </c>
      <c r="N307" s="189" t="s">
        <v>56</v>
      </c>
      <c r="O307" s="2" t="e">
        <v>#VALUE!</v>
      </c>
      <c r="P307" s="189" t="s">
        <v>56</v>
      </c>
      <c r="Q307" s="189" t="s">
        <v>56</v>
      </c>
      <c r="R307" s="189" t="s">
        <v>56</v>
      </c>
      <c r="S307" s="189" t="s">
        <v>56</v>
      </c>
      <c r="T307" s="133" t="s">
        <v>56</v>
      </c>
      <c r="U307" s="133" t="s">
        <v>56</v>
      </c>
      <c r="V307" s="133" t="s">
        <v>56</v>
      </c>
      <c r="W307" s="133" t="s">
        <v>56</v>
      </c>
      <c r="X307" s="133" t="s">
        <v>56</v>
      </c>
      <c r="Y307" s="133" t="s">
        <v>56</v>
      </c>
      <c r="Z307" s="133" t="s">
        <v>56</v>
      </c>
      <c r="AA307" s="133" t="s">
        <v>56</v>
      </c>
      <c r="AB307" s="191" t="s">
        <v>56</v>
      </c>
      <c r="AC307" s="191" t="s">
        <v>56</v>
      </c>
      <c r="AD307" s="191" t="s">
        <v>56</v>
      </c>
      <c r="AE307" s="2" t="e">
        <v>#VALUE!</v>
      </c>
      <c r="AF307" s="133" t="s">
        <v>56</v>
      </c>
      <c r="AG307" s="133" t="s">
        <v>56</v>
      </c>
      <c r="AH307" s="133" t="s">
        <v>56</v>
      </c>
      <c r="AI307" s="133" t="s">
        <v>56</v>
      </c>
      <c r="AJ307" s="181" t="s">
        <v>56</v>
      </c>
      <c r="AK307" s="181" t="s">
        <v>56</v>
      </c>
      <c r="AL307" s="181" t="s">
        <v>56</v>
      </c>
      <c r="AM307" s="181" t="s">
        <v>56</v>
      </c>
      <c r="AN307" s="181" t="s">
        <v>56</v>
      </c>
      <c r="AO307" s="181" t="s">
        <v>56</v>
      </c>
      <c r="AP307" s="181" t="s">
        <v>56</v>
      </c>
      <c r="AQ307" s="181" t="s">
        <v>56</v>
      </c>
    </row>
    <row r="308" spans="1:43" x14ac:dyDescent="0.3">
      <c r="A308" s="40">
        <v>2379</v>
      </c>
      <c r="B308" s="108" t="b">
        <v>1</v>
      </c>
      <c r="C308" s="127" t="s">
        <v>88</v>
      </c>
      <c r="D308" s="108">
        <v>1</v>
      </c>
      <c r="E308" s="108" t="s">
        <v>69</v>
      </c>
      <c r="F308" s="108" t="s">
        <v>47</v>
      </c>
      <c r="G308" s="121">
        <v>2</v>
      </c>
      <c r="H308" s="189" t="s">
        <v>56</v>
      </c>
      <c r="I308" s="189" t="s">
        <v>56</v>
      </c>
      <c r="J308" s="189" t="s">
        <v>56</v>
      </c>
      <c r="K308" s="189" t="s">
        <v>56</v>
      </c>
      <c r="L308" s="189" t="s">
        <v>56</v>
      </c>
      <c r="M308" s="189" t="s">
        <v>56</v>
      </c>
      <c r="N308" s="189" t="s">
        <v>56</v>
      </c>
      <c r="O308" s="2" t="e">
        <v>#VALUE!</v>
      </c>
      <c r="P308" s="189" t="s">
        <v>56</v>
      </c>
      <c r="Q308" s="189" t="s">
        <v>56</v>
      </c>
      <c r="R308" s="189" t="s">
        <v>56</v>
      </c>
      <c r="S308" s="189" t="s">
        <v>56</v>
      </c>
      <c r="T308" s="133" t="s">
        <v>56</v>
      </c>
      <c r="U308" s="133" t="s">
        <v>56</v>
      </c>
      <c r="V308" s="133" t="s">
        <v>56</v>
      </c>
      <c r="W308" s="133" t="s">
        <v>56</v>
      </c>
      <c r="X308" s="133" t="s">
        <v>56</v>
      </c>
      <c r="Y308" s="133" t="s">
        <v>56</v>
      </c>
      <c r="Z308" s="133" t="s">
        <v>56</v>
      </c>
      <c r="AA308" s="133" t="s">
        <v>56</v>
      </c>
      <c r="AB308" s="191" t="s">
        <v>56</v>
      </c>
      <c r="AC308" s="191" t="s">
        <v>56</v>
      </c>
      <c r="AD308" s="191" t="s">
        <v>56</v>
      </c>
      <c r="AE308" s="2" t="e">
        <v>#VALUE!</v>
      </c>
      <c r="AF308" s="133" t="s">
        <v>56</v>
      </c>
      <c r="AG308" s="133" t="s">
        <v>56</v>
      </c>
      <c r="AH308" s="133" t="s">
        <v>56</v>
      </c>
      <c r="AI308" s="133" t="s">
        <v>56</v>
      </c>
      <c r="AJ308" s="181" t="s">
        <v>56</v>
      </c>
      <c r="AK308" s="181" t="s">
        <v>56</v>
      </c>
      <c r="AL308" s="181" t="s">
        <v>56</v>
      </c>
      <c r="AM308" s="181" t="s">
        <v>56</v>
      </c>
      <c r="AN308" s="181" t="s">
        <v>56</v>
      </c>
      <c r="AO308" s="181" t="s">
        <v>56</v>
      </c>
      <c r="AP308" s="181" t="s">
        <v>56</v>
      </c>
      <c r="AQ308" s="181" t="s">
        <v>56</v>
      </c>
    </row>
    <row r="309" spans="1:43" x14ac:dyDescent="0.3">
      <c r="A309" s="40">
        <v>2379</v>
      </c>
      <c r="B309" s="108" t="b">
        <v>1</v>
      </c>
      <c r="C309" s="127" t="s">
        <v>88</v>
      </c>
      <c r="D309" s="108">
        <v>1</v>
      </c>
      <c r="E309" s="108" t="s">
        <v>69</v>
      </c>
      <c r="F309" s="108" t="s">
        <v>47</v>
      </c>
      <c r="G309" s="121">
        <v>3</v>
      </c>
      <c r="H309" s="189" t="s">
        <v>56</v>
      </c>
      <c r="I309" s="189" t="s">
        <v>56</v>
      </c>
      <c r="J309" s="189" t="s">
        <v>56</v>
      </c>
      <c r="K309" s="189" t="s">
        <v>56</v>
      </c>
      <c r="L309" s="189" t="s">
        <v>56</v>
      </c>
      <c r="M309" s="189" t="s">
        <v>56</v>
      </c>
      <c r="N309" s="189" t="s">
        <v>56</v>
      </c>
      <c r="O309" s="2" t="e">
        <v>#VALUE!</v>
      </c>
      <c r="P309" s="189" t="s">
        <v>56</v>
      </c>
      <c r="Q309" s="189" t="s">
        <v>56</v>
      </c>
      <c r="R309" s="189" t="s">
        <v>56</v>
      </c>
      <c r="S309" s="189" t="s">
        <v>56</v>
      </c>
      <c r="T309" s="133" t="s">
        <v>56</v>
      </c>
      <c r="U309" s="133" t="s">
        <v>56</v>
      </c>
      <c r="V309" s="133" t="s">
        <v>56</v>
      </c>
      <c r="W309" s="133" t="s">
        <v>56</v>
      </c>
      <c r="X309" s="133" t="s">
        <v>56</v>
      </c>
      <c r="Y309" s="133" t="s">
        <v>56</v>
      </c>
      <c r="Z309" s="133" t="s">
        <v>56</v>
      </c>
      <c r="AA309" s="133" t="s">
        <v>56</v>
      </c>
      <c r="AB309" s="191" t="s">
        <v>56</v>
      </c>
      <c r="AC309" s="191" t="s">
        <v>56</v>
      </c>
      <c r="AD309" s="191" t="s">
        <v>56</v>
      </c>
      <c r="AE309" s="2" t="e">
        <v>#VALUE!</v>
      </c>
      <c r="AF309" s="133" t="s">
        <v>56</v>
      </c>
      <c r="AG309" s="133" t="s">
        <v>56</v>
      </c>
      <c r="AH309" s="133" t="s">
        <v>56</v>
      </c>
      <c r="AI309" s="133" t="s">
        <v>56</v>
      </c>
      <c r="AJ309" s="181" t="s">
        <v>56</v>
      </c>
      <c r="AK309" s="181" t="s">
        <v>56</v>
      </c>
      <c r="AL309" s="181" t="s">
        <v>56</v>
      </c>
      <c r="AM309" s="181" t="s">
        <v>56</v>
      </c>
      <c r="AN309" s="181" t="s">
        <v>56</v>
      </c>
      <c r="AO309" s="181" t="s">
        <v>56</v>
      </c>
      <c r="AP309" s="181" t="s">
        <v>56</v>
      </c>
      <c r="AQ309" s="181" t="s">
        <v>56</v>
      </c>
    </row>
    <row r="310" spans="1:43" ht="13.5" customHeight="1" x14ac:dyDescent="0.3">
      <c r="A310" s="40">
        <v>2379</v>
      </c>
      <c r="B310" s="108" t="b">
        <v>1</v>
      </c>
      <c r="C310" s="127" t="s">
        <v>88</v>
      </c>
      <c r="D310" s="108">
        <v>1</v>
      </c>
      <c r="E310" s="108" t="s">
        <v>69</v>
      </c>
      <c r="F310" s="108" t="s">
        <v>47</v>
      </c>
      <c r="G310" s="121">
        <v>4</v>
      </c>
      <c r="H310" s="189" t="s">
        <v>56</v>
      </c>
      <c r="I310" s="189" t="s">
        <v>56</v>
      </c>
      <c r="J310" s="189" t="s">
        <v>56</v>
      </c>
      <c r="K310" s="189" t="s">
        <v>56</v>
      </c>
      <c r="L310" s="189" t="s">
        <v>56</v>
      </c>
      <c r="M310" s="189" t="s">
        <v>56</v>
      </c>
      <c r="N310" s="189" t="s">
        <v>56</v>
      </c>
      <c r="O310" s="2" t="e">
        <v>#VALUE!</v>
      </c>
      <c r="P310" s="189" t="s">
        <v>56</v>
      </c>
      <c r="Q310" s="189" t="s">
        <v>56</v>
      </c>
      <c r="R310" s="189" t="s">
        <v>56</v>
      </c>
      <c r="S310" s="189" t="s">
        <v>56</v>
      </c>
      <c r="T310" s="133" t="s">
        <v>56</v>
      </c>
      <c r="U310" s="133" t="s">
        <v>56</v>
      </c>
      <c r="V310" s="133" t="s">
        <v>56</v>
      </c>
      <c r="W310" s="133" t="s">
        <v>56</v>
      </c>
      <c r="X310" s="133" t="s">
        <v>56</v>
      </c>
      <c r="Y310" s="133" t="s">
        <v>56</v>
      </c>
      <c r="Z310" s="133" t="s">
        <v>56</v>
      </c>
      <c r="AA310" s="133" t="s">
        <v>56</v>
      </c>
      <c r="AB310" s="191" t="s">
        <v>56</v>
      </c>
      <c r="AC310" s="191" t="s">
        <v>56</v>
      </c>
      <c r="AD310" s="191" t="s">
        <v>56</v>
      </c>
      <c r="AE310" s="2" t="e">
        <v>#VALUE!</v>
      </c>
      <c r="AF310" s="133" t="s">
        <v>56</v>
      </c>
      <c r="AG310" s="133" t="s">
        <v>56</v>
      </c>
      <c r="AH310" s="133" t="s">
        <v>56</v>
      </c>
      <c r="AI310" s="133" t="s">
        <v>56</v>
      </c>
      <c r="AJ310" s="181" t="s">
        <v>56</v>
      </c>
      <c r="AK310" s="181" t="s">
        <v>56</v>
      </c>
      <c r="AL310" s="181" t="s">
        <v>56</v>
      </c>
      <c r="AM310" s="181" t="s">
        <v>56</v>
      </c>
      <c r="AN310" s="181" t="s">
        <v>56</v>
      </c>
      <c r="AO310" s="181" t="s">
        <v>56</v>
      </c>
      <c r="AP310" s="181" t="s">
        <v>56</v>
      </c>
      <c r="AQ310" s="181" t="s">
        <v>56</v>
      </c>
    </row>
    <row r="311" spans="1:43" hidden="1" x14ac:dyDescent="0.3">
      <c r="A311" s="40">
        <v>2379</v>
      </c>
      <c r="B311" s="108" t="b">
        <v>1</v>
      </c>
      <c r="C311" s="127" t="s">
        <v>88</v>
      </c>
      <c r="D311" s="108">
        <v>1</v>
      </c>
      <c r="E311" s="108" t="s">
        <v>69</v>
      </c>
      <c r="F311" s="108" t="s">
        <v>56</v>
      </c>
      <c r="G311" s="121">
        <v>1</v>
      </c>
      <c r="H311" s="189" t="s">
        <v>56</v>
      </c>
      <c r="I311" s="189" t="s">
        <v>56</v>
      </c>
      <c r="J311" s="189" t="s">
        <v>56</v>
      </c>
      <c r="K311" s="189" t="s">
        <v>56</v>
      </c>
      <c r="L311" s="189" t="s">
        <v>56</v>
      </c>
      <c r="M311" s="189" t="s">
        <v>56</v>
      </c>
      <c r="N311" s="189" t="s">
        <v>56</v>
      </c>
      <c r="O311" s="2" t="e">
        <v>#VALUE!</v>
      </c>
      <c r="P311" s="189" t="s">
        <v>56</v>
      </c>
      <c r="Q311" s="189" t="s">
        <v>56</v>
      </c>
      <c r="R311" s="189" t="s">
        <v>56</v>
      </c>
      <c r="S311" s="189" t="s">
        <v>56</v>
      </c>
      <c r="T311" s="133" t="s">
        <v>56</v>
      </c>
      <c r="U311" s="133" t="s">
        <v>56</v>
      </c>
      <c r="V311" s="133" t="s">
        <v>56</v>
      </c>
      <c r="W311" s="2" t="e">
        <v>#DIV/0!</v>
      </c>
      <c r="X311" s="133" t="s">
        <v>56</v>
      </c>
      <c r="Y311" s="133" t="s">
        <v>56</v>
      </c>
      <c r="Z311" s="133" t="s">
        <v>56</v>
      </c>
      <c r="AA311" s="133" t="s">
        <v>56</v>
      </c>
      <c r="AB311" s="191" t="s">
        <v>56</v>
      </c>
      <c r="AC311" s="191" t="s">
        <v>56</v>
      </c>
      <c r="AD311" s="191" t="s">
        <v>56</v>
      </c>
      <c r="AE311" s="2" t="e">
        <v>#VALUE!</v>
      </c>
      <c r="AF311" s="133" t="s">
        <v>56</v>
      </c>
      <c r="AG311" s="133" t="s">
        <v>56</v>
      </c>
      <c r="AH311" s="133" t="s">
        <v>56</v>
      </c>
      <c r="AI311" s="133" t="s">
        <v>56</v>
      </c>
      <c r="AJ311" s="181" t="s">
        <v>56</v>
      </c>
      <c r="AK311" s="181" t="s">
        <v>56</v>
      </c>
      <c r="AL311" s="181" t="s">
        <v>56</v>
      </c>
      <c r="AM311" s="181" t="s">
        <v>56</v>
      </c>
      <c r="AN311" s="181" t="s">
        <v>56</v>
      </c>
      <c r="AO311" s="181" t="s">
        <v>56</v>
      </c>
      <c r="AP311" s="181" t="s">
        <v>56</v>
      </c>
      <c r="AQ311" s="181" t="s">
        <v>56</v>
      </c>
    </row>
    <row r="312" spans="1:43" hidden="1" x14ac:dyDescent="0.3">
      <c r="A312" s="40">
        <v>2379</v>
      </c>
      <c r="B312" s="108" t="b">
        <v>1</v>
      </c>
      <c r="C312" s="127" t="s">
        <v>88</v>
      </c>
      <c r="D312" s="108">
        <v>1</v>
      </c>
      <c r="E312" s="108" t="s">
        <v>69</v>
      </c>
      <c r="F312" s="108" t="s">
        <v>56</v>
      </c>
      <c r="G312" s="121">
        <v>2</v>
      </c>
      <c r="H312" s="189" t="s">
        <v>56</v>
      </c>
      <c r="I312" s="189" t="s">
        <v>56</v>
      </c>
      <c r="J312" s="189" t="s">
        <v>56</v>
      </c>
      <c r="K312" s="189" t="s">
        <v>56</v>
      </c>
      <c r="L312" s="189" t="s">
        <v>56</v>
      </c>
      <c r="M312" s="189" t="s">
        <v>56</v>
      </c>
      <c r="N312" s="189" t="s">
        <v>56</v>
      </c>
      <c r="O312" s="2" t="e">
        <v>#VALUE!</v>
      </c>
      <c r="P312" s="189" t="s">
        <v>56</v>
      </c>
      <c r="Q312" s="189" t="s">
        <v>56</v>
      </c>
      <c r="R312" s="189" t="s">
        <v>56</v>
      </c>
      <c r="S312" s="189" t="s">
        <v>56</v>
      </c>
      <c r="T312" s="133" t="s">
        <v>56</v>
      </c>
      <c r="U312" s="133" t="s">
        <v>56</v>
      </c>
      <c r="V312" s="133" t="s">
        <v>56</v>
      </c>
      <c r="W312" s="2" t="e">
        <v>#DIV/0!</v>
      </c>
      <c r="X312" s="133" t="s">
        <v>56</v>
      </c>
      <c r="Y312" s="133" t="s">
        <v>56</v>
      </c>
      <c r="Z312" s="133" t="s">
        <v>56</v>
      </c>
      <c r="AA312" s="133" t="s">
        <v>56</v>
      </c>
      <c r="AB312" s="191" t="s">
        <v>56</v>
      </c>
      <c r="AC312" s="191" t="s">
        <v>56</v>
      </c>
      <c r="AD312" s="191" t="s">
        <v>56</v>
      </c>
      <c r="AE312" s="2" t="e">
        <v>#VALUE!</v>
      </c>
      <c r="AF312" s="133" t="s">
        <v>56</v>
      </c>
      <c r="AG312" s="133" t="s">
        <v>56</v>
      </c>
      <c r="AH312" s="133" t="s">
        <v>56</v>
      </c>
      <c r="AI312" s="133" t="s">
        <v>56</v>
      </c>
      <c r="AJ312" s="181" t="s">
        <v>56</v>
      </c>
      <c r="AK312" s="181" t="s">
        <v>56</v>
      </c>
      <c r="AL312" s="181" t="s">
        <v>56</v>
      </c>
      <c r="AM312" s="181" t="s">
        <v>56</v>
      </c>
      <c r="AN312" s="181" t="s">
        <v>56</v>
      </c>
      <c r="AO312" s="181" t="s">
        <v>56</v>
      </c>
      <c r="AP312" s="181" t="s">
        <v>56</v>
      </c>
      <c r="AQ312" s="181" t="s">
        <v>56</v>
      </c>
    </row>
    <row r="313" spans="1:43" hidden="1" x14ac:dyDescent="0.3">
      <c r="A313" s="40">
        <v>2379</v>
      </c>
      <c r="B313" s="108" t="b">
        <v>1</v>
      </c>
      <c r="C313" s="127" t="s">
        <v>88</v>
      </c>
      <c r="D313" s="108">
        <v>1</v>
      </c>
      <c r="E313" s="108" t="s">
        <v>69</v>
      </c>
      <c r="F313" s="108" t="s">
        <v>56</v>
      </c>
      <c r="G313" s="121">
        <v>3</v>
      </c>
      <c r="H313" s="189" t="s">
        <v>56</v>
      </c>
      <c r="I313" s="189" t="s">
        <v>56</v>
      </c>
      <c r="J313" s="189" t="s">
        <v>56</v>
      </c>
      <c r="K313" s="189" t="s">
        <v>56</v>
      </c>
      <c r="L313" s="189" t="s">
        <v>56</v>
      </c>
      <c r="M313" s="189" t="s">
        <v>56</v>
      </c>
      <c r="N313" s="189" t="s">
        <v>56</v>
      </c>
      <c r="O313" s="2" t="e">
        <v>#VALUE!</v>
      </c>
      <c r="P313" s="189" t="s">
        <v>56</v>
      </c>
      <c r="Q313" s="189" t="s">
        <v>56</v>
      </c>
      <c r="R313" s="189" t="s">
        <v>56</v>
      </c>
      <c r="S313" s="189" t="s">
        <v>56</v>
      </c>
      <c r="T313" s="133" t="s">
        <v>56</v>
      </c>
      <c r="U313" s="133" t="s">
        <v>56</v>
      </c>
      <c r="V313" s="133" t="s">
        <v>56</v>
      </c>
      <c r="W313" s="2" t="e">
        <v>#DIV/0!</v>
      </c>
      <c r="X313" s="133" t="s">
        <v>56</v>
      </c>
      <c r="Y313" s="133" t="s">
        <v>56</v>
      </c>
      <c r="Z313" s="133" t="s">
        <v>56</v>
      </c>
      <c r="AA313" s="133" t="s">
        <v>56</v>
      </c>
      <c r="AB313" s="191" t="s">
        <v>56</v>
      </c>
      <c r="AC313" s="191" t="s">
        <v>56</v>
      </c>
      <c r="AD313" s="191" t="s">
        <v>56</v>
      </c>
      <c r="AE313" s="2" t="e">
        <v>#VALUE!</v>
      </c>
      <c r="AF313" s="133" t="s">
        <v>56</v>
      </c>
      <c r="AG313" s="133" t="s">
        <v>56</v>
      </c>
      <c r="AH313" s="133" t="s">
        <v>56</v>
      </c>
      <c r="AI313" s="133" t="s">
        <v>56</v>
      </c>
      <c r="AJ313" s="181" t="s">
        <v>56</v>
      </c>
      <c r="AK313" s="181" t="s">
        <v>56</v>
      </c>
      <c r="AL313" s="181" t="s">
        <v>56</v>
      </c>
      <c r="AM313" s="181" t="s">
        <v>56</v>
      </c>
      <c r="AN313" s="181" t="s">
        <v>56</v>
      </c>
      <c r="AO313" s="181" t="s">
        <v>56</v>
      </c>
      <c r="AP313" s="181" t="s">
        <v>56</v>
      </c>
      <c r="AQ313" s="181" t="s">
        <v>56</v>
      </c>
    </row>
    <row r="314" spans="1:43" hidden="1" x14ac:dyDescent="0.3">
      <c r="A314" s="40">
        <v>2379</v>
      </c>
      <c r="B314" s="108" t="b">
        <v>1</v>
      </c>
      <c r="C314" s="127" t="s">
        <v>88</v>
      </c>
      <c r="D314" s="108">
        <v>1</v>
      </c>
      <c r="E314" s="108" t="s">
        <v>69</v>
      </c>
      <c r="F314" s="108" t="s">
        <v>56</v>
      </c>
      <c r="G314" s="121">
        <v>4</v>
      </c>
      <c r="H314" s="189" t="s">
        <v>56</v>
      </c>
      <c r="I314" s="189" t="s">
        <v>56</v>
      </c>
      <c r="J314" s="189" t="s">
        <v>56</v>
      </c>
      <c r="K314" s="189" t="s">
        <v>56</v>
      </c>
      <c r="L314" s="189" t="s">
        <v>56</v>
      </c>
      <c r="M314" s="189" t="s">
        <v>56</v>
      </c>
      <c r="N314" s="189" t="s">
        <v>56</v>
      </c>
      <c r="O314" s="2" t="e">
        <v>#VALUE!</v>
      </c>
      <c r="P314" s="189" t="s">
        <v>56</v>
      </c>
      <c r="Q314" s="189" t="s">
        <v>56</v>
      </c>
      <c r="R314" s="189" t="s">
        <v>56</v>
      </c>
      <c r="S314" s="189" t="s">
        <v>56</v>
      </c>
      <c r="T314" s="133" t="s">
        <v>56</v>
      </c>
      <c r="U314" s="133" t="s">
        <v>56</v>
      </c>
      <c r="V314" s="133" t="s">
        <v>56</v>
      </c>
      <c r="W314" s="2" t="e">
        <v>#DIV/0!</v>
      </c>
      <c r="X314" s="133" t="s">
        <v>56</v>
      </c>
      <c r="Y314" s="133" t="s">
        <v>56</v>
      </c>
      <c r="Z314" s="133" t="s">
        <v>56</v>
      </c>
      <c r="AA314" s="133" t="s">
        <v>56</v>
      </c>
      <c r="AB314" s="191" t="s">
        <v>56</v>
      </c>
      <c r="AC314" s="191" t="s">
        <v>56</v>
      </c>
      <c r="AD314" s="191" t="s">
        <v>56</v>
      </c>
      <c r="AE314" s="2" t="e">
        <v>#VALUE!</v>
      </c>
      <c r="AF314" s="133" t="s">
        <v>56</v>
      </c>
      <c r="AG314" s="133" t="s">
        <v>56</v>
      </c>
      <c r="AH314" s="133" t="s">
        <v>56</v>
      </c>
      <c r="AI314" s="133" t="s">
        <v>56</v>
      </c>
      <c r="AJ314" s="181" t="s">
        <v>56</v>
      </c>
      <c r="AK314" s="181" t="s">
        <v>56</v>
      </c>
      <c r="AL314" s="181" t="s">
        <v>56</v>
      </c>
      <c r="AM314" s="181" t="s">
        <v>56</v>
      </c>
      <c r="AN314" s="181" t="s">
        <v>56</v>
      </c>
      <c r="AO314" s="181" t="s">
        <v>56</v>
      </c>
      <c r="AP314" s="181" t="s">
        <v>56</v>
      </c>
      <c r="AQ314" s="181" t="s">
        <v>56</v>
      </c>
    </row>
    <row r="315" spans="1:43" x14ac:dyDescent="0.3">
      <c r="A315" s="40">
        <v>2380</v>
      </c>
      <c r="B315" s="108" t="b">
        <v>0</v>
      </c>
      <c r="C315" s="127" t="s">
        <v>88</v>
      </c>
      <c r="D315" s="108">
        <v>2</v>
      </c>
      <c r="E315" s="108" t="s">
        <v>69</v>
      </c>
      <c r="F315" s="108" t="s">
        <v>44</v>
      </c>
      <c r="G315" s="121">
        <v>1</v>
      </c>
      <c r="H315" s="181">
        <v>1078.8259763404001</v>
      </c>
      <c r="I315" s="192">
        <v>1091.7364301053999</v>
      </c>
      <c r="J315" s="192">
        <v>1127.446212176</v>
      </c>
      <c r="K315" s="2">
        <v>1099.3362062072665</v>
      </c>
      <c r="L315" s="181">
        <v>0</v>
      </c>
      <c r="M315" s="181">
        <v>58.359156015446985</v>
      </c>
      <c r="N315" s="181">
        <v>12.015120356121438</v>
      </c>
      <c r="O315" s="2">
        <v>23.458092123856144</v>
      </c>
      <c r="P315" s="181">
        <v>319.91944658232052</v>
      </c>
      <c r="Q315" s="181">
        <v>320.9824960062586</v>
      </c>
      <c r="R315" s="181">
        <v>312.95500870561193</v>
      </c>
      <c r="S315" s="197">
        <v>317.9523170980637</v>
      </c>
      <c r="T315" s="115">
        <v>8.5634999999999994</v>
      </c>
      <c r="U315">
        <v>2.2669999999999999</v>
      </c>
      <c r="V315">
        <v>13.522</v>
      </c>
      <c r="W315" s="2">
        <v>8.1174999999999997</v>
      </c>
      <c r="X315" t="s">
        <v>56</v>
      </c>
      <c r="Y315" t="s">
        <v>56</v>
      </c>
      <c r="Z315" t="s">
        <v>56</v>
      </c>
      <c r="AA315" s="133" t="s">
        <v>56</v>
      </c>
      <c r="AB315" s="180">
        <v>0.96699999999999875</v>
      </c>
      <c r="AC315" s="180">
        <v>1.0063626102263934</v>
      </c>
      <c r="AD315" s="180">
        <v>0.96699999999999875</v>
      </c>
      <c r="AE315" s="2">
        <v>0.98012087007546356</v>
      </c>
      <c r="AI315" s="2">
        <v>0</v>
      </c>
      <c r="AJ315" s="181">
        <v>205.97349183336635</v>
      </c>
      <c r="AK315" s="181">
        <v>243.66030495735617</v>
      </c>
      <c r="AL315" s="181">
        <v>235.0448404938906</v>
      </c>
      <c r="AM315" s="197">
        <v>228.22621242820435</v>
      </c>
      <c r="AN315" s="181">
        <v>223.13794948614688</v>
      </c>
      <c r="AO315" s="181">
        <v>201.17817011103972</v>
      </c>
      <c r="AP315" s="181">
        <v>220.24652786898147</v>
      </c>
      <c r="AQ315" s="197">
        <v>214.85421582205603</v>
      </c>
    </row>
    <row r="316" spans="1:43" x14ac:dyDescent="0.3">
      <c r="A316" s="40">
        <v>2380</v>
      </c>
      <c r="B316" s="108" t="b">
        <v>0</v>
      </c>
      <c r="C316" s="127" t="s">
        <v>88</v>
      </c>
      <c r="D316" s="108">
        <v>2</v>
      </c>
      <c r="E316" s="108" t="s">
        <v>69</v>
      </c>
      <c r="F316" s="108" t="s">
        <v>44</v>
      </c>
      <c r="G316" s="121">
        <v>2</v>
      </c>
      <c r="H316" s="181">
        <v>1041.7172991259999</v>
      </c>
      <c r="I316" s="192">
        <v>1037.4893811020002</v>
      </c>
      <c r="J316" s="192">
        <v>1102.4461914666001</v>
      </c>
      <c r="K316" s="2">
        <v>1060.5509572315334</v>
      </c>
      <c r="L316" s="181">
        <v>78.956505197369452</v>
      </c>
      <c r="M316" s="181">
        <v>60.075601780607187</v>
      </c>
      <c r="N316" s="181">
        <v>0</v>
      </c>
      <c r="O316" s="2">
        <v>46.344035659325549</v>
      </c>
      <c r="P316" s="181">
        <v>298.38640690851054</v>
      </c>
      <c r="Q316" s="181">
        <v>325.90513298229553</v>
      </c>
      <c r="R316" s="181">
        <v>329.90596980753844</v>
      </c>
      <c r="S316" s="197">
        <v>318.0658365661148</v>
      </c>
      <c r="T316" s="115">
        <v>9.9017499999999998</v>
      </c>
      <c r="U316">
        <v>16.408999999999999</v>
      </c>
      <c r="V316">
        <v>18.411999999999999</v>
      </c>
      <c r="W316" s="2">
        <v>14.907583333333333</v>
      </c>
      <c r="X316" t="s">
        <v>56</v>
      </c>
      <c r="Y316" t="s">
        <v>56</v>
      </c>
      <c r="Z316" t="s">
        <v>56</v>
      </c>
      <c r="AA316" s="133" t="s">
        <v>56</v>
      </c>
      <c r="AB316" s="180">
        <v>0.98600000000000421</v>
      </c>
      <c r="AC316" s="180">
        <v>1.3223563833700704</v>
      </c>
      <c r="AD316" s="180">
        <v>0.98600000000000421</v>
      </c>
      <c r="AE316" s="2">
        <v>1.098118794456693</v>
      </c>
      <c r="AI316" s="2">
        <v>0</v>
      </c>
      <c r="AJ316" s="181">
        <v>360.45361070839112</v>
      </c>
      <c r="AK316" s="181">
        <v>373.51944885249173</v>
      </c>
      <c r="AL316" s="181">
        <v>423.56291071510361</v>
      </c>
      <c r="AM316" s="197">
        <v>385.8453234253289</v>
      </c>
      <c r="AN316" s="181">
        <v>257.46686479170796</v>
      </c>
      <c r="AO316" s="181">
        <v>298.11596316824807</v>
      </c>
      <c r="AP316" s="181">
        <v>240.07806117722308</v>
      </c>
      <c r="AQ316" s="197">
        <v>265.22029637905968</v>
      </c>
    </row>
    <row r="317" spans="1:43" x14ac:dyDescent="0.3">
      <c r="A317" s="40">
        <v>2380</v>
      </c>
      <c r="B317" s="108" t="b">
        <v>0</v>
      </c>
      <c r="C317" s="127" t="s">
        <v>88</v>
      </c>
      <c r="D317" s="108">
        <v>2</v>
      </c>
      <c r="E317" s="108" t="s">
        <v>69</v>
      </c>
      <c r="F317" s="108" t="s">
        <v>44</v>
      </c>
      <c r="G317" s="121">
        <v>3</v>
      </c>
      <c r="H317" s="181">
        <v>1059.5121071532599</v>
      </c>
      <c r="I317" s="192">
        <v>1074.2827680620001</v>
      </c>
      <c r="J317" s="192">
        <v>1108.715049594</v>
      </c>
      <c r="K317" s="2">
        <v>1080.8366416030865</v>
      </c>
      <c r="L317" s="181">
        <v>72.09072213672863</v>
      </c>
      <c r="M317" s="181">
        <v>31.906958288607758</v>
      </c>
      <c r="N317" s="181">
        <v>15.448011886441849</v>
      </c>
      <c r="O317" s="2">
        <v>39.815230770592741</v>
      </c>
      <c r="P317" s="181">
        <v>224.55884231259034</v>
      </c>
      <c r="Q317" s="181">
        <v>231.25903960917631</v>
      </c>
      <c r="R317" s="181">
        <v>258.16797619557229</v>
      </c>
      <c r="S317" s="197">
        <v>237.99528603911298</v>
      </c>
      <c r="T317" s="115">
        <v>9.9402500000000007</v>
      </c>
      <c r="U317">
        <v>15.491</v>
      </c>
      <c r="V317">
        <v>16.98</v>
      </c>
      <c r="W317" s="2">
        <v>14.137083333333331</v>
      </c>
      <c r="X317" t="s">
        <v>56</v>
      </c>
      <c r="Y317" t="s">
        <v>56</v>
      </c>
      <c r="Z317" t="s">
        <v>56</v>
      </c>
      <c r="AA317" s="133" t="s">
        <v>56</v>
      </c>
      <c r="AB317" s="180">
        <v>1.0190000000000055</v>
      </c>
      <c r="AC317" s="180">
        <v>1.5352452556644107</v>
      </c>
      <c r="AD317" s="180">
        <v>1.0190000000000055</v>
      </c>
      <c r="AE317" s="2">
        <v>1.1910817518881405</v>
      </c>
      <c r="AI317" s="2">
        <v>0</v>
      </c>
      <c r="AJ317" s="181">
        <v>274.63132244448849</v>
      </c>
      <c r="AK317" s="181">
        <v>263.28248681495552</v>
      </c>
      <c r="AL317" s="181">
        <v>225.5764499343191</v>
      </c>
      <c r="AM317" s="197">
        <v>254.49675306458769</v>
      </c>
      <c r="AN317" s="181">
        <v>154.48011887502477</v>
      </c>
      <c r="AO317" s="181">
        <v>107.6001884150314</v>
      </c>
      <c r="AP317" s="181">
        <v>52.813232223238515</v>
      </c>
      <c r="AQ317" s="197">
        <v>104.96451317109822</v>
      </c>
    </row>
    <row r="318" spans="1:43" x14ac:dyDescent="0.3">
      <c r="A318" s="40">
        <v>2380</v>
      </c>
      <c r="B318" s="108" t="b">
        <v>0</v>
      </c>
      <c r="C318" s="127" t="s">
        <v>88</v>
      </c>
      <c r="D318" s="108">
        <v>2</v>
      </c>
      <c r="E318" s="108" t="s">
        <v>69</v>
      </c>
      <c r="F318" s="108" t="s">
        <v>44</v>
      </c>
      <c r="G318" s="121">
        <v>4</v>
      </c>
      <c r="H318" s="181">
        <v>995.30879156740002</v>
      </c>
      <c r="I318" s="192">
        <v>938.16152223000006</v>
      </c>
      <c r="J318" s="192">
        <v>1088.671903834</v>
      </c>
      <c r="K318" s="2">
        <v>1007.3807392104667</v>
      </c>
      <c r="L318" s="181">
        <v>130.44987815217561</v>
      </c>
      <c r="M318" s="181">
        <v>18.880903416762258</v>
      </c>
      <c r="N318" s="181">
        <v>0</v>
      </c>
      <c r="O318" s="2">
        <v>49.77692718964596</v>
      </c>
      <c r="P318" s="181">
        <v>233.7872878870804</v>
      </c>
      <c r="Q318" s="181">
        <v>260.42313438786692</v>
      </c>
      <c r="R318" s="181">
        <v>244.30815464066151</v>
      </c>
      <c r="S318" s="197">
        <v>246.17285897186963</v>
      </c>
      <c r="T318" s="115">
        <v>9.4975000000000005</v>
      </c>
      <c r="U318">
        <v>2.3769999999999998</v>
      </c>
      <c r="V318">
        <v>13.657999999999999</v>
      </c>
      <c r="W318" s="2">
        <v>8.5108333333333324</v>
      </c>
      <c r="X318" t="s">
        <v>56</v>
      </c>
      <c r="Y318" t="s">
        <v>56</v>
      </c>
      <c r="Z318" t="s">
        <v>56</v>
      </c>
      <c r="AA318" s="133" t="s">
        <v>56</v>
      </c>
      <c r="AB318" s="180">
        <v>0.91400000000000148</v>
      </c>
      <c r="AC318" s="180">
        <v>0.60194197373043001</v>
      </c>
      <c r="AD318" s="180">
        <v>0.91400000000000148</v>
      </c>
      <c r="AE318" s="2">
        <v>0.8099806579101444</v>
      </c>
      <c r="AI318" s="2">
        <v>0</v>
      </c>
      <c r="AJ318" s="181">
        <v>188.80903418058583</v>
      </c>
      <c r="AK318" s="181">
        <v>147.91433463751486</v>
      </c>
      <c r="AL318" s="181">
        <v>187.65085153148311</v>
      </c>
      <c r="AM318" s="197">
        <v>174.79140678319459</v>
      </c>
      <c r="AN318" s="181">
        <v>154.48011887502477</v>
      </c>
      <c r="AO318" s="181">
        <v>218.56604784698573</v>
      </c>
      <c r="AP318" s="181">
        <v>213.7925456578966</v>
      </c>
      <c r="AQ318" s="197">
        <v>195.6129041266357</v>
      </c>
    </row>
    <row r="319" spans="1:43" x14ac:dyDescent="0.3">
      <c r="A319" s="40">
        <v>2380</v>
      </c>
      <c r="B319" s="108" t="b">
        <v>0</v>
      </c>
      <c r="C319" s="127" t="s">
        <v>88</v>
      </c>
      <c r="D319" s="108">
        <v>2</v>
      </c>
      <c r="E319" s="108" t="s">
        <v>69</v>
      </c>
      <c r="F319" s="108" t="s">
        <v>45</v>
      </c>
      <c r="G319" s="121">
        <v>1</v>
      </c>
      <c r="H319" s="181">
        <v>478.15963426564093</v>
      </c>
      <c r="I319" s="181">
        <v>686.58819279168949</v>
      </c>
      <c r="J319" s="181">
        <v>358.61972569923068</v>
      </c>
      <c r="K319" s="2">
        <v>507.789184252187</v>
      </c>
      <c r="L319" s="181">
        <v>151.04722733409807</v>
      </c>
      <c r="M319" s="181">
        <v>0</v>
      </c>
      <c r="N319" s="181">
        <v>60.075601780607187</v>
      </c>
      <c r="O319" s="2">
        <v>70.374276371568428</v>
      </c>
      <c r="P319" s="181">
        <v>246.09188198640038</v>
      </c>
      <c r="Q319" s="181">
        <v>238.22595972140132</v>
      </c>
      <c r="R319" s="181">
        <v>222.71512358984435</v>
      </c>
      <c r="S319" s="197">
        <v>235.67765509921534</v>
      </c>
      <c r="T319" s="115">
        <v>20.475000000000001</v>
      </c>
      <c r="U319">
        <v>32.770000000000003</v>
      </c>
      <c r="V319">
        <v>33.107999999999997</v>
      </c>
      <c r="W319" s="2">
        <v>28.784333333333336</v>
      </c>
      <c r="X319" t="s">
        <v>56</v>
      </c>
      <c r="Y319" t="s">
        <v>56</v>
      </c>
      <c r="Z319" t="s">
        <v>56</v>
      </c>
      <c r="AA319" s="133" t="s">
        <v>56</v>
      </c>
      <c r="AB319" s="180">
        <v>1.3533391723908541</v>
      </c>
      <c r="AC319" s="180">
        <v>1.3777806468784082</v>
      </c>
      <c r="AD319" s="180">
        <v>1.2270000000000039</v>
      </c>
      <c r="AE319" s="2">
        <v>1.3193732730897554</v>
      </c>
      <c r="AI319" s="2">
        <v>0</v>
      </c>
      <c r="AJ319" s="181">
        <v>274.63132244448849</v>
      </c>
      <c r="AK319" s="181">
        <v>246.5596657063133</v>
      </c>
      <c r="AL319" s="181">
        <v>194.1709781034105</v>
      </c>
      <c r="AM319" s="197">
        <v>238.45398875140407</v>
      </c>
      <c r="AN319" s="181">
        <v>188.80903418058583</v>
      </c>
      <c r="AO319" s="181">
        <v>196.25254293333813</v>
      </c>
      <c r="AP319" s="181">
        <v>162.86473236650835</v>
      </c>
      <c r="AQ319" s="197">
        <v>182.6421031601441</v>
      </c>
    </row>
    <row r="320" spans="1:43" x14ac:dyDescent="0.3">
      <c r="A320" s="40">
        <v>2380</v>
      </c>
      <c r="B320" s="108" t="b">
        <v>0</v>
      </c>
      <c r="C320" s="127" t="s">
        <v>88</v>
      </c>
      <c r="D320" s="108">
        <v>2</v>
      </c>
      <c r="E320" s="108" t="s">
        <v>69</v>
      </c>
      <c r="F320" s="108" t="s">
        <v>45</v>
      </c>
      <c r="G320" s="121">
        <v>2</v>
      </c>
      <c r="H320" s="181">
        <v>281.99157918230105</v>
      </c>
      <c r="I320" s="181">
        <v>579.3087876679881</v>
      </c>
      <c r="J320" s="181">
        <v>392.33611016667976</v>
      </c>
      <c r="K320" s="2">
        <v>417.87882567232299</v>
      </c>
      <c r="L320" s="181">
        <v>242.01885288758896</v>
      </c>
      <c r="M320" s="181">
        <v>0</v>
      </c>
      <c r="N320" s="181">
        <v>128.7334323870154</v>
      </c>
      <c r="O320" s="2">
        <v>123.58409509153478</v>
      </c>
      <c r="P320" s="181">
        <v>79.979861645580129</v>
      </c>
      <c r="Q320" s="181">
        <v>61.532224840010649</v>
      </c>
      <c r="R320" s="181">
        <v>40.570399172222771</v>
      </c>
      <c r="S320" s="197">
        <v>60.694161885937845</v>
      </c>
      <c r="T320" s="115">
        <v>19.521999999999998</v>
      </c>
      <c r="U320">
        <v>29.771999999999998</v>
      </c>
      <c r="V320">
        <v>25.556000000000001</v>
      </c>
      <c r="W320" s="2">
        <v>24.95</v>
      </c>
      <c r="X320" t="s">
        <v>56</v>
      </c>
      <c r="Y320" t="s">
        <v>56</v>
      </c>
      <c r="Z320" t="s">
        <v>56</v>
      </c>
      <c r="AA320" s="133" t="s">
        <v>56</v>
      </c>
      <c r="AB320" s="180">
        <v>0.85549919244671491</v>
      </c>
      <c r="AC320" s="180">
        <v>1.0862974278111759</v>
      </c>
      <c r="AD320" s="180">
        <v>1.453000000000003</v>
      </c>
      <c r="AE320" s="2">
        <v>1.1315988734192979</v>
      </c>
      <c r="AI320" s="2">
        <v>0</v>
      </c>
      <c r="AJ320" s="181">
        <v>223.13794948614688</v>
      </c>
      <c r="AK320" s="181">
        <v>251.02070408898939</v>
      </c>
      <c r="AL320" s="181">
        <v>241.71126661789359</v>
      </c>
      <c r="AM320" s="197">
        <v>238.62330673100996</v>
      </c>
      <c r="AN320" s="181">
        <v>154.48011887502477</v>
      </c>
      <c r="AO320" s="181">
        <v>139.09229969077558</v>
      </c>
      <c r="AP320" s="181">
        <v>195.22112962606397</v>
      </c>
      <c r="AQ320" s="197">
        <v>162.93118273062146</v>
      </c>
    </row>
    <row r="321" spans="1:43" x14ac:dyDescent="0.3">
      <c r="A321" s="40">
        <v>2380</v>
      </c>
      <c r="B321" s="108" t="b">
        <v>0</v>
      </c>
      <c r="C321" s="127" t="s">
        <v>88</v>
      </c>
      <c r="D321" s="108">
        <v>2</v>
      </c>
      <c r="E321" s="108" t="s">
        <v>69</v>
      </c>
      <c r="F321" s="108" t="s">
        <v>45</v>
      </c>
      <c r="G321" s="121">
        <v>3</v>
      </c>
      <c r="H321" s="181">
        <v>337.16384467449041</v>
      </c>
      <c r="I321" s="181">
        <v>524.13652217579875</v>
      </c>
      <c r="J321" s="181">
        <v>327.96846709245887</v>
      </c>
      <c r="K321" s="2">
        <v>396.42294464758265</v>
      </c>
      <c r="L321" s="181">
        <v>254.03397324371042</v>
      </c>
      <c r="M321" s="181">
        <v>1.7164457651602054</v>
      </c>
      <c r="N321" s="181">
        <v>137.31566121281642</v>
      </c>
      <c r="O321" s="2">
        <v>131.02202674056235</v>
      </c>
      <c r="P321" s="181">
        <v>150.73127771667026</v>
      </c>
      <c r="Q321" s="181">
        <v>157.40422770641453</v>
      </c>
      <c r="R321" s="181">
        <v>150.61883828385621</v>
      </c>
      <c r="S321" s="197">
        <v>152.91811456898031</v>
      </c>
      <c r="T321" s="115">
        <v>22.431000000000001</v>
      </c>
      <c r="U321">
        <v>24.533000000000001</v>
      </c>
      <c r="V321">
        <v>25.052</v>
      </c>
      <c r="W321" s="2">
        <v>24.005333333333329</v>
      </c>
      <c r="X321" t="s">
        <v>56</v>
      </c>
      <c r="Y321" t="s">
        <v>56</v>
      </c>
      <c r="Z321" t="s">
        <v>56</v>
      </c>
      <c r="AA321" s="133" t="s">
        <v>56</v>
      </c>
      <c r="AB321" s="180">
        <v>0.95412181071366864</v>
      </c>
      <c r="AC321" s="180">
        <v>1.0759517936606759</v>
      </c>
      <c r="AD321" s="180">
        <v>1.1839999999999975</v>
      </c>
      <c r="AE321" s="2">
        <v>1.0713578681247806</v>
      </c>
      <c r="AI321" s="2">
        <v>0</v>
      </c>
      <c r="AJ321" s="181">
        <v>188.80903418058583</v>
      </c>
      <c r="AK321" s="181">
        <v>176.20380956196152</v>
      </c>
      <c r="AL321" s="181">
        <v>210.62557442016407</v>
      </c>
      <c r="AM321" s="197">
        <v>191.87947272090381</v>
      </c>
      <c r="AN321" s="181">
        <v>120.1512035694637</v>
      </c>
      <c r="AO321" s="181">
        <v>67.676939976790152</v>
      </c>
      <c r="AP321" s="181">
        <v>66.951345179393869</v>
      </c>
      <c r="AQ321" s="197">
        <v>84.926496241882589</v>
      </c>
    </row>
    <row r="322" spans="1:43" x14ac:dyDescent="0.3">
      <c r="A322" s="40">
        <v>2380</v>
      </c>
      <c r="B322" s="108" t="b">
        <v>0</v>
      </c>
      <c r="C322" s="127" t="s">
        <v>88</v>
      </c>
      <c r="D322" s="108">
        <v>2</v>
      </c>
      <c r="E322" s="108" t="s">
        <v>69</v>
      </c>
      <c r="F322" s="108" t="s">
        <v>45</v>
      </c>
      <c r="G322" s="121">
        <v>4</v>
      </c>
      <c r="H322" s="181">
        <v>254.40544643620643</v>
      </c>
      <c r="I322" s="181">
        <v>708.04407381642977</v>
      </c>
      <c r="J322" s="181">
        <v>438.31299807683752</v>
      </c>
      <c r="K322" s="2">
        <v>466.92083944315783</v>
      </c>
      <c r="L322" s="181">
        <v>109.85252897025315</v>
      </c>
      <c r="M322" s="181">
        <v>0</v>
      </c>
      <c r="N322" s="181">
        <v>82.389396727689856</v>
      </c>
      <c r="O322" s="2">
        <v>64.08064189931433</v>
      </c>
      <c r="P322" s="181">
        <v>55.370673446940096</v>
      </c>
      <c r="Q322" s="181">
        <v>46.969753667500505</v>
      </c>
      <c r="R322" s="181">
        <v>24.557796019153709</v>
      </c>
      <c r="S322" s="197">
        <v>42.2994077111981</v>
      </c>
      <c r="T322" s="115">
        <v>20.86</v>
      </c>
      <c r="U322">
        <v>24.734000000000002</v>
      </c>
      <c r="V322">
        <v>23.352</v>
      </c>
      <c r="W322" s="2">
        <v>22.981999999999999</v>
      </c>
      <c r="X322" t="s">
        <v>56</v>
      </c>
      <c r="Y322" t="s">
        <v>56</v>
      </c>
      <c r="Z322" t="s">
        <v>56</v>
      </c>
      <c r="AA322" s="133" t="s">
        <v>56</v>
      </c>
      <c r="AB322" s="180">
        <v>0.89299793294697194</v>
      </c>
      <c r="AC322" s="180">
        <v>0.69148102583919302</v>
      </c>
      <c r="AD322" s="180">
        <v>1.0289999999999964</v>
      </c>
      <c r="AE322" s="2">
        <v>0.87115965292872044</v>
      </c>
      <c r="AI322" s="2">
        <v>0</v>
      </c>
      <c r="AJ322" s="181">
        <v>205.97349183336635</v>
      </c>
      <c r="AK322" s="181">
        <v>202.71421566488985</v>
      </c>
      <c r="AL322" s="181">
        <v>243.29412701070905</v>
      </c>
      <c r="AM322" s="197">
        <v>217.32727816965507</v>
      </c>
      <c r="AN322" s="181">
        <v>120.1512035694637</v>
      </c>
      <c r="AO322" s="181">
        <v>74.559834063373188</v>
      </c>
      <c r="AP322" s="181">
        <v>103.89830394392219</v>
      </c>
      <c r="AQ322" s="197">
        <v>99.536447192253021</v>
      </c>
    </row>
    <row r="323" spans="1:43" x14ac:dyDescent="0.3">
      <c r="A323" s="40">
        <v>2380</v>
      </c>
      <c r="B323" s="108" t="b">
        <v>0</v>
      </c>
      <c r="C323" s="127" t="s">
        <v>88</v>
      </c>
      <c r="D323" s="108">
        <v>2</v>
      </c>
      <c r="E323" s="108" t="s">
        <v>69</v>
      </c>
      <c r="F323" s="108" t="s">
        <v>46</v>
      </c>
      <c r="G323" s="121">
        <v>1</v>
      </c>
      <c r="H323" s="189" t="s">
        <v>56</v>
      </c>
      <c r="I323" s="189" t="s">
        <v>56</v>
      </c>
      <c r="J323" s="189" t="s">
        <v>56</v>
      </c>
      <c r="K323" s="189" t="s">
        <v>56</v>
      </c>
      <c r="L323" s="189" t="s">
        <v>56</v>
      </c>
      <c r="M323" s="189" t="s">
        <v>56</v>
      </c>
      <c r="N323" s="189" t="s">
        <v>56</v>
      </c>
      <c r="O323" s="2" t="e">
        <v>#VALUE!</v>
      </c>
      <c r="P323" s="189" t="s">
        <v>56</v>
      </c>
      <c r="Q323" s="189" t="s">
        <v>56</v>
      </c>
      <c r="R323" s="189" t="s">
        <v>56</v>
      </c>
      <c r="S323" s="189" t="s">
        <v>56</v>
      </c>
      <c r="T323" s="115">
        <v>13.87</v>
      </c>
      <c r="U323">
        <v>10.039999999999999</v>
      </c>
      <c r="V323">
        <v>13.416</v>
      </c>
      <c r="W323" s="2">
        <v>12.441999999999998</v>
      </c>
      <c r="X323" t="s">
        <v>56</v>
      </c>
      <c r="Y323" t="s">
        <v>56</v>
      </c>
      <c r="Z323" t="s">
        <v>56</v>
      </c>
      <c r="AA323" s="133" t="s">
        <v>56</v>
      </c>
      <c r="AB323" s="180">
        <v>2.3089999999999975</v>
      </c>
      <c r="AC323" s="180">
        <v>2.2333378695772197</v>
      </c>
      <c r="AD323" s="180">
        <v>2.3089999999999975</v>
      </c>
      <c r="AE323" s="2">
        <v>2.2837792898590714</v>
      </c>
      <c r="AI323" s="2">
        <v>0</v>
      </c>
      <c r="AJ323" s="189" t="s">
        <v>56</v>
      </c>
      <c r="AK323" s="189" t="s">
        <v>56</v>
      </c>
      <c r="AL323" s="189" t="s">
        <v>56</v>
      </c>
      <c r="AM323" s="189" t="s">
        <v>56</v>
      </c>
      <c r="AN323" s="189" t="s">
        <v>56</v>
      </c>
      <c r="AO323" s="189" t="s">
        <v>56</v>
      </c>
      <c r="AP323" s="189" t="s">
        <v>56</v>
      </c>
      <c r="AQ323" s="189" t="s">
        <v>56</v>
      </c>
    </row>
    <row r="324" spans="1:43" x14ac:dyDescent="0.3">
      <c r="A324" s="40">
        <v>2380</v>
      </c>
      <c r="B324" s="108" t="b">
        <v>0</v>
      </c>
      <c r="C324" s="127" t="s">
        <v>88</v>
      </c>
      <c r="D324" s="108">
        <v>2</v>
      </c>
      <c r="E324" s="108" t="s">
        <v>69</v>
      </c>
      <c r="F324" s="108" t="s">
        <v>46</v>
      </c>
      <c r="G324" s="121">
        <v>2</v>
      </c>
      <c r="H324" s="189" t="s">
        <v>56</v>
      </c>
      <c r="I324" s="189" t="s">
        <v>56</v>
      </c>
      <c r="J324" s="189" t="s">
        <v>56</v>
      </c>
      <c r="K324" s="189" t="s">
        <v>56</v>
      </c>
      <c r="L324" s="189" t="s">
        <v>56</v>
      </c>
      <c r="M324" s="189" t="s">
        <v>56</v>
      </c>
      <c r="N324" s="189" t="s">
        <v>56</v>
      </c>
      <c r="O324" s="2" t="e">
        <v>#VALUE!</v>
      </c>
      <c r="P324" s="189" t="s">
        <v>56</v>
      </c>
      <c r="Q324" s="189" t="s">
        <v>56</v>
      </c>
      <c r="R324" s="189" t="s">
        <v>56</v>
      </c>
      <c r="S324" s="189" t="s">
        <v>56</v>
      </c>
      <c r="T324" s="115">
        <v>16.204000000000001</v>
      </c>
      <c r="U324">
        <v>10.608000000000001</v>
      </c>
      <c r="V324">
        <v>13.563000000000001</v>
      </c>
      <c r="W324" s="2">
        <v>13.458333333333334</v>
      </c>
      <c r="X324" t="s">
        <v>56</v>
      </c>
      <c r="Y324" t="s">
        <v>56</v>
      </c>
      <c r="Z324" t="s">
        <v>56</v>
      </c>
      <c r="AA324" s="133" t="s">
        <v>56</v>
      </c>
      <c r="AB324" s="180">
        <v>2.2879999999999967</v>
      </c>
      <c r="AC324" s="180">
        <v>2.4726857588746092</v>
      </c>
      <c r="AD324" s="180">
        <v>2.2879999999999967</v>
      </c>
      <c r="AE324" s="2">
        <v>2.3495619196248678</v>
      </c>
      <c r="AI324" s="2">
        <v>0</v>
      </c>
      <c r="AJ324" s="189" t="s">
        <v>56</v>
      </c>
      <c r="AK324" s="189" t="s">
        <v>56</v>
      </c>
      <c r="AL324" s="189" t="s">
        <v>56</v>
      </c>
      <c r="AM324" s="189" t="s">
        <v>56</v>
      </c>
      <c r="AN324" s="189" t="s">
        <v>56</v>
      </c>
      <c r="AO324" s="189" t="s">
        <v>56</v>
      </c>
      <c r="AP324" s="189" t="s">
        <v>56</v>
      </c>
      <c r="AQ324" s="189" t="s">
        <v>56</v>
      </c>
    </row>
    <row r="325" spans="1:43" x14ac:dyDescent="0.3">
      <c r="A325" s="40">
        <v>2380</v>
      </c>
      <c r="B325" s="108" t="b">
        <v>0</v>
      </c>
      <c r="C325" s="127" t="s">
        <v>88</v>
      </c>
      <c r="D325" s="108">
        <v>2</v>
      </c>
      <c r="E325" s="108" t="s">
        <v>69</v>
      </c>
      <c r="F325" s="108" t="s">
        <v>46</v>
      </c>
      <c r="G325" s="121">
        <v>3</v>
      </c>
      <c r="H325" s="189" t="s">
        <v>56</v>
      </c>
      <c r="I325" s="189" t="s">
        <v>56</v>
      </c>
      <c r="J325" s="189" t="s">
        <v>56</v>
      </c>
      <c r="K325" s="189" t="s">
        <v>56</v>
      </c>
      <c r="L325" s="189" t="s">
        <v>56</v>
      </c>
      <c r="M325" s="189" t="s">
        <v>56</v>
      </c>
      <c r="N325" s="189" t="s">
        <v>56</v>
      </c>
      <c r="O325" s="2" t="e">
        <v>#VALUE!</v>
      </c>
      <c r="P325" s="189" t="s">
        <v>56</v>
      </c>
      <c r="Q325" s="189" t="s">
        <v>56</v>
      </c>
      <c r="R325" s="189" t="s">
        <v>56</v>
      </c>
      <c r="S325" s="189" t="s">
        <v>56</v>
      </c>
      <c r="T325" s="115">
        <v>16.088000000000001</v>
      </c>
      <c r="U325">
        <v>9.8569999999999993</v>
      </c>
      <c r="V325">
        <v>11.497</v>
      </c>
      <c r="W325" s="2">
        <v>12.480666666666666</v>
      </c>
      <c r="X325" t="s">
        <v>56</v>
      </c>
      <c r="Y325" t="s">
        <v>56</v>
      </c>
      <c r="Z325" t="s">
        <v>56</v>
      </c>
      <c r="AA325" s="133" t="s">
        <v>56</v>
      </c>
      <c r="AB325" s="180">
        <v>2.0250000000000057</v>
      </c>
      <c r="AC325" s="180">
        <v>2.0868376892223166</v>
      </c>
      <c r="AD325" s="180">
        <v>2.0250000000000057</v>
      </c>
      <c r="AE325" s="2">
        <v>2.0456125630741093</v>
      </c>
      <c r="AI325" s="2">
        <v>0</v>
      </c>
      <c r="AJ325" s="189" t="s">
        <v>56</v>
      </c>
      <c r="AK325" s="189" t="s">
        <v>56</v>
      </c>
      <c r="AL325" s="189" t="s">
        <v>56</v>
      </c>
      <c r="AM325" s="189" t="s">
        <v>56</v>
      </c>
      <c r="AN325" s="189" t="s">
        <v>56</v>
      </c>
      <c r="AO325" s="189" t="s">
        <v>56</v>
      </c>
      <c r="AP325" s="189" t="s">
        <v>56</v>
      </c>
      <c r="AQ325" s="189" t="s">
        <v>56</v>
      </c>
    </row>
    <row r="326" spans="1:43" x14ac:dyDescent="0.3">
      <c r="A326" s="40">
        <v>2380</v>
      </c>
      <c r="B326" s="108" t="b">
        <v>0</v>
      </c>
      <c r="C326" s="127" t="s">
        <v>88</v>
      </c>
      <c r="D326" s="108">
        <v>2</v>
      </c>
      <c r="E326" s="108" t="s">
        <v>69</v>
      </c>
      <c r="F326" s="108" t="s">
        <v>46</v>
      </c>
      <c r="G326" s="121">
        <v>4</v>
      </c>
      <c r="H326" s="189" t="s">
        <v>56</v>
      </c>
      <c r="I326" s="189" t="s">
        <v>56</v>
      </c>
      <c r="J326" s="189" t="s">
        <v>56</v>
      </c>
      <c r="K326" s="189" t="s">
        <v>56</v>
      </c>
      <c r="L326" s="189" t="s">
        <v>56</v>
      </c>
      <c r="M326" s="189" t="s">
        <v>56</v>
      </c>
      <c r="N326" s="189" t="s">
        <v>56</v>
      </c>
      <c r="O326" s="2" t="e">
        <v>#VALUE!</v>
      </c>
      <c r="P326" s="189" t="s">
        <v>56</v>
      </c>
      <c r="Q326" s="189" t="s">
        <v>56</v>
      </c>
      <c r="R326" s="189" t="s">
        <v>56</v>
      </c>
      <c r="S326" s="189" t="s">
        <v>56</v>
      </c>
      <c r="T326" s="115">
        <v>12.311999999999999</v>
      </c>
      <c r="U326">
        <v>11.455</v>
      </c>
      <c r="V326">
        <v>14.57</v>
      </c>
      <c r="W326" s="2">
        <v>12.779000000000002</v>
      </c>
      <c r="X326" t="s">
        <v>56</v>
      </c>
      <c r="Y326" t="s">
        <v>56</v>
      </c>
      <c r="Z326" t="s">
        <v>56</v>
      </c>
      <c r="AA326" s="133" t="s">
        <v>56</v>
      </c>
      <c r="AB326" s="180">
        <v>1.8080000000000069</v>
      </c>
      <c r="AC326" s="180">
        <v>2.1736461516728784</v>
      </c>
      <c r="AD326" s="180">
        <v>1.8080000000000069</v>
      </c>
      <c r="AE326" s="2">
        <v>1.9298820505576308</v>
      </c>
      <c r="AI326" s="2">
        <v>0</v>
      </c>
      <c r="AJ326" s="189" t="s">
        <v>56</v>
      </c>
      <c r="AK326" s="189" t="s">
        <v>56</v>
      </c>
      <c r="AL326" s="189" t="s">
        <v>56</v>
      </c>
      <c r="AM326" s="189" t="s">
        <v>56</v>
      </c>
      <c r="AN326" s="189" t="s">
        <v>56</v>
      </c>
      <c r="AO326" s="189" t="s">
        <v>56</v>
      </c>
      <c r="AP326" s="189" t="s">
        <v>56</v>
      </c>
      <c r="AQ326" s="189" t="s">
        <v>56</v>
      </c>
    </row>
    <row r="327" spans="1:43" x14ac:dyDescent="0.3">
      <c r="A327" s="40">
        <v>2380</v>
      </c>
      <c r="B327" s="108" t="b">
        <v>0</v>
      </c>
      <c r="C327" s="127" t="s">
        <v>88</v>
      </c>
      <c r="D327" s="108">
        <v>2</v>
      </c>
      <c r="E327" s="108" t="s">
        <v>69</v>
      </c>
      <c r="F327" s="108" t="s">
        <v>217</v>
      </c>
      <c r="G327" s="121">
        <v>1</v>
      </c>
      <c r="H327" s="189" t="s">
        <v>56</v>
      </c>
      <c r="I327" s="189" t="s">
        <v>56</v>
      </c>
      <c r="J327" s="189" t="s">
        <v>56</v>
      </c>
      <c r="K327" s="189" t="s">
        <v>56</v>
      </c>
      <c r="L327" s="189" t="s">
        <v>56</v>
      </c>
      <c r="M327" s="189" t="s">
        <v>56</v>
      </c>
      <c r="N327" s="189" t="s">
        <v>56</v>
      </c>
      <c r="O327" s="2" t="e">
        <v>#VALUE!</v>
      </c>
      <c r="P327" s="189" t="s">
        <v>56</v>
      </c>
      <c r="Q327" s="189" t="s">
        <v>56</v>
      </c>
      <c r="R327" s="189" t="s">
        <v>56</v>
      </c>
      <c r="S327" s="189" t="s">
        <v>56</v>
      </c>
      <c r="T327" s="115">
        <v>12.959422986593383</v>
      </c>
      <c r="U327">
        <v>15.117000000000001</v>
      </c>
      <c r="V327">
        <v>17.716999999999999</v>
      </c>
      <c r="W327" s="2">
        <v>15.264474328864461</v>
      </c>
      <c r="X327">
        <v>42.054000000000002</v>
      </c>
      <c r="Y327">
        <v>42.138212147360782</v>
      </c>
      <c r="Z327">
        <v>44.562919059310204</v>
      </c>
      <c r="AA327" s="2">
        <v>42.918377068890322</v>
      </c>
      <c r="AB327" s="180">
        <v>0.93699999999999761</v>
      </c>
      <c r="AC327" s="180">
        <v>1.5334865573028935</v>
      </c>
      <c r="AD327" s="180">
        <v>0.93699999999999761</v>
      </c>
      <c r="AE327" s="2">
        <v>1.1358288524342963</v>
      </c>
      <c r="AI327" s="2">
        <v>0</v>
      </c>
      <c r="AJ327" s="189" t="s">
        <v>56</v>
      </c>
      <c r="AK327" s="189" t="s">
        <v>56</v>
      </c>
      <c r="AL327" s="189" t="s">
        <v>56</v>
      </c>
      <c r="AM327" s="189" t="s">
        <v>56</v>
      </c>
      <c r="AN327" s="189" t="s">
        <v>56</v>
      </c>
      <c r="AO327" s="189" t="s">
        <v>56</v>
      </c>
      <c r="AP327" s="189" t="s">
        <v>56</v>
      </c>
      <c r="AQ327" s="189" t="s">
        <v>56</v>
      </c>
    </row>
    <row r="328" spans="1:43" x14ac:dyDescent="0.3">
      <c r="A328" s="40">
        <v>2380</v>
      </c>
      <c r="B328" s="108" t="b">
        <v>0</v>
      </c>
      <c r="C328" s="127" t="s">
        <v>88</v>
      </c>
      <c r="D328" s="108">
        <v>2</v>
      </c>
      <c r="E328" s="108" t="s">
        <v>69</v>
      </c>
      <c r="F328" s="108" t="s">
        <v>217</v>
      </c>
      <c r="G328" s="121">
        <v>2</v>
      </c>
      <c r="H328" s="189" t="s">
        <v>56</v>
      </c>
      <c r="I328" s="189" t="s">
        <v>56</v>
      </c>
      <c r="J328" s="189" t="s">
        <v>56</v>
      </c>
      <c r="K328" s="189" t="s">
        <v>56</v>
      </c>
      <c r="L328" s="189" t="s">
        <v>56</v>
      </c>
      <c r="M328" s="189" t="s">
        <v>56</v>
      </c>
      <c r="N328" s="189" t="s">
        <v>56</v>
      </c>
      <c r="O328" s="2" t="e">
        <v>#VALUE!</v>
      </c>
      <c r="P328" s="189" t="s">
        <v>56</v>
      </c>
      <c r="Q328" s="189" t="s">
        <v>56</v>
      </c>
      <c r="R328" s="189" t="s">
        <v>56</v>
      </c>
      <c r="S328" s="189" t="s">
        <v>56</v>
      </c>
      <c r="T328" s="115">
        <v>10.421708717484268</v>
      </c>
      <c r="U328">
        <v>13.324999999999999</v>
      </c>
      <c r="V328">
        <v>16.123999999999999</v>
      </c>
      <c r="W328" s="2">
        <v>13.290236239161421</v>
      </c>
      <c r="X328">
        <v>49.414999999999999</v>
      </c>
      <c r="Y328">
        <v>50.995132094910637</v>
      </c>
      <c r="Z328">
        <v>53.906981288581463</v>
      </c>
      <c r="AA328" s="2">
        <v>51.439037794497359</v>
      </c>
      <c r="AB328" s="180">
        <v>0.81000000000000227</v>
      </c>
      <c r="AC328" s="180">
        <v>1.0767466777693606</v>
      </c>
      <c r="AD328" s="180">
        <v>0.81000000000000227</v>
      </c>
      <c r="AE328" s="2">
        <v>0.89891555925645505</v>
      </c>
      <c r="AI328" s="2">
        <v>0</v>
      </c>
      <c r="AJ328" s="189" t="s">
        <v>56</v>
      </c>
      <c r="AK328" s="189" t="s">
        <v>56</v>
      </c>
      <c r="AL328" s="189" t="s">
        <v>56</v>
      </c>
      <c r="AM328" s="189" t="s">
        <v>56</v>
      </c>
      <c r="AN328" s="189" t="s">
        <v>56</v>
      </c>
      <c r="AO328" s="189" t="s">
        <v>56</v>
      </c>
      <c r="AP328" s="189" t="s">
        <v>56</v>
      </c>
      <c r="AQ328" s="189" t="s">
        <v>56</v>
      </c>
    </row>
    <row r="329" spans="1:43" x14ac:dyDescent="0.3">
      <c r="A329" s="40">
        <v>2380</v>
      </c>
      <c r="B329" s="108" t="b">
        <v>0</v>
      </c>
      <c r="C329" s="127" t="s">
        <v>88</v>
      </c>
      <c r="D329" s="108">
        <v>2</v>
      </c>
      <c r="E329" s="108" t="s">
        <v>69</v>
      </c>
      <c r="F329" s="108" t="s">
        <v>217</v>
      </c>
      <c r="G329" s="121">
        <v>3</v>
      </c>
      <c r="H329" s="189" t="s">
        <v>56</v>
      </c>
      <c r="I329" s="189" t="s">
        <v>56</v>
      </c>
      <c r="J329" s="189" t="s">
        <v>56</v>
      </c>
      <c r="K329" s="189" t="s">
        <v>56</v>
      </c>
      <c r="L329" s="189" t="s">
        <v>56</v>
      </c>
      <c r="M329" s="189" t="s">
        <v>56</v>
      </c>
      <c r="N329" s="189" t="s">
        <v>56</v>
      </c>
      <c r="O329" s="2" t="e">
        <v>#VALUE!</v>
      </c>
      <c r="P329" s="189" t="s">
        <v>56</v>
      </c>
      <c r="Q329" s="189" t="s">
        <v>56</v>
      </c>
      <c r="R329" s="189" t="s">
        <v>56</v>
      </c>
      <c r="S329" s="189" t="s">
        <v>56</v>
      </c>
      <c r="T329" s="115">
        <v>14.847776355151813</v>
      </c>
      <c r="U329">
        <v>15.07</v>
      </c>
      <c r="V329">
        <v>14.278</v>
      </c>
      <c r="W329" s="2">
        <v>14.731925451717272</v>
      </c>
      <c r="X329">
        <v>41.661999999999999</v>
      </c>
      <c r="Y329">
        <v>38.204833664465568</v>
      </c>
      <c r="Z329">
        <v>43.185308535102777</v>
      </c>
      <c r="AA329" s="2">
        <v>41.017380733189448</v>
      </c>
      <c r="AB329" s="180">
        <v>0.70300000000000296</v>
      </c>
      <c r="AC329" s="180">
        <v>0.50918633792107815</v>
      </c>
      <c r="AD329" s="180">
        <v>0.70300000000000296</v>
      </c>
      <c r="AE329" s="2">
        <v>0.63839544597369469</v>
      </c>
      <c r="AI329" s="2">
        <v>0</v>
      </c>
      <c r="AJ329" s="189" t="s">
        <v>56</v>
      </c>
      <c r="AK329" s="189" t="s">
        <v>56</v>
      </c>
      <c r="AL329" s="189" t="s">
        <v>56</v>
      </c>
      <c r="AM329" s="189" t="s">
        <v>56</v>
      </c>
      <c r="AN329" s="189" t="s">
        <v>56</v>
      </c>
      <c r="AO329" s="189" t="s">
        <v>56</v>
      </c>
      <c r="AP329" s="189" t="s">
        <v>56</v>
      </c>
      <c r="AQ329" s="189" t="s">
        <v>56</v>
      </c>
    </row>
    <row r="330" spans="1:43" x14ac:dyDescent="0.3">
      <c r="A330" s="40">
        <v>2380</v>
      </c>
      <c r="B330" s="108" t="b">
        <v>0</v>
      </c>
      <c r="C330" s="127" t="s">
        <v>88</v>
      </c>
      <c r="D330" s="108">
        <v>2</v>
      </c>
      <c r="E330" s="108" t="s">
        <v>69</v>
      </c>
      <c r="F330" s="108" t="s">
        <v>217</v>
      </c>
      <c r="G330" s="121">
        <v>4</v>
      </c>
      <c r="H330" s="189" t="s">
        <v>56</v>
      </c>
      <c r="I330" s="189" t="s">
        <v>56</v>
      </c>
      <c r="J330" s="189" t="s">
        <v>56</v>
      </c>
      <c r="K330" s="189" t="s">
        <v>56</v>
      </c>
      <c r="L330" s="189" t="s">
        <v>56</v>
      </c>
      <c r="M330" s="189" t="s">
        <v>56</v>
      </c>
      <c r="N330" s="189" t="s">
        <v>56</v>
      </c>
      <c r="O330" s="2" t="e">
        <v>#VALUE!</v>
      </c>
      <c r="P330" s="189" t="s">
        <v>56</v>
      </c>
      <c r="Q330" s="189" t="s">
        <v>56</v>
      </c>
      <c r="R330" s="189" t="s">
        <v>56</v>
      </c>
      <c r="S330" s="189" t="s">
        <v>56</v>
      </c>
      <c r="T330" s="115">
        <v>22.217430272330375</v>
      </c>
      <c r="U330">
        <v>21.341999999999999</v>
      </c>
      <c r="V330">
        <v>15.012</v>
      </c>
      <c r="W330" s="2">
        <v>19.523810090776792</v>
      </c>
      <c r="X330">
        <v>42.651000000000003</v>
      </c>
      <c r="Y330">
        <v>46.97784834013693</v>
      </c>
      <c r="Z330">
        <v>49.407874915168563</v>
      </c>
      <c r="AA330" s="2">
        <v>46.34557441843517</v>
      </c>
      <c r="AB330" s="180">
        <v>1.117999999999995</v>
      </c>
      <c r="AC330" s="180">
        <v>1.3739226729187637</v>
      </c>
      <c r="AD330" s="180">
        <v>1.117999999999995</v>
      </c>
      <c r="AE330" s="2">
        <v>1.2033075576395846</v>
      </c>
      <c r="AI330" s="2">
        <v>0</v>
      </c>
      <c r="AJ330" s="189" t="s">
        <v>56</v>
      </c>
      <c r="AK330" s="189" t="s">
        <v>56</v>
      </c>
      <c r="AL330" s="189" t="s">
        <v>56</v>
      </c>
      <c r="AM330" s="189" t="s">
        <v>56</v>
      </c>
      <c r="AN330" s="189" t="s">
        <v>56</v>
      </c>
      <c r="AO330" s="189" t="s">
        <v>56</v>
      </c>
      <c r="AP330" s="189" t="s">
        <v>56</v>
      </c>
      <c r="AQ330" s="189" t="s">
        <v>56</v>
      </c>
    </row>
    <row r="331" spans="1:43" x14ac:dyDescent="0.3">
      <c r="A331" s="40">
        <v>2380</v>
      </c>
      <c r="B331" s="108" t="b">
        <v>0</v>
      </c>
      <c r="C331" s="127" t="s">
        <v>88</v>
      </c>
      <c r="D331" s="108">
        <v>2</v>
      </c>
      <c r="E331" s="108" t="s">
        <v>69</v>
      </c>
      <c r="F331" s="108" t="s">
        <v>47</v>
      </c>
      <c r="G331" s="121">
        <v>1</v>
      </c>
      <c r="H331" s="189" t="s">
        <v>56</v>
      </c>
      <c r="I331" s="189" t="s">
        <v>56</v>
      </c>
      <c r="J331" s="189" t="s">
        <v>56</v>
      </c>
      <c r="K331" s="189" t="s">
        <v>56</v>
      </c>
      <c r="L331" s="189" t="s">
        <v>56</v>
      </c>
      <c r="M331" s="189" t="s">
        <v>56</v>
      </c>
      <c r="N331" s="189" t="s">
        <v>56</v>
      </c>
      <c r="O331" s="2" t="e">
        <v>#VALUE!</v>
      </c>
      <c r="P331" s="189" t="s">
        <v>56</v>
      </c>
      <c r="Q331" s="189" t="s">
        <v>56</v>
      </c>
      <c r="R331" s="189" t="s">
        <v>56</v>
      </c>
      <c r="S331" s="189" t="s">
        <v>56</v>
      </c>
      <c r="T331" s="115">
        <v>35.311</v>
      </c>
      <c r="U331">
        <v>11.984</v>
      </c>
      <c r="V331">
        <v>22.033999999999999</v>
      </c>
      <c r="W331" s="2">
        <v>23.109666666666669</v>
      </c>
      <c r="X331">
        <v>35.719000000000001</v>
      </c>
      <c r="Y331">
        <v>35.376100305511692</v>
      </c>
      <c r="Z331">
        <v>32.547100240857951</v>
      </c>
      <c r="AA331" s="2">
        <v>34.547400182123219</v>
      </c>
      <c r="AB331" s="180">
        <v>0.22542975675432786</v>
      </c>
      <c r="AC331" s="180">
        <v>2.9438210414967747E-2</v>
      </c>
      <c r="AD331" s="180">
        <v>0.65999999999999659</v>
      </c>
      <c r="AE331" s="2">
        <v>0.30495598905643073</v>
      </c>
      <c r="AI331" s="2">
        <v>0</v>
      </c>
      <c r="AJ331" s="189" t="s">
        <v>56</v>
      </c>
      <c r="AK331" s="189" t="s">
        <v>56</v>
      </c>
      <c r="AL331" s="189" t="s">
        <v>56</v>
      </c>
      <c r="AM331" s="189" t="s">
        <v>56</v>
      </c>
      <c r="AN331" s="189" t="s">
        <v>56</v>
      </c>
      <c r="AO331" s="189" t="s">
        <v>56</v>
      </c>
      <c r="AP331" s="189" t="s">
        <v>56</v>
      </c>
      <c r="AQ331" s="189" t="s">
        <v>56</v>
      </c>
    </row>
    <row r="332" spans="1:43" x14ac:dyDescent="0.3">
      <c r="A332" s="40">
        <v>2380</v>
      </c>
      <c r="B332" s="108" t="b">
        <v>0</v>
      </c>
      <c r="C332" s="127" t="s">
        <v>88</v>
      </c>
      <c r="D332" s="108">
        <v>2</v>
      </c>
      <c r="E332" s="108" t="s">
        <v>69</v>
      </c>
      <c r="F332" s="108" t="s">
        <v>47</v>
      </c>
      <c r="G332" s="121">
        <v>2</v>
      </c>
      <c r="H332" s="189" t="s">
        <v>56</v>
      </c>
      <c r="I332" s="189" t="s">
        <v>56</v>
      </c>
      <c r="J332" s="189" t="s">
        <v>56</v>
      </c>
      <c r="K332" s="189" t="s">
        <v>56</v>
      </c>
      <c r="L332" s="189" t="s">
        <v>56</v>
      </c>
      <c r="M332" s="189" t="s">
        <v>56</v>
      </c>
      <c r="N332" s="189" t="s">
        <v>56</v>
      </c>
      <c r="O332" s="2" t="e">
        <v>#VALUE!</v>
      </c>
      <c r="P332" s="189" t="s">
        <v>56</v>
      </c>
      <c r="Q332" s="189" t="s">
        <v>56</v>
      </c>
      <c r="R332" s="189" t="s">
        <v>56</v>
      </c>
      <c r="S332" s="189" t="s">
        <v>56</v>
      </c>
      <c r="T332" s="115">
        <v>30.981999999999999</v>
      </c>
      <c r="U332">
        <v>13.128</v>
      </c>
      <c r="V332">
        <v>20.561</v>
      </c>
      <c r="W332" s="2">
        <v>21.556999999999999</v>
      </c>
      <c r="X332">
        <v>35.65</v>
      </c>
      <c r="Y332">
        <v>40.567223606517416</v>
      </c>
      <c r="Z332">
        <v>46.039255156388464</v>
      </c>
      <c r="AA332" s="2">
        <v>40.752159587635298</v>
      </c>
      <c r="AB332" s="180">
        <v>1.2993885873894848</v>
      </c>
      <c r="AC332" s="180">
        <v>1.3955272499497946</v>
      </c>
      <c r="AD332" s="180">
        <v>0.74500000000000455</v>
      </c>
      <c r="AE332" s="2">
        <v>1.1466386124464281</v>
      </c>
      <c r="AI332" s="2">
        <v>0</v>
      </c>
      <c r="AJ332" s="189" t="s">
        <v>56</v>
      </c>
      <c r="AK332" s="189" t="s">
        <v>56</v>
      </c>
      <c r="AL332" s="189" t="s">
        <v>56</v>
      </c>
      <c r="AM332" s="189" t="s">
        <v>56</v>
      </c>
      <c r="AN332" s="189" t="s">
        <v>56</v>
      </c>
      <c r="AO332" s="189" t="s">
        <v>56</v>
      </c>
      <c r="AP332" s="189" t="s">
        <v>56</v>
      </c>
      <c r="AQ332" s="189" t="s">
        <v>56</v>
      </c>
    </row>
    <row r="333" spans="1:43" x14ac:dyDescent="0.3">
      <c r="A333" s="40">
        <v>2380</v>
      </c>
      <c r="B333" s="108" t="b">
        <v>0</v>
      </c>
      <c r="C333" s="127" t="s">
        <v>88</v>
      </c>
      <c r="D333" s="108">
        <v>2</v>
      </c>
      <c r="E333" s="108" t="s">
        <v>69</v>
      </c>
      <c r="F333" s="108" t="s">
        <v>47</v>
      </c>
      <c r="G333" s="121">
        <v>3</v>
      </c>
      <c r="H333" s="189" t="s">
        <v>56</v>
      </c>
      <c r="I333" s="189" t="s">
        <v>56</v>
      </c>
      <c r="J333" s="189" t="s">
        <v>56</v>
      </c>
      <c r="K333" s="189" t="s">
        <v>56</v>
      </c>
      <c r="L333" s="189" t="s">
        <v>56</v>
      </c>
      <c r="M333" s="189" t="s">
        <v>56</v>
      </c>
      <c r="N333" s="189" t="s">
        <v>56</v>
      </c>
      <c r="O333" s="2" t="e">
        <v>#VALUE!</v>
      </c>
      <c r="P333" s="189" t="s">
        <v>56</v>
      </c>
      <c r="Q333" s="189" t="s">
        <v>56</v>
      </c>
      <c r="R333" s="189" t="s">
        <v>56</v>
      </c>
      <c r="S333" s="189" t="s">
        <v>56</v>
      </c>
      <c r="T333" s="115">
        <v>27.004000000000001</v>
      </c>
      <c r="U333">
        <v>14.837999999999999</v>
      </c>
      <c r="V333">
        <v>19.706</v>
      </c>
      <c r="W333" s="2">
        <v>20.516000000000002</v>
      </c>
      <c r="X333">
        <v>41.048000000000002</v>
      </c>
      <c r="Y333">
        <v>41.150770931913428</v>
      </c>
      <c r="Z333">
        <v>44.271896375411025</v>
      </c>
      <c r="AA333" s="2">
        <v>42.156889102441482</v>
      </c>
      <c r="AB333" s="180">
        <v>0.27113434959873628</v>
      </c>
      <c r="AC333" s="180">
        <v>0.23542634107202021</v>
      </c>
      <c r="AD333" s="180">
        <v>0.37900000000000489</v>
      </c>
      <c r="AE333" s="2">
        <v>0.29518689689025379</v>
      </c>
      <c r="AI333" s="2">
        <v>0</v>
      </c>
      <c r="AJ333" s="189" t="s">
        <v>56</v>
      </c>
      <c r="AK333" s="189" t="s">
        <v>56</v>
      </c>
      <c r="AL333" s="189" t="s">
        <v>56</v>
      </c>
      <c r="AM333" s="189" t="s">
        <v>56</v>
      </c>
      <c r="AN333" s="189" t="s">
        <v>56</v>
      </c>
      <c r="AO333" s="189" t="s">
        <v>56</v>
      </c>
      <c r="AP333" s="189" t="s">
        <v>56</v>
      </c>
      <c r="AQ333" s="189" t="s">
        <v>56</v>
      </c>
    </row>
    <row r="334" spans="1:43" x14ac:dyDescent="0.3">
      <c r="A334" s="40">
        <v>2380</v>
      </c>
      <c r="B334" s="108" t="b">
        <v>0</v>
      </c>
      <c r="C334" s="127" t="s">
        <v>88</v>
      </c>
      <c r="D334" s="108">
        <v>2</v>
      </c>
      <c r="E334" s="108" t="s">
        <v>69</v>
      </c>
      <c r="F334" s="108" t="s">
        <v>47</v>
      </c>
      <c r="G334" s="121">
        <v>4</v>
      </c>
      <c r="H334" s="189" t="s">
        <v>56</v>
      </c>
      <c r="I334" s="189" t="s">
        <v>56</v>
      </c>
      <c r="J334" s="189" t="s">
        <v>56</v>
      </c>
      <c r="K334" s="189" t="s">
        <v>56</v>
      </c>
      <c r="L334" s="189" t="s">
        <v>56</v>
      </c>
      <c r="M334" s="189" t="s">
        <v>56</v>
      </c>
      <c r="N334" s="189" t="s">
        <v>56</v>
      </c>
      <c r="O334" s="2" t="e">
        <v>#VALUE!</v>
      </c>
      <c r="P334" s="189" t="s">
        <v>56</v>
      </c>
      <c r="Q334" s="189" t="s">
        <v>56</v>
      </c>
      <c r="R334" s="189" t="s">
        <v>56</v>
      </c>
      <c r="S334" s="189" t="s">
        <v>56</v>
      </c>
      <c r="T334" s="115">
        <v>23.363</v>
      </c>
      <c r="U334">
        <v>16.2</v>
      </c>
      <c r="V334">
        <v>19.088000000000001</v>
      </c>
      <c r="W334" s="2">
        <v>19.550333333333334</v>
      </c>
      <c r="X334">
        <v>40.384</v>
      </c>
      <c r="Y334">
        <v>44.454163843741057</v>
      </c>
      <c r="Z334">
        <v>46.74704225883891</v>
      </c>
      <c r="AA334" s="2">
        <v>43.861735367526656</v>
      </c>
      <c r="AB334" s="180">
        <v>0.42828076616606403</v>
      </c>
      <c r="AC334" s="180">
        <v>0.62962525205210285</v>
      </c>
      <c r="AD334" s="180">
        <v>0.80700000000000216</v>
      </c>
      <c r="AE334" s="2">
        <v>0.62163533940605642</v>
      </c>
      <c r="AI334" s="2">
        <v>0</v>
      </c>
      <c r="AJ334" s="189" t="s">
        <v>56</v>
      </c>
      <c r="AK334" s="189" t="s">
        <v>56</v>
      </c>
      <c r="AL334" s="189" t="s">
        <v>56</v>
      </c>
      <c r="AM334" s="189" t="s">
        <v>56</v>
      </c>
      <c r="AN334" s="189" t="s">
        <v>56</v>
      </c>
      <c r="AO334" s="189" t="s">
        <v>56</v>
      </c>
      <c r="AP334" s="189" t="s">
        <v>56</v>
      </c>
      <c r="AQ334" s="189" t="s">
        <v>56</v>
      </c>
    </row>
    <row r="335" spans="1:43" ht="0.75" customHeight="1" x14ac:dyDescent="0.3">
      <c r="A335" s="40">
        <v>2380</v>
      </c>
      <c r="B335" s="108" t="b">
        <v>0</v>
      </c>
      <c r="C335" s="127" t="s">
        <v>88</v>
      </c>
      <c r="D335" s="108">
        <v>2</v>
      </c>
      <c r="E335" s="108" t="s">
        <v>69</v>
      </c>
      <c r="F335" s="108" t="s">
        <v>56</v>
      </c>
      <c r="G335" s="121">
        <v>1</v>
      </c>
      <c r="H335" s="189" t="s">
        <v>56</v>
      </c>
      <c r="I335" s="189" t="s">
        <v>56</v>
      </c>
      <c r="J335" s="189" t="s">
        <v>56</v>
      </c>
      <c r="K335" s="189" t="s">
        <v>56</v>
      </c>
      <c r="L335" s="189" t="s">
        <v>56</v>
      </c>
      <c r="M335" s="189" t="s">
        <v>56</v>
      </c>
      <c r="N335" s="189" t="s">
        <v>56</v>
      </c>
      <c r="O335" s="2" t="e">
        <v>#VALUE!</v>
      </c>
      <c r="P335" s="189" t="s">
        <v>56</v>
      </c>
      <c r="Q335" s="189" t="s">
        <v>56</v>
      </c>
      <c r="R335" s="189" t="s">
        <v>56</v>
      </c>
      <c r="S335" s="197" t="e">
        <v>#DIV/0!</v>
      </c>
      <c r="T335" s="115">
        <v>21.246273286791446</v>
      </c>
      <c r="U335">
        <v>22.609000000000002</v>
      </c>
      <c r="V335">
        <v>20.145</v>
      </c>
      <c r="W335" s="2">
        <v>21.333424428930481</v>
      </c>
      <c r="X335" s="133" t="s">
        <v>56</v>
      </c>
      <c r="Y335" s="133" t="s">
        <v>56</v>
      </c>
      <c r="Z335" s="133" t="s">
        <v>56</v>
      </c>
      <c r="AA335" s="133" t="s">
        <v>56</v>
      </c>
      <c r="AB335" s="180">
        <v>2.7930000000000064</v>
      </c>
      <c r="AC335" s="180">
        <v>2.215999999999994</v>
      </c>
      <c r="AD335" s="180">
        <v>2.7930000000000064</v>
      </c>
      <c r="AE335" s="2">
        <v>2.6006666666666689</v>
      </c>
      <c r="AI335" s="2">
        <v>0</v>
      </c>
      <c r="AJ335" s="189" t="s">
        <v>56</v>
      </c>
      <c r="AK335" s="189" t="s">
        <v>56</v>
      </c>
      <c r="AL335" s="189" t="s">
        <v>56</v>
      </c>
      <c r="AM335" s="189" t="s">
        <v>56</v>
      </c>
      <c r="AN335" s="189" t="s">
        <v>56</v>
      </c>
      <c r="AO335" s="189" t="s">
        <v>56</v>
      </c>
      <c r="AP335" s="189" t="s">
        <v>56</v>
      </c>
      <c r="AQ335" s="189" t="s">
        <v>56</v>
      </c>
    </row>
    <row r="336" spans="1:43" hidden="1" x14ac:dyDescent="0.3">
      <c r="A336" s="40">
        <v>2380</v>
      </c>
      <c r="B336" s="108" t="b">
        <v>0</v>
      </c>
      <c r="C336" s="127" t="s">
        <v>88</v>
      </c>
      <c r="D336" s="108">
        <v>2</v>
      </c>
      <c r="E336" s="108" t="s">
        <v>69</v>
      </c>
      <c r="F336" s="108" t="s">
        <v>56</v>
      </c>
      <c r="G336" s="121">
        <v>2</v>
      </c>
      <c r="H336" s="189" t="s">
        <v>56</v>
      </c>
      <c r="I336" s="189" t="s">
        <v>56</v>
      </c>
      <c r="J336" s="189" t="s">
        <v>56</v>
      </c>
      <c r="K336" s="189" t="s">
        <v>56</v>
      </c>
      <c r="L336" s="189" t="s">
        <v>56</v>
      </c>
      <c r="M336" s="189" t="s">
        <v>56</v>
      </c>
      <c r="N336" s="189" t="s">
        <v>56</v>
      </c>
      <c r="O336" s="2" t="e">
        <v>#VALUE!</v>
      </c>
      <c r="P336" s="189" t="s">
        <v>56</v>
      </c>
      <c r="Q336" s="189" t="s">
        <v>56</v>
      </c>
      <c r="R336" s="189" t="s">
        <v>56</v>
      </c>
      <c r="S336" s="197" t="e">
        <v>#DIV/0!</v>
      </c>
      <c r="T336" s="115">
        <v>25.35069670885461</v>
      </c>
      <c r="U336">
        <v>22.504000000000001</v>
      </c>
      <c r="V336">
        <v>18.146999999999998</v>
      </c>
      <c r="W336" s="2">
        <v>22.000565569618203</v>
      </c>
      <c r="X336" s="133" t="s">
        <v>56</v>
      </c>
      <c r="Y336" s="133" t="s">
        <v>56</v>
      </c>
      <c r="Z336" s="133" t="s">
        <v>56</v>
      </c>
      <c r="AA336" s="133" t="s">
        <v>56</v>
      </c>
      <c r="AB336" s="180">
        <v>3.8059999999999974</v>
      </c>
      <c r="AC336" s="180">
        <v>1.5250000000000057</v>
      </c>
      <c r="AD336" s="180">
        <v>3.8059999999999974</v>
      </c>
      <c r="AE336" s="2">
        <v>3.045666666666667</v>
      </c>
      <c r="AI336" s="2">
        <v>0</v>
      </c>
      <c r="AJ336" s="189" t="s">
        <v>56</v>
      </c>
      <c r="AK336" s="189" t="s">
        <v>56</v>
      </c>
      <c r="AL336" s="189" t="s">
        <v>56</v>
      </c>
      <c r="AM336" s="189" t="s">
        <v>56</v>
      </c>
      <c r="AN336" s="189" t="s">
        <v>56</v>
      </c>
      <c r="AO336" s="189" t="s">
        <v>56</v>
      </c>
      <c r="AP336" s="189" t="s">
        <v>56</v>
      </c>
      <c r="AQ336" s="189" t="s">
        <v>56</v>
      </c>
    </row>
    <row r="337" spans="1:43" hidden="1" x14ac:dyDescent="0.3">
      <c r="A337" s="40">
        <v>2380</v>
      </c>
      <c r="B337" s="108" t="b">
        <v>0</v>
      </c>
      <c r="C337" s="127" t="s">
        <v>88</v>
      </c>
      <c r="D337" s="108">
        <v>2</v>
      </c>
      <c r="E337" s="108" t="s">
        <v>69</v>
      </c>
      <c r="F337" s="108" t="s">
        <v>56</v>
      </c>
      <c r="G337" s="121">
        <v>3</v>
      </c>
      <c r="H337" s="189" t="s">
        <v>56</v>
      </c>
      <c r="I337" s="189" t="s">
        <v>56</v>
      </c>
      <c r="J337" s="189" t="s">
        <v>56</v>
      </c>
      <c r="K337" s="189" t="s">
        <v>56</v>
      </c>
      <c r="L337" s="189" t="s">
        <v>56</v>
      </c>
      <c r="M337" s="189" t="s">
        <v>56</v>
      </c>
      <c r="N337" s="189" t="s">
        <v>56</v>
      </c>
      <c r="O337" s="2" t="e">
        <v>#VALUE!</v>
      </c>
      <c r="P337" s="189" t="s">
        <v>56</v>
      </c>
      <c r="Q337" s="189" t="s">
        <v>56</v>
      </c>
      <c r="R337" s="189" t="s">
        <v>56</v>
      </c>
      <c r="S337" s="197" t="e">
        <v>#DIV/0!</v>
      </c>
      <c r="T337" s="115">
        <v>21.053372742935352</v>
      </c>
      <c r="U337">
        <v>22.882000000000001</v>
      </c>
      <c r="V337">
        <v>18.68</v>
      </c>
      <c r="W337" s="2">
        <v>20.871790914311784</v>
      </c>
      <c r="X337" s="133" t="s">
        <v>56</v>
      </c>
      <c r="Y337" s="133" t="s">
        <v>56</v>
      </c>
      <c r="Z337" s="133" t="s">
        <v>56</v>
      </c>
      <c r="AA337" s="133" t="s">
        <v>56</v>
      </c>
      <c r="AB337" s="180">
        <v>3.3149999999999977</v>
      </c>
      <c r="AC337" s="180">
        <v>1.2180000000000035</v>
      </c>
      <c r="AD337" s="180">
        <v>3.3149999999999977</v>
      </c>
      <c r="AE337" s="2">
        <v>2.6159999999999997</v>
      </c>
      <c r="AI337" s="2">
        <v>0</v>
      </c>
      <c r="AJ337" s="189" t="s">
        <v>56</v>
      </c>
      <c r="AK337" s="189" t="s">
        <v>56</v>
      </c>
      <c r="AL337" s="189" t="s">
        <v>56</v>
      </c>
      <c r="AM337" s="189" t="s">
        <v>56</v>
      </c>
      <c r="AN337" s="189" t="s">
        <v>56</v>
      </c>
      <c r="AO337" s="189" t="s">
        <v>56</v>
      </c>
      <c r="AP337" s="189" t="s">
        <v>56</v>
      </c>
      <c r="AQ337" s="189" t="s">
        <v>56</v>
      </c>
    </row>
    <row r="338" spans="1:43" hidden="1" x14ac:dyDescent="0.3">
      <c r="A338" s="40">
        <v>2380</v>
      </c>
      <c r="B338" s="108" t="b">
        <v>0</v>
      </c>
      <c r="C338" s="127" t="s">
        <v>88</v>
      </c>
      <c r="D338" s="108">
        <v>2</v>
      </c>
      <c r="E338" s="108" t="s">
        <v>69</v>
      </c>
      <c r="F338" s="108" t="s">
        <v>56</v>
      </c>
      <c r="G338" s="121">
        <v>4</v>
      </c>
      <c r="H338" s="189" t="s">
        <v>56</v>
      </c>
      <c r="I338" s="189" t="s">
        <v>56</v>
      </c>
      <c r="J338" s="189" t="s">
        <v>56</v>
      </c>
      <c r="K338" s="189" t="s">
        <v>56</v>
      </c>
      <c r="L338" s="189" t="s">
        <v>56</v>
      </c>
      <c r="M338" s="189" t="s">
        <v>56</v>
      </c>
      <c r="N338" s="189" t="s">
        <v>56</v>
      </c>
      <c r="O338" s="2" t="e">
        <v>#VALUE!</v>
      </c>
      <c r="P338" s="189" t="s">
        <v>56</v>
      </c>
      <c r="Q338" s="189" t="s">
        <v>56</v>
      </c>
      <c r="R338" s="189" t="s">
        <v>56</v>
      </c>
      <c r="S338" s="197" t="e">
        <v>#DIV/0!</v>
      </c>
      <c r="T338" s="115">
        <v>29.473778134804476</v>
      </c>
      <c r="U338">
        <v>25.632000000000001</v>
      </c>
      <c r="V338">
        <v>17.170000000000002</v>
      </c>
      <c r="W338" s="2">
        <v>24.091926044934826</v>
      </c>
      <c r="X338" s="133" t="s">
        <v>56</v>
      </c>
      <c r="Y338" s="133" t="s">
        <v>56</v>
      </c>
      <c r="Z338" s="133" t="s">
        <v>56</v>
      </c>
      <c r="AA338" s="133" t="s">
        <v>56</v>
      </c>
      <c r="AB338" s="180">
        <v>1.9569999999999936</v>
      </c>
      <c r="AC338" s="180">
        <v>1.2079999999999984</v>
      </c>
      <c r="AD338" s="180">
        <v>1.9569999999999936</v>
      </c>
      <c r="AE338" s="2">
        <v>1.7073333333333285</v>
      </c>
      <c r="AI338" s="2">
        <v>0</v>
      </c>
      <c r="AJ338" s="189" t="s">
        <v>56</v>
      </c>
      <c r="AK338" s="189" t="s">
        <v>56</v>
      </c>
      <c r="AL338" s="189" t="s">
        <v>56</v>
      </c>
      <c r="AM338" s="189" t="s">
        <v>56</v>
      </c>
      <c r="AN338" s="189" t="s">
        <v>56</v>
      </c>
      <c r="AO338" s="189" t="s">
        <v>56</v>
      </c>
      <c r="AP338" s="189" t="s">
        <v>56</v>
      </c>
      <c r="AQ338" s="189" t="s">
        <v>56</v>
      </c>
    </row>
    <row r="339" spans="1:43" s="118" customFormat="1" x14ac:dyDescent="0.3">
      <c r="A339" s="126">
        <v>2407</v>
      </c>
      <c r="B339" s="127" t="b">
        <v>1</v>
      </c>
      <c r="C339" s="127" t="s">
        <v>89</v>
      </c>
      <c r="D339" s="108">
        <v>2</v>
      </c>
      <c r="E339" s="127" t="s">
        <v>70</v>
      </c>
      <c r="F339" s="127" t="s">
        <v>44</v>
      </c>
      <c r="G339" s="122">
        <v>1</v>
      </c>
      <c r="H339" s="118">
        <v>1233.3917132720785</v>
      </c>
      <c r="I339" s="118">
        <v>1260.1628718927425</v>
      </c>
      <c r="J339" s="118">
        <v>1176.8319344262243</v>
      </c>
      <c r="K339" s="2">
        <v>1223.4621731970153</v>
      </c>
      <c r="L339" s="118">
        <v>12.913544999999999</v>
      </c>
      <c r="M339" s="183">
        <v>0</v>
      </c>
      <c r="N339" s="183">
        <v>0</v>
      </c>
      <c r="O339" s="2">
        <f>AVERAGE(L339:N339)</f>
        <v>4.3045149999999994</v>
      </c>
      <c r="P339" s="181">
        <v>175.59921544765621</v>
      </c>
      <c r="Q339" s="183">
        <v>225.37614263730217</v>
      </c>
      <c r="R339" s="183">
        <v>235.67481722826344</v>
      </c>
      <c r="S339" s="197">
        <v>212.21672510440726</v>
      </c>
      <c r="T339" s="112">
        <v>8.7439999999999998</v>
      </c>
      <c r="U339" s="118">
        <v>8.2680000000000007</v>
      </c>
      <c r="V339">
        <v>6.5060000000000002</v>
      </c>
      <c r="W339" s="2">
        <v>7.8393333333333333</v>
      </c>
      <c r="X339" s="118" t="s">
        <v>56</v>
      </c>
      <c r="Y339" s="118" t="s">
        <v>56</v>
      </c>
      <c r="Z339" s="118" t="s">
        <v>56</v>
      </c>
      <c r="AA339" s="118" t="s">
        <v>56</v>
      </c>
      <c r="AB339" s="118">
        <v>0.64000000000000057</v>
      </c>
      <c r="AE339" s="2">
        <v>0.21333333333333351</v>
      </c>
      <c r="AI339" s="117">
        <v>0</v>
      </c>
      <c r="AJ339" s="183">
        <v>44.418357753446053</v>
      </c>
      <c r="AK339" s="183">
        <v>191.29664522058823</v>
      </c>
      <c r="AL339" s="183">
        <v>199.35174416271525</v>
      </c>
      <c r="AM339" s="194">
        <v>126.21612979443449</v>
      </c>
      <c r="AN339" s="183">
        <v>79.356272977941174</v>
      </c>
      <c r="AO339" s="183">
        <v>89.63443088904107</v>
      </c>
      <c r="AP339" s="183">
        <v>87.677422483006268</v>
      </c>
      <c r="AQ339" s="194">
        <v>86.889375449996166</v>
      </c>
    </row>
    <row r="340" spans="1:43" x14ac:dyDescent="0.3">
      <c r="A340" s="40">
        <v>2407</v>
      </c>
      <c r="B340" s="108" t="b">
        <v>1</v>
      </c>
      <c r="C340" s="127" t="s">
        <v>89</v>
      </c>
      <c r="D340" s="108">
        <v>2</v>
      </c>
      <c r="E340" s="108" t="s">
        <v>70</v>
      </c>
      <c r="F340" s="108" t="s">
        <v>44</v>
      </c>
      <c r="G340" s="121">
        <v>2</v>
      </c>
      <c r="H340">
        <v>1381.5015249807022</v>
      </c>
      <c r="I340">
        <v>1310.6361735736002</v>
      </c>
      <c r="J340">
        <v>1269.9441785239312</v>
      </c>
      <c r="K340" s="2">
        <v>1320.6939590260779</v>
      </c>
      <c r="L340" s="181">
        <v>22.315460000000002</v>
      </c>
      <c r="M340" s="183">
        <v>0</v>
      </c>
      <c r="N340" s="183">
        <v>0</v>
      </c>
      <c r="O340" s="2">
        <f t="shared" ref="O340:O342" si="1">AVERAGE(L340:N340)</f>
        <v>7.4384866666666669</v>
      </c>
      <c r="P340" s="181">
        <v>228.8090341676226</v>
      </c>
      <c r="Q340" s="183">
        <v>213.36102228118074</v>
      </c>
      <c r="R340" s="181">
        <v>275.15306982694813</v>
      </c>
      <c r="S340" s="197">
        <v>239.10770875858384</v>
      </c>
      <c r="T340" s="115">
        <v>7.4519999999999982</v>
      </c>
      <c r="U340">
        <v>12.552000000000007</v>
      </c>
      <c r="V340">
        <v>10.002000000000002</v>
      </c>
      <c r="W340" s="2">
        <v>10.002000000000002</v>
      </c>
      <c r="X340" t="s">
        <v>56</v>
      </c>
      <c r="Y340" t="s">
        <v>56</v>
      </c>
      <c r="Z340" t="s">
        <v>56</v>
      </c>
      <c r="AA340" t="s">
        <v>56</v>
      </c>
      <c r="AB340">
        <v>0.82800000000000296</v>
      </c>
      <c r="AE340" s="2">
        <v>0.27600000000000097</v>
      </c>
      <c r="AI340" s="2">
        <v>0</v>
      </c>
      <c r="AJ340" s="181">
        <v>69.262235753676464</v>
      </c>
      <c r="AK340" s="181">
        <v>213.48471966911765</v>
      </c>
      <c r="AL340" s="181">
        <v>248.46098322675124</v>
      </c>
      <c r="AM340" s="197">
        <v>159.31523429862295</v>
      </c>
      <c r="AN340" s="181">
        <v>66.564223345588232</v>
      </c>
      <c r="AO340" s="181">
        <v>78.234437667979279</v>
      </c>
      <c r="AP340" s="181">
        <v>91.406365938737224</v>
      </c>
      <c r="AQ340" s="197">
        <v>79.401675650768254</v>
      </c>
    </row>
    <row r="341" spans="1:43" x14ac:dyDescent="0.3">
      <c r="A341" s="40">
        <v>2407</v>
      </c>
      <c r="B341" s="108" t="b">
        <v>1</v>
      </c>
      <c r="C341" s="127" t="s">
        <v>89</v>
      </c>
      <c r="D341" s="108">
        <v>2</v>
      </c>
      <c r="E341" s="108" t="s">
        <v>70</v>
      </c>
      <c r="F341" s="108" t="s">
        <v>44</v>
      </c>
      <c r="G341" s="121">
        <v>3</v>
      </c>
      <c r="H341">
        <v>1497.8043153465235</v>
      </c>
      <c r="I341">
        <v>1401.0599687292856</v>
      </c>
      <c r="J341">
        <v>1269.0498708396713</v>
      </c>
      <c r="K341" s="2">
        <v>1389.3047183051603</v>
      </c>
      <c r="L341" s="181">
        <v>3.315461</v>
      </c>
      <c r="M341" s="183">
        <v>0</v>
      </c>
      <c r="N341" s="183">
        <v>0</v>
      </c>
      <c r="O341" s="2">
        <f t="shared" si="1"/>
        <v>1.1051536666666666</v>
      </c>
      <c r="P341" s="181">
        <v>254.55572064502567</v>
      </c>
      <c r="Q341" s="183">
        <v>239.10770875858381</v>
      </c>
      <c r="R341" s="181">
        <v>257.98861217534613</v>
      </c>
      <c r="S341" s="197">
        <v>250.55068052631853</v>
      </c>
      <c r="T341" s="115">
        <v>9.8190000000000026</v>
      </c>
      <c r="U341">
        <v>10.138999999999996</v>
      </c>
      <c r="V341">
        <v>8.9789999999999992</v>
      </c>
      <c r="W341" s="2">
        <v>9.6456666666666653</v>
      </c>
      <c r="X341" t="s">
        <v>56</v>
      </c>
      <c r="Y341" t="s">
        <v>56</v>
      </c>
      <c r="Z341" t="s">
        <v>56</v>
      </c>
      <c r="AA341" t="s">
        <v>56</v>
      </c>
      <c r="AB341">
        <v>1.3979999999999961</v>
      </c>
      <c r="AE341" s="2">
        <v>0.46599999999999869</v>
      </c>
      <c r="AI341" s="2">
        <v>0</v>
      </c>
      <c r="AJ341" s="181">
        <v>76.960248161764696</v>
      </c>
      <c r="AK341" s="181">
        <v>211.08869485294116</v>
      </c>
      <c r="AL341" s="181">
        <v>203.1307454544808</v>
      </c>
      <c r="AM341" s="197">
        <v>135.40648010247398</v>
      </c>
      <c r="AN341" s="181">
        <v>86.054285386029406</v>
      </c>
      <c r="AO341" s="181">
        <v>78.781948194315461</v>
      </c>
      <c r="AP341" s="181">
        <v>47.160616072254157</v>
      </c>
      <c r="AQ341" s="197">
        <v>70.665616550866332</v>
      </c>
    </row>
    <row r="342" spans="1:43" x14ac:dyDescent="0.3">
      <c r="A342" s="40">
        <v>2407</v>
      </c>
      <c r="B342" s="108" t="b">
        <v>1</v>
      </c>
      <c r="C342" s="127" t="s">
        <v>89</v>
      </c>
      <c r="D342" s="108">
        <v>2</v>
      </c>
      <c r="E342" s="108" t="s">
        <v>70</v>
      </c>
      <c r="F342" s="108" t="s">
        <v>44</v>
      </c>
      <c r="G342" s="121">
        <v>4</v>
      </c>
      <c r="H342">
        <v>1055.0623580748982</v>
      </c>
      <c r="I342">
        <v>1160.7913889332149</v>
      </c>
      <c r="J342">
        <v>1276.0498708396713</v>
      </c>
      <c r="K342" s="2">
        <v>1163.9678726159279</v>
      </c>
      <c r="L342" s="181">
        <v>0</v>
      </c>
      <c r="M342" s="183">
        <v>0</v>
      </c>
      <c r="N342" s="183">
        <v>0</v>
      </c>
      <c r="O342" s="2">
        <f t="shared" si="1"/>
        <v>0</v>
      </c>
      <c r="P342" s="181">
        <v>255.96732163272384</v>
      </c>
      <c r="Q342" s="183">
        <v>249.22692194257399</v>
      </c>
      <c r="R342" s="181">
        <v>230.52547993278282</v>
      </c>
      <c r="S342" s="197">
        <v>245.23990783602687</v>
      </c>
      <c r="T342" s="115">
        <v>9.3569999999999993</v>
      </c>
      <c r="U342">
        <v>9.5229999999999961</v>
      </c>
      <c r="V342">
        <v>9.4399999999999977</v>
      </c>
      <c r="W342" s="2">
        <v>9.4399999999999977</v>
      </c>
      <c r="X342" t="s">
        <v>56</v>
      </c>
      <c r="Y342" t="s">
        <v>56</v>
      </c>
      <c r="Z342" t="s">
        <v>56</v>
      </c>
      <c r="AA342" t="s">
        <v>56</v>
      </c>
      <c r="AB342">
        <v>0.85699999999999932</v>
      </c>
      <c r="AE342" s="2">
        <v>0.28566666666666646</v>
      </c>
      <c r="AI342" s="2">
        <v>0</v>
      </c>
      <c r="AJ342" s="181">
        <v>20.886086856617645</v>
      </c>
      <c r="AK342" s="181">
        <v>178.9619432096525</v>
      </c>
      <c r="AL342" s="181">
        <v>145.71375579235121</v>
      </c>
      <c r="AM342" s="197">
        <v>107.89189966733457</v>
      </c>
      <c r="AN342" s="181">
        <v>118.13841189201797</v>
      </c>
      <c r="AO342" s="181">
        <v>162.79679516458688</v>
      </c>
      <c r="AP342" s="181">
        <v>145.26098710722624</v>
      </c>
      <c r="AQ342" s="197">
        <v>140.73206472127703</v>
      </c>
    </row>
    <row r="343" spans="1:43" x14ac:dyDescent="0.3">
      <c r="A343" s="40">
        <v>2407</v>
      </c>
      <c r="B343" s="108" t="b">
        <v>1</v>
      </c>
      <c r="C343" s="127" t="s">
        <v>89</v>
      </c>
      <c r="D343" s="108">
        <v>2</v>
      </c>
      <c r="E343" s="108" t="s">
        <v>70</v>
      </c>
      <c r="F343" s="108" t="s">
        <v>45</v>
      </c>
      <c r="G343" s="121">
        <v>1</v>
      </c>
      <c r="H343">
        <v>189.45167061589083</v>
      </c>
      <c r="I343">
        <v>254</v>
      </c>
      <c r="J343">
        <v>78.931558289799995</v>
      </c>
      <c r="K343" s="2">
        <v>174.12774296856364</v>
      </c>
      <c r="O343" s="2">
        <v>0</v>
      </c>
      <c r="P343" s="181">
        <v>271.72017829662775</v>
      </c>
      <c r="Q343" s="183">
        <v>151.56897473541335</v>
      </c>
      <c r="R343" s="181">
        <v>151.27505595589452</v>
      </c>
      <c r="S343" s="197">
        <v>191.52140299597855</v>
      </c>
      <c r="T343" s="115">
        <v>20.875</v>
      </c>
      <c r="U343">
        <v>20.483999999999995</v>
      </c>
      <c r="V343">
        <v>21.679499999999997</v>
      </c>
      <c r="W343" s="2">
        <v>21.012833333333329</v>
      </c>
      <c r="X343" t="s">
        <v>56</v>
      </c>
      <c r="Y343" t="s">
        <v>56</v>
      </c>
      <c r="Z343" t="s">
        <v>56</v>
      </c>
      <c r="AA343" t="s">
        <v>56</v>
      </c>
      <c r="AB343">
        <v>1.3629999999999995</v>
      </c>
      <c r="AE343" s="2">
        <v>0.4543333333333332</v>
      </c>
      <c r="AI343" s="2">
        <v>0</v>
      </c>
      <c r="AJ343" s="181">
        <v>92.752297794117652</v>
      </c>
      <c r="AK343" s="181">
        <v>253.86086856617646</v>
      </c>
      <c r="AL343" s="181">
        <v>234.17031507727896</v>
      </c>
      <c r="AM343" s="197">
        <v>164.67706121448515</v>
      </c>
      <c r="AN343" s="181">
        <v>130.43043428308823</v>
      </c>
      <c r="AO343" s="181">
        <v>73.960248161764696</v>
      </c>
      <c r="AP343" s="181">
        <v>72.998937588811089</v>
      </c>
      <c r="AQ343" s="197">
        <v>89.129873344554682</v>
      </c>
    </row>
    <row r="344" spans="1:43" x14ac:dyDescent="0.3">
      <c r="A344" s="40">
        <v>2407</v>
      </c>
      <c r="B344" s="108" t="b">
        <v>1</v>
      </c>
      <c r="C344" s="127" t="s">
        <v>89</v>
      </c>
      <c r="D344" s="108">
        <v>2</v>
      </c>
      <c r="E344" s="108" t="s">
        <v>70</v>
      </c>
      <c r="F344" s="108" t="s">
        <v>45</v>
      </c>
      <c r="G344" s="121">
        <v>2</v>
      </c>
      <c r="H344">
        <v>351</v>
      </c>
      <c r="I344">
        <v>280.47057229688357</v>
      </c>
      <c r="J344">
        <v>289.03880210400001</v>
      </c>
      <c r="K344" s="2">
        <v>306.8364581336279</v>
      </c>
      <c r="O344" s="2">
        <v>0</v>
      </c>
      <c r="P344" s="181">
        <v>247.68993758438486</v>
      </c>
      <c r="Q344" s="183">
        <v>191.04722733409807</v>
      </c>
      <c r="R344" s="181">
        <v>197.07170094003106</v>
      </c>
      <c r="S344" s="197">
        <v>211.93628861950467</v>
      </c>
      <c r="T344" s="115">
        <v>17.033000000000001</v>
      </c>
      <c r="U344">
        <v>18.631</v>
      </c>
      <c r="V344">
        <v>19.832000000000001</v>
      </c>
      <c r="W344" s="2">
        <v>18.498666666666669</v>
      </c>
      <c r="X344" t="s">
        <v>56</v>
      </c>
      <c r="Y344" t="s">
        <v>56</v>
      </c>
      <c r="Z344" t="s">
        <v>56</v>
      </c>
      <c r="AA344" t="s">
        <v>56</v>
      </c>
      <c r="AB344">
        <v>1.9030000000000058</v>
      </c>
      <c r="AE344" s="2">
        <v>0.6343333333333353</v>
      </c>
      <c r="AI344" s="2">
        <v>0</v>
      </c>
      <c r="AJ344" s="181">
        <v>67.564223345588232</v>
      </c>
      <c r="AK344" s="181">
        <v>170.10857077205881</v>
      </c>
      <c r="AL344" s="181">
        <v>211.47430056768445</v>
      </c>
      <c r="AM344" s="197">
        <v>126.19429044658111</v>
      </c>
      <c r="AN344" s="181">
        <v>155.01453354779412</v>
      </c>
      <c r="AO344" s="181">
        <v>68.564223345588232</v>
      </c>
      <c r="AP344" s="181">
        <v>102.59943598077257</v>
      </c>
      <c r="AQ344" s="197">
        <v>114.05939762471832</v>
      </c>
    </row>
    <row r="345" spans="1:43" x14ac:dyDescent="0.3">
      <c r="A345" s="40">
        <v>2407</v>
      </c>
      <c r="B345" s="108" t="b">
        <v>1</v>
      </c>
      <c r="C345" s="127" t="s">
        <v>89</v>
      </c>
      <c r="D345" s="108">
        <v>2</v>
      </c>
      <c r="E345" s="108" t="s">
        <v>70</v>
      </c>
      <c r="F345" s="108" t="s">
        <v>45</v>
      </c>
      <c r="G345" s="121">
        <v>3</v>
      </c>
      <c r="H345">
        <v>425.4663618880341</v>
      </c>
      <c r="I345">
        <v>307.92645332162391</v>
      </c>
      <c r="J345">
        <v>314.56394789000001</v>
      </c>
      <c r="K345" s="2">
        <v>349.31892103321934</v>
      </c>
      <c r="O345" s="2">
        <v>0</v>
      </c>
      <c r="P345" s="181">
        <v>263.1379494708267</v>
      </c>
      <c r="Q345" s="183">
        <v>216.79391381150117</v>
      </c>
      <c r="R345" s="181">
        <v>223.20678592434459</v>
      </c>
      <c r="S345" s="197">
        <v>234.37954973555748</v>
      </c>
      <c r="T345" s="115">
        <v>16.177000000000007</v>
      </c>
      <c r="U345">
        <v>19.364000000000004</v>
      </c>
      <c r="V345">
        <v>18.770500000000006</v>
      </c>
      <c r="W345" s="2">
        <v>18.103833333333338</v>
      </c>
      <c r="X345" t="s">
        <v>56</v>
      </c>
      <c r="Y345" t="s">
        <v>56</v>
      </c>
      <c r="Z345" t="s">
        <v>56</v>
      </c>
      <c r="AA345" t="s">
        <v>56</v>
      </c>
      <c r="AB345">
        <v>1.277000000000001</v>
      </c>
      <c r="AE345" s="2">
        <v>0.42566666666666703</v>
      </c>
      <c r="AI345" s="2">
        <v>0</v>
      </c>
      <c r="AJ345" s="181">
        <v>161.71254595588235</v>
      </c>
      <c r="AK345" s="181">
        <v>230.27676930147058</v>
      </c>
      <c r="AL345" s="181">
        <v>215.40263426739261</v>
      </c>
      <c r="AM345" s="197">
        <v>152.22646785628774</v>
      </c>
      <c r="AN345" s="181">
        <v>117.03440946691175</v>
      </c>
      <c r="AO345" s="181">
        <v>104.54434742647058</v>
      </c>
      <c r="AP345" s="181">
        <v>118.94525607417849</v>
      </c>
      <c r="AQ345" s="197">
        <v>117.17467098918692</v>
      </c>
    </row>
    <row r="346" spans="1:43" x14ac:dyDescent="0.3">
      <c r="A346" s="40">
        <v>2407</v>
      </c>
      <c r="B346" s="108" t="b">
        <v>1</v>
      </c>
      <c r="C346" s="127" t="s">
        <v>89</v>
      </c>
      <c r="D346" s="108">
        <v>2</v>
      </c>
      <c r="E346" s="108" t="s">
        <v>70</v>
      </c>
      <c r="F346" s="108" t="s">
        <v>45</v>
      </c>
      <c r="G346" s="121">
        <v>4</v>
      </c>
      <c r="H346">
        <v>301.79620160026951</v>
      </c>
      <c r="I346">
        <v>241.68906196875736</v>
      </c>
      <c r="J346">
        <v>260.48230506800002</v>
      </c>
      <c r="K346" s="2">
        <v>267.98918954567563</v>
      </c>
      <c r="O346" s="2">
        <v>0</v>
      </c>
      <c r="P346" s="181">
        <v>271.72017829662775</v>
      </c>
      <c r="Q346" s="183">
        <v>194.4801188644185</v>
      </c>
      <c r="R346" s="181">
        <v>195.55165318533571</v>
      </c>
      <c r="S346" s="197">
        <v>220.58398344879399</v>
      </c>
      <c r="T346" s="115">
        <v>15.671999999999997</v>
      </c>
      <c r="U346">
        <v>19.468000000000004</v>
      </c>
      <c r="V346">
        <v>15.57</v>
      </c>
      <c r="W346" s="2">
        <v>16.903333333333332</v>
      </c>
      <c r="X346" t="s">
        <v>56</v>
      </c>
      <c r="Y346" t="s">
        <v>56</v>
      </c>
      <c r="Z346" t="s">
        <v>56</v>
      </c>
      <c r="AA346" t="s">
        <v>56</v>
      </c>
      <c r="AB346">
        <v>1.7960000000000065</v>
      </c>
      <c r="AE346" s="2">
        <v>0.59866666666666879</v>
      </c>
      <c r="AI346" s="2">
        <v>0</v>
      </c>
      <c r="AJ346" s="181">
        <v>65.8662109375</v>
      </c>
      <c r="AK346" s="181">
        <v>271.95490579044116</v>
      </c>
      <c r="AL346" s="181">
        <v>316.41998962258083</v>
      </c>
      <c r="AM346" s="197">
        <v>194.45829847100731</v>
      </c>
      <c r="AN346" s="181">
        <v>157.71254595588235</v>
      </c>
      <c r="AO346" s="181">
        <v>41.678136488970587</v>
      </c>
      <c r="AP346" s="181">
        <v>58.791806946397159</v>
      </c>
      <c r="AQ346" s="197">
        <v>82.3941631304167</v>
      </c>
    </row>
    <row r="347" spans="1:43" x14ac:dyDescent="0.3">
      <c r="A347" s="40">
        <v>2407</v>
      </c>
      <c r="B347" s="108" t="b">
        <v>1</v>
      </c>
      <c r="C347" s="127" t="s">
        <v>89</v>
      </c>
      <c r="D347" s="108">
        <v>2</v>
      </c>
      <c r="E347" s="108" t="s">
        <v>70</v>
      </c>
      <c r="F347" s="108" t="s">
        <v>46</v>
      </c>
      <c r="G347" s="121">
        <v>1</v>
      </c>
      <c r="H347">
        <v>0</v>
      </c>
      <c r="I347">
        <v>0</v>
      </c>
      <c r="J347">
        <v>0</v>
      </c>
      <c r="K347" s="2">
        <v>0</v>
      </c>
      <c r="O347" s="2">
        <v>0</v>
      </c>
      <c r="P347" s="133" t="s">
        <v>56</v>
      </c>
      <c r="Q347" s="133" t="s">
        <v>56</v>
      </c>
      <c r="R347" s="133" t="s">
        <v>56</v>
      </c>
      <c r="S347" s="133" t="s">
        <v>56</v>
      </c>
      <c r="T347" s="133" t="s">
        <v>56</v>
      </c>
      <c r="U347" s="133" t="s">
        <v>56</v>
      </c>
      <c r="V347" s="133" t="s">
        <v>56</v>
      </c>
      <c r="W347" s="133" t="s">
        <v>56</v>
      </c>
      <c r="X347" t="s">
        <v>56</v>
      </c>
      <c r="Y347" t="s">
        <v>56</v>
      </c>
      <c r="Z347" t="s">
        <v>56</v>
      </c>
      <c r="AA347" t="s">
        <v>56</v>
      </c>
      <c r="AE347" s="2">
        <v>0</v>
      </c>
      <c r="AI347" s="2">
        <v>0</v>
      </c>
      <c r="AJ347" s="189" t="s">
        <v>56</v>
      </c>
      <c r="AK347" s="189" t="s">
        <v>56</v>
      </c>
      <c r="AL347" s="189" t="s">
        <v>56</v>
      </c>
      <c r="AM347" s="189" t="s">
        <v>56</v>
      </c>
      <c r="AN347" s="189" t="s">
        <v>56</v>
      </c>
      <c r="AO347" s="189" t="s">
        <v>56</v>
      </c>
      <c r="AP347" s="189" t="s">
        <v>56</v>
      </c>
      <c r="AQ347" s="189" t="s">
        <v>56</v>
      </c>
    </row>
    <row r="348" spans="1:43" x14ac:dyDescent="0.3">
      <c r="A348" s="40">
        <v>2407</v>
      </c>
      <c r="B348" s="108" t="b">
        <v>1</v>
      </c>
      <c r="C348" s="127" t="s">
        <v>89</v>
      </c>
      <c r="D348" s="108">
        <v>2</v>
      </c>
      <c r="E348" s="108" t="s">
        <v>70</v>
      </c>
      <c r="F348" s="108" t="s">
        <v>46</v>
      </c>
      <c r="G348" s="121">
        <v>2</v>
      </c>
      <c r="H348">
        <v>0</v>
      </c>
      <c r="I348">
        <v>0</v>
      </c>
      <c r="J348">
        <v>0</v>
      </c>
      <c r="K348" s="2">
        <v>0</v>
      </c>
      <c r="O348" s="2">
        <v>0</v>
      </c>
      <c r="P348" s="133" t="s">
        <v>56</v>
      </c>
      <c r="Q348" s="133" t="s">
        <v>56</v>
      </c>
      <c r="R348" s="133" t="s">
        <v>56</v>
      </c>
      <c r="S348" s="133" t="s">
        <v>56</v>
      </c>
      <c r="T348" s="133" t="s">
        <v>56</v>
      </c>
      <c r="U348" s="133" t="s">
        <v>56</v>
      </c>
      <c r="V348" s="133" t="s">
        <v>56</v>
      </c>
      <c r="W348" s="133" t="s">
        <v>56</v>
      </c>
      <c r="X348" t="s">
        <v>56</v>
      </c>
      <c r="Y348" t="s">
        <v>56</v>
      </c>
      <c r="Z348" t="s">
        <v>56</v>
      </c>
      <c r="AA348" t="s">
        <v>56</v>
      </c>
      <c r="AE348" s="2">
        <v>0</v>
      </c>
      <c r="AI348" s="2">
        <v>0</v>
      </c>
      <c r="AJ348" s="189" t="s">
        <v>56</v>
      </c>
      <c r="AK348" s="189" t="s">
        <v>56</v>
      </c>
      <c r="AL348" s="189" t="s">
        <v>56</v>
      </c>
      <c r="AM348" s="189" t="s">
        <v>56</v>
      </c>
      <c r="AN348" s="189" t="s">
        <v>56</v>
      </c>
      <c r="AO348" s="189" t="s">
        <v>56</v>
      </c>
      <c r="AP348" s="189" t="s">
        <v>56</v>
      </c>
      <c r="AQ348" s="189" t="s">
        <v>56</v>
      </c>
    </row>
    <row r="349" spans="1:43" x14ac:dyDescent="0.3">
      <c r="A349" s="40">
        <v>2407</v>
      </c>
      <c r="B349" s="108" t="b">
        <v>1</v>
      </c>
      <c r="C349" s="127" t="s">
        <v>89</v>
      </c>
      <c r="D349" s="108">
        <v>2</v>
      </c>
      <c r="E349" s="108" t="s">
        <v>70</v>
      </c>
      <c r="F349" s="108" t="s">
        <v>46</v>
      </c>
      <c r="G349" s="121">
        <v>3</v>
      </c>
      <c r="H349">
        <v>0</v>
      </c>
      <c r="I349">
        <v>0</v>
      </c>
      <c r="J349">
        <v>0</v>
      </c>
      <c r="K349" s="2">
        <v>0</v>
      </c>
      <c r="O349" s="2">
        <v>0</v>
      </c>
      <c r="P349" s="133" t="s">
        <v>56</v>
      </c>
      <c r="Q349" s="133" t="s">
        <v>56</v>
      </c>
      <c r="R349" s="133" t="s">
        <v>56</v>
      </c>
      <c r="S349" s="133" t="s">
        <v>56</v>
      </c>
      <c r="T349" s="133" t="s">
        <v>56</v>
      </c>
      <c r="U349" s="133" t="s">
        <v>56</v>
      </c>
      <c r="V349" s="133" t="s">
        <v>56</v>
      </c>
      <c r="W349" s="133" t="s">
        <v>56</v>
      </c>
      <c r="X349" t="s">
        <v>56</v>
      </c>
      <c r="Y349" t="s">
        <v>56</v>
      </c>
      <c r="Z349" t="s">
        <v>56</v>
      </c>
      <c r="AA349" t="s">
        <v>56</v>
      </c>
      <c r="AE349" s="2">
        <v>0</v>
      </c>
      <c r="AI349" s="2">
        <v>0</v>
      </c>
      <c r="AJ349" s="189" t="s">
        <v>56</v>
      </c>
      <c r="AK349" s="189" t="s">
        <v>56</v>
      </c>
      <c r="AL349" s="189" t="s">
        <v>56</v>
      </c>
      <c r="AM349" s="189" t="s">
        <v>56</v>
      </c>
      <c r="AN349" s="189" t="s">
        <v>56</v>
      </c>
      <c r="AO349" s="189" t="s">
        <v>56</v>
      </c>
      <c r="AP349" s="189" t="s">
        <v>56</v>
      </c>
      <c r="AQ349" s="189" t="s">
        <v>56</v>
      </c>
    </row>
    <row r="350" spans="1:43" x14ac:dyDescent="0.3">
      <c r="A350" s="40">
        <v>2407</v>
      </c>
      <c r="B350" s="108" t="b">
        <v>1</v>
      </c>
      <c r="C350" s="127" t="s">
        <v>89</v>
      </c>
      <c r="D350" s="108">
        <v>2</v>
      </c>
      <c r="E350" s="108" t="s">
        <v>70</v>
      </c>
      <c r="F350" s="108" t="s">
        <v>46</v>
      </c>
      <c r="G350" s="121">
        <v>4</v>
      </c>
      <c r="H350">
        <v>0</v>
      </c>
      <c r="I350">
        <v>0</v>
      </c>
      <c r="J350">
        <v>0</v>
      </c>
      <c r="K350" s="2">
        <v>0</v>
      </c>
      <c r="O350" s="2">
        <v>0</v>
      </c>
      <c r="P350" s="133" t="s">
        <v>56</v>
      </c>
      <c r="Q350" s="133" t="s">
        <v>56</v>
      </c>
      <c r="R350" s="133" t="s">
        <v>56</v>
      </c>
      <c r="S350" s="133" t="s">
        <v>56</v>
      </c>
      <c r="T350" s="133" t="s">
        <v>56</v>
      </c>
      <c r="U350" s="133" t="s">
        <v>56</v>
      </c>
      <c r="V350" s="133" t="s">
        <v>56</v>
      </c>
      <c r="W350" s="133" t="s">
        <v>56</v>
      </c>
      <c r="X350" t="s">
        <v>56</v>
      </c>
      <c r="Y350" t="s">
        <v>56</v>
      </c>
      <c r="Z350" t="s">
        <v>56</v>
      </c>
      <c r="AA350" t="s">
        <v>56</v>
      </c>
      <c r="AE350" s="2">
        <v>0</v>
      </c>
      <c r="AI350" s="2">
        <v>0</v>
      </c>
      <c r="AJ350" s="189" t="s">
        <v>56</v>
      </c>
      <c r="AK350" s="189" t="s">
        <v>56</v>
      </c>
      <c r="AL350" s="189" t="s">
        <v>56</v>
      </c>
      <c r="AM350" s="189" t="s">
        <v>56</v>
      </c>
      <c r="AN350" s="189" t="s">
        <v>56</v>
      </c>
      <c r="AO350" s="189" t="s">
        <v>56</v>
      </c>
      <c r="AP350" s="189" t="s">
        <v>56</v>
      </c>
      <c r="AQ350" s="189" t="s">
        <v>56</v>
      </c>
    </row>
    <row r="351" spans="1:43" x14ac:dyDescent="0.3">
      <c r="A351" s="40">
        <v>2407</v>
      </c>
      <c r="B351" s="108" t="b">
        <v>1</v>
      </c>
      <c r="C351" s="127" t="s">
        <v>89</v>
      </c>
      <c r="D351" s="108">
        <v>2</v>
      </c>
      <c r="E351" s="108" t="s">
        <v>70</v>
      </c>
      <c r="F351" s="108" t="s">
        <v>217</v>
      </c>
      <c r="G351" s="121">
        <v>1</v>
      </c>
      <c r="H351" s="133" t="s">
        <v>56</v>
      </c>
      <c r="I351" s="133" t="s">
        <v>56</v>
      </c>
      <c r="J351" s="133" t="s">
        <v>56</v>
      </c>
      <c r="K351" s="133" t="s">
        <v>56</v>
      </c>
      <c r="O351" s="2" t="e">
        <v>#VALUE!</v>
      </c>
      <c r="P351" s="189" t="s">
        <v>56</v>
      </c>
      <c r="Q351" s="189" t="s">
        <v>56</v>
      </c>
      <c r="R351" s="189" t="s">
        <v>56</v>
      </c>
      <c r="S351" s="197" t="e">
        <v>#DIV/0!</v>
      </c>
      <c r="T351" s="115">
        <v>16.477999999999994</v>
      </c>
      <c r="U351">
        <v>13.305000000000007</v>
      </c>
      <c r="V351">
        <v>16.891500000000001</v>
      </c>
      <c r="W351" s="2">
        <v>15.558166666666667</v>
      </c>
      <c r="X351">
        <v>44.344000000000001</v>
      </c>
      <c r="AA351" s="2">
        <v>44.344000000000001</v>
      </c>
      <c r="AB351">
        <v>1.7120000000000033</v>
      </c>
      <c r="AE351" s="2">
        <v>0.57066666666666777</v>
      </c>
      <c r="AI351" s="2">
        <v>0</v>
      </c>
      <c r="AJ351" s="189" t="s">
        <v>56</v>
      </c>
      <c r="AK351" s="189" t="s">
        <v>56</v>
      </c>
      <c r="AL351" s="189" t="s">
        <v>56</v>
      </c>
      <c r="AM351" s="189" t="s">
        <v>56</v>
      </c>
      <c r="AN351" s="189" t="s">
        <v>56</v>
      </c>
      <c r="AO351" s="189" t="s">
        <v>56</v>
      </c>
      <c r="AP351" s="189" t="s">
        <v>56</v>
      </c>
      <c r="AQ351" s="189" t="s">
        <v>56</v>
      </c>
    </row>
    <row r="352" spans="1:43" x14ac:dyDescent="0.3">
      <c r="A352" s="40">
        <v>2407</v>
      </c>
      <c r="B352" s="108" t="b">
        <v>1</v>
      </c>
      <c r="C352" s="127" t="s">
        <v>89</v>
      </c>
      <c r="D352" s="108">
        <v>2</v>
      </c>
      <c r="E352" s="108" t="s">
        <v>70</v>
      </c>
      <c r="F352" s="108" t="s">
        <v>217</v>
      </c>
      <c r="G352" s="121">
        <v>2</v>
      </c>
      <c r="H352" s="133" t="s">
        <v>56</v>
      </c>
      <c r="I352" s="133" t="s">
        <v>56</v>
      </c>
      <c r="J352" s="133" t="s">
        <v>56</v>
      </c>
      <c r="K352" s="133" t="s">
        <v>56</v>
      </c>
      <c r="O352" s="2" t="e">
        <v>#VALUE!</v>
      </c>
      <c r="P352" s="189" t="s">
        <v>56</v>
      </c>
      <c r="Q352" s="189" t="s">
        <v>56</v>
      </c>
      <c r="R352" s="189" t="s">
        <v>56</v>
      </c>
      <c r="S352" s="197" t="e">
        <v>#DIV/0!</v>
      </c>
      <c r="T352" s="115">
        <v>18.090000000000003</v>
      </c>
      <c r="U352">
        <v>15.778999999999996</v>
      </c>
      <c r="V352">
        <v>16.9345</v>
      </c>
      <c r="W352" s="2">
        <v>16.9345</v>
      </c>
      <c r="X352">
        <v>44.473999999999997</v>
      </c>
      <c r="AA352" s="2">
        <v>44.473999999999997</v>
      </c>
      <c r="AB352">
        <v>1.1800000000000068</v>
      </c>
      <c r="AE352" s="2">
        <v>0.39333333333333559</v>
      </c>
      <c r="AI352" s="2">
        <v>0</v>
      </c>
      <c r="AJ352" s="189" t="s">
        <v>56</v>
      </c>
      <c r="AK352" s="189" t="s">
        <v>56</v>
      </c>
      <c r="AL352" s="189" t="s">
        <v>56</v>
      </c>
      <c r="AM352" s="189" t="s">
        <v>56</v>
      </c>
      <c r="AN352" s="189" t="s">
        <v>56</v>
      </c>
      <c r="AO352" s="189" t="s">
        <v>56</v>
      </c>
      <c r="AP352" s="189" t="s">
        <v>56</v>
      </c>
      <c r="AQ352" s="189" t="s">
        <v>56</v>
      </c>
    </row>
    <row r="353" spans="1:43" x14ac:dyDescent="0.3">
      <c r="A353" s="40">
        <v>2407</v>
      </c>
      <c r="B353" s="108" t="b">
        <v>1</v>
      </c>
      <c r="C353" s="127" t="s">
        <v>89</v>
      </c>
      <c r="D353" s="108">
        <v>2</v>
      </c>
      <c r="E353" s="108" t="s">
        <v>70</v>
      </c>
      <c r="F353" s="108" t="s">
        <v>217</v>
      </c>
      <c r="G353" s="121">
        <v>3</v>
      </c>
      <c r="H353" s="133" t="s">
        <v>56</v>
      </c>
      <c r="I353" s="133" t="s">
        <v>56</v>
      </c>
      <c r="J353" s="133" t="s">
        <v>56</v>
      </c>
      <c r="K353" s="133" t="s">
        <v>56</v>
      </c>
      <c r="O353" s="2" t="e">
        <v>#VALUE!</v>
      </c>
      <c r="P353" s="189" t="s">
        <v>56</v>
      </c>
      <c r="Q353" s="189" t="s">
        <v>56</v>
      </c>
      <c r="R353" s="189" t="s">
        <v>56</v>
      </c>
      <c r="S353" s="197" t="e">
        <v>#DIV/0!</v>
      </c>
      <c r="T353" s="115">
        <v>17.481999999999999</v>
      </c>
      <c r="U353">
        <v>13.135999999999996</v>
      </c>
      <c r="V353">
        <v>15.308999999999997</v>
      </c>
      <c r="W353" s="2">
        <v>15.308999999999997</v>
      </c>
      <c r="X353">
        <v>44.158000000000001</v>
      </c>
      <c r="AA353" s="2">
        <v>44.158000000000001</v>
      </c>
      <c r="AB353">
        <v>2.1200000000000045</v>
      </c>
      <c r="AE353" s="2">
        <v>0.70666666666666822</v>
      </c>
      <c r="AI353" s="2">
        <v>0</v>
      </c>
      <c r="AJ353" s="189" t="s">
        <v>56</v>
      </c>
      <c r="AK353" s="189" t="s">
        <v>56</v>
      </c>
      <c r="AL353" s="189" t="s">
        <v>56</v>
      </c>
      <c r="AM353" s="189" t="s">
        <v>56</v>
      </c>
      <c r="AN353" s="189" t="s">
        <v>56</v>
      </c>
      <c r="AO353" s="189" t="s">
        <v>56</v>
      </c>
      <c r="AP353" s="189" t="s">
        <v>56</v>
      </c>
      <c r="AQ353" s="189" t="s">
        <v>56</v>
      </c>
    </row>
    <row r="354" spans="1:43" x14ac:dyDescent="0.3">
      <c r="A354" s="40">
        <v>2407</v>
      </c>
      <c r="B354" s="108" t="b">
        <v>1</v>
      </c>
      <c r="C354" s="127" t="s">
        <v>89</v>
      </c>
      <c r="D354" s="108">
        <v>2</v>
      </c>
      <c r="E354" s="108" t="s">
        <v>70</v>
      </c>
      <c r="F354" s="108" t="s">
        <v>217</v>
      </c>
      <c r="G354" s="121">
        <v>4</v>
      </c>
      <c r="H354" s="133" t="s">
        <v>56</v>
      </c>
      <c r="I354" s="133" t="s">
        <v>56</v>
      </c>
      <c r="J354" s="133" t="s">
        <v>56</v>
      </c>
      <c r="K354" s="133" t="s">
        <v>56</v>
      </c>
      <c r="O354" s="2" t="e">
        <v>#VALUE!</v>
      </c>
      <c r="P354" s="189" t="s">
        <v>56</v>
      </c>
      <c r="Q354" s="189" t="s">
        <v>56</v>
      </c>
      <c r="R354" s="189" t="s">
        <v>56</v>
      </c>
      <c r="S354" s="197" t="e">
        <v>#DIV/0!</v>
      </c>
      <c r="T354" s="115">
        <v>17.656999999999996</v>
      </c>
      <c r="U354">
        <v>16.924000000000007</v>
      </c>
      <c r="V354">
        <v>17.290500000000002</v>
      </c>
      <c r="W354" s="2">
        <v>17.290500000000002</v>
      </c>
      <c r="X354">
        <v>44.026000000000003</v>
      </c>
      <c r="AA354" s="2">
        <v>44.026000000000003</v>
      </c>
      <c r="AB354">
        <v>1.5019999999999953</v>
      </c>
      <c r="AE354" s="2">
        <v>0.50066666666666515</v>
      </c>
      <c r="AI354" s="2">
        <v>0</v>
      </c>
      <c r="AJ354" s="189" t="s">
        <v>56</v>
      </c>
      <c r="AK354" s="189" t="s">
        <v>56</v>
      </c>
      <c r="AL354" s="189" t="s">
        <v>56</v>
      </c>
      <c r="AM354" s="189" t="s">
        <v>56</v>
      </c>
      <c r="AN354" s="189" t="s">
        <v>56</v>
      </c>
      <c r="AO354" s="189" t="s">
        <v>56</v>
      </c>
      <c r="AP354" s="189" t="s">
        <v>56</v>
      </c>
      <c r="AQ354" s="189" t="s">
        <v>56</v>
      </c>
    </row>
    <row r="355" spans="1:43" x14ac:dyDescent="0.3">
      <c r="A355" s="40">
        <v>2407</v>
      </c>
      <c r="B355" s="108" t="b">
        <v>1</v>
      </c>
      <c r="C355" s="127" t="s">
        <v>89</v>
      </c>
      <c r="D355" s="108">
        <v>2</v>
      </c>
      <c r="E355" s="108" t="s">
        <v>70</v>
      </c>
      <c r="F355" s="108" t="s">
        <v>47</v>
      </c>
      <c r="G355" s="121">
        <v>1</v>
      </c>
      <c r="H355" s="133" t="s">
        <v>56</v>
      </c>
      <c r="I355" s="133" t="s">
        <v>56</v>
      </c>
      <c r="J355" s="133" t="s">
        <v>56</v>
      </c>
      <c r="K355" s="133" t="s">
        <v>56</v>
      </c>
      <c r="O355" s="2" t="e">
        <v>#VALUE!</v>
      </c>
      <c r="P355" s="189" t="s">
        <v>56</v>
      </c>
      <c r="Q355" s="189" t="s">
        <v>56</v>
      </c>
      <c r="R355" s="189" t="s">
        <v>56</v>
      </c>
      <c r="S355" s="197" t="e">
        <v>#DIV/0!</v>
      </c>
      <c r="T355" s="115">
        <v>10.867500000000007</v>
      </c>
      <c r="U355">
        <v>16.30125000000001</v>
      </c>
      <c r="V355">
        <v>15.584375000000009</v>
      </c>
      <c r="W355" s="2">
        <v>14.251041666666675</v>
      </c>
      <c r="X355">
        <v>47.302</v>
      </c>
      <c r="AA355" s="2">
        <v>47.302</v>
      </c>
      <c r="AB355">
        <v>1.5250000000000057</v>
      </c>
      <c r="AE355" s="2">
        <v>0.50833333333333519</v>
      </c>
      <c r="AI355" s="2">
        <v>0</v>
      </c>
      <c r="AJ355" s="189" t="s">
        <v>56</v>
      </c>
      <c r="AK355" s="189" t="s">
        <v>56</v>
      </c>
      <c r="AL355" s="189" t="s">
        <v>56</v>
      </c>
      <c r="AM355" s="189" t="s">
        <v>56</v>
      </c>
      <c r="AN355" s="189" t="s">
        <v>56</v>
      </c>
      <c r="AO355" s="189" t="s">
        <v>56</v>
      </c>
      <c r="AP355" s="189" t="s">
        <v>56</v>
      </c>
      <c r="AQ355" s="189" t="s">
        <v>56</v>
      </c>
    </row>
    <row r="356" spans="1:43" x14ac:dyDescent="0.3">
      <c r="A356" s="40">
        <v>2407</v>
      </c>
      <c r="B356" s="108" t="b">
        <v>1</v>
      </c>
      <c r="C356" s="127" t="s">
        <v>89</v>
      </c>
      <c r="D356" s="108">
        <v>2</v>
      </c>
      <c r="E356" s="108" t="s">
        <v>70</v>
      </c>
      <c r="F356" s="108" t="s">
        <v>47</v>
      </c>
      <c r="G356" s="121">
        <v>2</v>
      </c>
      <c r="H356" s="133" t="s">
        <v>56</v>
      </c>
      <c r="I356" s="133" t="s">
        <v>56</v>
      </c>
      <c r="J356" s="133" t="s">
        <v>56</v>
      </c>
      <c r="K356" s="133" t="s">
        <v>56</v>
      </c>
      <c r="O356" s="2" t="e">
        <v>#VALUE!</v>
      </c>
      <c r="P356" s="189" t="s">
        <v>56</v>
      </c>
      <c r="Q356" s="189" t="s">
        <v>56</v>
      </c>
      <c r="R356" s="189" t="s">
        <v>56</v>
      </c>
      <c r="S356" s="197" t="e">
        <v>#DIV/0!</v>
      </c>
      <c r="T356" s="115">
        <v>12.643500000000003</v>
      </c>
      <c r="U356">
        <v>18.965250000000005</v>
      </c>
      <c r="V356">
        <v>15.804375000000004</v>
      </c>
      <c r="W356" s="2">
        <v>15.804375000000002</v>
      </c>
      <c r="X356">
        <v>41.137999999999998</v>
      </c>
      <c r="AA356" s="2">
        <v>41.137999999999998</v>
      </c>
      <c r="AB356">
        <v>0.46800000000000352</v>
      </c>
      <c r="AE356" s="2">
        <v>0.15600000000000117</v>
      </c>
      <c r="AI356" s="2">
        <v>0</v>
      </c>
      <c r="AJ356" s="189" t="s">
        <v>56</v>
      </c>
      <c r="AK356" s="189" t="s">
        <v>56</v>
      </c>
      <c r="AL356" s="189" t="s">
        <v>56</v>
      </c>
      <c r="AM356" s="189" t="s">
        <v>56</v>
      </c>
      <c r="AN356" s="189" t="s">
        <v>56</v>
      </c>
      <c r="AO356" s="189" t="s">
        <v>56</v>
      </c>
      <c r="AP356" s="189" t="s">
        <v>56</v>
      </c>
      <c r="AQ356" s="189" t="s">
        <v>56</v>
      </c>
    </row>
    <row r="357" spans="1:43" x14ac:dyDescent="0.3">
      <c r="A357" s="40">
        <v>2407</v>
      </c>
      <c r="B357" s="108" t="b">
        <v>1</v>
      </c>
      <c r="C357" s="127" t="s">
        <v>89</v>
      </c>
      <c r="D357" s="108">
        <v>2</v>
      </c>
      <c r="E357" s="108" t="s">
        <v>70</v>
      </c>
      <c r="F357" s="108" t="s">
        <v>47</v>
      </c>
      <c r="G357" s="121">
        <v>3</v>
      </c>
      <c r="H357" s="133" t="s">
        <v>56</v>
      </c>
      <c r="I357" s="133" t="s">
        <v>56</v>
      </c>
      <c r="J357" s="133" t="s">
        <v>56</v>
      </c>
      <c r="K357" s="133" t="s">
        <v>56</v>
      </c>
      <c r="O357" s="2" t="e">
        <v>#VALUE!</v>
      </c>
      <c r="P357" s="189" t="s">
        <v>56</v>
      </c>
      <c r="Q357" s="189" t="s">
        <v>56</v>
      </c>
      <c r="R357" s="189" t="s">
        <v>56</v>
      </c>
      <c r="S357" s="197" t="e">
        <v>#DIV/0!</v>
      </c>
      <c r="T357" s="115">
        <v>11.722499999999997</v>
      </c>
      <c r="U357">
        <v>17.583749999999995</v>
      </c>
      <c r="V357">
        <v>16.653124999999996</v>
      </c>
      <c r="W357" s="2">
        <v>15.319791666666662</v>
      </c>
      <c r="X357">
        <v>41.048999999999999</v>
      </c>
      <c r="AA357" s="2">
        <v>41.048999999999999</v>
      </c>
      <c r="AB357">
        <v>0.87699999999999534</v>
      </c>
      <c r="AE357" s="2">
        <v>0.29233333333333178</v>
      </c>
      <c r="AI357" s="2">
        <v>0</v>
      </c>
      <c r="AJ357" s="189" t="s">
        <v>56</v>
      </c>
      <c r="AK357" s="189" t="s">
        <v>56</v>
      </c>
      <c r="AL357" s="189" t="s">
        <v>56</v>
      </c>
      <c r="AM357" s="189" t="s">
        <v>56</v>
      </c>
      <c r="AN357" s="189" t="s">
        <v>56</v>
      </c>
      <c r="AO357" s="189" t="s">
        <v>56</v>
      </c>
      <c r="AP357" s="189" t="s">
        <v>56</v>
      </c>
      <c r="AQ357" s="189" t="s">
        <v>56</v>
      </c>
    </row>
    <row r="358" spans="1:43" x14ac:dyDescent="0.3">
      <c r="A358" s="40">
        <v>2407</v>
      </c>
      <c r="B358" s="108" t="b">
        <v>1</v>
      </c>
      <c r="C358" s="127" t="s">
        <v>89</v>
      </c>
      <c r="D358" s="108">
        <v>2</v>
      </c>
      <c r="E358" s="108" t="s">
        <v>70</v>
      </c>
      <c r="F358" s="108" t="s">
        <v>47</v>
      </c>
      <c r="G358" s="121">
        <v>4</v>
      </c>
      <c r="H358" s="133" t="s">
        <v>56</v>
      </c>
      <c r="I358" s="133" t="s">
        <v>56</v>
      </c>
      <c r="J358" s="133" t="s">
        <v>56</v>
      </c>
      <c r="K358" s="133" t="s">
        <v>56</v>
      </c>
      <c r="O358" s="2" t="e">
        <v>#VALUE!</v>
      </c>
      <c r="P358" s="189" t="s">
        <v>56</v>
      </c>
      <c r="Q358" s="189" t="s">
        <v>56</v>
      </c>
      <c r="R358" s="189" t="s">
        <v>56</v>
      </c>
      <c r="S358" s="197" t="e">
        <v>#DIV/0!</v>
      </c>
      <c r="T358" s="115">
        <v>8.0264999999999986</v>
      </c>
      <c r="U358">
        <v>12.039749999999998</v>
      </c>
      <c r="V358">
        <v>10.033124999999998</v>
      </c>
      <c r="W358" s="2">
        <v>10.033124999999998</v>
      </c>
      <c r="X358">
        <v>41.433</v>
      </c>
      <c r="AA358" s="2">
        <v>41.433</v>
      </c>
      <c r="AB358">
        <v>3.0859999999999985</v>
      </c>
      <c r="AE358" s="2">
        <v>1.0286666666666662</v>
      </c>
      <c r="AI358" s="2">
        <v>0</v>
      </c>
      <c r="AJ358" s="189" t="s">
        <v>56</v>
      </c>
      <c r="AK358" s="189" t="s">
        <v>56</v>
      </c>
      <c r="AL358" s="189" t="s">
        <v>56</v>
      </c>
      <c r="AM358" s="189" t="s">
        <v>56</v>
      </c>
      <c r="AN358" s="189" t="s">
        <v>56</v>
      </c>
      <c r="AO358" s="189" t="s">
        <v>56</v>
      </c>
      <c r="AP358" s="189" t="s">
        <v>56</v>
      </c>
      <c r="AQ358" s="189" t="s">
        <v>56</v>
      </c>
    </row>
    <row r="359" spans="1:43" ht="0.75" customHeight="1" x14ac:dyDescent="0.3">
      <c r="A359" s="40">
        <v>2407</v>
      </c>
      <c r="B359" s="108" t="b">
        <v>1</v>
      </c>
      <c r="C359" s="127" t="s">
        <v>89</v>
      </c>
      <c r="D359" s="108">
        <v>2</v>
      </c>
      <c r="E359" s="108" t="s">
        <v>70</v>
      </c>
      <c r="F359" s="108" t="s">
        <v>56</v>
      </c>
      <c r="G359" s="121">
        <v>1</v>
      </c>
      <c r="H359" s="189" t="s">
        <v>56</v>
      </c>
      <c r="I359" s="189" t="s">
        <v>56</v>
      </c>
      <c r="J359" s="189" t="s">
        <v>56</v>
      </c>
      <c r="K359" s="189" t="s">
        <v>56</v>
      </c>
      <c r="O359" s="2">
        <v>0</v>
      </c>
      <c r="P359" s="189" t="s">
        <v>56</v>
      </c>
      <c r="Q359" s="189" t="s">
        <v>56</v>
      </c>
      <c r="R359" s="189" t="s">
        <v>56</v>
      </c>
      <c r="S359" s="197" t="e">
        <v>#DIV/0!</v>
      </c>
      <c r="V359" t="e">
        <v>#DIV/0!</v>
      </c>
      <c r="W359" s="2" t="e">
        <v>#DIV/0!</v>
      </c>
      <c r="AA359" s="2" t="e">
        <v>#DIV/0!</v>
      </c>
      <c r="AE359" s="2">
        <v>0</v>
      </c>
      <c r="AI359" s="2">
        <v>0</v>
      </c>
      <c r="AM359" s="2">
        <v>0</v>
      </c>
      <c r="AQ359" s="2">
        <v>0</v>
      </c>
    </row>
    <row r="360" spans="1:43" hidden="1" x14ac:dyDescent="0.3">
      <c r="A360" s="40">
        <v>2407</v>
      </c>
      <c r="B360" s="108" t="b">
        <v>1</v>
      </c>
      <c r="C360" s="127" t="s">
        <v>89</v>
      </c>
      <c r="D360" s="108">
        <v>2</v>
      </c>
      <c r="E360" s="108" t="s">
        <v>70</v>
      </c>
      <c r="F360" s="108" t="s">
        <v>56</v>
      </c>
      <c r="G360" s="121">
        <v>2</v>
      </c>
      <c r="H360" s="189" t="s">
        <v>56</v>
      </c>
      <c r="I360" s="189" t="s">
        <v>56</v>
      </c>
      <c r="J360" s="189" t="s">
        <v>56</v>
      </c>
      <c r="K360" s="189" t="s">
        <v>56</v>
      </c>
      <c r="O360" s="2">
        <v>0</v>
      </c>
      <c r="P360" s="189" t="s">
        <v>56</v>
      </c>
      <c r="Q360" s="189" t="s">
        <v>56</v>
      </c>
      <c r="R360" s="189" t="s">
        <v>56</v>
      </c>
      <c r="S360" s="197" t="e">
        <v>#DIV/0!</v>
      </c>
      <c r="V360" t="e">
        <v>#DIV/0!</v>
      </c>
      <c r="W360" s="2" t="e">
        <v>#DIV/0!</v>
      </c>
      <c r="AA360" s="2" t="e">
        <v>#DIV/0!</v>
      </c>
      <c r="AE360" s="2">
        <v>0</v>
      </c>
      <c r="AI360" s="2">
        <v>0</v>
      </c>
      <c r="AM360" s="2">
        <v>0</v>
      </c>
      <c r="AQ360" s="2">
        <v>0</v>
      </c>
    </row>
    <row r="361" spans="1:43" hidden="1" x14ac:dyDescent="0.3">
      <c r="A361" s="40">
        <v>2407</v>
      </c>
      <c r="B361" s="108" t="b">
        <v>1</v>
      </c>
      <c r="C361" s="127" t="s">
        <v>89</v>
      </c>
      <c r="D361" s="108">
        <v>2</v>
      </c>
      <c r="E361" s="108" t="s">
        <v>70</v>
      </c>
      <c r="F361" s="108" t="s">
        <v>56</v>
      </c>
      <c r="G361" s="121">
        <v>3</v>
      </c>
      <c r="H361" s="189" t="s">
        <v>56</v>
      </c>
      <c r="I361" s="189" t="s">
        <v>56</v>
      </c>
      <c r="J361" s="189" t="s">
        <v>56</v>
      </c>
      <c r="K361" s="189" t="s">
        <v>56</v>
      </c>
      <c r="O361" s="2">
        <v>0</v>
      </c>
      <c r="P361" s="189" t="s">
        <v>56</v>
      </c>
      <c r="Q361" s="189" t="s">
        <v>56</v>
      </c>
      <c r="R361" s="189" t="s">
        <v>56</v>
      </c>
      <c r="S361" s="197" t="e">
        <v>#DIV/0!</v>
      </c>
      <c r="V361" t="e">
        <v>#DIV/0!</v>
      </c>
      <c r="W361" s="2" t="e">
        <v>#DIV/0!</v>
      </c>
      <c r="AA361" s="2" t="e">
        <v>#DIV/0!</v>
      </c>
      <c r="AE361" s="2">
        <v>0</v>
      </c>
      <c r="AI361" s="2">
        <v>0</v>
      </c>
      <c r="AM361" s="2">
        <v>0</v>
      </c>
      <c r="AQ361" s="2">
        <v>0</v>
      </c>
    </row>
    <row r="362" spans="1:43" hidden="1" x14ac:dyDescent="0.3">
      <c r="A362" s="40">
        <v>2407</v>
      </c>
      <c r="B362" s="108" t="b">
        <v>1</v>
      </c>
      <c r="C362" s="127" t="s">
        <v>89</v>
      </c>
      <c r="D362" s="108">
        <v>2</v>
      </c>
      <c r="E362" s="108" t="s">
        <v>70</v>
      </c>
      <c r="F362" s="108" t="s">
        <v>56</v>
      </c>
      <c r="G362" s="121">
        <v>4</v>
      </c>
      <c r="H362" s="189" t="s">
        <v>56</v>
      </c>
      <c r="I362" s="189" t="s">
        <v>56</v>
      </c>
      <c r="J362" s="189" t="s">
        <v>56</v>
      </c>
      <c r="K362" s="189" t="s">
        <v>56</v>
      </c>
      <c r="O362" s="2">
        <v>0</v>
      </c>
      <c r="P362" s="189" t="s">
        <v>56</v>
      </c>
      <c r="Q362" s="189" t="s">
        <v>56</v>
      </c>
      <c r="R362" s="189" t="s">
        <v>56</v>
      </c>
      <c r="S362" s="197" t="e">
        <v>#DIV/0!</v>
      </c>
      <c r="V362" t="e">
        <v>#DIV/0!</v>
      </c>
      <c r="W362" s="2" t="e">
        <v>#DIV/0!</v>
      </c>
      <c r="AA362" s="2" t="e">
        <v>#DIV/0!</v>
      </c>
      <c r="AE362" s="2">
        <v>0</v>
      </c>
      <c r="AI362" s="2">
        <v>0</v>
      </c>
      <c r="AM362" s="2">
        <v>0</v>
      </c>
      <c r="AQ362" s="2">
        <v>0</v>
      </c>
    </row>
    <row r="363" spans="1:43" s="118" customFormat="1" ht="4.5" customHeight="1" x14ac:dyDescent="0.3">
      <c r="A363" s="126">
        <v>2408</v>
      </c>
      <c r="B363" s="127" t="b">
        <v>1</v>
      </c>
      <c r="C363" s="127" t="s">
        <v>88</v>
      </c>
      <c r="D363" s="108">
        <v>1</v>
      </c>
      <c r="E363" s="127" t="s">
        <v>70</v>
      </c>
      <c r="F363" s="127" t="s">
        <v>44</v>
      </c>
      <c r="G363" s="122">
        <v>1</v>
      </c>
      <c r="H363" s="118" t="s">
        <v>56</v>
      </c>
      <c r="I363" s="118" t="s">
        <v>56</v>
      </c>
      <c r="J363" s="118" t="s">
        <v>56</v>
      </c>
      <c r="K363" s="118" t="s">
        <v>56</v>
      </c>
      <c r="L363" s="118" t="s">
        <v>56</v>
      </c>
      <c r="M363" s="118" t="s">
        <v>56</v>
      </c>
      <c r="N363" s="118" t="s">
        <v>56</v>
      </c>
      <c r="O363" s="118" t="s">
        <v>56</v>
      </c>
      <c r="P363" s="118" t="s">
        <v>56</v>
      </c>
      <c r="Q363" s="118" t="s">
        <v>56</v>
      </c>
      <c r="R363" s="118" t="s">
        <v>56</v>
      </c>
      <c r="S363" s="118" t="s">
        <v>56</v>
      </c>
      <c r="T363" s="118" t="s">
        <v>56</v>
      </c>
      <c r="U363" s="118" t="s">
        <v>56</v>
      </c>
      <c r="V363" s="118" t="s">
        <v>56</v>
      </c>
      <c r="W363" s="118" t="s">
        <v>56</v>
      </c>
      <c r="X363" s="118" t="s">
        <v>56</v>
      </c>
      <c r="Y363" s="118" t="s">
        <v>56</v>
      </c>
      <c r="Z363" s="118" t="s">
        <v>56</v>
      </c>
      <c r="AA363" s="118" t="s">
        <v>56</v>
      </c>
      <c r="AB363" s="118" t="s">
        <v>56</v>
      </c>
      <c r="AC363" s="118" t="s">
        <v>56</v>
      </c>
      <c r="AD363" s="118" t="s">
        <v>56</v>
      </c>
      <c r="AE363" s="118" t="s">
        <v>56</v>
      </c>
      <c r="AI363" s="117">
        <v>0</v>
      </c>
      <c r="AM363" s="117">
        <v>0</v>
      </c>
      <c r="AQ363" s="117">
        <v>0</v>
      </c>
    </row>
    <row r="364" spans="1:43" hidden="1" x14ac:dyDescent="0.3">
      <c r="A364" s="40">
        <v>2408</v>
      </c>
      <c r="B364" s="108" t="b">
        <v>1</v>
      </c>
      <c r="C364" s="127" t="s">
        <v>88</v>
      </c>
      <c r="D364" s="108">
        <v>1</v>
      </c>
      <c r="E364" s="108" t="s">
        <v>70</v>
      </c>
      <c r="F364" s="108" t="s">
        <v>44</v>
      </c>
      <c r="G364" s="121">
        <v>2</v>
      </c>
      <c r="H364" s="118" t="s">
        <v>56</v>
      </c>
      <c r="I364" s="118" t="s">
        <v>56</v>
      </c>
      <c r="J364" s="118" t="s">
        <v>56</v>
      </c>
      <c r="K364" s="118" t="s">
        <v>56</v>
      </c>
      <c r="L364" s="118" t="s">
        <v>56</v>
      </c>
      <c r="M364" s="118" t="s">
        <v>56</v>
      </c>
      <c r="N364" s="118" t="s">
        <v>56</v>
      </c>
      <c r="O364" s="118" t="s">
        <v>56</v>
      </c>
      <c r="P364" s="118" t="s">
        <v>56</v>
      </c>
      <c r="Q364" s="118" t="s">
        <v>56</v>
      </c>
      <c r="R364" s="118" t="s">
        <v>56</v>
      </c>
      <c r="S364" s="118" t="s">
        <v>56</v>
      </c>
      <c r="T364" s="118" t="s">
        <v>56</v>
      </c>
      <c r="U364" s="118" t="s">
        <v>56</v>
      </c>
      <c r="V364" s="118" t="s">
        <v>56</v>
      </c>
      <c r="W364" s="118" t="s">
        <v>56</v>
      </c>
      <c r="X364" s="118" t="s">
        <v>56</v>
      </c>
      <c r="Y364" s="118" t="s">
        <v>56</v>
      </c>
      <c r="Z364" s="118" t="s">
        <v>56</v>
      </c>
      <c r="AA364" s="118" t="s">
        <v>56</v>
      </c>
      <c r="AB364" s="118" t="s">
        <v>56</v>
      </c>
      <c r="AC364" s="118" t="s">
        <v>56</v>
      </c>
      <c r="AD364" s="118" t="s">
        <v>56</v>
      </c>
      <c r="AE364" s="118" t="s">
        <v>56</v>
      </c>
      <c r="AI364" s="2">
        <v>0</v>
      </c>
      <c r="AM364" s="2">
        <v>0</v>
      </c>
      <c r="AQ364" s="2">
        <v>0</v>
      </c>
    </row>
    <row r="365" spans="1:43" hidden="1" x14ac:dyDescent="0.3">
      <c r="A365" s="40">
        <v>2408</v>
      </c>
      <c r="B365" s="108" t="b">
        <v>1</v>
      </c>
      <c r="C365" s="127" t="s">
        <v>88</v>
      </c>
      <c r="D365" s="108">
        <v>1</v>
      </c>
      <c r="E365" s="108" t="s">
        <v>70</v>
      </c>
      <c r="F365" s="108" t="s">
        <v>44</v>
      </c>
      <c r="G365" s="121">
        <v>3</v>
      </c>
      <c r="H365" s="118" t="s">
        <v>56</v>
      </c>
      <c r="I365" s="118" t="s">
        <v>56</v>
      </c>
      <c r="J365" s="118" t="s">
        <v>56</v>
      </c>
      <c r="K365" s="118" t="s">
        <v>56</v>
      </c>
      <c r="L365" s="118" t="s">
        <v>56</v>
      </c>
      <c r="M365" s="118" t="s">
        <v>56</v>
      </c>
      <c r="N365" s="118" t="s">
        <v>56</v>
      </c>
      <c r="O365" s="118" t="s">
        <v>56</v>
      </c>
      <c r="P365" s="118" t="s">
        <v>56</v>
      </c>
      <c r="Q365" s="118" t="s">
        <v>56</v>
      </c>
      <c r="R365" s="118" t="s">
        <v>56</v>
      </c>
      <c r="S365" s="118" t="s">
        <v>56</v>
      </c>
      <c r="T365" s="118" t="s">
        <v>56</v>
      </c>
      <c r="U365" s="118" t="s">
        <v>56</v>
      </c>
      <c r="V365" s="118" t="s">
        <v>56</v>
      </c>
      <c r="W365" s="118" t="s">
        <v>56</v>
      </c>
      <c r="X365" s="118" t="s">
        <v>56</v>
      </c>
      <c r="Y365" s="118" t="s">
        <v>56</v>
      </c>
      <c r="Z365" s="118" t="s">
        <v>56</v>
      </c>
      <c r="AA365" s="118" t="s">
        <v>56</v>
      </c>
      <c r="AB365" s="118" t="s">
        <v>56</v>
      </c>
      <c r="AC365" s="118" t="s">
        <v>56</v>
      </c>
      <c r="AD365" s="118" t="s">
        <v>56</v>
      </c>
      <c r="AE365" s="118" t="s">
        <v>56</v>
      </c>
      <c r="AI365" s="2">
        <v>0</v>
      </c>
      <c r="AM365" s="2">
        <v>0</v>
      </c>
      <c r="AQ365" s="2">
        <v>0</v>
      </c>
    </row>
    <row r="366" spans="1:43" hidden="1" x14ac:dyDescent="0.3">
      <c r="A366" s="40">
        <v>2408</v>
      </c>
      <c r="B366" s="108" t="b">
        <v>1</v>
      </c>
      <c r="C366" s="127" t="s">
        <v>88</v>
      </c>
      <c r="D366" s="108">
        <v>1</v>
      </c>
      <c r="E366" s="108" t="s">
        <v>70</v>
      </c>
      <c r="F366" s="108" t="s">
        <v>44</v>
      </c>
      <c r="G366" s="121">
        <v>4</v>
      </c>
      <c r="H366" s="118" t="s">
        <v>56</v>
      </c>
      <c r="I366" s="118" t="s">
        <v>56</v>
      </c>
      <c r="J366" s="118" t="s">
        <v>56</v>
      </c>
      <c r="K366" s="118" t="s">
        <v>56</v>
      </c>
      <c r="L366" s="118" t="s">
        <v>56</v>
      </c>
      <c r="M366" s="118" t="s">
        <v>56</v>
      </c>
      <c r="N366" s="118" t="s">
        <v>56</v>
      </c>
      <c r="O366" s="118" t="s">
        <v>56</v>
      </c>
      <c r="P366" s="118" t="s">
        <v>56</v>
      </c>
      <c r="Q366" s="118" t="s">
        <v>56</v>
      </c>
      <c r="R366" s="118" t="s">
        <v>56</v>
      </c>
      <c r="S366" s="118" t="s">
        <v>56</v>
      </c>
      <c r="T366" s="118" t="s">
        <v>56</v>
      </c>
      <c r="U366" s="118" t="s">
        <v>56</v>
      </c>
      <c r="V366" s="118" t="s">
        <v>56</v>
      </c>
      <c r="W366" s="118" t="s">
        <v>56</v>
      </c>
      <c r="X366" s="118" t="s">
        <v>56</v>
      </c>
      <c r="Y366" s="118" t="s">
        <v>56</v>
      </c>
      <c r="Z366" s="118" t="s">
        <v>56</v>
      </c>
      <c r="AA366" s="118" t="s">
        <v>56</v>
      </c>
      <c r="AB366" s="118" t="s">
        <v>56</v>
      </c>
      <c r="AC366" s="118" t="s">
        <v>56</v>
      </c>
      <c r="AD366" s="118" t="s">
        <v>56</v>
      </c>
      <c r="AE366" s="118" t="s">
        <v>56</v>
      </c>
      <c r="AI366" s="2">
        <v>0</v>
      </c>
      <c r="AM366" s="2">
        <v>0</v>
      </c>
      <c r="AQ366" s="2">
        <v>0</v>
      </c>
    </row>
    <row r="367" spans="1:43" hidden="1" x14ac:dyDescent="0.3">
      <c r="A367" s="40">
        <v>2408</v>
      </c>
      <c r="B367" s="108" t="b">
        <v>1</v>
      </c>
      <c r="C367" s="127" t="s">
        <v>88</v>
      </c>
      <c r="D367" s="108">
        <v>1</v>
      </c>
      <c r="E367" s="108" t="s">
        <v>70</v>
      </c>
      <c r="F367" s="108" t="s">
        <v>45</v>
      </c>
      <c r="G367" s="121">
        <v>1</v>
      </c>
      <c r="H367" s="118" t="s">
        <v>56</v>
      </c>
      <c r="I367" s="118" t="s">
        <v>56</v>
      </c>
      <c r="J367" s="118" t="s">
        <v>56</v>
      </c>
      <c r="K367" s="118" t="s">
        <v>56</v>
      </c>
      <c r="L367" s="118" t="s">
        <v>56</v>
      </c>
      <c r="M367" s="118" t="s">
        <v>56</v>
      </c>
      <c r="N367" s="118" t="s">
        <v>56</v>
      </c>
      <c r="O367" s="118" t="s">
        <v>56</v>
      </c>
      <c r="P367" s="118" t="s">
        <v>56</v>
      </c>
      <c r="Q367" s="118" t="s">
        <v>56</v>
      </c>
      <c r="R367" s="118" t="s">
        <v>56</v>
      </c>
      <c r="S367" s="118" t="s">
        <v>56</v>
      </c>
      <c r="T367" s="118" t="s">
        <v>56</v>
      </c>
      <c r="U367" s="118" t="s">
        <v>56</v>
      </c>
      <c r="V367" s="118" t="s">
        <v>56</v>
      </c>
      <c r="W367" s="118" t="s">
        <v>56</v>
      </c>
      <c r="X367" s="118" t="s">
        <v>56</v>
      </c>
      <c r="Y367" s="118" t="s">
        <v>56</v>
      </c>
      <c r="Z367" s="118" t="s">
        <v>56</v>
      </c>
      <c r="AA367" s="118" t="s">
        <v>56</v>
      </c>
      <c r="AB367" s="118" t="s">
        <v>56</v>
      </c>
      <c r="AC367" s="118" t="s">
        <v>56</v>
      </c>
      <c r="AD367" s="118" t="s">
        <v>56</v>
      </c>
      <c r="AE367" s="118" t="s">
        <v>56</v>
      </c>
      <c r="AI367" s="2">
        <v>0</v>
      </c>
      <c r="AM367" s="2">
        <v>0</v>
      </c>
      <c r="AQ367" s="2">
        <v>0</v>
      </c>
    </row>
    <row r="368" spans="1:43" hidden="1" x14ac:dyDescent="0.3">
      <c r="A368" s="40">
        <v>2408</v>
      </c>
      <c r="B368" s="108" t="b">
        <v>1</v>
      </c>
      <c r="C368" s="127" t="s">
        <v>88</v>
      </c>
      <c r="D368" s="108">
        <v>1</v>
      </c>
      <c r="E368" s="108" t="s">
        <v>70</v>
      </c>
      <c r="F368" s="108" t="s">
        <v>45</v>
      </c>
      <c r="G368" s="121">
        <v>2</v>
      </c>
      <c r="H368" s="118" t="s">
        <v>56</v>
      </c>
      <c r="I368" s="118" t="s">
        <v>56</v>
      </c>
      <c r="J368" s="118" t="s">
        <v>56</v>
      </c>
      <c r="K368" s="118" t="s">
        <v>56</v>
      </c>
      <c r="L368" s="118" t="s">
        <v>56</v>
      </c>
      <c r="M368" s="118" t="s">
        <v>56</v>
      </c>
      <c r="N368" s="118" t="s">
        <v>56</v>
      </c>
      <c r="O368" s="118" t="s">
        <v>56</v>
      </c>
      <c r="P368" s="118" t="s">
        <v>56</v>
      </c>
      <c r="Q368" s="118" t="s">
        <v>56</v>
      </c>
      <c r="R368" s="118" t="s">
        <v>56</v>
      </c>
      <c r="S368" s="118" t="s">
        <v>56</v>
      </c>
      <c r="T368" s="118" t="s">
        <v>56</v>
      </c>
      <c r="U368" s="118" t="s">
        <v>56</v>
      </c>
      <c r="V368" s="118" t="s">
        <v>56</v>
      </c>
      <c r="W368" s="118" t="s">
        <v>56</v>
      </c>
      <c r="X368" s="118" t="s">
        <v>56</v>
      </c>
      <c r="Y368" s="118" t="s">
        <v>56</v>
      </c>
      <c r="Z368" s="118" t="s">
        <v>56</v>
      </c>
      <c r="AA368" s="118" t="s">
        <v>56</v>
      </c>
      <c r="AB368" s="118" t="s">
        <v>56</v>
      </c>
      <c r="AC368" s="118" t="s">
        <v>56</v>
      </c>
      <c r="AD368" s="118" t="s">
        <v>56</v>
      </c>
      <c r="AE368" s="118" t="s">
        <v>56</v>
      </c>
      <c r="AI368" s="2">
        <v>0</v>
      </c>
      <c r="AM368" s="2">
        <v>0</v>
      </c>
      <c r="AQ368" s="2">
        <v>0</v>
      </c>
    </row>
    <row r="369" spans="1:43" hidden="1" x14ac:dyDescent="0.3">
      <c r="A369" s="40">
        <v>2408</v>
      </c>
      <c r="B369" s="108" t="b">
        <v>1</v>
      </c>
      <c r="C369" s="127" t="s">
        <v>88</v>
      </c>
      <c r="D369" s="108">
        <v>1</v>
      </c>
      <c r="E369" s="108" t="s">
        <v>70</v>
      </c>
      <c r="F369" s="108" t="s">
        <v>45</v>
      </c>
      <c r="G369" s="121">
        <v>3</v>
      </c>
      <c r="H369" s="118" t="s">
        <v>56</v>
      </c>
      <c r="I369" s="118" t="s">
        <v>56</v>
      </c>
      <c r="J369" s="118" t="s">
        <v>56</v>
      </c>
      <c r="K369" s="118" t="s">
        <v>56</v>
      </c>
      <c r="L369" s="118" t="s">
        <v>56</v>
      </c>
      <c r="M369" s="118" t="s">
        <v>56</v>
      </c>
      <c r="N369" s="118" t="s">
        <v>56</v>
      </c>
      <c r="O369" s="118" t="s">
        <v>56</v>
      </c>
      <c r="P369" s="118" t="s">
        <v>56</v>
      </c>
      <c r="Q369" s="118" t="s">
        <v>56</v>
      </c>
      <c r="R369" s="118" t="s">
        <v>56</v>
      </c>
      <c r="S369" s="118" t="s">
        <v>56</v>
      </c>
      <c r="T369" s="118" t="s">
        <v>56</v>
      </c>
      <c r="U369" s="118" t="s">
        <v>56</v>
      </c>
      <c r="V369" s="118" t="s">
        <v>56</v>
      </c>
      <c r="W369" s="118" t="s">
        <v>56</v>
      </c>
      <c r="X369" s="118" t="s">
        <v>56</v>
      </c>
      <c r="Y369" s="118" t="s">
        <v>56</v>
      </c>
      <c r="Z369" s="118" t="s">
        <v>56</v>
      </c>
      <c r="AA369" s="118" t="s">
        <v>56</v>
      </c>
      <c r="AB369" s="118" t="s">
        <v>56</v>
      </c>
      <c r="AC369" s="118" t="s">
        <v>56</v>
      </c>
      <c r="AD369" s="118" t="s">
        <v>56</v>
      </c>
      <c r="AE369" s="118" t="s">
        <v>56</v>
      </c>
      <c r="AI369" s="2">
        <v>0</v>
      </c>
      <c r="AM369" s="2">
        <v>0</v>
      </c>
      <c r="AQ369" s="2">
        <v>0</v>
      </c>
    </row>
    <row r="370" spans="1:43" hidden="1" x14ac:dyDescent="0.3">
      <c r="A370" s="40">
        <v>2408</v>
      </c>
      <c r="B370" s="108" t="b">
        <v>1</v>
      </c>
      <c r="C370" s="127" t="s">
        <v>88</v>
      </c>
      <c r="D370" s="108">
        <v>1</v>
      </c>
      <c r="E370" s="108" t="s">
        <v>70</v>
      </c>
      <c r="F370" s="108" t="s">
        <v>45</v>
      </c>
      <c r="G370" s="121">
        <v>4</v>
      </c>
      <c r="H370" s="118" t="s">
        <v>56</v>
      </c>
      <c r="I370" s="118" t="s">
        <v>56</v>
      </c>
      <c r="J370" s="118" t="s">
        <v>56</v>
      </c>
      <c r="K370" s="118" t="s">
        <v>56</v>
      </c>
      <c r="L370" s="118" t="s">
        <v>56</v>
      </c>
      <c r="M370" s="118" t="s">
        <v>56</v>
      </c>
      <c r="N370" s="118" t="s">
        <v>56</v>
      </c>
      <c r="O370" s="118" t="s">
        <v>56</v>
      </c>
      <c r="P370" s="118" t="s">
        <v>56</v>
      </c>
      <c r="Q370" s="118" t="s">
        <v>56</v>
      </c>
      <c r="R370" s="118" t="s">
        <v>56</v>
      </c>
      <c r="S370" s="118" t="s">
        <v>56</v>
      </c>
      <c r="T370" s="118" t="s">
        <v>56</v>
      </c>
      <c r="U370" s="118" t="s">
        <v>56</v>
      </c>
      <c r="V370" s="118" t="s">
        <v>56</v>
      </c>
      <c r="W370" s="118" t="s">
        <v>56</v>
      </c>
      <c r="X370" s="118" t="s">
        <v>56</v>
      </c>
      <c r="Y370" s="118" t="s">
        <v>56</v>
      </c>
      <c r="Z370" s="118" t="s">
        <v>56</v>
      </c>
      <c r="AA370" s="118" t="s">
        <v>56</v>
      </c>
      <c r="AB370" s="118" t="s">
        <v>56</v>
      </c>
      <c r="AC370" s="118" t="s">
        <v>56</v>
      </c>
      <c r="AD370" s="118" t="s">
        <v>56</v>
      </c>
      <c r="AE370" s="118" t="s">
        <v>56</v>
      </c>
      <c r="AI370" s="2">
        <v>0</v>
      </c>
      <c r="AM370" s="2">
        <v>0</v>
      </c>
      <c r="AQ370" s="2">
        <v>0</v>
      </c>
    </row>
    <row r="371" spans="1:43" ht="12.75" customHeight="1" x14ac:dyDescent="0.3">
      <c r="A371" s="40">
        <v>2408</v>
      </c>
      <c r="B371" s="108" t="b">
        <v>1</v>
      </c>
      <c r="C371" s="127" t="s">
        <v>88</v>
      </c>
      <c r="D371" s="108">
        <v>1</v>
      </c>
      <c r="E371" s="108" t="s">
        <v>70</v>
      </c>
      <c r="F371" s="108" t="s">
        <v>46</v>
      </c>
      <c r="G371" s="121">
        <v>1</v>
      </c>
      <c r="H371" s="118" t="s">
        <v>56</v>
      </c>
      <c r="I371" s="118" t="s">
        <v>56</v>
      </c>
      <c r="J371" s="118" t="s">
        <v>56</v>
      </c>
      <c r="K371" s="118" t="s">
        <v>56</v>
      </c>
      <c r="L371" s="118" t="s">
        <v>56</v>
      </c>
      <c r="M371" s="118" t="s">
        <v>56</v>
      </c>
      <c r="N371" s="118" t="s">
        <v>56</v>
      </c>
      <c r="O371" s="118" t="s">
        <v>56</v>
      </c>
      <c r="P371" s="118" t="s">
        <v>56</v>
      </c>
      <c r="Q371" s="118" t="s">
        <v>56</v>
      </c>
      <c r="R371" s="118" t="s">
        <v>56</v>
      </c>
      <c r="S371" s="118" t="s">
        <v>56</v>
      </c>
      <c r="T371" s="118" t="s">
        <v>56</v>
      </c>
      <c r="U371" s="118" t="s">
        <v>56</v>
      </c>
      <c r="V371" s="118" t="s">
        <v>56</v>
      </c>
      <c r="W371" s="118" t="s">
        <v>56</v>
      </c>
      <c r="X371" s="118" t="s">
        <v>56</v>
      </c>
      <c r="Y371" s="118" t="s">
        <v>56</v>
      </c>
      <c r="Z371" s="118" t="s">
        <v>56</v>
      </c>
      <c r="AA371" s="118" t="s">
        <v>56</v>
      </c>
      <c r="AB371" s="118" t="s">
        <v>56</v>
      </c>
      <c r="AC371" s="118" t="s">
        <v>56</v>
      </c>
      <c r="AD371" s="118" t="s">
        <v>56</v>
      </c>
      <c r="AE371" s="118" t="s">
        <v>56</v>
      </c>
      <c r="AI371" s="2">
        <v>0</v>
      </c>
      <c r="AM371" s="2">
        <v>0</v>
      </c>
      <c r="AQ371" s="2">
        <v>0</v>
      </c>
    </row>
    <row r="372" spans="1:43" hidden="1" x14ac:dyDescent="0.3">
      <c r="A372" s="40">
        <v>2408</v>
      </c>
      <c r="B372" s="108" t="b">
        <v>1</v>
      </c>
      <c r="C372" s="127" t="s">
        <v>88</v>
      </c>
      <c r="D372" s="108">
        <v>1</v>
      </c>
      <c r="E372" s="108" t="s">
        <v>70</v>
      </c>
      <c r="F372" s="108" t="s">
        <v>46</v>
      </c>
      <c r="G372" s="121">
        <v>2</v>
      </c>
      <c r="H372" s="118" t="s">
        <v>56</v>
      </c>
      <c r="I372" s="118" t="s">
        <v>56</v>
      </c>
      <c r="J372" s="118" t="s">
        <v>56</v>
      </c>
      <c r="K372" s="118" t="s">
        <v>56</v>
      </c>
      <c r="L372" s="118" t="s">
        <v>56</v>
      </c>
      <c r="M372" s="118" t="s">
        <v>56</v>
      </c>
      <c r="N372" s="118" t="s">
        <v>56</v>
      </c>
      <c r="O372" s="118" t="s">
        <v>56</v>
      </c>
      <c r="P372" s="118" t="s">
        <v>56</v>
      </c>
      <c r="Q372" s="118" t="s">
        <v>56</v>
      </c>
      <c r="R372" s="118" t="s">
        <v>56</v>
      </c>
      <c r="S372" s="118" t="s">
        <v>56</v>
      </c>
      <c r="T372" s="118" t="s">
        <v>56</v>
      </c>
      <c r="U372" s="118" t="s">
        <v>56</v>
      </c>
      <c r="V372" s="118" t="s">
        <v>56</v>
      </c>
      <c r="W372" s="118" t="s">
        <v>56</v>
      </c>
      <c r="X372" s="118" t="s">
        <v>56</v>
      </c>
      <c r="Y372" s="118" t="s">
        <v>56</v>
      </c>
      <c r="Z372" s="118" t="s">
        <v>56</v>
      </c>
      <c r="AA372" s="118" t="s">
        <v>56</v>
      </c>
      <c r="AB372" s="118" t="s">
        <v>56</v>
      </c>
      <c r="AC372" s="118" t="s">
        <v>56</v>
      </c>
      <c r="AD372" s="118" t="s">
        <v>56</v>
      </c>
      <c r="AE372" s="118" t="s">
        <v>56</v>
      </c>
      <c r="AI372" s="2">
        <v>0</v>
      </c>
      <c r="AM372" s="2">
        <v>0</v>
      </c>
      <c r="AQ372" s="2">
        <v>0</v>
      </c>
    </row>
    <row r="373" spans="1:43" hidden="1" x14ac:dyDescent="0.3">
      <c r="A373" s="40">
        <v>2408</v>
      </c>
      <c r="B373" s="108" t="b">
        <v>1</v>
      </c>
      <c r="C373" s="127" t="s">
        <v>88</v>
      </c>
      <c r="D373" s="108">
        <v>1</v>
      </c>
      <c r="E373" s="108" t="s">
        <v>70</v>
      </c>
      <c r="F373" s="108" t="s">
        <v>46</v>
      </c>
      <c r="G373" s="121">
        <v>3</v>
      </c>
      <c r="H373" s="118" t="s">
        <v>56</v>
      </c>
      <c r="I373" s="118" t="s">
        <v>56</v>
      </c>
      <c r="J373" s="118" t="s">
        <v>56</v>
      </c>
      <c r="K373" s="118" t="s">
        <v>56</v>
      </c>
      <c r="L373" s="118" t="s">
        <v>56</v>
      </c>
      <c r="M373" s="118" t="s">
        <v>56</v>
      </c>
      <c r="N373" s="118" t="s">
        <v>56</v>
      </c>
      <c r="O373" s="118" t="s">
        <v>56</v>
      </c>
      <c r="P373" s="118" t="s">
        <v>56</v>
      </c>
      <c r="Q373" s="118" t="s">
        <v>56</v>
      </c>
      <c r="R373" s="118" t="s">
        <v>56</v>
      </c>
      <c r="S373" s="118" t="s">
        <v>56</v>
      </c>
      <c r="T373" s="118" t="s">
        <v>56</v>
      </c>
      <c r="U373" s="118" t="s">
        <v>56</v>
      </c>
      <c r="V373" s="118" t="s">
        <v>56</v>
      </c>
      <c r="W373" s="118" t="s">
        <v>56</v>
      </c>
      <c r="X373" s="118" t="s">
        <v>56</v>
      </c>
      <c r="Y373" s="118" t="s">
        <v>56</v>
      </c>
      <c r="Z373" s="118" t="s">
        <v>56</v>
      </c>
      <c r="AA373" s="118" t="s">
        <v>56</v>
      </c>
      <c r="AB373" s="118" t="s">
        <v>56</v>
      </c>
      <c r="AC373" s="118" t="s">
        <v>56</v>
      </c>
      <c r="AD373" s="118" t="s">
        <v>56</v>
      </c>
      <c r="AE373" s="118" t="s">
        <v>56</v>
      </c>
      <c r="AI373" s="2">
        <v>0</v>
      </c>
      <c r="AM373" s="2">
        <v>0</v>
      </c>
      <c r="AQ373" s="2">
        <v>0</v>
      </c>
    </row>
    <row r="374" spans="1:43" hidden="1" x14ac:dyDescent="0.3">
      <c r="A374" s="40">
        <v>2408</v>
      </c>
      <c r="B374" s="108" t="b">
        <v>1</v>
      </c>
      <c r="C374" s="127" t="s">
        <v>88</v>
      </c>
      <c r="D374" s="108">
        <v>1</v>
      </c>
      <c r="E374" s="108" t="s">
        <v>70</v>
      </c>
      <c r="F374" s="108" t="s">
        <v>46</v>
      </c>
      <c r="G374" s="121">
        <v>4</v>
      </c>
      <c r="H374" s="118" t="s">
        <v>56</v>
      </c>
      <c r="I374" s="118" t="s">
        <v>56</v>
      </c>
      <c r="J374" s="118" t="s">
        <v>56</v>
      </c>
      <c r="K374" s="118" t="s">
        <v>56</v>
      </c>
      <c r="L374" s="118" t="s">
        <v>56</v>
      </c>
      <c r="M374" s="118" t="s">
        <v>56</v>
      </c>
      <c r="N374" s="118" t="s">
        <v>56</v>
      </c>
      <c r="O374" s="118" t="s">
        <v>56</v>
      </c>
      <c r="P374" s="118" t="s">
        <v>56</v>
      </c>
      <c r="Q374" s="118" t="s">
        <v>56</v>
      </c>
      <c r="R374" s="118" t="s">
        <v>56</v>
      </c>
      <c r="S374" s="118" t="s">
        <v>56</v>
      </c>
      <c r="T374" s="118" t="s">
        <v>56</v>
      </c>
      <c r="U374" s="118" t="s">
        <v>56</v>
      </c>
      <c r="V374" s="118" t="s">
        <v>56</v>
      </c>
      <c r="W374" s="118" t="s">
        <v>56</v>
      </c>
      <c r="X374" s="118" t="s">
        <v>56</v>
      </c>
      <c r="Y374" s="118" t="s">
        <v>56</v>
      </c>
      <c r="Z374" s="118" t="s">
        <v>56</v>
      </c>
      <c r="AA374" s="118" t="s">
        <v>56</v>
      </c>
      <c r="AB374" s="118" t="s">
        <v>56</v>
      </c>
      <c r="AC374" s="118" t="s">
        <v>56</v>
      </c>
      <c r="AD374" s="118" t="s">
        <v>56</v>
      </c>
      <c r="AE374" s="118" t="s">
        <v>56</v>
      </c>
      <c r="AI374" s="2">
        <v>0</v>
      </c>
      <c r="AM374" s="2">
        <v>0</v>
      </c>
      <c r="AQ374" s="2">
        <v>0</v>
      </c>
    </row>
    <row r="375" spans="1:43" hidden="1" x14ac:dyDescent="0.3">
      <c r="A375" s="40">
        <v>2408</v>
      </c>
      <c r="B375" s="108" t="b">
        <v>1</v>
      </c>
      <c r="C375" s="127" t="s">
        <v>88</v>
      </c>
      <c r="D375" s="108">
        <v>1</v>
      </c>
      <c r="E375" s="108" t="s">
        <v>70</v>
      </c>
      <c r="F375" s="108" t="s">
        <v>217</v>
      </c>
      <c r="G375" s="121">
        <v>1</v>
      </c>
      <c r="H375" s="118" t="s">
        <v>56</v>
      </c>
      <c r="I375" s="118" t="s">
        <v>56</v>
      </c>
      <c r="J375" s="118" t="s">
        <v>56</v>
      </c>
      <c r="K375" s="118" t="s">
        <v>56</v>
      </c>
      <c r="L375" s="118" t="s">
        <v>56</v>
      </c>
      <c r="M375" s="118" t="s">
        <v>56</v>
      </c>
      <c r="N375" s="118" t="s">
        <v>56</v>
      </c>
      <c r="O375" s="118" t="s">
        <v>56</v>
      </c>
      <c r="P375" s="118" t="s">
        <v>56</v>
      </c>
      <c r="Q375" s="118" t="s">
        <v>56</v>
      </c>
      <c r="R375" s="118" t="s">
        <v>56</v>
      </c>
      <c r="S375" s="118" t="s">
        <v>56</v>
      </c>
      <c r="T375" s="118" t="s">
        <v>56</v>
      </c>
      <c r="U375" s="118" t="s">
        <v>56</v>
      </c>
      <c r="V375" s="118" t="s">
        <v>56</v>
      </c>
      <c r="W375" s="118" t="s">
        <v>56</v>
      </c>
      <c r="X375" s="118" t="s">
        <v>56</v>
      </c>
      <c r="Y375" s="118" t="s">
        <v>56</v>
      </c>
      <c r="Z375" s="118" t="s">
        <v>56</v>
      </c>
      <c r="AA375" s="118" t="s">
        <v>56</v>
      </c>
      <c r="AB375" s="118" t="s">
        <v>56</v>
      </c>
      <c r="AC375" s="118" t="s">
        <v>56</v>
      </c>
      <c r="AD375" s="118" t="s">
        <v>56</v>
      </c>
      <c r="AE375" s="118" t="s">
        <v>56</v>
      </c>
      <c r="AI375" s="2">
        <v>0</v>
      </c>
      <c r="AM375" s="2">
        <v>0</v>
      </c>
      <c r="AQ375" s="2">
        <v>0</v>
      </c>
    </row>
    <row r="376" spans="1:43" hidden="1" x14ac:dyDescent="0.3">
      <c r="A376" s="40">
        <v>2408</v>
      </c>
      <c r="B376" s="108" t="b">
        <v>1</v>
      </c>
      <c r="C376" s="127" t="s">
        <v>88</v>
      </c>
      <c r="D376" s="108">
        <v>1</v>
      </c>
      <c r="E376" s="108" t="s">
        <v>70</v>
      </c>
      <c r="F376" s="108" t="s">
        <v>217</v>
      </c>
      <c r="G376" s="121">
        <v>2</v>
      </c>
      <c r="H376" s="118" t="s">
        <v>56</v>
      </c>
      <c r="I376" s="118" t="s">
        <v>56</v>
      </c>
      <c r="J376" s="118" t="s">
        <v>56</v>
      </c>
      <c r="K376" s="118" t="s">
        <v>56</v>
      </c>
      <c r="L376" s="118" t="s">
        <v>56</v>
      </c>
      <c r="M376" s="118" t="s">
        <v>56</v>
      </c>
      <c r="N376" s="118" t="s">
        <v>56</v>
      </c>
      <c r="O376" s="118" t="s">
        <v>56</v>
      </c>
      <c r="P376" s="118" t="s">
        <v>56</v>
      </c>
      <c r="Q376" s="118" t="s">
        <v>56</v>
      </c>
      <c r="R376" s="118" t="s">
        <v>56</v>
      </c>
      <c r="S376" s="118" t="s">
        <v>56</v>
      </c>
      <c r="T376" s="118" t="s">
        <v>56</v>
      </c>
      <c r="U376" s="118" t="s">
        <v>56</v>
      </c>
      <c r="V376" s="118" t="s">
        <v>56</v>
      </c>
      <c r="W376" s="118" t="s">
        <v>56</v>
      </c>
      <c r="X376" s="118" t="s">
        <v>56</v>
      </c>
      <c r="Y376" s="118" t="s">
        <v>56</v>
      </c>
      <c r="Z376" s="118" t="s">
        <v>56</v>
      </c>
      <c r="AA376" s="118" t="s">
        <v>56</v>
      </c>
      <c r="AB376" s="118" t="s">
        <v>56</v>
      </c>
      <c r="AC376" s="118" t="s">
        <v>56</v>
      </c>
      <c r="AD376" s="118" t="s">
        <v>56</v>
      </c>
      <c r="AE376" s="118" t="s">
        <v>56</v>
      </c>
      <c r="AI376" s="2">
        <v>0</v>
      </c>
      <c r="AM376" s="2">
        <v>0</v>
      </c>
      <c r="AQ376" s="2">
        <v>0</v>
      </c>
    </row>
    <row r="377" spans="1:43" hidden="1" x14ac:dyDescent="0.3">
      <c r="A377" s="40">
        <v>2408</v>
      </c>
      <c r="B377" s="108" t="b">
        <v>1</v>
      </c>
      <c r="C377" s="127" t="s">
        <v>88</v>
      </c>
      <c r="D377" s="108">
        <v>1</v>
      </c>
      <c r="E377" s="108" t="s">
        <v>70</v>
      </c>
      <c r="F377" s="108" t="s">
        <v>217</v>
      </c>
      <c r="G377" s="121">
        <v>3</v>
      </c>
      <c r="H377" s="118" t="s">
        <v>56</v>
      </c>
      <c r="I377" s="118" t="s">
        <v>56</v>
      </c>
      <c r="J377" s="118" t="s">
        <v>56</v>
      </c>
      <c r="K377" s="118" t="s">
        <v>56</v>
      </c>
      <c r="L377" s="118" t="s">
        <v>56</v>
      </c>
      <c r="M377" s="118" t="s">
        <v>56</v>
      </c>
      <c r="N377" s="118" t="s">
        <v>56</v>
      </c>
      <c r="O377" s="118" t="s">
        <v>56</v>
      </c>
      <c r="P377" s="118" t="s">
        <v>56</v>
      </c>
      <c r="Q377" s="118" t="s">
        <v>56</v>
      </c>
      <c r="R377" s="118" t="s">
        <v>56</v>
      </c>
      <c r="S377" s="118" t="s">
        <v>56</v>
      </c>
      <c r="T377" s="118" t="s">
        <v>56</v>
      </c>
      <c r="U377" s="118" t="s">
        <v>56</v>
      </c>
      <c r="V377" s="118" t="s">
        <v>56</v>
      </c>
      <c r="W377" s="118" t="s">
        <v>56</v>
      </c>
      <c r="X377" s="118" t="s">
        <v>56</v>
      </c>
      <c r="Y377" s="118" t="s">
        <v>56</v>
      </c>
      <c r="Z377" s="118" t="s">
        <v>56</v>
      </c>
      <c r="AA377" s="118" t="s">
        <v>56</v>
      </c>
      <c r="AB377" s="118" t="s">
        <v>56</v>
      </c>
      <c r="AC377" s="118" t="s">
        <v>56</v>
      </c>
      <c r="AD377" s="118" t="s">
        <v>56</v>
      </c>
      <c r="AE377" s="118" t="s">
        <v>56</v>
      </c>
      <c r="AI377" s="2">
        <v>0</v>
      </c>
      <c r="AM377" s="2">
        <v>0</v>
      </c>
      <c r="AQ377" s="2">
        <v>0</v>
      </c>
    </row>
    <row r="378" spans="1:43" hidden="1" x14ac:dyDescent="0.3">
      <c r="A378" s="40">
        <v>2408</v>
      </c>
      <c r="B378" s="108" t="b">
        <v>1</v>
      </c>
      <c r="C378" s="127" t="s">
        <v>88</v>
      </c>
      <c r="D378" s="108">
        <v>1</v>
      </c>
      <c r="E378" s="108" t="s">
        <v>70</v>
      </c>
      <c r="F378" s="108" t="s">
        <v>217</v>
      </c>
      <c r="G378" s="121">
        <v>4</v>
      </c>
      <c r="H378" s="118" t="s">
        <v>56</v>
      </c>
      <c r="I378" s="118" t="s">
        <v>56</v>
      </c>
      <c r="J378" s="118" t="s">
        <v>56</v>
      </c>
      <c r="K378" s="118" t="s">
        <v>56</v>
      </c>
      <c r="L378" s="118" t="s">
        <v>56</v>
      </c>
      <c r="M378" s="118" t="s">
        <v>56</v>
      </c>
      <c r="N378" s="118" t="s">
        <v>56</v>
      </c>
      <c r="O378" s="118" t="s">
        <v>56</v>
      </c>
      <c r="P378" s="118" t="s">
        <v>56</v>
      </c>
      <c r="Q378" s="118" t="s">
        <v>56</v>
      </c>
      <c r="R378" s="118" t="s">
        <v>56</v>
      </c>
      <c r="S378" s="118" t="s">
        <v>56</v>
      </c>
      <c r="T378" s="118" t="s">
        <v>56</v>
      </c>
      <c r="U378" s="118" t="s">
        <v>56</v>
      </c>
      <c r="V378" s="118" t="s">
        <v>56</v>
      </c>
      <c r="W378" s="118" t="s">
        <v>56</v>
      </c>
      <c r="X378" s="118" t="s">
        <v>56</v>
      </c>
      <c r="Y378" s="118" t="s">
        <v>56</v>
      </c>
      <c r="Z378" s="118" t="s">
        <v>56</v>
      </c>
      <c r="AA378" s="118" t="s">
        <v>56</v>
      </c>
      <c r="AB378" s="118" t="s">
        <v>56</v>
      </c>
      <c r="AC378" s="118" t="s">
        <v>56</v>
      </c>
      <c r="AD378" s="118" t="s">
        <v>56</v>
      </c>
      <c r="AE378" s="118" t="s">
        <v>56</v>
      </c>
      <c r="AI378" s="2">
        <v>0</v>
      </c>
      <c r="AM378" s="2">
        <v>0</v>
      </c>
      <c r="AQ378" s="2">
        <v>0</v>
      </c>
    </row>
    <row r="379" spans="1:43" hidden="1" x14ac:dyDescent="0.3">
      <c r="A379" s="40">
        <v>2408</v>
      </c>
      <c r="B379" s="108" t="b">
        <v>1</v>
      </c>
      <c r="C379" s="127" t="s">
        <v>88</v>
      </c>
      <c r="D379" s="108">
        <v>1</v>
      </c>
      <c r="E379" s="108" t="s">
        <v>70</v>
      </c>
      <c r="F379" s="108" t="s">
        <v>47</v>
      </c>
      <c r="G379" s="121">
        <v>1</v>
      </c>
      <c r="H379" s="118" t="s">
        <v>56</v>
      </c>
      <c r="I379" s="118" t="s">
        <v>56</v>
      </c>
      <c r="J379" s="118" t="s">
        <v>56</v>
      </c>
      <c r="K379" s="118" t="s">
        <v>56</v>
      </c>
      <c r="L379" s="118" t="s">
        <v>56</v>
      </c>
      <c r="M379" s="118" t="s">
        <v>56</v>
      </c>
      <c r="N379" s="118" t="s">
        <v>56</v>
      </c>
      <c r="O379" s="118" t="s">
        <v>56</v>
      </c>
      <c r="P379" s="118" t="s">
        <v>56</v>
      </c>
      <c r="Q379" s="118" t="s">
        <v>56</v>
      </c>
      <c r="R379" s="118" t="s">
        <v>56</v>
      </c>
      <c r="S379" s="118" t="s">
        <v>56</v>
      </c>
      <c r="T379" s="118" t="s">
        <v>56</v>
      </c>
      <c r="U379" s="118" t="s">
        <v>56</v>
      </c>
      <c r="V379" s="118" t="s">
        <v>56</v>
      </c>
      <c r="W379" s="118" t="s">
        <v>56</v>
      </c>
      <c r="X379" s="118" t="s">
        <v>56</v>
      </c>
      <c r="Y379" s="118" t="s">
        <v>56</v>
      </c>
      <c r="Z379" s="118" t="s">
        <v>56</v>
      </c>
      <c r="AA379" s="118" t="s">
        <v>56</v>
      </c>
      <c r="AB379" s="118" t="s">
        <v>56</v>
      </c>
      <c r="AC379" s="118" t="s">
        <v>56</v>
      </c>
      <c r="AD379" s="118" t="s">
        <v>56</v>
      </c>
      <c r="AE379" s="118" t="s">
        <v>56</v>
      </c>
      <c r="AI379" s="2">
        <v>0</v>
      </c>
      <c r="AM379" s="2">
        <v>0</v>
      </c>
      <c r="AQ379" s="2">
        <v>0</v>
      </c>
    </row>
    <row r="380" spans="1:43" hidden="1" x14ac:dyDescent="0.3">
      <c r="A380" s="40">
        <v>2408</v>
      </c>
      <c r="B380" s="108" t="b">
        <v>1</v>
      </c>
      <c r="C380" s="127" t="s">
        <v>88</v>
      </c>
      <c r="D380" s="108">
        <v>1</v>
      </c>
      <c r="E380" s="108" t="s">
        <v>70</v>
      </c>
      <c r="F380" s="108" t="s">
        <v>47</v>
      </c>
      <c r="G380" s="121">
        <v>2</v>
      </c>
      <c r="H380" s="118" t="s">
        <v>56</v>
      </c>
      <c r="I380" s="118" t="s">
        <v>56</v>
      </c>
      <c r="J380" s="118" t="s">
        <v>56</v>
      </c>
      <c r="K380" s="118" t="s">
        <v>56</v>
      </c>
      <c r="L380" s="118" t="s">
        <v>56</v>
      </c>
      <c r="M380" s="118" t="s">
        <v>56</v>
      </c>
      <c r="N380" s="118" t="s">
        <v>56</v>
      </c>
      <c r="O380" s="118" t="s">
        <v>56</v>
      </c>
      <c r="P380" s="118" t="s">
        <v>56</v>
      </c>
      <c r="Q380" s="118" t="s">
        <v>56</v>
      </c>
      <c r="R380" s="118" t="s">
        <v>56</v>
      </c>
      <c r="S380" s="118" t="s">
        <v>56</v>
      </c>
      <c r="T380" s="118" t="s">
        <v>56</v>
      </c>
      <c r="U380" s="118" t="s">
        <v>56</v>
      </c>
      <c r="V380" s="118" t="s">
        <v>56</v>
      </c>
      <c r="W380" s="118" t="s">
        <v>56</v>
      </c>
      <c r="X380" s="118" t="s">
        <v>56</v>
      </c>
      <c r="Y380" s="118" t="s">
        <v>56</v>
      </c>
      <c r="Z380" s="118" t="s">
        <v>56</v>
      </c>
      <c r="AA380" s="118" t="s">
        <v>56</v>
      </c>
      <c r="AB380" s="118" t="s">
        <v>56</v>
      </c>
      <c r="AC380" s="118" t="s">
        <v>56</v>
      </c>
      <c r="AD380" s="118" t="s">
        <v>56</v>
      </c>
      <c r="AE380" s="118" t="s">
        <v>56</v>
      </c>
      <c r="AI380" s="2">
        <v>0</v>
      </c>
      <c r="AM380" s="2">
        <v>0</v>
      </c>
      <c r="AQ380" s="2">
        <v>0</v>
      </c>
    </row>
    <row r="381" spans="1:43" hidden="1" x14ac:dyDescent="0.3">
      <c r="A381" s="40">
        <v>2408</v>
      </c>
      <c r="B381" s="108" t="b">
        <v>1</v>
      </c>
      <c r="C381" s="127" t="s">
        <v>88</v>
      </c>
      <c r="D381" s="108">
        <v>1</v>
      </c>
      <c r="E381" s="108" t="s">
        <v>70</v>
      </c>
      <c r="F381" s="108" t="s">
        <v>47</v>
      </c>
      <c r="G381" s="121">
        <v>3</v>
      </c>
      <c r="H381" s="118" t="s">
        <v>56</v>
      </c>
      <c r="I381" s="118" t="s">
        <v>56</v>
      </c>
      <c r="J381" s="118" t="s">
        <v>56</v>
      </c>
      <c r="K381" s="118" t="s">
        <v>56</v>
      </c>
      <c r="L381" s="118" t="s">
        <v>56</v>
      </c>
      <c r="M381" s="118" t="s">
        <v>56</v>
      </c>
      <c r="N381" s="118" t="s">
        <v>56</v>
      </c>
      <c r="O381" s="118" t="s">
        <v>56</v>
      </c>
      <c r="P381" s="118" t="s">
        <v>56</v>
      </c>
      <c r="Q381" s="118" t="s">
        <v>56</v>
      </c>
      <c r="R381" s="118" t="s">
        <v>56</v>
      </c>
      <c r="S381" s="118" t="s">
        <v>56</v>
      </c>
      <c r="T381" s="118" t="s">
        <v>56</v>
      </c>
      <c r="U381" s="118" t="s">
        <v>56</v>
      </c>
      <c r="V381" s="118" t="s">
        <v>56</v>
      </c>
      <c r="W381" s="118" t="s">
        <v>56</v>
      </c>
      <c r="X381" s="118" t="s">
        <v>56</v>
      </c>
      <c r="Y381" s="118" t="s">
        <v>56</v>
      </c>
      <c r="Z381" s="118" t="s">
        <v>56</v>
      </c>
      <c r="AA381" s="118" t="s">
        <v>56</v>
      </c>
      <c r="AB381" s="118" t="s">
        <v>56</v>
      </c>
      <c r="AC381" s="118" t="s">
        <v>56</v>
      </c>
      <c r="AD381" s="118" t="s">
        <v>56</v>
      </c>
      <c r="AE381" s="118" t="s">
        <v>56</v>
      </c>
      <c r="AI381" s="2">
        <v>0</v>
      </c>
      <c r="AM381" s="2">
        <v>0</v>
      </c>
      <c r="AQ381" s="2">
        <v>0</v>
      </c>
    </row>
    <row r="382" spans="1:43" hidden="1" x14ac:dyDescent="0.3">
      <c r="A382" s="40">
        <v>2408</v>
      </c>
      <c r="B382" s="108" t="b">
        <v>1</v>
      </c>
      <c r="C382" s="127" t="s">
        <v>88</v>
      </c>
      <c r="D382" s="108">
        <v>1</v>
      </c>
      <c r="E382" s="108" t="s">
        <v>70</v>
      </c>
      <c r="F382" s="108" t="s">
        <v>47</v>
      </c>
      <c r="G382" s="121">
        <v>4</v>
      </c>
      <c r="H382" s="118" t="s">
        <v>56</v>
      </c>
      <c r="I382" s="118" t="s">
        <v>56</v>
      </c>
      <c r="J382" s="118" t="s">
        <v>56</v>
      </c>
      <c r="K382" s="118" t="s">
        <v>56</v>
      </c>
      <c r="L382" s="118" t="s">
        <v>56</v>
      </c>
      <c r="M382" s="118" t="s">
        <v>56</v>
      </c>
      <c r="N382" s="118" t="s">
        <v>56</v>
      </c>
      <c r="O382" s="118" t="s">
        <v>56</v>
      </c>
      <c r="P382" s="118" t="s">
        <v>56</v>
      </c>
      <c r="Q382" s="118" t="s">
        <v>56</v>
      </c>
      <c r="R382" s="118" t="s">
        <v>56</v>
      </c>
      <c r="S382" s="118" t="s">
        <v>56</v>
      </c>
      <c r="T382" s="118" t="s">
        <v>56</v>
      </c>
      <c r="U382" s="118" t="s">
        <v>56</v>
      </c>
      <c r="V382" s="118" t="s">
        <v>56</v>
      </c>
      <c r="W382" s="118" t="s">
        <v>56</v>
      </c>
      <c r="X382" s="118" t="s">
        <v>56</v>
      </c>
      <c r="Y382" s="118" t="s">
        <v>56</v>
      </c>
      <c r="Z382" s="118" t="s">
        <v>56</v>
      </c>
      <c r="AA382" s="118" t="s">
        <v>56</v>
      </c>
      <c r="AB382" s="118" t="s">
        <v>56</v>
      </c>
      <c r="AC382" s="118" t="s">
        <v>56</v>
      </c>
      <c r="AD382" s="118" t="s">
        <v>56</v>
      </c>
      <c r="AE382" s="118" t="s">
        <v>56</v>
      </c>
      <c r="AI382" s="2">
        <v>0</v>
      </c>
      <c r="AM382" s="2">
        <v>0</v>
      </c>
      <c r="AQ382" s="2">
        <v>0</v>
      </c>
    </row>
    <row r="383" spans="1:43" hidden="1" x14ac:dyDescent="0.3">
      <c r="A383" s="40">
        <v>2408</v>
      </c>
      <c r="B383" s="108" t="b">
        <v>1</v>
      </c>
      <c r="C383" s="127" t="s">
        <v>88</v>
      </c>
      <c r="D383" s="108">
        <v>1</v>
      </c>
      <c r="E383" s="108" t="s">
        <v>70</v>
      </c>
      <c r="F383" s="108" t="s">
        <v>56</v>
      </c>
      <c r="G383" s="121">
        <v>1</v>
      </c>
      <c r="H383" s="118" t="s">
        <v>56</v>
      </c>
      <c r="I383" s="118" t="s">
        <v>56</v>
      </c>
      <c r="J383" s="118" t="s">
        <v>56</v>
      </c>
      <c r="K383" s="118" t="s">
        <v>56</v>
      </c>
      <c r="L383" s="118" t="s">
        <v>56</v>
      </c>
      <c r="M383" s="118" t="s">
        <v>56</v>
      </c>
      <c r="N383" s="118" t="s">
        <v>56</v>
      </c>
      <c r="O383" s="118" t="s">
        <v>56</v>
      </c>
      <c r="P383" s="118" t="s">
        <v>56</v>
      </c>
      <c r="Q383" s="118" t="s">
        <v>56</v>
      </c>
      <c r="R383" s="118" t="s">
        <v>56</v>
      </c>
      <c r="S383" s="118" t="s">
        <v>56</v>
      </c>
      <c r="T383" s="118" t="s">
        <v>56</v>
      </c>
      <c r="U383" s="118" t="s">
        <v>56</v>
      </c>
      <c r="V383" s="118" t="s">
        <v>56</v>
      </c>
      <c r="W383" s="118" t="s">
        <v>56</v>
      </c>
      <c r="X383" s="118" t="s">
        <v>56</v>
      </c>
      <c r="Y383" s="118" t="s">
        <v>56</v>
      </c>
      <c r="Z383" s="118" t="s">
        <v>56</v>
      </c>
      <c r="AA383" s="118" t="s">
        <v>56</v>
      </c>
      <c r="AB383" s="118" t="s">
        <v>56</v>
      </c>
      <c r="AC383" s="118" t="s">
        <v>56</v>
      </c>
      <c r="AD383" s="118" t="s">
        <v>56</v>
      </c>
      <c r="AE383" s="118" t="s">
        <v>56</v>
      </c>
      <c r="AI383" s="2">
        <v>0</v>
      </c>
      <c r="AM383" s="2">
        <v>0</v>
      </c>
      <c r="AQ383" s="2">
        <v>0</v>
      </c>
    </row>
    <row r="384" spans="1:43" hidden="1" x14ac:dyDescent="0.3">
      <c r="A384" s="40">
        <v>2408</v>
      </c>
      <c r="B384" s="108" t="b">
        <v>1</v>
      </c>
      <c r="C384" s="127" t="s">
        <v>88</v>
      </c>
      <c r="D384" s="108">
        <v>1</v>
      </c>
      <c r="E384" s="108" t="s">
        <v>70</v>
      </c>
      <c r="F384" s="108" t="s">
        <v>56</v>
      </c>
      <c r="G384" s="121">
        <v>2</v>
      </c>
      <c r="H384" s="118" t="s">
        <v>56</v>
      </c>
      <c r="I384" s="118" t="s">
        <v>56</v>
      </c>
      <c r="J384" s="118" t="s">
        <v>56</v>
      </c>
      <c r="K384" s="118" t="s">
        <v>56</v>
      </c>
      <c r="L384" s="118" t="s">
        <v>56</v>
      </c>
      <c r="M384" s="118" t="s">
        <v>56</v>
      </c>
      <c r="N384" s="118" t="s">
        <v>56</v>
      </c>
      <c r="O384" s="118" t="s">
        <v>56</v>
      </c>
      <c r="P384" s="118" t="s">
        <v>56</v>
      </c>
      <c r="Q384" s="118" t="s">
        <v>56</v>
      </c>
      <c r="R384" s="118" t="s">
        <v>56</v>
      </c>
      <c r="S384" s="118" t="s">
        <v>56</v>
      </c>
      <c r="T384" s="118" t="s">
        <v>56</v>
      </c>
      <c r="U384" s="118" t="s">
        <v>56</v>
      </c>
      <c r="V384" s="118" t="s">
        <v>56</v>
      </c>
      <c r="W384" s="118" t="s">
        <v>56</v>
      </c>
      <c r="X384" s="118" t="s">
        <v>56</v>
      </c>
      <c r="Y384" s="118" t="s">
        <v>56</v>
      </c>
      <c r="Z384" s="118" t="s">
        <v>56</v>
      </c>
      <c r="AA384" s="118" t="s">
        <v>56</v>
      </c>
      <c r="AB384" s="118" t="s">
        <v>56</v>
      </c>
      <c r="AC384" s="118" t="s">
        <v>56</v>
      </c>
      <c r="AD384" s="118" t="s">
        <v>56</v>
      </c>
      <c r="AE384" s="118" t="s">
        <v>56</v>
      </c>
      <c r="AI384" s="2">
        <v>0</v>
      </c>
      <c r="AM384" s="2">
        <v>0</v>
      </c>
      <c r="AQ384" s="2">
        <v>0</v>
      </c>
    </row>
    <row r="385" spans="1:43" hidden="1" x14ac:dyDescent="0.3">
      <c r="A385" s="40">
        <v>2408</v>
      </c>
      <c r="B385" s="108" t="b">
        <v>1</v>
      </c>
      <c r="C385" s="127" t="s">
        <v>88</v>
      </c>
      <c r="D385" s="108">
        <v>1</v>
      </c>
      <c r="E385" s="108" t="s">
        <v>70</v>
      </c>
      <c r="F385" s="108" t="s">
        <v>56</v>
      </c>
      <c r="G385" s="121">
        <v>3</v>
      </c>
      <c r="H385" s="118" t="s">
        <v>56</v>
      </c>
      <c r="I385" s="118" t="s">
        <v>56</v>
      </c>
      <c r="J385" s="118" t="s">
        <v>56</v>
      </c>
      <c r="K385" s="118" t="s">
        <v>56</v>
      </c>
      <c r="L385" s="118" t="s">
        <v>56</v>
      </c>
      <c r="M385" s="118" t="s">
        <v>56</v>
      </c>
      <c r="N385" s="118" t="s">
        <v>56</v>
      </c>
      <c r="O385" s="118" t="s">
        <v>56</v>
      </c>
      <c r="P385" s="118" t="s">
        <v>56</v>
      </c>
      <c r="Q385" s="118" t="s">
        <v>56</v>
      </c>
      <c r="R385" s="118" t="s">
        <v>56</v>
      </c>
      <c r="S385" s="118" t="s">
        <v>56</v>
      </c>
      <c r="T385" s="118" t="s">
        <v>56</v>
      </c>
      <c r="U385" s="118" t="s">
        <v>56</v>
      </c>
      <c r="V385" s="118" t="s">
        <v>56</v>
      </c>
      <c r="W385" s="118" t="s">
        <v>56</v>
      </c>
      <c r="X385" s="118" t="s">
        <v>56</v>
      </c>
      <c r="Y385" s="118" t="s">
        <v>56</v>
      </c>
      <c r="Z385" s="118" t="s">
        <v>56</v>
      </c>
      <c r="AA385" s="118" t="s">
        <v>56</v>
      </c>
      <c r="AB385" s="118" t="s">
        <v>56</v>
      </c>
      <c r="AC385" s="118" t="s">
        <v>56</v>
      </c>
      <c r="AD385" s="118" t="s">
        <v>56</v>
      </c>
      <c r="AE385" s="118" t="s">
        <v>56</v>
      </c>
      <c r="AI385" s="2">
        <v>0</v>
      </c>
      <c r="AM385" s="2">
        <v>0</v>
      </c>
      <c r="AQ385" s="2">
        <v>0</v>
      </c>
    </row>
    <row r="386" spans="1:43" hidden="1" x14ac:dyDescent="0.3">
      <c r="A386" s="40">
        <v>2408</v>
      </c>
      <c r="B386" s="108" t="b">
        <v>1</v>
      </c>
      <c r="C386" s="127" t="s">
        <v>88</v>
      </c>
      <c r="D386" s="108">
        <v>1</v>
      </c>
      <c r="E386" s="108" t="s">
        <v>70</v>
      </c>
      <c r="F386" s="108" t="s">
        <v>56</v>
      </c>
      <c r="G386" s="121">
        <v>4</v>
      </c>
      <c r="H386" s="118" t="s">
        <v>56</v>
      </c>
      <c r="I386" s="118" t="s">
        <v>56</v>
      </c>
      <c r="J386" s="118" t="s">
        <v>56</v>
      </c>
      <c r="K386" s="118" t="s">
        <v>56</v>
      </c>
      <c r="L386" s="118" t="s">
        <v>56</v>
      </c>
      <c r="M386" s="118" t="s">
        <v>56</v>
      </c>
      <c r="N386" s="118" t="s">
        <v>56</v>
      </c>
      <c r="O386" s="118" t="s">
        <v>56</v>
      </c>
      <c r="P386" s="118" t="s">
        <v>56</v>
      </c>
      <c r="Q386" s="118" t="s">
        <v>56</v>
      </c>
      <c r="R386" s="118" t="s">
        <v>56</v>
      </c>
      <c r="S386" s="118" t="s">
        <v>56</v>
      </c>
      <c r="T386" s="118" t="s">
        <v>56</v>
      </c>
      <c r="U386" s="118" t="s">
        <v>56</v>
      </c>
      <c r="V386" s="118" t="s">
        <v>56</v>
      </c>
      <c r="W386" s="118" t="s">
        <v>56</v>
      </c>
      <c r="X386" s="118" t="s">
        <v>56</v>
      </c>
      <c r="Y386" s="118" t="s">
        <v>56</v>
      </c>
      <c r="Z386" s="118" t="s">
        <v>56</v>
      </c>
      <c r="AA386" s="118" t="s">
        <v>56</v>
      </c>
      <c r="AB386" s="118" t="s">
        <v>56</v>
      </c>
      <c r="AC386" s="118" t="s">
        <v>56</v>
      </c>
      <c r="AD386" s="118" t="s">
        <v>56</v>
      </c>
      <c r="AE386" s="118" t="s">
        <v>56</v>
      </c>
      <c r="AI386" s="2">
        <v>0</v>
      </c>
      <c r="AM386" s="2">
        <v>0</v>
      </c>
      <c r="AQ386" s="2">
        <v>0</v>
      </c>
    </row>
    <row r="387" spans="1:43" s="118" customFormat="1" hidden="1" x14ac:dyDescent="0.3">
      <c r="A387" s="126">
        <v>2409</v>
      </c>
      <c r="B387" s="127" t="b">
        <v>1</v>
      </c>
      <c r="C387" s="127" t="s">
        <v>89</v>
      </c>
      <c r="D387" s="108">
        <v>3</v>
      </c>
      <c r="E387" s="127" t="s">
        <v>71</v>
      </c>
      <c r="F387" s="127" t="s">
        <v>44</v>
      </c>
      <c r="G387" s="122">
        <v>1</v>
      </c>
      <c r="H387" s="118" t="s">
        <v>56</v>
      </c>
      <c r="I387" s="118" t="s">
        <v>56</v>
      </c>
      <c r="J387" s="118" t="s">
        <v>56</v>
      </c>
      <c r="K387" s="118" t="s">
        <v>56</v>
      </c>
      <c r="L387" s="118" t="s">
        <v>56</v>
      </c>
      <c r="M387" s="118" t="s">
        <v>56</v>
      </c>
      <c r="N387" s="118" t="s">
        <v>56</v>
      </c>
      <c r="O387" s="118" t="s">
        <v>56</v>
      </c>
      <c r="P387" s="118" t="s">
        <v>56</v>
      </c>
      <c r="Q387" s="118" t="s">
        <v>56</v>
      </c>
      <c r="R387" s="118" t="s">
        <v>56</v>
      </c>
      <c r="S387" s="118" t="s">
        <v>56</v>
      </c>
      <c r="T387" s="118" t="s">
        <v>56</v>
      </c>
      <c r="U387" s="118" t="s">
        <v>56</v>
      </c>
      <c r="V387" s="118" t="s">
        <v>56</v>
      </c>
      <c r="W387" s="118" t="s">
        <v>56</v>
      </c>
      <c r="X387" s="118" t="s">
        <v>56</v>
      </c>
      <c r="Y387" s="118" t="s">
        <v>56</v>
      </c>
      <c r="Z387" s="118" t="s">
        <v>56</v>
      </c>
      <c r="AA387" s="118" t="s">
        <v>56</v>
      </c>
      <c r="AB387" s="118" t="s">
        <v>56</v>
      </c>
      <c r="AC387" s="118" t="s">
        <v>56</v>
      </c>
      <c r="AD387" s="118" t="s">
        <v>56</v>
      </c>
      <c r="AE387" s="118" t="s">
        <v>56</v>
      </c>
      <c r="AI387" s="117">
        <v>0</v>
      </c>
      <c r="AM387" s="117">
        <v>0</v>
      </c>
      <c r="AQ387" s="117">
        <v>0</v>
      </c>
    </row>
    <row r="388" spans="1:43" hidden="1" x14ac:dyDescent="0.3">
      <c r="A388" s="40">
        <v>2409</v>
      </c>
      <c r="B388" s="108" t="b">
        <v>1</v>
      </c>
      <c r="C388" s="127" t="s">
        <v>89</v>
      </c>
      <c r="D388" s="108">
        <v>3</v>
      </c>
      <c r="E388" s="108" t="s">
        <v>71</v>
      </c>
      <c r="F388" s="108" t="s">
        <v>44</v>
      </c>
      <c r="G388" s="121">
        <v>2</v>
      </c>
      <c r="H388" s="118" t="s">
        <v>56</v>
      </c>
      <c r="I388" s="118" t="s">
        <v>56</v>
      </c>
      <c r="J388" s="118" t="s">
        <v>56</v>
      </c>
      <c r="K388" s="118" t="s">
        <v>56</v>
      </c>
      <c r="L388" s="118" t="s">
        <v>56</v>
      </c>
      <c r="M388" s="118" t="s">
        <v>56</v>
      </c>
      <c r="N388" s="118" t="s">
        <v>56</v>
      </c>
      <c r="O388" s="118" t="s">
        <v>56</v>
      </c>
      <c r="P388" s="118" t="s">
        <v>56</v>
      </c>
      <c r="Q388" s="118" t="s">
        <v>56</v>
      </c>
      <c r="R388" s="118" t="s">
        <v>56</v>
      </c>
      <c r="S388" s="118" t="s">
        <v>56</v>
      </c>
      <c r="T388" s="118" t="s">
        <v>56</v>
      </c>
      <c r="U388" s="118" t="s">
        <v>56</v>
      </c>
      <c r="V388" s="118" t="s">
        <v>56</v>
      </c>
      <c r="W388" s="118" t="s">
        <v>56</v>
      </c>
      <c r="X388" s="118" t="s">
        <v>56</v>
      </c>
      <c r="Y388" s="118" t="s">
        <v>56</v>
      </c>
      <c r="Z388" s="118" t="s">
        <v>56</v>
      </c>
      <c r="AA388" s="118" t="s">
        <v>56</v>
      </c>
      <c r="AB388" s="118" t="s">
        <v>56</v>
      </c>
      <c r="AC388" s="118" t="s">
        <v>56</v>
      </c>
      <c r="AD388" s="118" t="s">
        <v>56</v>
      </c>
      <c r="AE388" s="118" t="s">
        <v>56</v>
      </c>
      <c r="AI388" s="2">
        <v>0</v>
      </c>
      <c r="AM388" s="2">
        <v>0</v>
      </c>
      <c r="AQ388" s="2">
        <v>0</v>
      </c>
    </row>
    <row r="389" spans="1:43" hidden="1" x14ac:dyDescent="0.3">
      <c r="A389" s="40">
        <v>2409</v>
      </c>
      <c r="B389" s="108" t="b">
        <v>1</v>
      </c>
      <c r="C389" s="127" t="s">
        <v>89</v>
      </c>
      <c r="D389" s="108">
        <v>3</v>
      </c>
      <c r="E389" s="108" t="s">
        <v>71</v>
      </c>
      <c r="F389" s="108" t="s">
        <v>44</v>
      </c>
      <c r="G389" s="121">
        <v>3</v>
      </c>
      <c r="H389" s="118" t="s">
        <v>56</v>
      </c>
      <c r="I389" s="118" t="s">
        <v>56</v>
      </c>
      <c r="J389" s="118" t="s">
        <v>56</v>
      </c>
      <c r="K389" s="118" t="s">
        <v>56</v>
      </c>
      <c r="L389" s="118" t="s">
        <v>56</v>
      </c>
      <c r="M389" s="118" t="s">
        <v>56</v>
      </c>
      <c r="N389" s="118" t="s">
        <v>56</v>
      </c>
      <c r="O389" s="118" t="s">
        <v>56</v>
      </c>
      <c r="P389" s="118" t="s">
        <v>56</v>
      </c>
      <c r="Q389" s="118" t="s">
        <v>56</v>
      </c>
      <c r="R389" s="118" t="s">
        <v>56</v>
      </c>
      <c r="S389" s="118" t="s">
        <v>56</v>
      </c>
      <c r="T389" s="118" t="s">
        <v>56</v>
      </c>
      <c r="U389" s="118" t="s">
        <v>56</v>
      </c>
      <c r="V389" s="118" t="s">
        <v>56</v>
      </c>
      <c r="W389" s="118" t="s">
        <v>56</v>
      </c>
      <c r="X389" s="118" t="s">
        <v>56</v>
      </c>
      <c r="Y389" s="118" t="s">
        <v>56</v>
      </c>
      <c r="Z389" s="118" t="s">
        <v>56</v>
      </c>
      <c r="AA389" s="118" t="s">
        <v>56</v>
      </c>
      <c r="AB389" s="118" t="s">
        <v>56</v>
      </c>
      <c r="AC389" s="118" t="s">
        <v>56</v>
      </c>
      <c r="AD389" s="118" t="s">
        <v>56</v>
      </c>
      <c r="AE389" s="118" t="s">
        <v>56</v>
      </c>
      <c r="AI389" s="2">
        <v>0</v>
      </c>
      <c r="AM389" s="2">
        <v>0</v>
      </c>
      <c r="AQ389" s="2">
        <v>0</v>
      </c>
    </row>
    <row r="390" spans="1:43" hidden="1" x14ac:dyDescent="0.3">
      <c r="A390" s="40">
        <v>2409</v>
      </c>
      <c r="B390" s="108" t="b">
        <v>1</v>
      </c>
      <c r="C390" s="127" t="s">
        <v>89</v>
      </c>
      <c r="D390" s="108">
        <v>3</v>
      </c>
      <c r="E390" s="108" t="s">
        <v>71</v>
      </c>
      <c r="F390" s="108" t="s">
        <v>44</v>
      </c>
      <c r="G390" s="121">
        <v>4</v>
      </c>
      <c r="H390" s="118" t="s">
        <v>56</v>
      </c>
      <c r="I390" s="118" t="s">
        <v>56</v>
      </c>
      <c r="J390" s="118" t="s">
        <v>56</v>
      </c>
      <c r="K390" s="118" t="s">
        <v>56</v>
      </c>
      <c r="L390" s="118" t="s">
        <v>56</v>
      </c>
      <c r="M390" s="118" t="s">
        <v>56</v>
      </c>
      <c r="N390" s="118" t="s">
        <v>56</v>
      </c>
      <c r="O390" s="118" t="s">
        <v>56</v>
      </c>
      <c r="P390" s="118" t="s">
        <v>56</v>
      </c>
      <c r="Q390" s="118" t="s">
        <v>56</v>
      </c>
      <c r="R390" s="118" t="s">
        <v>56</v>
      </c>
      <c r="S390" s="118" t="s">
        <v>56</v>
      </c>
      <c r="T390" s="118" t="s">
        <v>56</v>
      </c>
      <c r="U390" s="118" t="s">
        <v>56</v>
      </c>
      <c r="V390" s="118" t="s">
        <v>56</v>
      </c>
      <c r="W390" s="118" t="s">
        <v>56</v>
      </c>
      <c r="X390" s="118" t="s">
        <v>56</v>
      </c>
      <c r="Y390" s="118" t="s">
        <v>56</v>
      </c>
      <c r="Z390" s="118" t="s">
        <v>56</v>
      </c>
      <c r="AA390" s="118" t="s">
        <v>56</v>
      </c>
      <c r="AB390" s="118" t="s">
        <v>56</v>
      </c>
      <c r="AC390" s="118" t="s">
        <v>56</v>
      </c>
      <c r="AD390" s="118" t="s">
        <v>56</v>
      </c>
      <c r="AE390" s="118" t="s">
        <v>56</v>
      </c>
      <c r="AI390" s="2">
        <v>0</v>
      </c>
      <c r="AM390" s="2">
        <v>0</v>
      </c>
      <c r="AQ390" s="2">
        <v>0</v>
      </c>
    </row>
    <row r="391" spans="1:43" hidden="1" x14ac:dyDescent="0.3">
      <c r="A391" s="40">
        <v>2409</v>
      </c>
      <c r="B391" s="108" t="b">
        <v>1</v>
      </c>
      <c r="C391" s="127" t="s">
        <v>89</v>
      </c>
      <c r="D391" s="108">
        <v>3</v>
      </c>
      <c r="E391" s="108" t="s">
        <v>71</v>
      </c>
      <c r="F391" s="108" t="s">
        <v>45</v>
      </c>
      <c r="G391" s="121">
        <v>1</v>
      </c>
      <c r="H391" s="118" t="s">
        <v>56</v>
      </c>
      <c r="I391" s="118" t="s">
        <v>56</v>
      </c>
      <c r="J391" s="118" t="s">
        <v>56</v>
      </c>
      <c r="K391" s="118" t="s">
        <v>56</v>
      </c>
      <c r="L391" s="118" t="s">
        <v>56</v>
      </c>
      <c r="M391" s="118" t="s">
        <v>56</v>
      </c>
      <c r="N391" s="118" t="s">
        <v>56</v>
      </c>
      <c r="O391" s="118" t="s">
        <v>56</v>
      </c>
      <c r="P391" s="118" t="s">
        <v>56</v>
      </c>
      <c r="Q391" s="118" t="s">
        <v>56</v>
      </c>
      <c r="R391" s="118" t="s">
        <v>56</v>
      </c>
      <c r="S391" s="118" t="s">
        <v>56</v>
      </c>
      <c r="T391" s="118" t="s">
        <v>56</v>
      </c>
      <c r="U391" s="118" t="s">
        <v>56</v>
      </c>
      <c r="V391" s="118" t="s">
        <v>56</v>
      </c>
      <c r="W391" s="118" t="s">
        <v>56</v>
      </c>
      <c r="X391" s="118" t="s">
        <v>56</v>
      </c>
      <c r="Y391" s="118" t="s">
        <v>56</v>
      </c>
      <c r="Z391" s="118" t="s">
        <v>56</v>
      </c>
      <c r="AA391" s="118" t="s">
        <v>56</v>
      </c>
      <c r="AB391" s="118" t="s">
        <v>56</v>
      </c>
      <c r="AC391" s="118" t="s">
        <v>56</v>
      </c>
      <c r="AD391" s="118" t="s">
        <v>56</v>
      </c>
      <c r="AE391" s="118" t="s">
        <v>56</v>
      </c>
      <c r="AI391" s="2">
        <v>0</v>
      </c>
      <c r="AM391" s="2">
        <v>0</v>
      </c>
      <c r="AQ391" s="2">
        <v>0</v>
      </c>
    </row>
    <row r="392" spans="1:43" hidden="1" x14ac:dyDescent="0.3">
      <c r="A392" s="40">
        <v>2409</v>
      </c>
      <c r="B392" s="108" t="b">
        <v>1</v>
      </c>
      <c r="C392" s="127" t="s">
        <v>89</v>
      </c>
      <c r="D392" s="108">
        <v>3</v>
      </c>
      <c r="E392" s="108" t="s">
        <v>71</v>
      </c>
      <c r="F392" s="108" t="s">
        <v>45</v>
      </c>
      <c r="G392" s="121">
        <v>2</v>
      </c>
      <c r="H392" s="118" t="s">
        <v>56</v>
      </c>
      <c r="I392" s="118" t="s">
        <v>56</v>
      </c>
      <c r="J392" s="118" t="s">
        <v>56</v>
      </c>
      <c r="K392" s="118" t="s">
        <v>56</v>
      </c>
      <c r="L392" s="118" t="s">
        <v>56</v>
      </c>
      <c r="M392" s="118" t="s">
        <v>56</v>
      </c>
      <c r="N392" s="118" t="s">
        <v>56</v>
      </c>
      <c r="O392" s="118" t="s">
        <v>56</v>
      </c>
      <c r="P392" s="118" t="s">
        <v>56</v>
      </c>
      <c r="Q392" s="118" t="s">
        <v>56</v>
      </c>
      <c r="R392" s="118" t="s">
        <v>56</v>
      </c>
      <c r="S392" s="118" t="s">
        <v>56</v>
      </c>
      <c r="T392" s="118" t="s">
        <v>56</v>
      </c>
      <c r="U392" s="118" t="s">
        <v>56</v>
      </c>
      <c r="V392" s="118" t="s">
        <v>56</v>
      </c>
      <c r="W392" s="118" t="s">
        <v>56</v>
      </c>
      <c r="X392" s="118" t="s">
        <v>56</v>
      </c>
      <c r="Y392" s="118" t="s">
        <v>56</v>
      </c>
      <c r="Z392" s="118" t="s">
        <v>56</v>
      </c>
      <c r="AA392" s="118" t="s">
        <v>56</v>
      </c>
      <c r="AB392" s="118" t="s">
        <v>56</v>
      </c>
      <c r="AC392" s="118" t="s">
        <v>56</v>
      </c>
      <c r="AD392" s="118" t="s">
        <v>56</v>
      </c>
      <c r="AE392" s="118" t="s">
        <v>56</v>
      </c>
      <c r="AI392" s="2">
        <v>0</v>
      </c>
      <c r="AM392" s="2">
        <v>0</v>
      </c>
      <c r="AQ392" s="2">
        <v>0</v>
      </c>
    </row>
    <row r="393" spans="1:43" hidden="1" x14ac:dyDescent="0.3">
      <c r="A393" s="40">
        <v>2409</v>
      </c>
      <c r="B393" s="108" t="b">
        <v>1</v>
      </c>
      <c r="C393" s="127" t="s">
        <v>89</v>
      </c>
      <c r="D393" s="108">
        <v>3</v>
      </c>
      <c r="E393" s="108" t="s">
        <v>71</v>
      </c>
      <c r="F393" s="108" t="s">
        <v>45</v>
      </c>
      <c r="G393" s="121">
        <v>3</v>
      </c>
      <c r="H393" s="118" t="s">
        <v>56</v>
      </c>
      <c r="I393" s="118" t="s">
        <v>56</v>
      </c>
      <c r="J393" s="118" t="s">
        <v>56</v>
      </c>
      <c r="K393" s="118" t="s">
        <v>56</v>
      </c>
      <c r="L393" s="118" t="s">
        <v>56</v>
      </c>
      <c r="M393" s="118" t="s">
        <v>56</v>
      </c>
      <c r="N393" s="118" t="s">
        <v>56</v>
      </c>
      <c r="O393" s="118" t="s">
        <v>56</v>
      </c>
      <c r="P393" s="118" t="s">
        <v>56</v>
      </c>
      <c r="Q393" s="118" t="s">
        <v>56</v>
      </c>
      <c r="R393" s="118" t="s">
        <v>56</v>
      </c>
      <c r="S393" s="118" t="s">
        <v>56</v>
      </c>
      <c r="T393" s="118" t="s">
        <v>56</v>
      </c>
      <c r="U393" s="118" t="s">
        <v>56</v>
      </c>
      <c r="V393" s="118" t="s">
        <v>56</v>
      </c>
      <c r="W393" s="118" t="s">
        <v>56</v>
      </c>
      <c r="X393" s="118" t="s">
        <v>56</v>
      </c>
      <c r="Y393" s="118" t="s">
        <v>56</v>
      </c>
      <c r="Z393" s="118" t="s">
        <v>56</v>
      </c>
      <c r="AA393" s="118" t="s">
        <v>56</v>
      </c>
      <c r="AB393" s="118" t="s">
        <v>56</v>
      </c>
      <c r="AC393" s="118" t="s">
        <v>56</v>
      </c>
      <c r="AD393" s="118" t="s">
        <v>56</v>
      </c>
      <c r="AE393" s="118" t="s">
        <v>56</v>
      </c>
      <c r="AI393" s="2">
        <v>0</v>
      </c>
      <c r="AM393" s="2">
        <v>0</v>
      </c>
      <c r="AQ393" s="2">
        <v>0</v>
      </c>
    </row>
    <row r="394" spans="1:43" hidden="1" x14ac:dyDescent="0.3">
      <c r="A394" s="40">
        <v>2409</v>
      </c>
      <c r="B394" s="108" t="b">
        <v>1</v>
      </c>
      <c r="C394" s="127" t="s">
        <v>89</v>
      </c>
      <c r="D394" s="108">
        <v>3</v>
      </c>
      <c r="E394" s="108" t="s">
        <v>71</v>
      </c>
      <c r="F394" s="108" t="s">
        <v>45</v>
      </c>
      <c r="G394" s="121">
        <v>4</v>
      </c>
      <c r="H394" s="118" t="s">
        <v>56</v>
      </c>
      <c r="I394" s="118" t="s">
        <v>56</v>
      </c>
      <c r="J394" s="118" t="s">
        <v>56</v>
      </c>
      <c r="K394" s="118" t="s">
        <v>56</v>
      </c>
      <c r="L394" s="118" t="s">
        <v>56</v>
      </c>
      <c r="M394" s="118" t="s">
        <v>56</v>
      </c>
      <c r="N394" s="118" t="s">
        <v>56</v>
      </c>
      <c r="O394" s="118" t="s">
        <v>56</v>
      </c>
      <c r="P394" s="118" t="s">
        <v>56</v>
      </c>
      <c r="Q394" s="118" t="s">
        <v>56</v>
      </c>
      <c r="R394" s="118" t="s">
        <v>56</v>
      </c>
      <c r="S394" s="118" t="s">
        <v>56</v>
      </c>
      <c r="T394" s="118" t="s">
        <v>56</v>
      </c>
      <c r="U394" s="118" t="s">
        <v>56</v>
      </c>
      <c r="V394" s="118" t="s">
        <v>56</v>
      </c>
      <c r="W394" s="118" t="s">
        <v>56</v>
      </c>
      <c r="X394" s="118" t="s">
        <v>56</v>
      </c>
      <c r="Y394" s="118" t="s">
        <v>56</v>
      </c>
      <c r="Z394" s="118" t="s">
        <v>56</v>
      </c>
      <c r="AA394" s="118" t="s">
        <v>56</v>
      </c>
      <c r="AB394" s="118" t="s">
        <v>56</v>
      </c>
      <c r="AC394" s="118" t="s">
        <v>56</v>
      </c>
      <c r="AD394" s="118" t="s">
        <v>56</v>
      </c>
      <c r="AE394" s="118" t="s">
        <v>56</v>
      </c>
      <c r="AI394" s="2">
        <v>0</v>
      </c>
      <c r="AM394" s="2">
        <v>0</v>
      </c>
      <c r="AQ394" s="2">
        <v>0</v>
      </c>
    </row>
    <row r="395" spans="1:43" ht="9.75" customHeight="1" x14ac:dyDescent="0.3">
      <c r="A395" s="40">
        <v>2409</v>
      </c>
      <c r="B395" s="108" t="b">
        <v>1</v>
      </c>
      <c r="C395" s="127" t="s">
        <v>89</v>
      </c>
      <c r="D395" s="108">
        <v>3</v>
      </c>
      <c r="E395" s="108" t="s">
        <v>71</v>
      </c>
      <c r="F395" s="108" t="s">
        <v>46</v>
      </c>
      <c r="G395" s="121">
        <v>1</v>
      </c>
      <c r="H395" s="118" t="s">
        <v>56</v>
      </c>
      <c r="I395" s="118" t="s">
        <v>56</v>
      </c>
      <c r="J395" s="118" t="s">
        <v>56</v>
      </c>
      <c r="K395" s="118" t="s">
        <v>56</v>
      </c>
      <c r="L395" s="118" t="s">
        <v>56</v>
      </c>
      <c r="M395" s="118" t="s">
        <v>56</v>
      </c>
      <c r="N395" s="118" t="s">
        <v>56</v>
      </c>
      <c r="O395" s="118" t="s">
        <v>56</v>
      </c>
      <c r="P395" s="118" t="s">
        <v>56</v>
      </c>
      <c r="Q395" s="118" t="s">
        <v>56</v>
      </c>
      <c r="R395" s="118" t="s">
        <v>56</v>
      </c>
      <c r="S395" s="118" t="s">
        <v>56</v>
      </c>
      <c r="T395" s="118" t="s">
        <v>56</v>
      </c>
      <c r="U395" s="118" t="s">
        <v>56</v>
      </c>
      <c r="V395" s="118" t="s">
        <v>56</v>
      </c>
      <c r="W395" s="118" t="s">
        <v>56</v>
      </c>
      <c r="X395" s="118" t="s">
        <v>56</v>
      </c>
      <c r="Y395" s="118" t="s">
        <v>56</v>
      </c>
      <c r="Z395" s="118" t="s">
        <v>56</v>
      </c>
      <c r="AA395" s="118" t="s">
        <v>56</v>
      </c>
      <c r="AB395" s="118" t="s">
        <v>56</v>
      </c>
      <c r="AC395" s="118" t="s">
        <v>56</v>
      </c>
      <c r="AD395" s="118" t="s">
        <v>56</v>
      </c>
      <c r="AE395" s="118" t="s">
        <v>56</v>
      </c>
      <c r="AI395" s="2">
        <v>0</v>
      </c>
      <c r="AM395" s="2">
        <v>0</v>
      </c>
      <c r="AQ395" s="2">
        <v>0</v>
      </c>
    </row>
    <row r="396" spans="1:43" hidden="1" x14ac:dyDescent="0.3">
      <c r="A396" s="40">
        <v>2409</v>
      </c>
      <c r="B396" s="108" t="b">
        <v>1</v>
      </c>
      <c r="C396" s="127" t="s">
        <v>89</v>
      </c>
      <c r="D396" s="108">
        <v>3</v>
      </c>
      <c r="E396" s="108" t="s">
        <v>71</v>
      </c>
      <c r="F396" s="108" t="s">
        <v>46</v>
      </c>
      <c r="G396" s="121">
        <v>2</v>
      </c>
      <c r="H396" s="118" t="s">
        <v>56</v>
      </c>
      <c r="I396" s="118" t="s">
        <v>56</v>
      </c>
      <c r="J396" s="118" t="s">
        <v>56</v>
      </c>
      <c r="K396" s="118" t="s">
        <v>56</v>
      </c>
      <c r="L396" s="118" t="s">
        <v>56</v>
      </c>
      <c r="M396" s="118" t="s">
        <v>56</v>
      </c>
      <c r="N396" s="118" t="s">
        <v>56</v>
      </c>
      <c r="O396" s="118" t="s">
        <v>56</v>
      </c>
      <c r="P396" s="118" t="s">
        <v>56</v>
      </c>
      <c r="Q396" s="118" t="s">
        <v>56</v>
      </c>
      <c r="R396" s="118" t="s">
        <v>56</v>
      </c>
      <c r="S396" s="118" t="s">
        <v>56</v>
      </c>
      <c r="T396" s="118" t="s">
        <v>56</v>
      </c>
      <c r="U396" s="118" t="s">
        <v>56</v>
      </c>
      <c r="V396" s="118" t="s">
        <v>56</v>
      </c>
      <c r="W396" s="118" t="s">
        <v>56</v>
      </c>
      <c r="X396" s="118" t="s">
        <v>56</v>
      </c>
      <c r="Y396" s="118" t="s">
        <v>56</v>
      </c>
      <c r="Z396" s="118" t="s">
        <v>56</v>
      </c>
      <c r="AA396" s="118" t="s">
        <v>56</v>
      </c>
      <c r="AB396" s="118" t="s">
        <v>56</v>
      </c>
      <c r="AC396" s="118" t="s">
        <v>56</v>
      </c>
      <c r="AD396" s="118" t="s">
        <v>56</v>
      </c>
      <c r="AE396" s="118" t="s">
        <v>56</v>
      </c>
      <c r="AI396" s="2">
        <v>0</v>
      </c>
      <c r="AM396" s="2">
        <v>0</v>
      </c>
      <c r="AQ396" s="2">
        <v>0</v>
      </c>
    </row>
    <row r="397" spans="1:43" hidden="1" x14ac:dyDescent="0.3">
      <c r="A397" s="40">
        <v>2409</v>
      </c>
      <c r="B397" s="108" t="b">
        <v>1</v>
      </c>
      <c r="C397" s="127" t="s">
        <v>89</v>
      </c>
      <c r="D397" s="108">
        <v>3</v>
      </c>
      <c r="E397" s="108" t="s">
        <v>71</v>
      </c>
      <c r="F397" s="108" t="s">
        <v>46</v>
      </c>
      <c r="G397" s="121">
        <v>3</v>
      </c>
      <c r="H397" s="118" t="s">
        <v>56</v>
      </c>
      <c r="I397" s="118" t="s">
        <v>56</v>
      </c>
      <c r="J397" s="118" t="s">
        <v>56</v>
      </c>
      <c r="K397" s="118" t="s">
        <v>56</v>
      </c>
      <c r="L397" s="118" t="s">
        <v>56</v>
      </c>
      <c r="M397" s="118" t="s">
        <v>56</v>
      </c>
      <c r="N397" s="118" t="s">
        <v>56</v>
      </c>
      <c r="O397" s="118" t="s">
        <v>56</v>
      </c>
      <c r="P397" s="118" t="s">
        <v>56</v>
      </c>
      <c r="Q397" s="118" t="s">
        <v>56</v>
      </c>
      <c r="R397" s="118" t="s">
        <v>56</v>
      </c>
      <c r="S397" s="118" t="s">
        <v>56</v>
      </c>
      <c r="T397" s="118" t="s">
        <v>56</v>
      </c>
      <c r="U397" s="118" t="s">
        <v>56</v>
      </c>
      <c r="V397" s="118" t="s">
        <v>56</v>
      </c>
      <c r="W397" s="118" t="s">
        <v>56</v>
      </c>
      <c r="X397" s="118" t="s">
        <v>56</v>
      </c>
      <c r="Y397" s="118" t="s">
        <v>56</v>
      </c>
      <c r="Z397" s="118" t="s">
        <v>56</v>
      </c>
      <c r="AA397" s="118" t="s">
        <v>56</v>
      </c>
      <c r="AB397" s="118" t="s">
        <v>56</v>
      </c>
      <c r="AC397" s="118" t="s">
        <v>56</v>
      </c>
      <c r="AD397" s="118" t="s">
        <v>56</v>
      </c>
      <c r="AE397" s="118" t="s">
        <v>56</v>
      </c>
      <c r="AI397" s="2">
        <v>0</v>
      </c>
      <c r="AM397" s="2">
        <v>0</v>
      </c>
      <c r="AQ397" s="2">
        <v>0</v>
      </c>
    </row>
    <row r="398" spans="1:43" hidden="1" x14ac:dyDescent="0.3">
      <c r="A398" s="40">
        <v>2409</v>
      </c>
      <c r="B398" s="108" t="b">
        <v>1</v>
      </c>
      <c r="C398" s="127" t="s">
        <v>89</v>
      </c>
      <c r="D398" s="108">
        <v>3</v>
      </c>
      <c r="E398" s="108" t="s">
        <v>71</v>
      </c>
      <c r="F398" s="108" t="s">
        <v>46</v>
      </c>
      <c r="G398" s="121">
        <v>4</v>
      </c>
      <c r="H398" s="118" t="s">
        <v>56</v>
      </c>
      <c r="I398" s="118" t="s">
        <v>56</v>
      </c>
      <c r="J398" s="118" t="s">
        <v>56</v>
      </c>
      <c r="K398" s="118" t="s">
        <v>56</v>
      </c>
      <c r="L398" s="118" t="s">
        <v>56</v>
      </c>
      <c r="M398" s="118" t="s">
        <v>56</v>
      </c>
      <c r="N398" s="118" t="s">
        <v>56</v>
      </c>
      <c r="O398" s="118" t="s">
        <v>56</v>
      </c>
      <c r="P398" s="118" t="s">
        <v>56</v>
      </c>
      <c r="Q398" s="118" t="s">
        <v>56</v>
      </c>
      <c r="R398" s="118" t="s">
        <v>56</v>
      </c>
      <c r="S398" s="118" t="s">
        <v>56</v>
      </c>
      <c r="T398" s="118" t="s">
        <v>56</v>
      </c>
      <c r="U398" s="118" t="s">
        <v>56</v>
      </c>
      <c r="V398" s="118" t="s">
        <v>56</v>
      </c>
      <c r="W398" s="118" t="s">
        <v>56</v>
      </c>
      <c r="X398" s="118" t="s">
        <v>56</v>
      </c>
      <c r="Y398" s="118" t="s">
        <v>56</v>
      </c>
      <c r="Z398" s="118" t="s">
        <v>56</v>
      </c>
      <c r="AA398" s="118" t="s">
        <v>56</v>
      </c>
      <c r="AB398" s="118" t="s">
        <v>56</v>
      </c>
      <c r="AC398" s="118" t="s">
        <v>56</v>
      </c>
      <c r="AD398" s="118" t="s">
        <v>56</v>
      </c>
      <c r="AE398" s="118" t="s">
        <v>56</v>
      </c>
      <c r="AI398" s="2">
        <v>0</v>
      </c>
      <c r="AM398" s="2">
        <v>0</v>
      </c>
      <c r="AQ398" s="2">
        <v>0</v>
      </c>
    </row>
    <row r="399" spans="1:43" hidden="1" x14ac:dyDescent="0.3">
      <c r="A399" s="40">
        <v>2409</v>
      </c>
      <c r="B399" s="108" t="b">
        <v>1</v>
      </c>
      <c r="C399" s="127" t="s">
        <v>89</v>
      </c>
      <c r="D399" s="108">
        <v>3</v>
      </c>
      <c r="E399" s="108" t="s">
        <v>71</v>
      </c>
      <c r="F399" s="108" t="s">
        <v>217</v>
      </c>
      <c r="G399" s="121">
        <v>1</v>
      </c>
      <c r="H399" s="118" t="s">
        <v>56</v>
      </c>
      <c r="I399" s="118" t="s">
        <v>56</v>
      </c>
      <c r="J399" s="118" t="s">
        <v>56</v>
      </c>
      <c r="K399" s="118" t="s">
        <v>56</v>
      </c>
      <c r="L399" s="118" t="s">
        <v>56</v>
      </c>
      <c r="M399" s="118" t="s">
        <v>56</v>
      </c>
      <c r="N399" s="118" t="s">
        <v>56</v>
      </c>
      <c r="O399" s="118" t="s">
        <v>56</v>
      </c>
      <c r="P399" s="118" t="s">
        <v>56</v>
      </c>
      <c r="Q399" s="118" t="s">
        <v>56</v>
      </c>
      <c r="R399" s="118" t="s">
        <v>56</v>
      </c>
      <c r="S399" s="118" t="s">
        <v>56</v>
      </c>
      <c r="T399" s="118" t="s">
        <v>56</v>
      </c>
      <c r="U399" s="118" t="s">
        <v>56</v>
      </c>
      <c r="V399" s="118" t="s">
        <v>56</v>
      </c>
      <c r="W399" s="118" t="s">
        <v>56</v>
      </c>
      <c r="X399" s="118" t="s">
        <v>56</v>
      </c>
      <c r="Y399" s="118" t="s">
        <v>56</v>
      </c>
      <c r="Z399" s="118" t="s">
        <v>56</v>
      </c>
      <c r="AA399" s="118" t="s">
        <v>56</v>
      </c>
      <c r="AB399" s="118" t="s">
        <v>56</v>
      </c>
      <c r="AC399" s="118" t="s">
        <v>56</v>
      </c>
      <c r="AD399" s="118" t="s">
        <v>56</v>
      </c>
      <c r="AE399" s="118" t="s">
        <v>56</v>
      </c>
      <c r="AI399" s="2">
        <v>0</v>
      </c>
      <c r="AM399" s="2">
        <v>0</v>
      </c>
      <c r="AQ399" s="2">
        <v>0</v>
      </c>
    </row>
    <row r="400" spans="1:43" hidden="1" x14ac:dyDescent="0.3">
      <c r="A400" s="40">
        <v>2409</v>
      </c>
      <c r="B400" s="108" t="b">
        <v>1</v>
      </c>
      <c r="C400" s="127" t="s">
        <v>89</v>
      </c>
      <c r="D400" s="108">
        <v>3</v>
      </c>
      <c r="E400" s="108" t="s">
        <v>71</v>
      </c>
      <c r="F400" s="108" t="s">
        <v>217</v>
      </c>
      <c r="G400" s="121">
        <v>2</v>
      </c>
      <c r="H400" s="118" t="s">
        <v>56</v>
      </c>
      <c r="I400" s="118" t="s">
        <v>56</v>
      </c>
      <c r="J400" s="118" t="s">
        <v>56</v>
      </c>
      <c r="K400" s="118" t="s">
        <v>56</v>
      </c>
      <c r="L400" s="118" t="s">
        <v>56</v>
      </c>
      <c r="M400" s="118" t="s">
        <v>56</v>
      </c>
      <c r="N400" s="118" t="s">
        <v>56</v>
      </c>
      <c r="O400" s="118" t="s">
        <v>56</v>
      </c>
      <c r="P400" s="118" t="s">
        <v>56</v>
      </c>
      <c r="Q400" s="118" t="s">
        <v>56</v>
      </c>
      <c r="R400" s="118" t="s">
        <v>56</v>
      </c>
      <c r="S400" s="118" t="s">
        <v>56</v>
      </c>
      <c r="T400" s="118" t="s">
        <v>56</v>
      </c>
      <c r="U400" s="118" t="s">
        <v>56</v>
      </c>
      <c r="V400" s="118" t="s">
        <v>56</v>
      </c>
      <c r="W400" s="118" t="s">
        <v>56</v>
      </c>
      <c r="X400" s="118" t="s">
        <v>56</v>
      </c>
      <c r="Y400" s="118" t="s">
        <v>56</v>
      </c>
      <c r="Z400" s="118" t="s">
        <v>56</v>
      </c>
      <c r="AA400" s="118" t="s">
        <v>56</v>
      </c>
      <c r="AB400" s="118" t="s">
        <v>56</v>
      </c>
      <c r="AC400" s="118" t="s">
        <v>56</v>
      </c>
      <c r="AD400" s="118" t="s">
        <v>56</v>
      </c>
      <c r="AE400" s="118" t="s">
        <v>56</v>
      </c>
      <c r="AI400" s="2">
        <v>0</v>
      </c>
      <c r="AM400" s="2">
        <v>0</v>
      </c>
      <c r="AQ400" s="2">
        <v>0</v>
      </c>
    </row>
    <row r="401" spans="1:43" hidden="1" x14ac:dyDescent="0.3">
      <c r="A401" s="40">
        <v>2409</v>
      </c>
      <c r="B401" s="108" t="b">
        <v>1</v>
      </c>
      <c r="C401" s="127" t="s">
        <v>89</v>
      </c>
      <c r="D401" s="108">
        <v>3</v>
      </c>
      <c r="E401" s="108" t="s">
        <v>71</v>
      </c>
      <c r="F401" s="108" t="s">
        <v>217</v>
      </c>
      <c r="G401" s="121">
        <v>3</v>
      </c>
      <c r="H401" s="118" t="s">
        <v>56</v>
      </c>
      <c r="I401" s="118" t="s">
        <v>56</v>
      </c>
      <c r="J401" s="118" t="s">
        <v>56</v>
      </c>
      <c r="K401" s="118" t="s">
        <v>56</v>
      </c>
      <c r="L401" s="118" t="s">
        <v>56</v>
      </c>
      <c r="M401" s="118" t="s">
        <v>56</v>
      </c>
      <c r="N401" s="118" t="s">
        <v>56</v>
      </c>
      <c r="O401" s="118" t="s">
        <v>56</v>
      </c>
      <c r="P401" s="118" t="s">
        <v>56</v>
      </c>
      <c r="Q401" s="118" t="s">
        <v>56</v>
      </c>
      <c r="R401" s="118" t="s">
        <v>56</v>
      </c>
      <c r="S401" s="118" t="s">
        <v>56</v>
      </c>
      <c r="T401" s="118" t="s">
        <v>56</v>
      </c>
      <c r="U401" s="118" t="s">
        <v>56</v>
      </c>
      <c r="V401" s="118" t="s">
        <v>56</v>
      </c>
      <c r="W401" s="118" t="s">
        <v>56</v>
      </c>
      <c r="X401" s="118" t="s">
        <v>56</v>
      </c>
      <c r="Y401" s="118" t="s">
        <v>56</v>
      </c>
      <c r="Z401" s="118" t="s">
        <v>56</v>
      </c>
      <c r="AA401" s="118" t="s">
        <v>56</v>
      </c>
      <c r="AB401" s="118" t="s">
        <v>56</v>
      </c>
      <c r="AC401" s="118" t="s">
        <v>56</v>
      </c>
      <c r="AD401" s="118" t="s">
        <v>56</v>
      </c>
      <c r="AE401" s="118" t="s">
        <v>56</v>
      </c>
      <c r="AI401" s="2">
        <v>0</v>
      </c>
      <c r="AM401" s="2">
        <v>0</v>
      </c>
      <c r="AQ401" s="2">
        <v>0</v>
      </c>
    </row>
    <row r="402" spans="1:43" hidden="1" x14ac:dyDescent="0.3">
      <c r="A402" s="40">
        <v>2409</v>
      </c>
      <c r="B402" s="108" t="b">
        <v>1</v>
      </c>
      <c r="C402" s="127" t="s">
        <v>89</v>
      </c>
      <c r="D402" s="108">
        <v>3</v>
      </c>
      <c r="E402" s="108" t="s">
        <v>71</v>
      </c>
      <c r="F402" s="108" t="s">
        <v>217</v>
      </c>
      <c r="G402" s="121">
        <v>4</v>
      </c>
      <c r="H402" s="118" t="s">
        <v>56</v>
      </c>
      <c r="I402" s="118" t="s">
        <v>56</v>
      </c>
      <c r="J402" s="118" t="s">
        <v>56</v>
      </c>
      <c r="K402" s="118" t="s">
        <v>56</v>
      </c>
      <c r="L402" s="118" t="s">
        <v>56</v>
      </c>
      <c r="M402" s="118" t="s">
        <v>56</v>
      </c>
      <c r="N402" s="118" t="s">
        <v>56</v>
      </c>
      <c r="O402" s="118" t="s">
        <v>56</v>
      </c>
      <c r="P402" s="118" t="s">
        <v>56</v>
      </c>
      <c r="Q402" s="118" t="s">
        <v>56</v>
      </c>
      <c r="R402" s="118" t="s">
        <v>56</v>
      </c>
      <c r="S402" s="118" t="s">
        <v>56</v>
      </c>
      <c r="T402" s="118" t="s">
        <v>56</v>
      </c>
      <c r="U402" s="118" t="s">
        <v>56</v>
      </c>
      <c r="V402" s="118" t="s">
        <v>56</v>
      </c>
      <c r="W402" s="118" t="s">
        <v>56</v>
      </c>
      <c r="X402" s="118" t="s">
        <v>56</v>
      </c>
      <c r="Y402" s="118" t="s">
        <v>56</v>
      </c>
      <c r="Z402" s="118" t="s">
        <v>56</v>
      </c>
      <c r="AA402" s="118" t="s">
        <v>56</v>
      </c>
      <c r="AB402" s="118" t="s">
        <v>56</v>
      </c>
      <c r="AC402" s="118" t="s">
        <v>56</v>
      </c>
      <c r="AD402" s="118" t="s">
        <v>56</v>
      </c>
      <c r="AE402" s="118" t="s">
        <v>56</v>
      </c>
      <c r="AI402" s="2">
        <v>0</v>
      </c>
      <c r="AM402" s="2">
        <v>0</v>
      </c>
      <c r="AQ402" s="2">
        <v>0</v>
      </c>
    </row>
    <row r="403" spans="1:43" hidden="1" x14ac:dyDescent="0.3">
      <c r="A403" s="40">
        <v>2409</v>
      </c>
      <c r="B403" s="108" t="b">
        <v>1</v>
      </c>
      <c r="C403" s="127" t="s">
        <v>89</v>
      </c>
      <c r="D403" s="108">
        <v>3</v>
      </c>
      <c r="E403" s="108" t="s">
        <v>71</v>
      </c>
      <c r="F403" s="108" t="s">
        <v>47</v>
      </c>
      <c r="G403" s="121">
        <v>1</v>
      </c>
      <c r="H403" s="118" t="s">
        <v>56</v>
      </c>
      <c r="I403" s="118" t="s">
        <v>56</v>
      </c>
      <c r="J403" s="118" t="s">
        <v>56</v>
      </c>
      <c r="K403" s="118" t="s">
        <v>56</v>
      </c>
      <c r="L403" s="118" t="s">
        <v>56</v>
      </c>
      <c r="M403" s="118" t="s">
        <v>56</v>
      </c>
      <c r="N403" s="118" t="s">
        <v>56</v>
      </c>
      <c r="O403" s="118" t="s">
        <v>56</v>
      </c>
      <c r="P403" s="118" t="s">
        <v>56</v>
      </c>
      <c r="Q403" s="118" t="s">
        <v>56</v>
      </c>
      <c r="R403" s="118" t="s">
        <v>56</v>
      </c>
      <c r="S403" s="118" t="s">
        <v>56</v>
      </c>
      <c r="T403" s="118" t="s">
        <v>56</v>
      </c>
      <c r="U403" s="118" t="s">
        <v>56</v>
      </c>
      <c r="V403" s="118" t="s">
        <v>56</v>
      </c>
      <c r="W403" s="118" t="s">
        <v>56</v>
      </c>
      <c r="X403" s="118" t="s">
        <v>56</v>
      </c>
      <c r="Y403" s="118" t="s">
        <v>56</v>
      </c>
      <c r="Z403" s="118" t="s">
        <v>56</v>
      </c>
      <c r="AA403" s="118" t="s">
        <v>56</v>
      </c>
      <c r="AB403" s="118" t="s">
        <v>56</v>
      </c>
      <c r="AC403" s="118" t="s">
        <v>56</v>
      </c>
      <c r="AD403" s="118" t="s">
        <v>56</v>
      </c>
      <c r="AE403" s="118" t="s">
        <v>56</v>
      </c>
      <c r="AI403" s="2">
        <v>0</v>
      </c>
      <c r="AM403" s="2">
        <v>0</v>
      </c>
      <c r="AQ403" s="2">
        <v>0</v>
      </c>
    </row>
    <row r="404" spans="1:43" hidden="1" x14ac:dyDescent="0.3">
      <c r="A404" s="40">
        <v>2409</v>
      </c>
      <c r="B404" s="108" t="b">
        <v>1</v>
      </c>
      <c r="C404" s="127" t="s">
        <v>89</v>
      </c>
      <c r="D404" s="108">
        <v>3</v>
      </c>
      <c r="E404" s="108" t="s">
        <v>71</v>
      </c>
      <c r="F404" s="108" t="s">
        <v>47</v>
      </c>
      <c r="G404" s="121">
        <v>2</v>
      </c>
      <c r="H404" s="118" t="s">
        <v>56</v>
      </c>
      <c r="I404" s="118" t="s">
        <v>56</v>
      </c>
      <c r="J404" s="118" t="s">
        <v>56</v>
      </c>
      <c r="K404" s="118" t="s">
        <v>56</v>
      </c>
      <c r="L404" s="118" t="s">
        <v>56</v>
      </c>
      <c r="M404" s="118" t="s">
        <v>56</v>
      </c>
      <c r="N404" s="118" t="s">
        <v>56</v>
      </c>
      <c r="O404" s="118" t="s">
        <v>56</v>
      </c>
      <c r="P404" s="118" t="s">
        <v>56</v>
      </c>
      <c r="Q404" s="118" t="s">
        <v>56</v>
      </c>
      <c r="R404" s="118" t="s">
        <v>56</v>
      </c>
      <c r="S404" s="118" t="s">
        <v>56</v>
      </c>
      <c r="T404" s="118" t="s">
        <v>56</v>
      </c>
      <c r="U404" s="118" t="s">
        <v>56</v>
      </c>
      <c r="V404" s="118" t="s">
        <v>56</v>
      </c>
      <c r="W404" s="118" t="s">
        <v>56</v>
      </c>
      <c r="X404" s="118" t="s">
        <v>56</v>
      </c>
      <c r="Y404" s="118" t="s">
        <v>56</v>
      </c>
      <c r="Z404" s="118" t="s">
        <v>56</v>
      </c>
      <c r="AA404" s="118" t="s">
        <v>56</v>
      </c>
      <c r="AB404" s="118" t="s">
        <v>56</v>
      </c>
      <c r="AC404" s="118" t="s">
        <v>56</v>
      </c>
      <c r="AD404" s="118" t="s">
        <v>56</v>
      </c>
      <c r="AE404" s="118" t="s">
        <v>56</v>
      </c>
      <c r="AI404" s="2">
        <v>0</v>
      </c>
      <c r="AM404" s="2">
        <v>0</v>
      </c>
      <c r="AQ404" s="2">
        <v>0</v>
      </c>
    </row>
    <row r="405" spans="1:43" hidden="1" x14ac:dyDescent="0.3">
      <c r="A405" s="40">
        <v>2409</v>
      </c>
      <c r="B405" s="108" t="b">
        <v>1</v>
      </c>
      <c r="C405" s="127" t="s">
        <v>89</v>
      </c>
      <c r="D405" s="108">
        <v>3</v>
      </c>
      <c r="E405" s="108" t="s">
        <v>71</v>
      </c>
      <c r="F405" s="108" t="s">
        <v>47</v>
      </c>
      <c r="G405" s="121">
        <v>3</v>
      </c>
      <c r="H405" s="118" t="s">
        <v>56</v>
      </c>
      <c r="I405" s="118" t="s">
        <v>56</v>
      </c>
      <c r="J405" s="118" t="s">
        <v>56</v>
      </c>
      <c r="K405" s="118" t="s">
        <v>56</v>
      </c>
      <c r="L405" s="118" t="s">
        <v>56</v>
      </c>
      <c r="M405" s="118" t="s">
        <v>56</v>
      </c>
      <c r="N405" s="118" t="s">
        <v>56</v>
      </c>
      <c r="O405" s="118" t="s">
        <v>56</v>
      </c>
      <c r="P405" s="118" t="s">
        <v>56</v>
      </c>
      <c r="Q405" s="118" t="s">
        <v>56</v>
      </c>
      <c r="R405" s="118" t="s">
        <v>56</v>
      </c>
      <c r="S405" s="118" t="s">
        <v>56</v>
      </c>
      <c r="T405" s="118" t="s">
        <v>56</v>
      </c>
      <c r="U405" s="118" t="s">
        <v>56</v>
      </c>
      <c r="V405" s="118" t="s">
        <v>56</v>
      </c>
      <c r="W405" s="118" t="s">
        <v>56</v>
      </c>
      <c r="X405" s="118" t="s">
        <v>56</v>
      </c>
      <c r="Y405" s="118" t="s">
        <v>56</v>
      </c>
      <c r="Z405" s="118" t="s">
        <v>56</v>
      </c>
      <c r="AA405" s="118" t="s">
        <v>56</v>
      </c>
      <c r="AB405" s="118" t="s">
        <v>56</v>
      </c>
      <c r="AC405" s="118" t="s">
        <v>56</v>
      </c>
      <c r="AD405" s="118" t="s">
        <v>56</v>
      </c>
      <c r="AE405" s="118" t="s">
        <v>56</v>
      </c>
      <c r="AI405" s="2">
        <v>0</v>
      </c>
      <c r="AM405" s="2">
        <v>0</v>
      </c>
      <c r="AQ405" s="2">
        <v>0</v>
      </c>
    </row>
    <row r="406" spans="1:43" hidden="1" x14ac:dyDescent="0.3">
      <c r="A406" s="40">
        <v>2409</v>
      </c>
      <c r="B406" s="108" t="b">
        <v>1</v>
      </c>
      <c r="C406" s="127" t="s">
        <v>89</v>
      </c>
      <c r="D406" s="108">
        <v>3</v>
      </c>
      <c r="E406" s="108" t="s">
        <v>71</v>
      </c>
      <c r="F406" s="108" t="s">
        <v>47</v>
      </c>
      <c r="G406" s="121">
        <v>4</v>
      </c>
      <c r="H406" s="118" t="s">
        <v>56</v>
      </c>
      <c r="I406" s="118" t="s">
        <v>56</v>
      </c>
      <c r="J406" s="118" t="s">
        <v>56</v>
      </c>
      <c r="K406" s="118" t="s">
        <v>56</v>
      </c>
      <c r="L406" s="118" t="s">
        <v>56</v>
      </c>
      <c r="M406" s="118" t="s">
        <v>56</v>
      </c>
      <c r="N406" s="118" t="s">
        <v>56</v>
      </c>
      <c r="O406" s="118" t="s">
        <v>56</v>
      </c>
      <c r="P406" s="118" t="s">
        <v>56</v>
      </c>
      <c r="Q406" s="118" t="s">
        <v>56</v>
      </c>
      <c r="R406" s="118" t="s">
        <v>56</v>
      </c>
      <c r="S406" s="118" t="s">
        <v>56</v>
      </c>
      <c r="T406" s="118" t="s">
        <v>56</v>
      </c>
      <c r="U406" s="118" t="s">
        <v>56</v>
      </c>
      <c r="V406" s="118" t="s">
        <v>56</v>
      </c>
      <c r="W406" s="118" t="s">
        <v>56</v>
      </c>
      <c r="X406" s="118" t="s">
        <v>56</v>
      </c>
      <c r="Y406" s="118" t="s">
        <v>56</v>
      </c>
      <c r="Z406" s="118" t="s">
        <v>56</v>
      </c>
      <c r="AA406" s="118" t="s">
        <v>56</v>
      </c>
      <c r="AB406" s="118" t="s">
        <v>56</v>
      </c>
      <c r="AC406" s="118" t="s">
        <v>56</v>
      </c>
      <c r="AD406" s="118" t="s">
        <v>56</v>
      </c>
      <c r="AE406" s="118" t="s">
        <v>56</v>
      </c>
      <c r="AI406" s="2">
        <v>0</v>
      </c>
      <c r="AM406" s="2">
        <v>0</v>
      </c>
      <c r="AQ406" s="2">
        <v>0</v>
      </c>
    </row>
    <row r="407" spans="1:43" hidden="1" x14ac:dyDescent="0.3">
      <c r="A407" s="40">
        <v>2409</v>
      </c>
      <c r="B407" s="108" t="b">
        <v>1</v>
      </c>
      <c r="C407" s="127" t="s">
        <v>89</v>
      </c>
      <c r="D407" s="108">
        <v>3</v>
      </c>
      <c r="E407" s="108" t="s">
        <v>71</v>
      </c>
      <c r="F407" s="108" t="s">
        <v>56</v>
      </c>
      <c r="G407" s="121">
        <v>1</v>
      </c>
      <c r="H407" s="118" t="s">
        <v>56</v>
      </c>
      <c r="I407" s="118" t="s">
        <v>56</v>
      </c>
      <c r="J407" s="118" t="s">
        <v>56</v>
      </c>
      <c r="K407" s="118" t="s">
        <v>56</v>
      </c>
      <c r="L407" s="118" t="s">
        <v>56</v>
      </c>
      <c r="M407" s="118" t="s">
        <v>56</v>
      </c>
      <c r="N407" s="118" t="s">
        <v>56</v>
      </c>
      <c r="O407" s="118" t="s">
        <v>56</v>
      </c>
      <c r="P407" s="118" t="s">
        <v>56</v>
      </c>
      <c r="Q407" s="118" t="s">
        <v>56</v>
      </c>
      <c r="R407" s="118" t="s">
        <v>56</v>
      </c>
      <c r="S407" s="118" t="s">
        <v>56</v>
      </c>
      <c r="T407" s="118" t="s">
        <v>56</v>
      </c>
      <c r="U407" s="118" t="s">
        <v>56</v>
      </c>
      <c r="V407" s="118" t="s">
        <v>56</v>
      </c>
      <c r="W407" s="118" t="s">
        <v>56</v>
      </c>
      <c r="X407" s="118" t="s">
        <v>56</v>
      </c>
      <c r="Y407" s="118" t="s">
        <v>56</v>
      </c>
      <c r="Z407" s="118" t="s">
        <v>56</v>
      </c>
      <c r="AA407" s="118" t="s">
        <v>56</v>
      </c>
      <c r="AB407" s="118" t="s">
        <v>56</v>
      </c>
      <c r="AC407" s="118" t="s">
        <v>56</v>
      </c>
      <c r="AD407" s="118" t="s">
        <v>56</v>
      </c>
      <c r="AE407" s="118" t="s">
        <v>56</v>
      </c>
      <c r="AI407" s="2">
        <v>0</v>
      </c>
      <c r="AM407" s="2">
        <v>0</v>
      </c>
      <c r="AQ407" s="2">
        <v>0</v>
      </c>
    </row>
    <row r="408" spans="1:43" hidden="1" x14ac:dyDescent="0.3">
      <c r="A408" s="40">
        <v>2409</v>
      </c>
      <c r="B408" s="108" t="b">
        <v>1</v>
      </c>
      <c r="C408" s="127" t="s">
        <v>89</v>
      </c>
      <c r="D408" s="108">
        <v>3</v>
      </c>
      <c r="E408" s="108" t="s">
        <v>71</v>
      </c>
      <c r="F408" s="108" t="s">
        <v>56</v>
      </c>
      <c r="G408" s="121">
        <v>2</v>
      </c>
      <c r="H408" s="118" t="s">
        <v>56</v>
      </c>
      <c r="I408" s="118" t="s">
        <v>56</v>
      </c>
      <c r="J408" s="118" t="s">
        <v>56</v>
      </c>
      <c r="K408" s="118" t="s">
        <v>56</v>
      </c>
      <c r="L408" s="118" t="s">
        <v>56</v>
      </c>
      <c r="M408" s="118" t="s">
        <v>56</v>
      </c>
      <c r="N408" s="118" t="s">
        <v>56</v>
      </c>
      <c r="O408" s="118" t="s">
        <v>56</v>
      </c>
      <c r="P408" s="118" t="s">
        <v>56</v>
      </c>
      <c r="Q408" s="118" t="s">
        <v>56</v>
      </c>
      <c r="R408" s="118" t="s">
        <v>56</v>
      </c>
      <c r="S408" s="118" t="s">
        <v>56</v>
      </c>
      <c r="T408" s="118" t="s">
        <v>56</v>
      </c>
      <c r="U408" s="118" t="s">
        <v>56</v>
      </c>
      <c r="V408" s="118" t="s">
        <v>56</v>
      </c>
      <c r="W408" s="118" t="s">
        <v>56</v>
      </c>
      <c r="X408" s="118" t="s">
        <v>56</v>
      </c>
      <c r="Y408" s="118" t="s">
        <v>56</v>
      </c>
      <c r="Z408" s="118" t="s">
        <v>56</v>
      </c>
      <c r="AA408" s="118" t="s">
        <v>56</v>
      </c>
      <c r="AB408" s="118" t="s">
        <v>56</v>
      </c>
      <c r="AC408" s="118" t="s">
        <v>56</v>
      </c>
      <c r="AD408" s="118" t="s">
        <v>56</v>
      </c>
      <c r="AE408" s="118" t="s">
        <v>56</v>
      </c>
      <c r="AI408" s="2">
        <v>0</v>
      </c>
      <c r="AM408" s="2">
        <v>0</v>
      </c>
      <c r="AQ408" s="2">
        <v>0</v>
      </c>
    </row>
    <row r="409" spans="1:43" hidden="1" x14ac:dyDescent="0.3">
      <c r="A409" s="40">
        <v>2409</v>
      </c>
      <c r="B409" s="108" t="b">
        <v>1</v>
      </c>
      <c r="C409" s="127" t="s">
        <v>89</v>
      </c>
      <c r="D409" s="108">
        <v>3</v>
      </c>
      <c r="E409" s="108" t="s">
        <v>71</v>
      </c>
      <c r="F409" s="108" t="s">
        <v>56</v>
      </c>
      <c r="G409" s="121">
        <v>3</v>
      </c>
      <c r="H409" s="118" t="s">
        <v>56</v>
      </c>
      <c r="I409" s="118" t="s">
        <v>56</v>
      </c>
      <c r="J409" s="118" t="s">
        <v>56</v>
      </c>
      <c r="K409" s="118" t="s">
        <v>56</v>
      </c>
      <c r="L409" s="118" t="s">
        <v>56</v>
      </c>
      <c r="M409" s="118" t="s">
        <v>56</v>
      </c>
      <c r="N409" s="118" t="s">
        <v>56</v>
      </c>
      <c r="O409" s="118" t="s">
        <v>56</v>
      </c>
      <c r="P409" s="118" t="s">
        <v>56</v>
      </c>
      <c r="Q409" s="118" t="s">
        <v>56</v>
      </c>
      <c r="R409" s="118" t="s">
        <v>56</v>
      </c>
      <c r="S409" s="118" t="s">
        <v>56</v>
      </c>
      <c r="T409" s="118" t="s">
        <v>56</v>
      </c>
      <c r="U409" s="118" t="s">
        <v>56</v>
      </c>
      <c r="V409" s="118" t="s">
        <v>56</v>
      </c>
      <c r="W409" s="118" t="s">
        <v>56</v>
      </c>
      <c r="X409" s="118" t="s">
        <v>56</v>
      </c>
      <c r="Y409" s="118" t="s">
        <v>56</v>
      </c>
      <c r="Z409" s="118" t="s">
        <v>56</v>
      </c>
      <c r="AA409" s="118" t="s">
        <v>56</v>
      </c>
      <c r="AB409" s="118" t="s">
        <v>56</v>
      </c>
      <c r="AC409" s="118" t="s">
        <v>56</v>
      </c>
      <c r="AD409" s="118" t="s">
        <v>56</v>
      </c>
      <c r="AE409" s="118" t="s">
        <v>56</v>
      </c>
      <c r="AI409" s="2">
        <v>0</v>
      </c>
      <c r="AM409" s="2">
        <v>0</v>
      </c>
      <c r="AQ409" s="2">
        <v>0</v>
      </c>
    </row>
    <row r="410" spans="1:43" hidden="1" x14ac:dyDescent="0.3">
      <c r="A410" s="40">
        <v>2409</v>
      </c>
      <c r="B410" s="108" t="b">
        <v>1</v>
      </c>
      <c r="C410" s="127" t="s">
        <v>89</v>
      </c>
      <c r="D410" s="108">
        <v>3</v>
      </c>
      <c r="E410" s="108" t="s">
        <v>71</v>
      </c>
      <c r="F410" s="108" t="s">
        <v>56</v>
      </c>
      <c r="G410" s="121">
        <v>4</v>
      </c>
      <c r="H410" s="118" t="s">
        <v>56</v>
      </c>
      <c r="I410" s="118" t="s">
        <v>56</v>
      </c>
      <c r="J410" s="118" t="s">
        <v>56</v>
      </c>
      <c r="K410" s="118" t="s">
        <v>56</v>
      </c>
      <c r="L410" s="118" t="s">
        <v>56</v>
      </c>
      <c r="M410" s="118" t="s">
        <v>56</v>
      </c>
      <c r="N410" s="118" t="s">
        <v>56</v>
      </c>
      <c r="O410" s="118" t="s">
        <v>56</v>
      </c>
      <c r="P410" s="118" t="s">
        <v>56</v>
      </c>
      <c r="Q410" s="118" t="s">
        <v>56</v>
      </c>
      <c r="R410" s="118" t="s">
        <v>56</v>
      </c>
      <c r="S410" s="118" t="s">
        <v>56</v>
      </c>
      <c r="T410" s="118" t="s">
        <v>56</v>
      </c>
      <c r="U410" s="118" t="s">
        <v>56</v>
      </c>
      <c r="V410" s="118" t="s">
        <v>56</v>
      </c>
      <c r="W410" s="118" t="s">
        <v>56</v>
      </c>
      <c r="X410" s="118" t="s">
        <v>56</v>
      </c>
      <c r="Y410" s="118" t="s">
        <v>56</v>
      </c>
      <c r="Z410" s="118" t="s">
        <v>56</v>
      </c>
      <c r="AA410" s="118" t="s">
        <v>56</v>
      </c>
      <c r="AB410" s="118" t="s">
        <v>56</v>
      </c>
      <c r="AC410" s="118" t="s">
        <v>56</v>
      </c>
      <c r="AD410" s="118" t="s">
        <v>56</v>
      </c>
      <c r="AE410" s="118" t="s">
        <v>56</v>
      </c>
      <c r="AI410" s="2">
        <v>0</v>
      </c>
      <c r="AM410" s="2">
        <v>0</v>
      </c>
      <c r="AQ410" s="2">
        <v>0</v>
      </c>
    </row>
    <row r="411" spans="1:43" s="118" customFormat="1" hidden="1" x14ac:dyDescent="0.3">
      <c r="A411" s="126">
        <v>2410</v>
      </c>
      <c r="B411" s="127" t="b">
        <v>1</v>
      </c>
      <c r="C411" s="127" t="s">
        <v>88</v>
      </c>
      <c r="D411" s="108">
        <v>3</v>
      </c>
      <c r="E411" s="127" t="s">
        <v>71</v>
      </c>
      <c r="F411" s="127" t="s">
        <v>44</v>
      </c>
      <c r="G411" s="122">
        <v>1</v>
      </c>
      <c r="H411" s="118" t="s">
        <v>56</v>
      </c>
      <c r="I411" s="118" t="s">
        <v>56</v>
      </c>
      <c r="J411" s="118" t="s">
        <v>56</v>
      </c>
      <c r="K411" s="118" t="s">
        <v>56</v>
      </c>
      <c r="L411" s="118" t="s">
        <v>56</v>
      </c>
      <c r="M411" s="118" t="s">
        <v>56</v>
      </c>
      <c r="N411" s="118" t="s">
        <v>56</v>
      </c>
      <c r="O411" s="118" t="s">
        <v>56</v>
      </c>
      <c r="P411" s="118" t="s">
        <v>56</v>
      </c>
      <c r="Q411" s="118" t="s">
        <v>56</v>
      </c>
      <c r="R411" s="118" t="s">
        <v>56</v>
      </c>
      <c r="S411" s="118" t="s">
        <v>56</v>
      </c>
      <c r="T411" s="118" t="s">
        <v>56</v>
      </c>
      <c r="U411" s="118" t="s">
        <v>56</v>
      </c>
      <c r="V411" s="118" t="s">
        <v>56</v>
      </c>
      <c r="W411" s="118" t="s">
        <v>56</v>
      </c>
      <c r="X411" s="118" t="s">
        <v>56</v>
      </c>
      <c r="Y411" s="118" t="s">
        <v>56</v>
      </c>
      <c r="Z411" s="118" t="s">
        <v>56</v>
      </c>
      <c r="AA411" s="118" t="s">
        <v>56</v>
      </c>
      <c r="AB411" s="118" t="s">
        <v>56</v>
      </c>
      <c r="AC411" s="118" t="s">
        <v>56</v>
      </c>
      <c r="AD411" s="118" t="s">
        <v>56</v>
      </c>
      <c r="AE411" s="118" t="s">
        <v>56</v>
      </c>
      <c r="AI411" s="117">
        <v>0</v>
      </c>
      <c r="AM411" s="117">
        <v>0</v>
      </c>
      <c r="AQ411" s="117">
        <v>0</v>
      </c>
    </row>
    <row r="412" spans="1:43" hidden="1" x14ac:dyDescent="0.3">
      <c r="A412" s="40">
        <v>2410</v>
      </c>
      <c r="B412" s="108" t="b">
        <v>1</v>
      </c>
      <c r="C412" s="127" t="s">
        <v>88</v>
      </c>
      <c r="D412" s="108">
        <v>3</v>
      </c>
      <c r="E412" s="108" t="s">
        <v>71</v>
      </c>
      <c r="F412" s="108" t="s">
        <v>44</v>
      </c>
      <c r="G412" s="121">
        <v>2</v>
      </c>
      <c r="H412" s="118" t="s">
        <v>56</v>
      </c>
      <c r="I412" s="118" t="s">
        <v>56</v>
      </c>
      <c r="J412" s="118" t="s">
        <v>56</v>
      </c>
      <c r="K412" s="118" t="s">
        <v>56</v>
      </c>
      <c r="L412" s="118" t="s">
        <v>56</v>
      </c>
      <c r="M412" s="118" t="s">
        <v>56</v>
      </c>
      <c r="N412" s="118" t="s">
        <v>56</v>
      </c>
      <c r="O412" s="118" t="s">
        <v>56</v>
      </c>
      <c r="P412" s="118" t="s">
        <v>56</v>
      </c>
      <c r="Q412" s="118" t="s">
        <v>56</v>
      </c>
      <c r="R412" s="118" t="s">
        <v>56</v>
      </c>
      <c r="S412" s="118" t="s">
        <v>56</v>
      </c>
      <c r="T412" s="118" t="s">
        <v>56</v>
      </c>
      <c r="U412" s="118" t="s">
        <v>56</v>
      </c>
      <c r="V412" s="118" t="s">
        <v>56</v>
      </c>
      <c r="W412" s="118" t="s">
        <v>56</v>
      </c>
      <c r="X412" s="118" t="s">
        <v>56</v>
      </c>
      <c r="Y412" s="118" t="s">
        <v>56</v>
      </c>
      <c r="Z412" s="118" t="s">
        <v>56</v>
      </c>
      <c r="AA412" s="118" t="s">
        <v>56</v>
      </c>
      <c r="AB412" s="118" t="s">
        <v>56</v>
      </c>
      <c r="AC412" s="118" t="s">
        <v>56</v>
      </c>
      <c r="AD412" s="118" t="s">
        <v>56</v>
      </c>
      <c r="AE412" s="118" t="s">
        <v>56</v>
      </c>
      <c r="AI412" s="2">
        <v>0</v>
      </c>
      <c r="AM412" s="2">
        <v>0</v>
      </c>
      <c r="AQ412" s="2">
        <v>0</v>
      </c>
    </row>
    <row r="413" spans="1:43" hidden="1" x14ac:dyDescent="0.3">
      <c r="A413" s="40">
        <v>2410</v>
      </c>
      <c r="B413" s="108" t="b">
        <v>1</v>
      </c>
      <c r="C413" s="127" t="s">
        <v>88</v>
      </c>
      <c r="D413" s="108">
        <v>3</v>
      </c>
      <c r="E413" s="108" t="s">
        <v>71</v>
      </c>
      <c r="F413" s="108" t="s">
        <v>44</v>
      </c>
      <c r="G413" s="121">
        <v>3</v>
      </c>
      <c r="H413" s="118" t="s">
        <v>56</v>
      </c>
      <c r="I413" s="118" t="s">
        <v>56</v>
      </c>
      <c r="J413" s="118" t="s">
        <v>56</v>
      </c>
      <c r="K413" s="118" t="s">
        <v>56</v>
      </c>
      <c r="L413" s="118" t="s">
        <v>56</v>
      </c>
      <c r="M413" s="118" t="s">
        <v>56</v>
      </c>
      <c r="N413" s="118" t="s">
        <v>56</v>
      </c>
      <c r="O413" s="118" t="s">
        <v>56</v>
      </c>
      <c r="P413" s="118" t="s">
        <v>56</v>
      </c>
      <c r="Q413" s="118" t="s">
        <v>56</v>
      </c>
      <c r="R413" s="118" t="s">
        <v>56</v>
      </c>
      <c r="S413" s="118" t="s">
        <v>56</v>
      </c>
      <c r="T413" s="118" t="s">
        <v>56</v>
      </c>
      <c r="U413" s="118" t="s">
        <v>56</v>
      </c>
      <c r="V413" s="118" t="s">
        <v>56</v>
      </c>
      <c r="W413" s="118" t="s">
        <v>56</v>
      </c>
      <c r="X413" s="118" t="s">
        <v>56</v>
      </c>
      <c r="Y413" s="118" t="s">
        <v>56</v>
      </c>
      <c r="Z413" s="118" t="s">
        <v>56</v>
      </c>
      <c r="AA413" s="118" t="s">
        <v>56</v>
      </c>
      <c r="AB413" s="118" t="s">
        <v>56</v>
      </c>
      <c r="AC413" s="118" t="s">
        <v>56</v>
      </c>
      <c r="AD413" s="118" t="s">
        <v>56</v>
      </c>
      <c r="AE413" s="118" t="s">
        <v>56</v>
      </c>
      <c r="AI413" s="2">
        <v>0</v>
      </c>
      <c r="AM413" s="2">
        <v>0</v>
      </c>
      <c r="AQ413" s="2">
        <v>0</v>
      </c>
    </row>
    <row r="414" spans="1:43" hidden="1" x14ac:dyDescent="0.3">
      <c r="A414" s="40">
        <v>2410</v>
      </c>
      <c r="B414" s="108" t="b">
        <v>1</v>
      </c>
      <c r="C414" s="127" t="s">
        <v>88</v>
      </c>
      <c r="D414" s="108">
        <v>3</v>
      </c>
      <c r="E414" s="108" t="s">
        <v>71</v>
      </c>
      <c r="F414" s="108" t="s">
        <v>44</v>
      </c>
      <c r="G414" s="121">
        <v>4</v>
      </c>
      <c r="H414" s="118" t="s">
        <v>56</v>
      </c>
      <c r="I414" s="118" t="s">
        <v>56</v>
      </c>
      <c r="J414" s="118" t="s">
        <v>56</v>
      </c>
      <c r="K414" s="118" t="s">
        <v>56</v>
      </c>
      <c r="L414" s="118" t="s">
        <v>56</v>
      </c>
      <c r="M414" s="118" t="s">
        <v>56</v>
      </c>
      <c r="N414" s="118" t="s">
        <v>56</v>
      </c>
      <c r="O414" s="118" t="s">
        <v>56</v>
      </c>
      <c r="P414" s="118" t="s">
        <v>56</v>
      </c>
      <c r="Q414" s="118" t="s">
        <v>56</v>
      </c>
      <c r="R414" s="118" t="s">
        <v>56</v>
      </c>
      <c r="S414" s="118" t="s">
        <v>56</v>
      </c>
      <c r="T414" s="118" t="s">
        <v>56</v>
      </c>
      <c r="U414" s="118" t="s">
        <v>56</v>
      </c>
      <c r="V414" s="118" t="s">
        <v>56</v>
      </c>
      <c r="W414" s="118" t="s">
        <v>56</v>
      </c>
      <c r="X414" s="118" t="s">
        <v>56</v>
      </c>
      <c r="Y414" s="118" t="s">
        <v>56</v>
      </c>
      <c r="Z414" s="118" t="s">
        <v>56</v>
      </c>
      <c r="AA414" s="118" t="s">
        <v>56</v>
      </c>
      <c r="AB414" s="118" t="s">
        <v>56</v>
      </c>
      <c r="AC414" s="118" t="s">
        <v>56</v>
      </c>
      <c r="AD414" s="118" t="s">
        <v>56</v>
      </c>
      <c r="AE414" s="118" t="s">
        <v>56</v>
      </c>
      <c r="AI414" s="2">
        <v>0</v>
      </c>
      <c r="AM414" s="2">
        <v>0</v>
      </c>
      <c r="AQ414" s="2">
        <v>0</v>
      </c>
    </row>
    <row r="415" spans="1:43" hidden="1" x14ac:dyDescent="0.3">
      <c r="A415" s="40">
        <v>2410</v>
      </c>
      <c r="B415" s="108" t="b">
        <v>1</v>
      </c>
      <c r="C415" s="127" t="s">
        <v>88</v>
      </c>
      <c r="D415" s="108">
        <v>3</v>
      </c>
      <c r="E415" s="108" t="s">
        <v>71</v>
      </c>
      <c r="F415" s="108" t="s">
        <v>45</v>
      </c>
      <c r="G415" s="121">
        <v>1</v>
      </c>
      <c r="H415" s="118" t="s">
        <v>56</v>
      </c>
      <c r="I415" s="118" t="s">
        <v>56</v>
      </c>
      <c r="J415" s="118" t="s">
        <v>56</v>
      </c>
      <c r="K415" s="118" t="s">
        <v>56</v>
      </c>
      <c r="L415" s="118" t="s">
        <v>56</v>
      </c>
      <c r="M415" s="118" t="s">
        <v>56</v>
      </c>
      <c r="N415" s="118" t="s">
        <v>56</v>
      </c>
      <c r="O415" s="118" t="s">
        <v>56</v>
      </c>
      <c r="P415" s="118" t="s">
        <v>56</v>
      </c>
      <c r="Q415" s="118" t="s">
        <v>56</v>
      </c>
      <c r="R415" s="118" t="s">
        <v>56</v>
      </c>
      <c r="S415" s="118" t="s">
        <v>56</v>
      </c>
      <c r="T415" s="118" t="s">
        <v>56</v>
      </c>
      <c r="U415" s="118" t="s">
        <v>56</v>
      </c>
      <c r="V415" s="118" t="s">
        <v>56</v>
      </c>
      <c r="W415" s="118" t="s">
        <v>56</v>
      </c>
      <c r="X415" s="118" t="s">
        <v>56</v>
      </c>
      <c r="Y415" s="118" t="s">
        <v>56</v>
      </c>
      <c r="Z415" s="118" t="s">
        <v>56</v>
      </c>
      <c r="AA415" s="118" t="s">
        <v>56</v>
      </c>
      <c r="AB415" s="118" t="s">
        <v>56</v>
      </c>
      <c r="AC415" s="118" t="s">
        <v>56</v>
      </c>
      <c r="AD415" s="118" t="s">
        <v>56</v>
      </c>
      <c r="AE415" s="118" t="s">
        <v>56</v>
      </c>
      <c r="AI415" s="2">
        <v>0</v>
      </c>
      <c r="AM415" s="2">
        <v>0</v>
      </c>
      <c r="AQ415" s="2">
        <v>0</v>
      </c>
    </row>
    <row r="416" spans="1:43" hidden="1" x14ac:dyDescent="0.3">
      <c r="A416" s="40">
        <v>2410</v>
      </c>
      <c r="B416" s="108" t="b">
        <v>1</v>
      </c>
      <c r="C416" s="127" t="s">
        <v>88</v>
      </c>
      <c r="D416" s="108">
        <v>3</v>
      </c>
      <c r="E416" s="108" t="s">
        <v>71</v>
      </c>
      <c r="F416" s="108" t="s">
        <v>45</v>
      </c>
      <c r="G416" s="121">
        <v>2</v>
      </c>
      <c r="H416" s="118" t="s">
        <v>56</v>
      </c>
      <c r="I416" s="118" t="s">
        <v>56</v>
      </c>
      <c r="J416" s="118" t="s">
        <v>56</v>
      </c>
      <c r="K416" s="118" t="s">
        <v>56</v>
      </c>
      <c r="L416" s="118" t="s">
        <v>56</v>
      </c>
      <c r="M416" s="118" t="s">
        <v>56</v>
      </c>
      <c r="N416" s="118" t="s">
        <v>56</v>
      </c>
      <c r="O416" s="118" t="s">
        <v>56</v>
      </c>
      <c r="P416" s="118" t="s">
        <v>56</v>
      </c>
      <c r="Q416" s="118" t="s">
        <v>56</v>
      </c>
      <c r="R416" s="118" t="s">
        <v>56</v>
      </c>
      <c r="S416" s="118" t="s">
        <v>56</v>
      </c>
      <c r="T416" s="118" t="s">
        <v>56</v>
      </c>
      <c r="U416" s="118" t="s">
        <v>56</v>
      </c>
      <c r="V416" s="118" t="s">
        <v>56</v>
      </c>
      <c r="W416" s="118" t="s">
        <v>56</v>
      </c>
      <c r="X416" s="118" t="s">
        <v>56</v>
      </c>
      <c r="Y416" s="118" t="s">
        <v>56</v>
      </c>
      <c r="Z416" s="118" t="s">
        <v>56</v>
      </c>
      <c r="AA416" s="118" t="s">
        <v>56</v>
      </c>
      <c r="AB416" s="118" t="s">
        <v>56</v>
      </c>
      <c r="AC416" s="118" t="s">
        <v>56</v>
      </c>
      <c r="AD416" s="118" t="s">
        <v>56</v>
      </c>
      <c r="AE416" s="118" t="s">
        <v>56</v>
      </c>
      <c r="AI416" s="2">
        <v>0</v>
      </c>
      <c r="AM416" s="2">
        <v>0</v>
      </c>
      <c r="AQ416" s="2">
        <v>0</v>
      </c>
    </row>
    <row r="417" spans="1:43" hidden="1" x14ac:dyDescent="0.3">
      <c r="A417" s="40">
        <v>2410</v>
      </c>
      <c r="B417" s="108" t="b">
        <v>1</v>
      </c>
      <c r="C417" s="127" t="s">
        <v>88</v>
      </c>
      <c r="D417" s="108">
        <v>3</v>
      </c>
      <c r="E417" s="108" t="s">
        <v>71</v>
      </c>
      <c r="F417" s="108" t="s">
        <v>45</v>
      </c>
      <c r="G417" s="121">
        <v>3</v>
      </c>
      <c r="H417" s="118" t="s">
        <v>56</v>
      </c>
      <c r="I417" s="118" t="s">
        <v>56</v>
      </c>
      <c r="J417" s="118" t="s">
        <v>56</v>
      </c>
      <c r="K417" s="118" t="s">
        <v>56</v>
      </c>
      <c r="L417" s="118" t="s">
        <v>56</v>
      </c>
      <c r="M417" s="118" t="s">
        <v>56</v>
      </c>
      <c r="N417" s="118" t="s">
        <v>56</v>
      </c>
      <c r="O417" s="118" t="s">
        <v>56</v>
      </c>
      <c r="P417" s="118" t="s">
        <v>56</v>
      </c>
      <c r="Q417" s="118" t="s">
        <v>56</v>
      </c>
      <c r="R417" s="118" t="s">
        <v>56</v>
      </c>
      <c r="S417" s="118" t="s">
        <v>56</v>
      </c>
      <c r="T417" s="118" t="s">
        <v>56</v>
      </c>
      <c r="U417" s="118" t="s">
        <v>56</v>
      </c>
      <c r="V417" s="118" t="s">
        <v>56</v>
      </c>
      <c r="W417" s="118" t="s">
        <v>56</v>
      </c>
      <c r="X417" s="118" t="s">
        <v>56</v>
      </c>
      <c r="Y417" s="118" t="s">
        <v>56</v>
      </c>
      <c r="Z417" s="118" t="s">
        <v>56</v>
      </c>
      <c r="AA417" s="118" t="s">
        <v>56</v>
      </c>
      <c r="AB417" s="118" t="s">
        <v>56</v>
      </c>
      <c r="AC417" s="118" t="s">
        <v>56</v>
      </c>
      <c r="AD417" s="118" t="s">
        <v>56</v>
      </c>
      <c r="AE417" s="118" t="s">
        <v>56</v>
      </c>
      <c r="AI417" s="2">
        <v>0</v>
      </c>
      <c r="AM417" s="2">
        <v>0</v>
      </c>
      <c r="AQ417" s="2">
        <v>0</v>
      </c>
    </row>
    <row r="418" spans="1:43" hidden="1" x14ac:dyDescent="0.3">
      <c r="A418" s="40">
        <v>2410</v>
      </c>
      <c r="B418" s="108" t="b">
        <v>1</v>
      </c>
      <c r="C418" s="127" t="s">
        <v>88</v>
      </c>
      <c r="D418" s="108">
        <v>3</v>
      </c>
      <c r="E418" s="108" t="s">
        <v>71</v>
      </c>
      <c r="F418" s="108" t="s">
        <v>45</v>
      </c>
      <c r="G418" s="121">
        <v>4</v>
      </c>
      <c r="H418" s="118" t="s">
        <v>56</v>
      </c>
      <c r="I418" s="118" t="s">
        <v>56</v>
      </c>
      <c r="J418" s="118" t="s">
        <v>56</v>
      </c>
      <c r="K418" s="118" t="s">
        <v>56</v>
      </c>
      <c r="L418" s="118" t="s">
        <v>56</v>
      </c>
      <c r="M418" s="118" t="s">
        <v>56</v>
      </c>
      <c r="N418" s="118" t="s">
        <v>56</v>
      </c>
      <c r="O418" s="118" t="s">
        <v>56</v>
      </c>
      <c r="P418" s="118" t="s">
        <v>56</v>
      </c>
      <c r="Q418" s="118" t="s">
        <v>56</v>
      </c>
      <c r="R418" s="118" t="s">
        <v>56</v>
      </c>
      <c r="S418" s="118" t="s">
        <v>56</v>
      </c>
      <c r="T418" s="118" t="s">
        <v>56</v>
      </c>
      <c r="U418" s="118" t="s">
        <v>56</v>
      </c>
      <c r="V418" s="118" t="s">
        <v>56</v>
      </c>
      <c r="W418" s="118" t="s">
        <v>56</v>
      </c>
      <c r="X418" s="118" t="s">
        <v>56</v>
      </c>
      <c r="Y418" s="118" t="s">
        <v>56</v>
      </c>
      <c r="Z418" s="118" t="s">
        <v>56</v>
      </c>
      <c r="AA418" s="118" t="s">
        <v>56</v>
      </c>
      <c r="AB418" s="118" t="s">
        <v>56</v>
      </c>
      <c r="AC418" s="118" t="s">
        <v>56</v>
      </c>
      <c r="AD418" s="118" t="s">
        <v>56</v>
      </c>
      <c r="AE418" s="118" t="s">
        <v>56</v>
      </c>
      <c r="AI418" s="2">
        <v>0</v>
      </c>
      <c r="AM418" s="2">
        <v>0</v>
      </c>
      <c r="AQ418" s="2">
        <v>0</v>
      </c>
    </row>
    <row r="419" spans="1:43" hidden="1" x14ac:dyDescent="0.3">
      <c r="A419" s="40">
        <v>2410</v>
      </c>
      <c r="B419" s="108" t="b">
        <v>1</v>
      </c>
      <c r="C419" s="127" t="s">
        <v>88</v>
      </c>
      <c r="D419" s="108">
        <v>3</v>
      </c>
      <c r="E419" s="108" t="s">
        <v>71</v>
      </c>
      <c r="F419" s="108" t="s">
        <v>46</v>
      </c>
      <c r="G419" s="121">
        <v>1</v>
      </c>
      <c r="H419" s="118" t="s">
        <v>56</v>
      </c>
      <c r="I419" s="118" t="s">
        <v>56</v>
      </c>
      <c r="J419" s="118" t="s">
        <v>56</v>
      </c>
      <c r="K419" s="118" t="s">
        <v>56</v>
      </c>
      <c r="L419" s="118" t="s">
        <v>56</v>
      </c>
      <c r="M419" s="118" t="s">
        <v>56</v>
      </c>
      <c r="N419" s="118" t="s">
        <v>56</v>
      </c>
      <c r="O419" s="118" t="s">
        <v>56</v>
      </c>
      <c r="P419" s="118" t="s">
        <v>56</v>
      </c>
      <c r="Q419" s="118" t="s">
        <v>56</v>
      </c>
      <c r="R419" s="118" t="s">
        <v>56</v>
      </c>
      <c r="S419" s="118" t="s">
        <v>56</v>
      </c>
      <c r="T419" s="118" t="s">
        <v>56</v>
      </c>
      <c r="U419" s="118" t="s">
        <v>56</v>
      </c>
      <c r="V419" s="118" t="s">
        <v>56</v>
      </c>
      <c r="W419" s="118" t="s">
        <v>56</v>
      </c>
      <c r="X419" s="118" t="s">
        <v>56</v>
      </c>
      <c r="Y419" s="118" t="s">
        <v>56</v>
      </c>
      <c r="Z419" s="118" t="s">
        <v>56</v>
      </c>
      <c r="AA419" s="118" t="s">
        <v>56</v>
      </c>
      <c r="AB419" s="118" t="s">
        <v>56</v>
      </c>
      <c r="AC419" s="118" t="s">
        <v>56</v>
      </c>
      <c r="AD419" s="118" t="s">
        <v>56</v>
      </c>
      <c r="AE419" s="118" t="s">
        <v>56</v>
      </c>
      <c r="AI419" s="2">
        <v>0</v>
      </c>
      <c r="AM419" s="2">
        <v>0</v>
      </c>
      <c r="AQ419" s="2">
        <v>0</v>
      </c>
    </row>
    <row r="420" spans="1:43" hidden="1" x14ac:dyDescent="0.3">
      <c r="A420" s="40">
        <v>2410</v>
      </c>
      <c r="B420" s="108" t="b">
        <v>1</v>
      </c>
      <c r="C420" s="127" t="s">
        <v>88</v>
      </c>
      <c r="D420" s="108">
        <v>3</v>
      </c>
      <c r="E420" s="108" t="s">
        <v>71</v>
      </c>
      <c r="F420" s="108" t="s">
        <v>46</v>
      </c>
      <c r="G420" s="121">
        <v>2</v>
      </c>
      <c r="H420" s="118" t="s">
        <v>56</v>
      </c>
      <c r="I420" s="118" t="s">
        <v>56</v>
      </c>
      <c r="J420" s="118" t="s">
        <v>56</v>
      </c>
      <c r="K420" s="118" t="s">
        <v>56</v>
      </c>
      <c r="L420" s="118" t="s">
        <v>56</v>
      </c>
      <c r="M420" s="118" t="s">
        <v>56</v>
      </c>
      <c r="N420" s="118" t="s">
        <v>56</v>
      </c>
      <c r="O420" s="118" t="s">
        <v>56</v>
      </c>
      <c r="P420" s="118" t="s">
        <v>56</v>
      </c>
      <c r="Q420" s="118" t="s">
        <v>56</v>
      </c>
      <c r="R420" s="118" t="s">
        <v>56</v>
      </c>
      <c r="S420" s="118" t="s">
        <v>56</v>
      </c>
      <c r="T420" s="118" t="s">
        <v>56</v>
      </c>
      <c r="U420" s="118" t="s">
        <v>56</v>
      </c>
      <c r="V420" s="118" t="s">
        <v>56</v>
      </c>
      <c r="W420" s="118" t="s">
        <v>56</v>
      </c>
      <c r="X420" s="118" t="s">
        <v>56</v>
      </c>
      <c r="Y420" s="118" t="s">
        <v>56</v>
      </c>
      <c r="Z420" s="118" t="s">
        <v>56</v>
      </c>
      <c r="AA420" s="118" t="s">
        <v>56</v>
      </c>
      <c r="AB420" s="118" t="s">
        <v>56</v>
      </c>
      <c r="AC420" s="118" t="s">
        <v>56</v>
      </c>
      <c r="AD420" s="118" t="s">
        <v>56</v>
      </c>
      <c r="AE420" s="118" t="s">
        <v>56</v>
      </c>
      <c r="AI420" s="2">
        <v>0</v>
      </c>
      <c r="AM420" s="2">
        <v>0</v>
      </c>
      <c r="AQ420" s="2">
        <v>0</v>
      </c>
    </row>
    <row r="421" spans="1:43" hidden="1" x14ac:dyDescent="0.3">
      <c r="A421" s="40">
        <v>2410</v>
      </c>
      <c r="B421" s="108" t="b">
        <v>1</v>
      </c>
      <c r="C421" s="127" t="s">
        <v>88</v>
      </c>
      <c r="D421" s="108">
        <v>3</v>
      </c>
      <c r="E421" s="108" t="s">
        <v>71</v>
      </c>
      <c r="F421" s="108" t="s">
        <v>46</v>
      </c>
      <c r="G421" s="121">
        <v>3</v>
      </c>
      <c r="H421" s="118" t="s">
        <v>56</v>
      </c>
      <c r="I421" s="118" t="s">
        <v>56</v>
      </c>
      <c r="J421" s="118" t="s">
        <v>56</v>
      </c>
      <c r="K421" s="118" t="s">
        <v>56</v>
      </c>
      <c r="L421" s="118" t="s">
        <v>56</v>
      </c>
      <c r="M421" s="118" t="s">
        <v>56</v>
      </c>
      <c r="N421" s="118" t="s">
        <v>56</v>
      </c>
      <c r="O421" s="118" t="s">
        <v>56</v>
      </c>
      <c r="P421" s="118" t="s">
        <v>56</v>
      </c>
      <c r="Q421" s="118" t="s">
        <v>56</v>
      </c>
      <c r="R421" s="118" t="s">
        <v>56</v>
      </c>
      <c r="S421" s="118" t="s">
        <v>56</v>
      </c>
      <c r="T421" s="118" t="s">
        <v>56</v>
      </c>
      <c r="U421" s="118" t="s">
        <v>56</v>
      </c>
      <c r="V421" s="118" t="s">
        <v>56</v>
      </c>
      <c r="W421" s="118" t="s">
        <v>56</v>
      </c>
      <c r="X421" s="118" t="s">
        <v>56</v>
      </c>
      <c r="Y421" s="118" t="s">
        <v>56</v>
      </c>
      <c r="Z421" s="118" t="s">
        <v>56</v>
      </c>
      <c r="AA421" s="118" t="s">
        <v>56</v>
      </c>
      <c r="AB421" s="118" t="s">
        <v>56</v>
      </c>
      <c r="AC421" s="118" t="s">
        <v>56</v>
      </c>
      <c r="AD421" s="118" t="s">
        <v>56</v>
      </c>
      <c r="AE421" s="118" t="s">
        <v>56</v>
      </c>
      <c r="AI421" s="2">
        <v>0</v>
      </c>
      <c r="AM421" s="2">
        <v>0</v>
      </c>
      <c r="AQ421" s="2">
        <v>0</v>
      </c>
    </row>
    <row r="422" spans="1:43" hidden="1" x14ac:dyDescent="0.3">
      <c r="A422" s="40">
        <v>2410</v>
      </c>
      <c r="B422" s="108" t="b">
        <v>1</v>
      </c>
      <c r="C422" s="127" t="s">
        <v>88</v>
      </c>
      <c r="D422" s="108">
        <v>3</v>
      </c>
      <c r="E422" s="108" t="s">
        <v>71</v>
      </c>
      <c r="F422" s="108" t="s">
        <v>46</v>
      </c>
      <c r="G422" s="121">
        <v>4</v>
      </c>
      <c r="H422" s="118" t="s">
        <v>56</v>
      </c>
      <c r="I422" s="118" t="s">
        <v>56</v>
      </c>
      <c r="J422" s="118" t="s">
        <v>56</v>
      </c>
      <c r="K422" s="118" t="s">
        <v>56</v>
      </c>
      <c r="L422" s="118" t="s">
        <v>56</v>
      </c>
      <c r="M422" s="118" t="s">
        <v>56</v>
      </c>
      <c r="N422" s="118" t="s">
        <v>56</v>
      </c>
      <c r="O422" s="118" t="s">
        <v>56</v>
      </c>
      <c r="P422" s="118" t="s">
        <v>56</v>
      </c>
      <c r="Q422" s="118" t="s">
        <v>56</v>
      </c>
      <c r="R422" s="118" t="s">
        <v>56</v>
      </c>
      <c r="S422" s="118" t="s">
        <v>56</v>
      </c>
      <c r="T422" s="118" t="s">
        <v>56</v>
      </c>
      <c r="U422" s="118" t="s">
        <v>56</v>
      </c>
      <c r="V422" s="118" t="s">
        <v>56</v>
      </c>
      <c r="W422" s="118" t="s">
        <v>56</v>
      </c>
      <c r="X422" s="118" t="s">
        <v>56</v>
      </c>
      <c r="Y422" s="118" t="s">
        <v>56</v>
      </c>
      <c r="Z422" s="118" t="s">
        <v>56</v>
      </c>
      <c r="AA422" s="118" t="s">
        <v>56</v>
      </c>
      <c r="AB422" s="118" t="s">
        <v>56</v>
      </c>
      <c r="AC422" s="118" t="s">
        <v>56</v>
      </c>
      <c r="AD422" s="118" t="s">
        <v>56</v>
      </c>
      <c r="AE422" s="118" t="s">
        <v>56</v>
      </c>
      <c r="AI422" s="2">
        <v>0</v>
      </c>
      <c r="AM422" s="2">
        <v>0</v>
      </c>
      <c r="AQ422" s="2">
        <v>0</v>
      </c>
    </row>
    <row r="423" spans="1:43" hidden="1" x14ac:dyDescent="0.3">
      <c r="A423" s="40">
        <v>2410</v>
      </c>
      <c r="B423" s="108" t="b">
        <v>1</v>
      </c>
      <c r="C423" s="127" t="s">
        <v>88</v>
      </c>
      <c r="D423" s="108">
        <v>3</v>
      </c>
      <c r="E423" s="108" t="s">
        <v>71</v>
      </c>
      <c r="F423" s="108" t="s">
        <v>217</v>
      </c>
      <c r="G423" s="121">
        <v>1</v>
      </c>
      <c r="H423" s="118" t="s">
        <v>56</v>
      </c>
      <c r="I423" s="118" t="s">
        <v>56</v>
      </c>
      <c r="J423" s="118" t="s">
        <v>56</v>
      </c>
      <c r="K423" s="118" t="s">
        <v>56</v>
      </c>
      <c r="L423" s="118" t="s">
        <v>56</v>
      </c>
      <c r="M423" s="118" t="s">
        <v>56</v>
      </c>
      <c r="N423" s="118" t="s">
        <v>56</v>
      </c>
      <c r="O423" s="118" t="s">
        <v>56</v>
      </c>
      <c r="P423" s="118" t="s">
        <v>56</v>
      </c>
      <c r="Q423" s="118" t="s">
        <v>56</v>
      </c>
      <c r="R423" s="118" t="s">
        <v>56</v>
      </c>
      <c r="S423" s="118" t="s">
        <v>56</v>
      </c>
      <c r="T423" s="118" t="s">
        <v>56</v>
      </c>
      <c r="U423" s="118" t="s">
        <v>56</v>
      </c>
      <c r="V423" s="118" t="s">
        <v>56</v>
      </c>
      <c r="W423" s="118" t="s">
        <v>56</v>
      </c>
      <c r="X423" s="118" t="s">
        <v>56</v>
      </c>
      <c r="Y423" s="118" t="s">
        <v>56</v>
      </c>
      <c r="Z423" s="118" t="s">
        <v>56</v>
      </c>
      <c r="AA423" s="118" t="s">
        <v>56</v>
      </c>
      <c r="AB423" s="118" t="s">
        <v>56</v>
      </c>
      <c r="AC423" s="118" t="s">
        <v>56</v>
      </c>
      <c r="AD423" s="118" t="s">
        <v>56</v>
      </c>
      <c r="AE423" s="118" t="s">
        <v>56</v>
      </c>
      <c r="AI423" s="2">
        <v>0</v>
      </c>
      <c r="AM423" s="2">
        <v>0</v>
      </c>
      <c r="AQ423" s="2">
        <v>0</v>
      </c>
    </row>
    <row r="424" spans="1:43" hidden="1" x14ac:dyDescent="0.3">
      <c r="A424" s="40">
        <v>2410</v>
      </c>
      <c r="B424" s="108" t="b">
        <v>1</v>
      </c>
      <c r="C424" s="127" t="s">
        <v>88</v>
      </c>
      <c r="D424" s="108">
        <v>3</v>
      </c>
      <c r="E424" s="108" t="s">
        <v>71</v>
      </c>
      <c r="F424" s="108" t="s">
        <v>217</v>
      </c>
      <c r="G424" s="121">
        <v>2</v>
      </c>
      <c r="H424" s="118" t="s">
        <v>56</v>
      </c>
      <c r="I424" s="118" t="s">
        <v>56</v>
      </c>
      <c r="J424" s="118" t="s">
        <v>56</v>
      </c>
      <c r="K424" s="118" t="s">
        <v>56</v>
      </c>
      <c r="L424" s="118" t="s">
        <v>56</v>
      </c>
      <c r="M424" s="118" t="s">
        <v>56</v>
      </c>
      <c r="N424" s="118" t="s">
        <v>56</v>
      </c>
      <c r="O424" s="118" t="s">
        <v>56</v>
      </c>
      <c r="P424" s="118" t="s">
        <v>56</v>
      </c>
      <c r="Q424" s="118" t="s">
        <v>56</v>
      </c>
      <c r="R424" s="118" t="s">
        <v>56</v>
      </c>
      <c r="S424" s="118" t="s">
        <v>56</v>
      </c>
      <c r="T424" s="118" t="s">
        <v>56</v>
      </c>
      <c r="U424" s="118" t="s">
        <v>56</v>
      </c>
      <c r="V424" s="118" t="s">
        <v>56</v>
      </c>
      <c r="W424" s="118" t="s">
        <v>56</v>
      </c>
      <c r="X424" s="118" t="s">
        <v>56</v>
      </c>
      <c r="Y424" s="118" t="s">
        <v>56</v>
      </c>
      <c r="Z424" s="118" t="s">
        <v>56</v>
      </c>
      <c r="AA424" s="118" t="s">
        <v>56</v>
      </c>
      <c r="AB424" s="118" t="s">
        <v>56</v>
      </c>
      <c r="AC424" s="118" t="s">
        <v>56</v>
      </c>
      <c r="AD424" s="118" t="s">
        <v>56</v>
      </c>
      <c r="AE424" s="118" t="s">
        <v>56</v>
      </c>
      <c r="AI424" s="2">
        <v>0</v>
      </c>
      <c r="AM424" s="2">
        <v>0</v>
      </c>
      <c r="AQ424" s="2">
        <v>0</v>
      </c>
    </row>
    <row r="425" spans="1:43" hidden="1" x14ac:dyDescent="0.3">
      <c r="A425" s="40">
        <v>2410</v>
      </c>
      <c r="B425" s="108" t="b">
        <v>1</v>
      </c>
      <c r="C425" s="127" t="s">
        <v>88</v>
      </c>
      <c r="D425" s="108">
        <v>3</v>
      </c>
      <c r="E425" s="108" t="s">
        <v>71</v>
      </c>
      <c r="F425" s="108" t="s">
        <v>217</v>
      </c>
      <c r="G425" s="121">
        <v>3</v>
      </c>
      <c r="H425" s="118" t="s">
        <v>56</v>
      </c>
      <c r="I425" s="118" t="s">
        <v>56</v>
      </c>
      <c r="J425" s="118" t="s">
        <v>56</v>
      </c>
      <c r="K425" s="118" t="s">
        <v>56</v>
      </c>
      <c r="L425" s="118" t="s">
        <v>56</v>
      </c>
      <c r="M425" s="118" t="s">
        <v>56</v>
      </c>
      <c r="N425" s="118" t="s">
        <v>56</v>
      </c>
      <c r="O425" s="118" t="s">
        <v>56</v>
      </c>
      <c r="P425" s="118" t="s">
        <v>56</v>
      </c>
      <c r="Q425" s="118" t="s">
        <v>56</v>
      </c>
      <c r="R425" s="118" t="s">
        <v>56</v>
      </c>
      <c r="S425" s="118" t="s">
        <v>56</v>
      </c>
      <c r="T425" s="118" t="s">
        <v>56</v>
      </c>
      <c r="U425" s="118" t="s">
        <v>56</v>
      </c>
      <c r="V425" s="118" t="s">
        <v>56</v>
      </c>
      <c r="W425" s="118" t="s">
        <v>56</v>
      </c>
      <c r="X425" s="118" t="s">
        <v>56</v>
      </c>
      <c r="Y425" s="118" t="s">
        <v>56</v>
      </c>
      <c r="Z425" s="118" t="s">
        <v>56</v>
      </c>
      <c r="AA425" s="118" t="s">
        <v>56</v>
      </c>
      <c r="AB425" s="118" t="s">
        <v>56</v>
      </c>
      <c r="AC425" s="118" t="s">
        <v>56</v>
      </c>
      <c r="AD425" s="118" t="s">
        <v>56</v>
      </c>
      <c r="AE425" s="118" t="s">
        <v>56</v>
      </c>
      <c r="AI425" s="2">
        <v>0</v>
      </c>
      <c r="AM425" s="2">
        <v>0</v>
      </c>
      <c r="AQ425" s="2">
        <v>0</v>
      </c>
    </row>
    <row r="426" spans="1:43" hidden="1" x14ac:dyDescent="0.3">
      <c r="A426" s="40">
        <v>2410</v>
      </c>
      <c r="B426" s="108" t="b">
        <v>1</v>
      </c>
      <c r="C426" s="127" t="s">
        <v>88</v>
      </c>
      <c r="D426" s="108">
        <v>3</v>
      </c>
      <c r="E426" s="108" t="s">
        <v>71</v>
      </c>
      <c r="F426" s="108" t="s">
        <v>217</v>
      </c>
      <c r="G426" s="121">
        <v>4</v>
      </c>
      <c r="H426" s="118" t="s">
        <v>56</v>
      </c>
      <c r="I426" s="118" t="s">
        <v>56</v>
      </c>
      <c r="J426" s="118" t="s">
        <v>56</v>
      </c>
      <c r="K426" s="118" t="s">
        <v>56</v>
      </c>
      <c r="L426" s="118" t="s">
        <v>56</v>
      </c>
      <c r="M426" s="118" t="s">
        <v>56</v>
      </c>
      <c r="N426" s="118" t="s">
        <v>56</v>
      </c>
      <c r="O426" s="118" t="s">
        <v>56</v>
      </c>
      <c r="P426" s="118" t="s">
        <v>56</v>
      </c>
      <c r="Q426" s="118" t="s">
        <v>56</v>
      </c>
      <c r="R426" s="118" t="s">
        <v>56</v>
      </c>
      <c r="S426" s="118" t="s">
        <v>56</v>
      </c>
      <c r="T426" s="118" t="s">
        <v>56</v>
      </c>
      <c r="U426" s="118" t="s">
        <v>56</v>
      </c>
      <c r="V426" s="118" t="s">
        <v>56</v>
      </c>
      <c r="W426" s="118" t="s">
        <v>56</v>
      </c>
      <c r="X426" s="118" t="s">
        <v>56</v>
      </c>
      <c r="Y426" s="118" t="s">
        <v>56</v>
      </c>
      <c r="Z426" s="118" t="s">
        <v>56</v>
      </c>
      <c r="AA426" s="118" t="s">
        <v>56</v>
      </c>
      <c r="AB426" s="118" t="s">
        <v>56</v>
      </c>
      <c r="AC426" s="118" t="s">
        <v>56</v>
      </c>
      <c r="AD426" s="118" t="s">
        <v>56</v>
      </c>
      <c r="AE426" s="118" t="s">
        <v>56</v>
      </c>
      <c r="AI426" s="2">
        <v>0</v>
      </c>
      <c r="AM426" s="2">
        <v>0</v>
      </c>
      <c r="AQ426" s="2">
        <v>0</v>
      </c>
    </row>
    <row r="427" spans="1:43" hidden="1" x14ac:dyDescent="0.3">
      <c r="A427" s="40">
        <v>2410</v>
      </c>
      <c r="B427" s="108" t="b">
        <v>1</v>
      </c>
      <c r="C427" s="127" t="s">
        <v>88</v>
      </c>
      <c r="D427" s="108">
        <v>3</v>
      </c>
      <c r="E427" s="108" t="s">
        <v>71</v>
      </c>
      <c r="F427" s="108" t="s">
        <v>47</v>
      </c>
      <c r="G427" s="121">
        <v>1</v>
      </c>
      <c r="H427" s="118" t="s">
        <v>56</v>
      </c>
      <c r="I427" s="118" t="s">
        <v>56</v>
      </c>
      <c r="J427" s="118" t="s">
        <v>56</v>
      </c>
      <c r="K427" s="118" t="s">
        <v>56</v>
      </c>
      <c r="L427" s="118" t="s">
        <v>56</v>
      </c>
      <c r="M427" s="118" t="s">
        <v>56</v>
      </c>
      <c r="N427" s="118" t="s">
        <v>56</v>
      </c>
      <c r="O427" s="118" t="s">
        <v>56</v>
      </c>
      <c r="P427" s="118" t="s">
        <v>56</v>
      </c>
      <c r="Q427" s="118" t="s">
        <v>56</v>
      </c>
      <c r="R427" s="118" t="s">
        <v>56</v>
      </c>
      <c r="S427" s="118" t="s">
        <v>56</v>
      </c>
      <c r="T427" s="118" t="s">
        <v>56</v>
      </c>
      <c r="U427" s="118" t="s">
        <v>56</v>
      </c>
      <c r="V427" s="118" t="s">
        <v>56</v>
      </c>
      <c r="W427" s="118" t="s">
        <v>56</v>
      </c>
      <c r="X427" s="118" t="s">
        <v>56</v>
      </c>
      <c r="Y427" s="118" t="s">
        <v>56</v>
      </c>
      <c r="Z427" s="118" t="s">
        <v>56</v>
      </c>
      <c r="AA427" s="118" t="s">
        <v>56</v>
      </c>
      <c r="AB427" s="118" t="s">
        <v>56</v>
      </c>
      <c r="AC427" s="118" t="s">
        <v>56</v>
      </c>
      <c r="AD427" s="118" t="s">
        <v>56</v>
      </c>
      <c r="AE427" s="118" t="s">
        <v>56</v>
      </c>
      <c r="AI427" s="2">
        <v>0</v>
      </c>
      <c r="AM427" s="2">
        <v>0</v>
      </c>
      <c r="AQ427" s="2">
        <v>0</v>
      </c>
    </row>
    <row r="428" spans="1:43" hidden="1" x14ac:dyDescent="0.3">
      <c r="A428" s="40">
        <v>2410</v>
      </c>
      <c r="B428" s="108" t="b">
        <v>1</v>
      </c>
      <c r="C428" s="127" t="s">
        <v>88</v>
      </c>
      <c r="D428" s="108">
        <v>3</v>
      </c>
      <c r="E428" s="108" t="s">
        <v>71</v>
      </c>
      <c r="F428" s="108" t="s">
        <v>47</v>
      </c>
      <c r="G428" s="121">
        <v>2</v>
      </c>
      <c r="H428" s="118" t="s">
        <v>56</v>
      </c>
      <c r="I428" s="118" t="s">
        <v>56</v>
      </c>
      <c r="J428" s="118" t="s">
        <v>56</v>
      </c>
      <c r="K428" s="118" t="s">
        <v>56</v>
      </c>
      <c r="L428" s="118" t="s">
        <v>56</v>
      </c>
      <c r="M428" s="118" t="s">
        <v>56</v>
      </c>
      <c r="N428" s="118" t="s">
        <v>56</v>
      </c>
      <c r="O428" s="118" t="s">
        <v>56</v>
      </c>
      <c r="P428" s="118" t="s">
        <v>56</v>
      </c>
      <c r="Q428" s="118" t="s">
        <v>56</v>
      </c>
      <c r="R428" s="118" t="s">
        <v>56</v>
      </c>
      <c r="S428" s="118" t="s">
        <v>56</v>
      </c>
      <c r="T428" s="118" t="s">
        <v>56</v>
      </c>
      <c r="U428" s="118" t="s">
        <v>56</v>
      </c>
      <c r="V428" s="118" t="s">
        <v>56</v>
      </c>
      <c r="W428" s="118" t="s">
        <v>56</v>
      </c>
      <c r="X428" s="118" t="s">
        <v>56</v>
      </c>
      <c r="Y428" s="118" t="s">
        <v>56</v>
      </c>
      <c r="Z428" s="118" t="s">
        <v>56</v>
      </c>
      <c r="AA428" s="118" t="s">
        <v>56</v>
      </c>
      <c r="AB428" s="118" t="s">
        <v>56</v>
      </c>
      <c r="AC428" s="118" t="s">
        <v>56</v>
      </c>
      <c r="AD428" s="118" t="s">
        <v>56</v>
      </c>
      <c r="AE428" s="118" t="s">
        <v>56</v>
      </c>
      <c r="AI428" s="2">
        <v>0</v>
      </c>
      <c r="AM428" s="2">
        <v>0</v>
      </c>
      <c r="AQ428" s="2">
        <v>0</v>
      </c>
    </row>
    <row r="429" spans="1:43" hidden="1" x14ac:dyDescent="0.3">
      <c r="A429" s="40">
        <v>2410</v>
      </c>
      <c r="B429" s="108" t="b">
        <v>1</v>
      </c>
      <c r="C429" s="127" t="s">
        <v>88</v>
      </c>
      <c r="D429" s="108">
        <v>3</v>
      </c>
      <c r="E429" s="108" t="s">
        <v>71</v>
      </c>
      <c r="F429" s="108" t="s">
        <v>47</v>
      </c>
      <c r="G429" s="121">
        <v>3</v>
      </c>
      <c r="H429" s="118" t="s">
        <v>56</v>
      </c>
      <c r="I429" s="118" t="s">
        <v>56</v>
      </c>
      <c r="J429" s="118" t="s">
        <v>56</v>
      </c>
      <c r="K429" s="118" t="s">
        <v>56</v>
      </c>
      <c r="L429" s="118" t="s">
        <v>56</v>
      </c>
      <c r="M429" s="118" t="s">
        <v>56</v>
      </c>
      <c r="N429" s="118" t="s">
        <v>56</v>
      </c>
      <c r="O429" s="118" t="s">
        <v>56</v>
      </c>
      <c r="P429" s="118" t="s">
        <v>56</v>
      </c>
      <c r="Q429" s="118" t="s">
        <v>56</v>
      </c>
      <c r="R429" s="118" t="s">
        <v>56</v>
      </c>
      <c r="S429" s="118" t="s">
        <v>56</v>
      </c>
      <c r="T429" s="118" t="s">
        <v>56</v>
      </c>
      <c r="U429" s="118" t="s">
        <v>56</v>
      </c>
      <c r="V429" s="118" t="s">
        <v>56</v>
      </c>
      <c r="W429" s="118" t="s">
        <v>56</v>
      </c>
      <c r="X429" s="118" t="s">
        <v>56</v>
      </c>
      <c r="Y429" s="118" t="s">
        <v>56</v>
      </c>
      <c r="Z429" s="118" t="s">
        <v>56</v>
      </c>
      <c r="AA429" s="118" t="s">
        <v>56</v>
      </c>
      <c r="AB429" s="118" t="s">
        <v>56</v>
      </c>
      <c r="AC429" s="118" t="s">
        <v>56</v>
      </c>
      <c r="AD429" s="118" t="s">
        <v>56</v>
      </c>
      <c r="AE429" s="118" t="s">
        <v>56</v>
      </c>
      <c r="AI429" s="2">
        <v>0</v>
      </c>
      <c r="AM429" s="2">
        <v>0</v>
      </c>
      <c r="AQ429" s="2">
        <v>0</v>
      </c>
    </row>
    <row r="430" spans="1:43" hidden="1" x14ac:dyDescent="0.3">
      <c r="A430" s="40">
        <v>2410</v>
      </c>
      <c r="B430" s="108" t="b">
        <v>1</v>
      </c>
      <c r="C430" s="127" t="s">
        <v>88</v>
      </c>
      <c r="D430" s="108">
        <v>3</v>
      </c>
      <c r="E430" s="108" t="s">
        <v>71</v>
      </c>
      <c r="F430" s="108" t="s">
        <v>47</v>
      </c>
      <c r="G430" s="121">
        <v>4</v>
      </c>
      <c r="H430" s="118" t="s">
        <v>56</v>
      </c>
      <c r="I430" s="118" t="s">
        <v>56</v>
      </c>
      <c r="J430" s="118" t="s">
        <v>56</v>
      </c>
      <c r="K430" s="118" t="s">
        <v>56</v>
      </c>
      <c r="L430" s="118" t="s">
        <v>56</v>
      </c>
      <c r="M430" s="118" t="s">
        <v>56</v>
      </c>
      <c r="N430" s="118" t="s">
        <v>56</v>
      </c>
      <c r="O430" s="118" t="s">
        <v>56</v>
      </c>
      <c r="P430" s="118" t="s">
        <v>56</v>
      </c>
      <c r="Q430" s="118" t="s">
        <v>56</v>
      </c>
      <c r="R430" s="118" t="s">
        <v>56</v>
      </c>
      <c r="S430" s="118" t="s">
        <v>56</v>
      </c>
      <c r="T430" s="118" t="s">
        <v>56</v>
      </c>
      <c r="U430" s="118" t="s">
        <v>56</v>
      </c>
      <c r="V430" s="118" t="s">
        <v>56</v>
      </c>
      <c r="W430" s="118" t="s">
        <v>56</v>
      </c>
      <c r="X430" s="118" t="s">
        <v>56</v>
      </c>
      <c r="Y430" s="118" t="s">
        <v>56</v>
      </c>
      <c r="Z430" s="118" t="s">
        <v>56</v>
      </c>
      <c r="AA430" s="118" t="s">
        <v>56</v>
      </c>
      <c r="AB430" s="118" t="s">
        <v>56</v>
      </c>
      <c r="AC430" s="118" t="s">
        <v>56</v>
      </c>
      <c r="AD430" s="118" t="s">
        <v>56</v>
      </c>
      <c r="AE430" s="118" t="s">
        <v>56</v>
      </c>
      <c r="AI430" s="2">
        <v>0</v>
      </c>
      <c r="AM430" s="2">
        <v>0</v>
      </c>
      <c r="AQ430" s="2">
        <v>0</v>
      </c>
    </row>
    <row r="431" spans="1:43" hidden="1" x14ac:dyDescent="0.3">
      <c r="A431" s="40">
        <v>2410</v>
      </c>
      <c r="B431" s="108" t="b">
        <v>1</v>
      </c>
      <c r="C431" s="127" t="s">
        <v>88</v>
      </c>
      <c r="D431" s="108">
        <v>3</v>
      </c>
      <c r="E431" s="108" t="s">
        <v>71</v>
      </c>
      <c r="F431" s="108" t="s">
        <v>56</v>
      </c>
      <c r="G431" s="121">
        <v>1</v>
      </c>
      <c r="H431" s="118" t="s">
        <v>56</v>
      </c>
      <c r="I431" s="118" t="s">
        <v>56</v>
      </c>
      <c r="J431" s="118" t="s">
        <v>56</v>
      </c>
      <c r="K431" s="118" t="s">
        <v>56</v>
      </c>
      <c r="L431" s="118" t="s">
        <v>56</v>
      </c>
      <c r="M431" s="118" t="s">
        <v>56</v>
      </c>
      <c r="N431" s="118" t="s">
        <v>56</v>
      </c>
      <c r="O431" s="118" t="s">
        <v>56</v>
      </c>
      <c r="P431" s="118" t="s">
        <v>56</v>
      </c>
      <c r="Q431" s="118" t="s">
        <v>56</v>
      </c>
      <c r="R431" s="118" t="s">
        <v>56</v>
      </c>
      <c r="S431" s="118" t="s">
        <v>56</v>
      </c>
      <c r="T431" s="118" t="s">
        <v>56</v>
      </c>
      <c r="U431" s="118" t="s">
        <v>56</v>
      </c>
      <c r="V431" s="118" t="s">
        <v>56</v>
      </c>
      <c r="W431" s="118" t="s">
        <v>56</v>
      </c>
      <c r="X431" s="118" t="s">
        <v>56</v>
      </c>
      <c r="Y431" s="118" t="s">
        <v>56</v>
      </c>
      <c r="Z431" s="118" t="s">
        <v>56</v>
      </c>
      <c r="AA431" s="118" t="s">
        <v>56</v>
      </c>
      <c r="AB431" s="118" t="s">
        <v>56</v>
      </c>
      <c r="AC431" s="118" t="s">
        <v>56</v>
      </c>
      <c r="AD431" s="118" t="s">
        <v>56</v>
      </c>
      <c r="AE431" s="118" t="s">
        <v>56</v>
      </c>
      <c r="AI431" s="2">
        <v>0</v>
      </c>
      <c r="AM431" s="2">
        <v>0</v>
      </c>
      <c r="AQ431" s="2">
        <v>0</v>
      </c>
    </row>
    <row r="432" spans="1:43" hidden="1" x14ac:dyDescent="0.3">
      <c r="A432" s="40">
        <v>2410</v>
      </c>
      <c r="B432" s="108" t="b">
        <v>1</v>
      </c>
      <c r="C432" s="127" t="s">
        <v>88</v>
      </c>
      <c r="D432" s="108">
        <v>3</v>
      </c>
      <c r="E432" s="108" t="s">
        <v>71</v>
      </c>
      <c r="F432" s="108" t="s">
        <v>56</v>
      </c>
      <c r="G432" s="121">
        <v>2</v>
      </c>
      <c r="H432" s="118" t="s">
        <v>56</v>
      </c>
      <c r="I432" s="118" t="s">
        <v>56</v>
      </c>
      <c r="J432" s="118" t="s">
        <v>56</v>
      </c>
      <c r="K432" s="118" t="s">
        <v>56</v>
      </c>
      <c r="L432" s="118" t="s">
        <v>56</v>
      </c>
      <c r="M432" s="118" t="s">
        <v>56</v>
      </c>
      <c r="N432" s="118" t="s">
        <v>56</v>
      </c>
      <c r="O432" s="118" t="s">
        <v>56</v>
      </c>
      <c r="P432" s="118" t="s">
        <v>56</v>
      </c>
      <c r="Q432" s="118" t="s">
        <v>56</v>
      </c>
      <c r="R432" s="118" t="s">
        <v>56</v>
      </c>
      <c r="S432" s="118" t="s">
        <v>56</v>
      </c>
      <c r="T432" s="118" t="s">
        <v>56</v>
      </c>
      <c r="U432" s="118" t="s">
        <v>56</v>
      </c>
      <c r="V432" s="118" t="s">
        <v>56</v>
      </c>
      <c r="W432" s="118" t="s">
        <v>56</v>
      </c>
      <c r="X432" s="118" t="s">
        <v>56</v>
      </c>
      <c r="Y432" s="118" t="s">
        <v>56</v>
      </c>
      <c r="Z432" s="118" t="s">
        <v>56</v>
      </c>
      <c r="AA432" s="118" t="s">
        <v>56</v>
      </c>
      <c r="AB432" s="118" t="s">
        <v>56</v>
      </c>
      <c r="AC432" s="118" t="s">
        <v>56</v>
      </c>
      <c r="AD432" s="118" t="s">
        <v>56</v>
      </c>
      <c r="AE432" s="118" t="s">
        <v>56</v>
      </c>
      <c r="AI432" s="2">
        <v>0</v>
      </c>
      <c r="AM432" s="2">
        <v>0</v>
      </c>
      <c r="AQ432" s="2">
        <v>0</v>
      </c>
    </row>
    <row r="433" spans="1:43" hidden="1" x14ac:dyDescent="0.3">
      <c r="A433" s="40">
        <v>2410</v>
      </c>
      <c r="B433" s="108" t="b">
        <v>1</v>
      </c>
      <c r="C433" s="127" t="s">
        <v>88</v>
      </c>
      <c r="D433" s="108">
        <v>3</v>
      </c>
      <c r="E433" s="108" t="s">
        <v>71</v>
      </c>
      <c r="F433" s="108" t="s">
        <v>56</v>
      </c>
      <c r="G433" s="121">
        <v>3</v>
      </c>
      <c r="H433" s="118" t="s">
        <v>56</v>
      </c>
      <c r="I433" s="118" t="s">
        <v>56</v>
      </c>
      <c r="J433" s="118" t="s">
        <v>56</v>
      </c>
      <c r="K433" s="118" t="s">
        <v>56</v>
      </c>
      <c r="L433" s="118" t="s">
        <v>56</v>
      </c>
      <c r="M433" s="118" t="s">
        <v>56</v>
      </c>
      <c r="N433" s="118" t="s">
        <v>56</v>
      </c>
      <c r="O433" s="118" t="s">
        <v>56</v>
      </c>
      <c r="P433" s="118" t="s">
        <v>56</v>
      </c>
      <c r="Q433" s="118" t="s">
        <v>56</v>
      </c>
      <c r="R433" s="118" t="s">
        <v>56</v>
      </c>
      <c r="S433" s="118" t="s">
        <v>56</v>
      </c>
      <c r="T433" s="118" t="s">
        <v>56</v>
      </c>
      <c r="U433" s="118" t="s">
        <v>56</v>
      </c>
      <c r="V433" s="118" t="s">
        <v>56</v>
      </c>
      <c r="W433" s="118" t="s">
        <v>56</v>
      </c>
      <c r="X433" s="118" t="s">
        <v>56</v>
      </c>
      <c r="Y433" s="118" t="s">
        <v>56</v>
      </c>
      <c r="Z433" s="118" t="s">
        <v>56</v>
      </c>
      <c r="AA433" s="118" t="s">
        <v>56</v>
      </c>
      <c r="AB433" s="118" t="s">
        <v>56</v>
      </c>
      <c r="AC433" s="118" t="s">
        <v>56</v>
      </c>
      <c r="AD433" s="118" t="s">
        <v>56</v>
      </c>
      <c r="AE433" s="118" t="s">
        <v>56</v>
      </c>
      <c r="AI433" s="2">
        <v>0</v>
      </c>
      <c r="AM433" s="2">
        <v>0</v>
      </c>
      <c r="AQ433" s="2">
        <v>0</v>
      </c>
    </row>
    <row r="434" spans="1:43" hidden="1" x14ac:dyDescent="0.3">
      <c r="A434" s="40">
        <v>2410</v>
      </c>
      <c r="B434" s="108" t="b">
        <v>1</v>
      </c>
      <c r="C434" s="127" t="s">
        <v>88</v>
      </c>
      <c r="D434" s="108">
        <v>3</v>
      </c>
      <c r="E434" s="108" t="s">
        <v>71</v>
      </c>
      <c r="F434" s="108" t="s">
        <v>56</v>
      </c>
      <c r="G434" s="121">
        <v>4</v>
      </c>
      <c r="H434" s="118" t="s">
        <v>56</v>
      </c>
      <c r="I434" s="118" t="s">
        <v>56</v>
      </c>
      <c r="J434" s="118" t="s">
        <v>56</v>
      </c>
      <c r="K434" s="118" t="s">
        <v>56</v>
      </c>
      <c r="L434" s="118" t="s">
        <v>56</v>
      </c>
      <c r="M434" s="118" t="s">
        <v>56</v>
      </c>
      <c r="N434" s="118" t="s">
        <v>56</v>
      </c>
      <c r="O434" s="118" t="s">
        <v>56</v>
      </c>
      <c r="P434" s="118" t="s">
        <v>56</v>
      </c>
      <c r="Q434" s="118" t="s">
        <v>56</v>
      </c>
      <c r="R434" s="118" t="s">
        <v>56</v>
      </c>
      <c r="S434" s="118" t="s">
        <v>56</v>
      </c>
      <c r="T434" s="118" t="s">
        <v>56</v>
      </c>
      <c r="U434" s="118" t="s">
        <v>56</v>
      </c>
      <c r="V434" s="118" t="s">
        <v>56</v>
      </c>
      <c r="W434" s="118" t="s">
        <v>56</v>
      </c>
      <c r="X434" s="118" t="s">
        <v>56</v>
      </c>
      <c r="Y434" s="118" t="s">
        <v>56</v>
      </c>
      <c r="Z434" s="118" t="s">
        <v>56</v>
      </c>
      <c r="AA434" s="118" t="s">
        <v>56</v>
      </c>
      <c r="AB434" s="118" t="s">
        <v>56</v>
      </c>
      <c r="AC434" s="118" t="s">
        <v>56</v>
      </c>
      <c r="AD434" s="118" t="s">
        <v>56</v>
      </c>
      <c r="AE434" s="118" t="s">
        <v>56</v>
      </c>
      <c r="AI434" s="2">
        <v>0</v>
      </c>
      <c r="AM434" s="2">
        <v>0</v>
      </c>
      <c r="AQ434" s="2">
        <v>0</v>
      </c>
    </row>
    <row r="435" spans="1:43" x14ac:dyDescent="0.3">
      <c r="A435" s="108">
        <v>2542</v>
      </c>
      <c r="B435" s="127" t="b">
        <v>0</v>
      </c>
      <c r="C435" s="127" t="s">
        <v>88</v>
      </c>
      <c r="D435" s="167">
        <v>4</v>
      </c>
      <c r="E435" s="127" t="s">
        <v>71</v>
      </c>
      <c r="F435" s="127" t="s">
        <v>44</v>
      </c>
      <c r="G435" s="122">
        <v>1</v>
      </c>
      <c r="H435">
        <v>1068.1115363404001</v>
      </c>
      <c r="I435">
        <v>1089.9506901054001</v>
      </c>
      <c r="J435">
        <v>1134.5891721759999</v>
      </c>
      <c r="K435" s="2">
        <v>1097.5504662072667</v>
      </c>
      <c r="L435" s="181">
        <v>0</v>
      </c>
      <c r="M435" s="181">
        <v>0</v>
      </c>
      <c r="N435" s="181">
        <v>0</v>
      </c>
      <c r="O435" s="197">
        <f>AVERAGE(L435:N435)</f>
        <v>0</v>
      </c>
      <c r="P435" s="181">
        <v>225</v>
      </c>
      <c r="Q435" s="181">
        <v>281</v>
      </c>
      <c r="R435" s="181">
        <v>241</v>
      </c>
      <c r="S435" s="197">
        <v>249</v>
      </c>
      <c r="T435" s="115">
        <v>6.7879999999999967</v>
      </c>
      <c r="U435">
        <v>11.779250000000001</v>
      </c>
      <c r="V435">
        <v>7.7879999999999967</v>
      </c>
      <c r="W435" s="2">
        <v>8.7850833333333309</v>
      </c>
      <c r="X435" s="118" t="s">
        <v>56</v>
      </c>
      <c r="Y435" s="118" t="s">
        <v>56</v>
      </c>
      <c r="Z435" s="118" t="s">
        <v>56</v>
      </c>
      <c r="AA435" s="118" t="s">
        <v>56</v>
      </c>
      <c r="AB435">
        <v>2.5139999999999958</v>
      </c>
      <c r="AE435" s="2">
        <v>2.5139999999999958</v>
      </c>
      <c r="AJ435">
        <v>289</v>
      </c>
      <c r="AK435">
        <v>311</v>
      </c>
      <c r="AL435">
        <v>306</v>
      </c>
      <c r="AM435" s="2">
        <v>308</v>
      </c>
      <c r="AN435">
        <v>72</v>
      </c>
      <c r="AO435">
        <v>71</v>
      </c>
      <c r="AP435">
        <v>26</v>
      </c>
      <c r="AQ435" s="2">
        <v>21</v>
      </c>
    </row>
    <row r="436" spans="1:43" x14ac:dyDescent="0.3">
      <c r="A436" s="167">
        <v>2542</v>
      </c>
      <c r="B436" s="127" t="b">
        <v>0</v>
      </c>
      <c r="C436" s="127" t="s">
        <v>88</v>
      </c>
      <c r="D436" s="167">
        <v>4</v>
      </c>
      <c r="E436" s="167" t="s">
        <v>71</v>
      </c>
      <c r="F436" s="167" t="s">
        <v>44</v>
      </c>
      <c r="G436" s="121">
        <v>2</v>
      </c>
      <c r="H436">
        <v>1031.002859126</v>
      </c>
      <c r="I436">
        <v>1053.5610411020002</v>
      </c>
      <c r="J436">
        <v>1114.9463714665999</v>
      </c>
      <c r="K436" s="2">
        <v>1066.5034238982</v>
      </c>
      <c r="L436" s="181">
        <v>0</v>
      </c>
      <c r="M436" s="181">
        <v>0</v>
      </c>
      <c r="N436" s="181">
        <v>0</v>
      </c>
      <c r="O436" s="197">
        <f t="shared" ref="O436:O442" si="2">AVERAGE(L436:N436)</f>
        <v>0</v>
      </c>
      <c r="P436" s="181">
        <v>204</v>
      </c>
      <c r="Q436" s="181">
        <v>209</v>
      </c>
      <c r="R436" s="181">
        <v>293</v>
      </c>
      <c r="S436" s="197">
        <v>235.33333333333334</v>
      </c>
      <c r="T436" s="115">
        <v>8.3819999999999997</v>
      </c>
      <c r="U436">
        <v>11.975999999999999</v>
      </c>
      <c r="V436">
        <v>9.3819999999999997</v>
      </c>
      <c r="W436" s="2">
        <v>9.9133333333333322</v>
      </c>
      <c r="X436" t="s">
        <v>56</v>
      </c>
      <c r="Y436" t="s">
        <v>56</v>
      </c>
      <c r="Z436" t="s">
        <v>56</v>
      </c>
      <c r="AA436" t="s">
        <v>56</v>
      </c>
      <c r="AB436">
        <v>0.83899999999999864</v>
      </c>
      <c r="AE436" s="2">
        <v>0.83899999999999864</v>
      </c>
      <c r="AJ436">
        <v>282</v>
      </c>
      <c r="AK436">
        <v>280</v>
      </c>
      <c r="AL436">
        <v>299</v>
      </c>
      <c r="AM436" s="2">
        <v>283</v>
      </c>
      <c r="AN436">
        <v>62</v>
      </c>
      <c r="AO436">
        <v>73</v>
      </c>
      <c r="AP436">
        <v>79</v>
      </c>
      <c r="AQ436" s="2">
        <v>34</v>
      </c>
    </row>
    <row r="437" spans="1:43" x14ac:dyDescent="0.3">
      <c r="A437" s="167">
        <v>2542</v>
      </c>
      <c r="B437" s="127" t="b">
        <v>0</v>
      </c>
      <c r="C437" s="127" t="s">
        <v>88</v>
      </c>
      <c r="D437" s="167">
        <v>4</v>
      </c>
      <c r="E437" s="167" t="s">
        <v>71</v>
      </c>
      <c r="F437" s="167" t="s">
        <v>44</v>
      </c>
      <c r="G437" s="121">
        <v>3</v>
      </c>
      <c r="H437">
        <v>1059.5121071532599</v>
      </c>
      <c r="I437">
        <v>1070.711288062</v>
      </c>
      <c r="J437">
        <v>1099.7863495940001</v>
      </c>
      <c r="K437" s="2">
        <v>1076.6699149364201</v>
      </c>
      <c r="L437" s="181">
        <v>0</v>
      </c>
      <c r="M437" s="181">
        <v>0</v>
      </c>
      <c r="N437" s="181">
        <v>0</v>
      </c>
      <c r="O437" s="197">
        <f t="shared" si="2"/>
        <v>0</v>
      </c>
      <c r="P437" s="181">
        <v>274</v>
      </c>
      <c r="Q437" s="181">
        <v>217</v>
      </c>
      <c r="R437" s="181">
        <v>273</v>
      </c>
      <c r="S437" s="197">
        <v>254.66666666666666</v>
      </c>
      <c r="T437" s="115">
        <v>6.847999999999999</v>
      </c>
      <c r="U437" t="e">
        <v>#DIV/0!</v>
      </c>
      <c r="V437">
        <v>8.847999999999999</v>
      </c>
      <c r="W437" s="2" t="e">
        <v>#DIV/0!</v>
      </c>
      <c r="X437" t="s">
        <v>56</v>
      </c>
      <c r="Y437" t="s">
        <v>56</v>
      </c>
      <c r="Z437" t="s">
        <v>56</v>
      </c>
      <c r="AA437" t="s">
        <v>56</v>
      </c>
      <c r="AB437">
        <v>1.5460000000000065</v>
      </c>
      <c r="AE437" s="2">
        <v>1.5460000000000065</v>
      </c>
      <c r="AJ437">
        <v>319</v>
      </c>
      <c r="AK437">
        <v>277</v>
      </c>
      <c r="AL437">
        <v>285</v>
      </c>
      <c r="AM437" s="2">
        <v>297</v>
      </c>
      <c r="AN437">
        <v>46</v>
      </c>
      <c r="AO437">
        <v>80</v>
      </c>
      <c r="AP437">
        <v>43</v>
      </c>
      <c r="AQ437" s="2">
        <v>58</v>
      </c>
    </row>
    <row r="438" spans="1:43" x14ac:dyDescent="0.3">
      <c r="A438" s="167">
        <v>2542</v>
      </c>
      <c r="B438" s="127" t="b">
        <v>0</v>
      </c>
      <c r="C438" s="127" t="s">
        <v>88</v>
      </c>
      <c r="D438" s="167">
        <v>4</v>
      </c>
      <c r="E438" s="167" t="s">
        <v>71</v>
      </c>
      <c r="F438" s="167" t="s">
        <v>44</v>
      </c>
      <c r="G438" s="121">
        <v>4</v>
      </c>
      <c r="H438">
        <v>997.09453156740005</v>
      </c>
      <c r="I438">
        <v>927.44708223000009</v>
      </c>
      <c r="J438">
        <v>1063.671543834</v>
      </c>
      <c r="K438" s="2">
        <v>996.07105254380019</v>
      </c>
      <c r="L438" s="181">
        <v>0</v>
      </c>
      <c r="M438" s="181">
        <v>0</v>
      </c>
      <c r="N438" s="181">
        <v>0</v>
      </c>
      <c r="O438" s="197">
        <f t="shared" si="2"/>
        <v>0</v>
      </c>
      <c r="P438" s="181">
        <v>248</v>
      </c>
      <c r="Q438" s="181">
        <v>254</v>
      </c>
      <c r="R438" s="181">
        <v>225</v>
      </c>
      <c r="S438" s="197">
        <v>242.33333333333334</v>
      </c>
      <c r="T438" s="115">
        <v>7.9549999999999983</v>
      </c>
      <c r="U438" t="e">
        <v>#DIV/0!</v>
      </c>
      <c r="V438">
        <v>5.9549999999999983</v>
      </c>
      <c r="W438" s="2" t="e">
        <v>#DIV/0!</v>
      </c>
      <c r="X438" t="s">
        <v>56</v>
      </c>
      <c r="Y438" t="s">
        <v>56</v>
      </c>
      <c r="Z438" t="s">
        <v>56</v>
      </c>
      <c r="AA438" t="s">
        <v>56</v>
      </c>
      <c r="AB438">
        <v>1.277000000000001</v>
      </c>
      <c r="AE438" s="2">
        <v>1.277000000000001</v>
      </c>
      <c r="AJ438">
        <v>330</v>
      </c>
      <c r="AK438">
        <v>315</v>
      </c>
      <c r="AL438">
        <v>280</v>
      </c>
      <c r="AM438" s="2">
        <v>284</v>
      </c>
      <c r="AN438">
        <v>72</v>
      </c>
      <c r="AO438">
        <v>78</v>
      </c>
      <c r="AP438">
        <v>43</v>
      </c>
      <c r="AQ438" s="2">
        <v>58</v>
      </c>
    </row>
    <row r="439" spans="1:43" x14ac:dyDescent="0.3">
      <c r="A439" s="167">
        <v>2542</v>
      </c>
      <c r="B439" s="127" t="b">
        <v>0</v>
      </c>
      <c r="C439" s="127" t="s">
        <v>88</v>
      </c>
      <c r="D439" s="167">
        <v>4</v>
      </c>
      <c r="E439" s="167" t="s">
        <v>71</v>
      </c>
      <c r="F439" s="167" t="s">
        <v>45</v>
      </c>
      <c r="G439" s="121">
        <v>1</v>
      </c>
      <c r="H439">
        <v>496.01703426564092</v>
      </c>
      <c r="I439">
        <v>668.73079279168951</v>
      </c>
      <c r="J439">
        <v>340.7623256992307</v>
      </c>
      <c r="K439" s="2">
        <v>501.83671758552038</v>
      </c>
      <c r="L439" s="181">
        <v>43.215463210000003</v>
      </c>
      <c r="M439" s="181">
        <v>24.286484699999999</v>
      </c>
      <c r="O439" s="197">
        <f t="shared" si="2"/>
        <v>33.750973954999999</v>
      </c>
      <c r="P439" s="181">
        <v>185</v>
      </c>
      <c r="Q439" s="181">
        <v>169</v>
      </c>
      <c r="R439" s="181">
        <v>184</v>
      </c>
      <c r="S439" s="197">
        <v>179.33333333333334</v>
      </c>
      <c r="T439" s="115">
        <v>19.489999999999995</v>
      </c>
      <c r="V439">
        <v>17.489999999999995</v>
      </c>
      <c r="W439" s="2">
        <v>18.489999999999995</v>
      </c>
      <c r="X439" t="s">
        <v>56</v>
      </c>
      <c r="Y439" t="s">
        <v>56</v>
      </c>
      <c r="Z439" t="s">
        <v>56</v>
      </c>
      <c r="AA439" t="s">
        <v>56</v>
      </c>
      <c r="AB439">
        <v>1.6919999999999931</v>
      </c>
      <c r="AE439" s="2">
        <v>1.6919999999999931</v>
      </c>
      <c r="AJ439">
        <v>227</v>
      </c>
      <c r="AK439">
        <v>246</v>
      </c>
      <c r="AL439">
        <v>242</v>
      </c>
      <c r="AM439" s="2">
        <f>AVERAGE(AJ439:AL439)</f>
        <v>238.33333333333334</v>
      </c>
      <c r="AN439">
        <v>35</v>
      </c>
      <c r="AO439">
        <v>51</v>
      </c>
      <c r="AP439">
        <v>38</v>
      </c>
      <c r="AQ439" s="2">
        <f>AVERAGE(AN439:AP439)</f>
        <v>41.333333333333336</v>
      </c>
    </row>
    <row r="440" spans="1:43" x14ac:dyDescent="0.3">
      <c r="A440" s="167">
        <v>2542</v>
      </c>
      <c r="B440" s="127" t="b">
        <v>0</v>
      </c>
      <c r="C440" s="127" t="s">
        <v>88</v>
      </c>
      <c r="D440" s="167">
        <v>4</v>
      </c>
      <c r="E440" s="167" t="s">
        <v>71</v>
      </c>
      <c r="F440" s="167" t="s">
        <v>45</v>
      </c>
      <c r="G440" s="121">
        <v>2</v>
      </c>
      <c r="H440">
        <v>301.63471918230107</v>
      </c>
      <c r="I440">
        <v>556.09416766798813</v>
      </c>
      <c r="J440">
        <v>370.90723016667971</v>
      </c>
      <c r="K440" s="2">
        <v>409.54537233898964</v>
      </c>
      <c r="L440" s="181">
        <v>17.286484699999999</v>
      </c>
      <c r="M440" s="181">
        <v>46.215463210000003</v>
      </c>
      <c r="O440" s="197">
        <f t="shared" si="2"/>
        <v>31.750973954999999</v>
      </c>
      <c r="P440" s="181">
        <v>207</v>
      </c>
      <c r="Q440" s="181">
        <v>164</v>
      </c>
      <c r="R440" s="181">
        <v>156</v>
      </c>
      <c r="S440" s="197">
        <v>175.66666666666666</v>
      </c>
      <c r="T440" s="115">
        <v>19.147999999999996</v>
      </c>
      <c r="V440">
        <v>18.147999999999996</v>
      </c>
      <c r="W440" s="2">
        <v>18.647999999999996</v>
      </c>
      <c r="X440" t="s">
        <v>56</v>
      </c>
      <c r="Y440" t="s">
        <v>56</v>
      </c>
      <c r="Z440" t="s">
        <v>56</v>
      </c>
      <c r="AA440" t="s">
        <v>56</v>
      </c>
      <c r="AB440">
        <v>1.2270000000000039</v>
      </c>
      <c r="AE440" s="2">
        <v>1.2270000000000039</v>
      </c>
      <c r="AJ440">
        <v>234</v>
      </c>
      <c r="AK440">
        <v>235</v>
      </c>
      <c r="AL440">
        <v>250</v>
      </c>
      <c r="AM440" s="2">
        <f t="shared" ref="AM440:AM442" si="3">AVERAGE(AJ440:AL440)</f>
        <v>239.66666666666666</v>
      </c>
      <c r="AN440">
        <v>51</v>
      </c>
      <c r="AO440">
        <v>69</v>
      </c>
      <c r="AP440">
        <v>86</v>
      </c>
      <c r="AQ440" s="2">
        <f t="shared" ref="AQ440:AQ442" si="4">AVERAGE(AN440:AP440)</f>
        <v>68.666666666666671</v>
      </c>
    </row>
    <row r="441" spans="1:43" x14ac:dyDescent="0.3">
      <c r="A441" s="167">
        <v>2542</v>
      </c>
      <c r="B441" s="127" t="b">
        <v>0</v>
      </c>
      <c r="C441" s="127" t="s">
        <v>88</v>
      </c>
      <c r="D441" s="167">
        <v>4</v>
      </c>
      <c r="E441" s="167" t="s">
        <v>71</v>
      </c>
      <c r="F441" s="167" t="s">
        <v>45</v>
      </c>
      <c r="G441" s="121">
        <v>3</v>
      </c>
      <c r="H441">
        <v>328.23514467449041</v>
      </c>
      <c r="I441">
        <v>506.2791221757987</v>
      </c>
      <c r="J441">
        <v>336.89716709245891</v>
      </c>
      <c r="K441" s="2">
        <v>390.47047798091603</v>
      </c>
      <c r="L441" s="181">
        <v>29.345647899999999</v>
      </c>
      <c r="M441" s="181">
        <v>32.286484700000003</v>
      </c>
      <c r="O441" s="197">
        <f t="shared" si="2"/>
        <v>30.816066300000003</v>
      </c>
      <c r="P441" s="181">
        <v>200</v>
      </c>
      <c r="Q441" s="181">
        <v>210</v>
      </c>
      <c r="R441" s="181">
        <v>165</v>
      </c>
      <c r="S441" s="197">
        <v>191.66666666666666</v>
      </c>
      <c r="T441" s="115">
        <v>18.119</v>
      </c>
      <c r="V441">
        <v>19.119</v>
      </c>
      <c r="W441" s="2">
        <v>18.619</v>
      </c>
      <c r="X441" t="s">
        <v>56</v>
      </c>
      <c r="Y441" t="s">
        <v>56</v>
      </c>
      <c r="Z441" t="s">
        <v>56</v>
      </c>
      <c r="AA441" t="s">
        <v>56</v>
      </c>
      <c r="AB441">
        <v>1.1670000000000016</v>
      </c>
      <c r="AE441" s="2">
        <v>1.1670000000000016</v>
      </c>
      <c r="AJ441">
        <v>237</v>
      </c>
      <c r="AK441">
        <v>216</v>
      </c>
      <c r="AL441">
        <v>226</v>
      </c>
      <c r="AM441" s="2">
        <f t="shared" si="3"/>
        <v>226.33333333333334</v>
      </c>
      <c r="AN441">
        <v>30</v>
      </c>
      <c r="AO441">
        <v>43</v>
      </c>
      <c r="AP441">
        <v>53</v>
      </c>
      <c r="AQ441" s="2">
        <f t="shared" si="4"/>
        <v>42</v>
      </c>
    </row>
    <row r="442" spans="1:43" x14ac:dyDescent="0.3">
      <c r="A442" s="167">
        <v>2542</v>
      </c>
      <c r="B442" s="127" t="b">
        <v>0</v>
      </c>
      <c r="C442" s="127" t="s">
        <v>88</v>
      </c>
      <c r="D442" s="167">
        <v>4</v>
      </c>
      <c r="E442" s="167" t="s">
        <v>71</v>
      </c>
      <c r="F442" s="167" t="s">
        <v>45</v>
      </c>
      <c r="G442" s="121">
        <v>4</v>
      </c>
      <c r="H442">
        <v>281.19154643620641</v>
      </c>
      <c r="I442">
        <v>699.11537381642984</v>
      </c>
      <c r="J442">
        <v>449.02743807683748</v>
      </c>
      <c r="K442" s="2">
        <v>476.44478610982452</v>
      </c>
      <c r="L442" s="181">
        <v>8.1235479999999995</v>
      </c>
      <c r="M442" s="181">
        <v>38.345647900000003</v>
      </c>
      <c r="O442" s="197">
        <f t="shared" si="2"/>
        <v>23.234597950000001</v>
      </c>
      <c r="P442" s="181">
        <v>190</v>
      </c>
      <c r="Q442" s="181">
        <v>196</v>
      </c>
      <c r="R442" s="181">
        <v>169</v>
      </c>
      <c r="S442" s="197">
        <v>185</v>
      </c>
      <c r="T442" s="115">
        <v>18.900999999999996</v>
      </c>
      <c r="V442">
        <v>16.900999999999996</v>
      </c>
      <c r="W442" s="2">
        <v>17.900999999999996</v>
      </c>
      <c r="X442" t="s">
        <v>56</v>
      </c>
      <c r="Y442" t="s">
        <v>56</v>
      </c>
      <c r="Z442" t="s">
        <v>56</v>
      </c>
      <c r="AA442" t="s">
        <v>56</v>
      </c>
      <c r="AB442">
        <v>1.2530000000000001</v>
      </c>
      <c r="AE442" s="2">
        <v>1.2530000000000001</v>
      </c>
      <c r="AJ442">
        <v>256</v>
      </c>
      <c r="AK442">
        <v>262</v>
      </c>
      <c r="AL442">
        <v>245</v>
      </c>
      <c r="AM442" s="2">
        <f t="shared" si="3"/>
        <v>254.33333333333334</v>
      </c>
      <c r="AN442">
        <v>68</v>
      </c>
      <c r="AO442">
        <v>76</v>
      </c>
      <c r="AP442">
        <v>79</v>
      </c>
      <c r="AQ442" s="2">
        <f t="shared" si="4"/>
        <v>74.333333333333329</v>
      </c>
    </row>
    <row r="443" spans="1:43" x14ac:dyDescent="0.3">
      <c r="A443" s="167">
        <v>2542</v>
      </c>
      <c r="B443" s="127" t="b">
        <v>0</v>
      </c>
      <c r="C443" s="127" t="s">
        <v>88</v>
      </c>
      <c r="D443" s="167">
        <v>4</v>
      </c>
      <c r="E443" s="167" t="s">
        <v>71</v>
      </c>
      <c r="F443" s="167" t="s">
        <v>46</v>
      </c>
      <c r="G443" s="121">
        <v>1</v>
      </c>
      <c r="H443" s="133" t="s">
        <v>56</v>
      </c>
      <c r="I443" s="133" t="s">
        <v>56</v>
      </c>
      <c r="J443" s="133" t="s">
        <v>56</v>
      </c>
      <c r="K443" s="133" t="s">
        <v>56</v>
      </c>
      <c r="P443" s="133" t="s">
        <v>56</v>
      </c>
      <c r="Q443" s="133" t="s">
        <v>56</v>
      </c>
      <c r="R443" s="133" t="s">
        <v>56</v>
      </c>
      <c r="S443" s="133" t="s">
        <v>56</v>
      </c>
      <c r="V443" t="e">
        <v>#DIV/0!</v>
      </c>
      <c r="W443" s="2" t="e">
        <v>#DIV/0!</v>
      </c>
      <c r="X443" t="s">
        <v>56</v>
      </c>
      <c r="Y443" t="s">
        <v>56</v>
      </c>
      <c r="Z443" t="s">
        <v>56</v>
      </c>
      <c r="AA443" t="s">
        <v>56</v>
      </c>
      <c r="AE443" s="2" t="e">
        <v>#DIV/0!</v>
      </c>
    </row>
    <row r="444" spans="1:43" x14ac:dyDescent="0.3">
      <c r="A444" s="167">
        <v>2542</v>
      </c>
      <c r="B444" s="127" t="b">
        <v>0</v>
      </c>
      <c r="C444" s="127" t="s">
        <v>88</v>
      </c>
      <c r="D444" s="167">
        <v>4</v>
      </c>
      <c r="E444" s="167" t="s">
        <v>71</v>
      </c>
      <c r="F444" s="167" t="s">
        <v>46</v>
      </c>
      <c r="G444" s="121">
        <v>2</v>
      </c>
      <c r="H444" s="133" t="s">
        <v>56</v>
      </c>
      <c r="I444" s="133" t="s">
        <v>56</v>
      </c>
      <c r="J444" s="133" t="s">
        <v>56</v>
      </c>
      <c r="K444" s="133" t="s">
        <v>56</v>
      </c>
      <c r="P444" s="133" t="s">
        <v>56</v>
      </c>
      <c r="Q444" s="133" t="s">
        <v>56</v>
      </c>
      <c r="R444" s="133" t="s">
        <v>56</v>
      </c>
      <c r="S444" s="133" t="s">
        <v>56</v>
      </c>
      <c r="V444" t="e">
        <v>#DIV/0!</v>
      </c>
      <c r="W444" s="2" t="e">
        <v>#DIV/0!</v>
      </c>
      <c r="X444" t="s">
        <v>56</v>
      </c>
      <c r="Y444" t="s">
        <v>56</v>
      </c>
      <c r="Z444" t="s">
        <v>56</v>
      </c>
      <c r="AA444" t="s">
        <v>56</v>
      </c>
      <c r="AE444" s="2" t="e">
        <v>#DIV/0!</v>
      </c>
    </row>
    <row r="445" spans="1:43" x14ac:dyDescent="0.3">
      <c r="A445" s="167">
        <v>2542</v>
      </c>
      <c r="B445" s="127" t="b">
        <v>0</v>
      </c>
      <c r="C445" s="127" t="s">
        <v>88</v>
      </c>
      <c r="D445" s="167">
        <v>4</v>
      </c>
      <c r="E445" s="167" t="s">
        <v>71</v>
      </c>
      <c r="F445" s="167" t="s">
        <v>46</v>
      </c>
      <c r="G445" s="121">
        <v>3</v>
      </c>
      <c r="H445" s="133" t="s">
        <v>56</v>
      </c>
      <c r="I445" s="133" t="s">
        <v>56</v>
      </c>
      <c r="J445" s="133" t="s">
        <v>56</v>
      </c>
      <c r="K445" s="133" t="s">
        <v>56</v>
      </c>
      <c r="P445" s="133" t="s">
        <v>56</v>
      </c>
      <c r="Q445" s="133" t="s">
        <v>56</v>
      </c>
      <c r="R445" s="133" t="s">
        <v>56</v>
      </c>
      <c r="S445" s="133" t="s">
        <v>56</v>
      </c>
      <c r="V445" t="e">
        <v>#DIV/0!</v>
      </c>
      <c r="W445" s="2" t="e">
        <v>#DIV/0!</v>
      </c>
      <c r="X445" t="s">
        <v>56</v>
      </c>
      <c r="Y445" t="s">
        <v>56</v>
      </c>
      <c r="Z445" t="s">
        <v>56</v>
      </c>
      <c r="AA445" t="s">
        <v>56</v>
      </c>
      <c r="AE445" s="2" t="e">
        <v>#DIV/0!</v>
      </c>
    </row>
    <row r="446" spans="1:43" x14ac:dyDescent="0.3">
      <c r="A446" s="167">
        <v>2542</v>
      </c>
      <c r="B446" s="127" t="b">
        <v>0</v>
      </c>
      <c r="C446" s="127" t="s">
        <v>88</v>
      </c>
      <c r="D446" s="167">
        <v>4</v>
      </c>
      <c r="E446" s="167" t="s">
        <v>71</v>
      </c>
      <c r="F446" s="167" t="s">
        <v>46</v>
      </c>
      <c r="G446" s="121">
        <v>4</v>
      </c>
      <c r="H446" s="133" t="s">
        <v>56</v>
      </c>
      <c r="I446" s="133" t="s">
        <v>56</v>
      </c>
      <c r="J446" s="133" t="s">
        <v>56</v>
      </c>
      <c r="K446" s="133" t="s">
        <v>56</v>
      </c>
      <c r="P446" s="133" t="s">
        <v>56</v>
      </c>
      <c r="Q446" s="133" t="s">
        <v>56</v>
      </c>
      <c r="R446" s="133" t="s">
        <v>56</v>
      </c>
      <c r="S446" s="133" t="s">
        <v>56</v>
      </c>
      <c r="V446" t="e">
        <v>#DIV/0!</v>
      </c>
      <c r="W446" s="2" t="e">
        <v>#DIV/0!</v>
      </c>
      <c r="X446" t="s">
        <v>56</v>
      </c>
      <c r="Y446" t="s">
        <v>56</v>
      </c>
      <c r="Z446" t="s">
        <v>56</v>
      </c>
      <c r="AA446" t="s">
        <v>56</v>
      </c>
      <c r="AE446" s="2" t="e">
        <v>#DIV/0!</v>
      </c>
    </row>
    <row r="447" spans="1:43" x14ac:dyDescent="0.3">
      <c r="A447" s="167">
        <v>2542</v>
      </c>
      <c r="B447" s="127" t="b">
        <v>0</v>
      </c>
      <c r="C447" s="127" t="s">
        <v>88</v>
      </c>
      <c r="D447" s="167">
        <v>4</v>
      </c>
      <c r="E447" s="167" t="s">
        <v>71</v>
      </c>
      <c r="F447" s="167" t="s">
        <v>217</v>
      </c>
      <c r="G447" s="121">
        <v>1</v>
      </c>
      <c r="H447" s="133" t="s">
        <v>56</v>
      </c>
      <c r="I447" s="133" t="s">
        <v>56</v>
      </c>
      <c r="J447" s="133" t="s">
        <v>56</v>
      </c>
      <c r="K447" s="133" t="s">
        <v>56</v>
      </c>
      <c r="P447" s="133" t="s">
        <v>56</v>
      </c>
      <c r="Q447" s="133" t="s">
        <v>56</v>
      </c>
      <c r="R447" s="133" t="s">
        <v>56</v>
      </c>
      <c r="S447" s="133" t="s">
        <v>56</v>
      </c>
      <c r="T447" s="115">
        <v>21.731999999999999</v>
      </c>
      <c r="V447">
        <v>21.731999999999999</v>
      </c>
      <c r="W447" s="2">
        <v>21.731999999999999</v>
      </c>
      <c r="X447">
        <v>41.899000000000001</v>
      </c>
      <c r="AA447" s="2">
        <v>41.899000000000001</v>
      </c>
      <c r="AB447">
        <v>1.2930000000000064</v>
      </c>
      <c r="AE447" s="2">
        <v>1.2930000000000064</v>
      </c>
    </row>
    <row r="448" spans="1:43" x14ac:dyDescent="0.3">
      <c r="A448" s="167">
        <v>2542</v>
      </c>
      <c r="B448" s="127" t="b">
        <v>0</v>
      </c>
      <c r="C448" s="127" t="s">
        <v>88</v>
      </c>
      <c r="D448" s="167">
        <v>4</v>
      </c>
      <c r="E448" s="167" t="s">
        <v>71</v>
      </c>
      <c r="F448" s="167" t="s">
        <v>217</v>
      </c>
      <c r="G448" s="121">
        <v>2</v>
      </c>
      <c r="H448" s="133" t="s">
        <v>56</v>
      </c>
      <c r="I448" s="133" t="s">
        <v>56</v>
      </c>
      <c r="J448" s="133" t="s">
        <v>56</v>
      </c>
      <c r="K448" s="133" t="s">
        <v>56</v>
      </c>
      <c r="P448" s="133" t="s">
        <v>56</v>
      </c>
      <c r="Q448" s="133" t="s">
        <v>56</v>
      </c>
      <c r="R448" s="133" t="s">
        <v>56</v>
      </c>
      <c r="S448" s="133" t="s">
        <v>56</v>
      </c>
      <c r="T448" s="115">
        <v>23.819999999999993</v>
      </c>
      <c r="V448">
        <v>23.819999999999993</v>
      </c>
      <c r="W448" s="2">
        <v>23.819999999999993</v>
      </c>
      <c r="X448">
        <v>44.734999999999999</v>
      </c>
      <c r="AA448" s="2">
        <v>44.734999999999999</v>
      </c>
      <c r="AB448">
        <v>1.2870000000000061</v>
      </c>
      <c r="AE448" s="2">
        <v>1.2870000000000061</v>
      </c>
    </row>
    <row r="449" spans="1:43" x14ac:dyDescent="0.3">
      <c r="A449" s="167">
        <v>2542</v>
      </c>
      <c r="B449" s="127" t="b">
        <v>0</v>
      </c>
      <c r="C449" s="127" t="s">
        <v>88</v>
      </c>
      <c r="D449" s="167">
        <v>4</v>
      </c>
      <c r="E449" s="167" t="s">
        <v>71</v>
      </c>
      <c r="F449" s="167" t="s">
        <v>217</v>
      </c>
      <c r="G449" s="121">
        <v>3</v>
      </c>
      <c r="H449" s="133" t="s">
        <v>56</v>
      </c>
      <c r="I449" s="133" t="s">
        <v>56</v>
      </c>
      <c r="J449" s="133" t="s">
        <v>56</v>
      </c>
      <c r="K449" s="133" t="s">
        <v>56</v>
      </c>
      <c r="P449" s="133" t="s">
        <v>56</v>
      </c>
      <c r="Q449" s="133" t="s">
        <v>56</v>
      </c>
      <c r="R449" s="133" t="s">
        <v>56</v>
      </c>
      <c r="S449" s="133" t="s">
        <v>56</v>
      </c>
      <c r="T449" s="115">
        <v>21.308000000000007</v>
      </c>
      <c r="V449">
        <v>23.308000000000007</v>
      </c>
      <c r="W449" s="2">
        <v>22.308000000000007</v>
      </c>
      <c r="X449">
        <v>44.631</v>
      </c>
      <c r="AA449" s="2">
        <v>44.631</v>
      </c>
      <c r="AB449">
        <v>1.4749999999999943</v>
      </c>
      <c r="AE449" s="2">
        <v>1.4749999999999943</v>
      </c>
    </row>
    <row r="450" spans="1:43" x14ac:dyDescent="0.3">
      <c r="A450" s="167">
        <v>2542</v>
      </c>
      <c r="B450" s="127" t="b">
        <v>0</v>
      </c>
      <c r="C450" s="127" t="s">
        <v>88</v>
      </c>
      <c r="D450" s="167">
        <v>4</v>
      </c>
      <c r="E450" s="167" t="s">
        <v>71</v>
      </c>
      <c r="F450" s="167" t="s">
        <v>217</v>
      </c>
      <c r="G450" s="121">
        <v>4</v>
      </c>
      <c r="H450" s="133" t="s">
        <v>56</v>
      </c>
      <c r="I450" s="133" t="s">
        <v>56</v>
      </c>
      <c r="J450" s="133" t="s">
        <v>56</v>
      </c>
      <c r="K450" s="133" t="s">
        <v>56</v>
      </c>
      <c r="P450" s="133" t="s">
        <v>56</v>
      </c>
      <c r="Q450" s="133" t="s">
        <v>56</v>
      </c>
      <c r="R450" s="133" t="s">
        <v>56</v>
      </c>
      <c r="S450" s="133" t="s">
        <v>56</v>
      </c>
      <c r="T450" s="115">
        <v>22.581000000000003</v>
      </c>
      <c r="V450">
        <v>22.581000000000003</v>
      </c>
      <c r="W450" s="2">
        <v>22.581000000000003</v>
      </c>
      <c r="X450">
        <v>49.505000000000003</v>
      </c>
      <c r="AA450" s="2">
        <v>49.505000000000003</v>
      </c>
      <c r="AB450">
        <v>0.76200000000000045</v>
      </c>
      <c r="AE450" s="2">
        <v>0.76200000000000045</v>
      </c>
    </row>
    <row r="451" spans="1:43" x14ac:dyDescent="0.3">
      <c r="A451" s="167">
        <v>2542</v>
      </c>
      <c r="B451" s="127" t="b">
        <v>0</v>
      </c>
      <c r="C451" s="127" t="s">
        <v>88</v>
      </c>
      <c r="D451" s="167">
        <v>4</v>
      </c>
      <c r="E451" s="167" t="s">
        <v>71</v>
      </c>
      <c r="F451" s="167" t="s">
        <v>47</v>
      </c>
      <c r="G451" s="121">
        <v>1</v>
      </c>
      <c r="H451" s="133" t="s">
        <v>56</v>
      </c>
      <c r="I451" s="133" t="s">
        <v>56</v>
      </c>
      <c r="J451" s="133" t="s">
        <v>56</v>
      </c>
      <c r="K451" s="133" t="s">
        <v>56</v>
      </c>
      <c r="P451" s="133" t="s">
        <v>56</v>
      </c>
      <c r="Q451" s="133" t="s">
        <v>56</v>
      </c>
      <c r="R451" s="133" t="s">
        <v>56</v>
      </c>
      <c r="S451" s="133" t="s">
        <v>56</v>
      </c>
      <c r="T451" s="115">
        <v>19.913999999999994</v>
      </c>
      <c r="V451">
        <v>18.913999999999994</v>
      </c>
      <c r="W451" s="2">
        <v>19.413999999999994</v>
      </c>
      <c r="X451">
        <v>41.106999999999999</v>
      </c>
      <c r="AA451" s="2">
        <v>41.106999999999999</v>
      </c>
      <c r="AB451">
        <v>2.046999999999997</v>
      </c>
      <c r="AE451" s="2">
        <v>2.046999999999997</v>
      </c>
    </row>
    <row r="452" spans="1:43" x14ac:dyDescent="0.3">
      <c r="A452" s="167">
        <v>2542</v>
      </c>
      <c r="B452" s="127" t="b">
        <v>0</v>
      </c>
      <c r="C452" s="127" t="s">
        <v>88</v>
      </c>
      <c r="D452" s="167">
        <v>4</v>
      </c>
      <c r="E452" s="167" t="s">
        <v>71</v>
      </c>
      <c r="F452" s="167" t="s">
        <v>47</v>
      </c>
      <c r="G452" s="121">
        <v>2</v>
      </c>
      <c r="H452" s="133" t="s">
        <v>56</v>
      </c>
      <c r="I452" s="133" t="s">
        <v>56</v>
      </c>
      <c r="J452" s="133" t="s">
        <v>56</v>
      </c>
      <c r="K452" s="133" t="s">
        <v>56</v>
      </c>
      <c r="P452" s="133" t="s">
        <v>56</v>
      </c>
      <c r="Q452" s="133" t="s">
        <v>56</v>
      </c>
      <c r="R452" s="133" t="s">
        <v>56</v>
      </c>
      <c r="S452" s="133" t="s">
        <v>56</v>
      </c>
      <c r="T452" s="115">
        <v>18.781500000000001</v>
      </c>
      <c r="V452">
        <v>19.781500000000001</v>
      </c>
      <c r="W452" s="2">
        <v>19.281500000000001</v>
      </c>
      <c r="X452">
        <v>43.209000000000003</v>
      </c>
      <c r="AA452" s="2">
        <v>43.209000000000003</v>
      </c>
      <c r="AB452">
        <v>1.1550000000000011</v>
      </c>
      <c r="AE452" s="2">
        <v>1.1550000000000011</v>
      </c>
    </row>
    <row r="453" spans="1:43" x14ac:dyDescent="0.3">
      <c r="A453" s="167">
        <v>2542</v>
      </c>
      <c r="B453" s="127" t="b">
        <v>0</v>
      </c>
      <c r="C453" s="127" t="s">
        <v>88</v>
      </c>
      <c r="D453" s="167">
        <v>4</v>
      </c>
      <c r="E453" s="167" t="s">
        <v>71</v>
      </c>
      <c r="F453" s="167" t="s">
        <v>47</v>
      </c>
      <c r="G453" s="121">
        <v>3</v>
      </c>
      <c r="H453" s="133" t="s">
        <v>56</v>
      </c>
      <c r="I453" s="133" t="s">
        <v>56</v>
      </c>
      <c r="J453" s="133" t="s">
        <v>56</v>
      </c>
      <c r="K453" s="133" t="s">
        <v>56</v>
      </c>
      <c r="P453" s="133" t="s">
        <v>56</v>
      </c>
      <c r="Q453" s="133" t="s">
        <v>56</v>
      </c>
      <c r="R453" s="133" t="s">
        <v>56</v>
      </c>
      <c r="S453" s="133" t="s">
        <v>56</v>
      </c>
      <c r="T453" s="115">
        <v>21.27000000000001</v>
      </c>
      <c r="V453">
        <v>19.27000000000001</v>
      </c>
      <c r="W453" s="2">
        <v>20.27000000000001</v>
      </c>
      <c r="X453">
        <v>36.728999999999999</v>
      </c>
      <c r="AA453" s="2">
        <v>36.728999999999999</v>
      </c>
      <c r="AB453">
        <v>1.7510000000000048</v>
      </c>
      <c r="AE453" s="2">
        <v>1.7510000000000048</v>
      </c>
    </row>
    <row r="454" spans="1:43" x14ac:dyDescent="0.3">
      <c r="A454" s="167">
        <v>2542</v>
      </c>
      <c r="B454" s="127" t="b">
        <v>0</v>
      </c>
      <c r="C454" s="127" t="s">
        <v>88</v>
      </c>
      <c r="D454" s="167">
        <v>4</v>
      </c>
      <c r="E454" s="167" t="s">
        <v>71</v>
      </c>
      <c r="F454" s="167" t="s">
        <v>47</v>
      </c>
      <c r="G454" s="121">
        <v>4</v>
      </c>
      <c r="H454" s="133" t="s">
        <v>56</v>
      </c>
      <c r="I454" s="133" t="s">
        <v>56</v>
      </c>
      <c r="J454" s="133" t="s">
        <v>56</v>
      </c>
      <c r="K454" s="133" t="s">
        <v>56</v>
      </c>
      <c r="P454" s="133" t="s">
        <v>56</v>
      </c>
      <c r="Q454" s="133" t="s">
        <v>56</v>
      </c>
      <c r="R454" s="133" t="s">
        <v>56</v>
      </c>
      <c r="S454" s="133" t="s">
        <v>56</v>
      </c>
      <c r="T454" s="115">
        <v>21.923999999999999</v>
      </c>
      <c r="V454">
        <v>19.923999999999999</v>
      </c>
      <c r="W454" s="2">
        <v>20.923999999999999</v>
      </c>
      <c r="X454">
        <v>35.104999999999997</v>
      </c>
      <c r="AA454" s="2">
        <v>35.104999999999997</v>
      </c>
      <c r="AB454">
        <v>1.703000000000003</v>
      </c>
      <c r="AE454" s="2">
        <v>1.703000000000003</v>
      </c>
    </row>
    <row r="455" spans="1:43" ht="0.75" customHeight="1" x14ac:dyDescent="0.3">
      <c r="A455" s="167">
        <v>2542</v>
      </c>
      <c r="B455" s="127" t="b">
        <v>0</v>
      </c>
      <c r="C455" s="127" t="s">
        <v>88</v>
      </c>
      <c r="D455" s="167">
        <v>4</v>
      </c>
      <c r="E455" s="167" t="s">
        <v>71</v>
      </c>
      <c r="F455" s="167" t="s">
        <v>56</v>
      </c>
      <c r="G455" s="121">
        <v>1</v>
      </c>
      <c r="H455" t="e">
        <v>#VALUE!</v>
      </c>
      <c r="I455" t="e">
        <v>#VALUE!</v>
      </c>
      <c r="J455" t="e">
        <v>#VALUE!</v>
      </c>
      <c r="K455" s="2" t="e">
        <v>#VALUE!</v>
      </c>
      <c r="P455" s="133" t="s">
        <v>56</v>
      </c>
      <c r="Q455" s="133" t="s">
        <v>56</v>
      </c>
      <c r="R455" s="133" t="s">
        <v>56</v>
      </c>
      <c r="S455" s="133" t="s">
        <v>56</v>
      </c>
      <c r="V455" t="e">
        <v>#DIV/0!</v>
      </c>
      <c r="W455" s="2" t="e">
        <v>#DIV/0!</v>
      </c>
      <c r="AA455" s="2" t="e">
        <v>#DIV/0!</v>
      </c>
      <c r="AE455" s="2" t="e">
        <v>#DIV/0!</v>
      </c>
    </row>
    <row r="456" spans="1:43" hidden="1" x14ac:dyDescent="0.3">
      <c r="A456" s="167">
        <v>2542</v>
      </c>
      <c r="B456" s="127" t="b">
        <v>0</v>
      </c>
      <c r="C456" s="127" t="s">
        <v>88</v>
      </c>
      <c r="D456" s="167">
        <v>4</v>
      </c>
      <c r="E456" s="167" t="s">
        <v>71</v>
      </c>
      <c r="F456" s="167" t="s">
        <v>56</v>
      </c>
      <c r="G456" s="121">
        <v>2</v>
      </c>
      <c r="H456" t="e">
        <v>#VALUE!</v>
      </c>
      <c r="I456" t="e">
        <v>#VALUE!</v>
      </c>
      <c r="J456" t="e">
        <v>#VALUE!</v>
      </c>
      <c r="K456" s="2" t="e">
        <v>#VALUE!</v>
      </c>
      <c r="P456" s="133" t="s">
        <v>56</v>
      </c>
      <c r="Q456" s="133" t="s">
        <v>56</v>
      </c>
      <c r="R456" s="133" t="s">
        <v>56</v>
      </c>
      <c r="S456" s="133" t="s">
        <v>56</v>
      </c>
      <c r="V456" t="e">
        <v>#DIV/0!</v>
      </c>
      <c r="W456" s="2" t="e">
        <v>#DIV/0!</v>
      </c>
      <c r="AA456" s="2" t="e">
        <v>#DIV/0!</v>
      </c>
      <c r="AE456" s="2" t="e">
        <v>#DIV/0!</v>
      </c>
    </row>
    <row r="457" spans="1:43" hidden="1" x14ac:dyDescent="0.3">
      <c r="A457" s="167">
        <v>2542</v>
      </c>
      <c r="B457" s="127" t="b">
        <v>0</v>
      </c>
      <c r="C457" s="127" t="s">
        <v>88</v>
      </c>
      <c r="D457" s="167">
        <v>4</v>
      </c>
      <c r="E457" s="167" t="s">
        <v>71</v>
      </c>
      <c r="F457" s="167" t="s">
        <v>56</v>
      </c>
      <c r="G457" s="121">
        <v>3</v>
      </c>
      <c r="H457" t="e">
        <v>#VALUE!</v>
      </c>
      <c r="I457" t="e">
        <v>#VALUE!</v>
      </c>
      <c r="J457" t="e">
        <v>#VALUE!</v>
      </c>
      <c r="K457" s="2" t="e">
        <v>#VALUE!</v>
      </c>
      <c r="P457" s="133" t="s">
        <v>56</v>
      </c>
      <c r="Q457" s="133" t="s">
        <v>56</v>
      </c>
      <c r="R457" s="133" t="s">
        <v>56</v>
      </c>
      <c r="S457" s="133" t="s">
        <v>56</v>
      </c>
      <c r="V457" t="e">
        <v>#DIV/0!</v>
      </c>
      <c r="W457" s="2" t="e">
        <v>#DIV/0!</v>
      </c>
      <c r="AA457" s="2" t="e">
        <v>#DIV/0!</v>
      </c>
      <c r="AE457" s="2" t="e">
        <v>#DIV/0!</v>
      </c>
    </row>
    <row r="458" spans="1:43" hidden="1" x14ac:dyDescent="0.3">
      <c r="A458" s="167">
        <v>2542</v>
      </c>
      <c r="B458" s="127" t="b">
        <v>0</v>
      </c>
      <c r="C458" s="127" t="s">
        <v>88</v>
      </c>
      <c r="D458" s="167">
        <v>4</v>
      </c>
      <c r="E458" s="167" t="s">
        <v>71</v>
      </c>
      <c r="F458" s="167" t="s">
        <v>56</v>
      </c>
      <c r="G458" s="121">
        <v>4</v>
      </c>
      <c r="H458" t="e">
        <v>#VALUE!</v>
      </c>
      <c r="I458" t="e">
        <v>#VALUE!</v>
      </c>
      <c r="J458" t="e">
        <v>#VALUE!</v>
      </c>
      <c r="K458" s="2" t="e">
        <v>#VALUE!</v>
      </c>
      <c r="P458" s="133" t="s">
        <v>56</v>
      </c>
      <c r="Q458" s="133" t="s">
        <v>56</v>
      </c>
      <c r="R458" s="133" t="s">
        <v>56</v>
      </c>
      <c r="S458" s="133" t="s">
        <v>56</v>
      </c>
      <c r="V458" t="e">
        <v>#DIV/0!</v>
      </c>
      <c r="W458" s="2" t="e">
        <v>#DIV/0!</v>
      </c>
      <c r="AA458" s="2" t="e">
        <v>#DIV/0!</v>
      </c>
      <c r="AE458" s="2" t="e">
        <v>#DIV/0!</v>
      </c>
    </row>
    <row r="459" spans="1:43" x14ac:dyDescent="0.3">
      <c r="A459" s="167">
        <v>2543</v>
      </c>
      <c r="B459" s="127" t="b">
        <v>0</v>
      </c>
      <c r="C459" s="127" t="s">
        <v>88</v>
      </c>
      <c r="D459" s="167">
        <v>4</v>
      </c>
      <c r="E459" s="127" t="s">
        <v>71</v>
      </c>
      <c r="F459" s="127" t="s">
        <v>44</v>
      </c>
      <c r="G459" s="122">
        <v>1</v>
      </c>
      <c r="H459">
        <v>1240.9631932720783</v>
      </c>
      <c r="I459">
        <v>1270.1628718927425</v>
      </c>
      <c r="J459">
        <v>1167.9032344262243</v>
      </c>
      <c r="K459" s="2">
        <v>1226.3430998636816</v>
      </c>
      <c r="L459" s="181">
        <v>0</v>
      </c>
      <c r="M459" s="181">
        <v>0</v>
      </c>
      <c r="N459" s="181">
        <v>0</v>
      </c>
      <c r="O459" s="197">
        <f>AVERAGE(L459:N459)</f>
        <v>0</v>
      </c>
      <c r="P459" s="181">
        <v>190</v>
      </c>
      <c r="Q459" s="181">
        <v>182</v>
      </c>
      <c r="R459" s="181">
        <v>247</v>
      </c>
      <c r="S459" s="197">
        <v>206.33333333333334</v>
      </c>
      <c r="T459" s="115">
        <v>3.8880000000000052</v>
      </c>
      <c r="V459">
        <v>1.8880000000000052</v>
      </c>
      <c r="W459" s="2">
        <v>2.8880000000000052</v>
      </c>
      <c r="X459" s="118" t="s">
        <v>56</v>
      </c>
      <c r="Y459" s="118" t="s">
        <v>56</v>
      </c>
      <c r="Z459" s="118" t="s">
        <v>56</v>
      </c>
      <c r="AA459" s="118" t="s">
        <v>56</v>
      </c>
      <c r="AB459">
        <v>2.4230000000000018</v>
      </c>
      <c r="AE459" s="2">
        <v>2.4230000000000018</v>
      </c>
      <c r="AJ459">
        <v>342</v>
      </c>
      <c r="AK459">
        <v>343</v>
      </c>
      <c r="AL459">
        <v>346</v>
      </c>
      <c r="AM459" s="2">
        <v>313</v>
      </c>
      <c r="AN459">
        <v>65</v>
      </c>
      <c r="AO459">
        <v>33</v>
      </c>
      <c r="AP459">
        <v>43</v>
      </c>
      <c r="AQ459" s="2">
        <v>34</v>
      </c>
    </row>
    <row r="460" spans="1:43" x14ac:dyDescent="0.3">
      <c r="A460" s="167">
        <v>2543</v>
      </c>
      <c r="B460" s="127" t="b">
        <v>0</v>
      </c>
      <c r="C460" s="127" t="s">
        <v>88</v>
      </c>
      <c r="D460" s="167">
        <v>4</v>
      </c>
      <c r="E460" s="167" t="s">
        <v>71</v>
      </c>
      <c r="F460" s="167" t="s">
        <v>44</v>
      </c>
      <c r="G460" s="121">
        <v>2</v>
      </c>
      <c r="H460">
        <v>1384.6444849807021</v>
      </c>
      <c r="I460">
        <v>1320.2076535736001</v>
      </c>
      <c r="J460">
        <v>1251.5152985239313</v>
      </c>
      <c r="K460" s="2">
        <v>1318.7891456927446</v>
      </c>
      <c r="L460" s="181">
        <v>0</v>
      </c>
      <c r="M460" s="181">
        <v>0</v>
      </c>
      <c r="N460" s="181">
        <v>0</v>
      </c>
      <c r="O460" s="197">
        <f t="shared" ref="O460:O466" si="5">AVERAGE(L460:N460)</f>
        <v>0</v>
      </c>
      <c r="P460" s="181">
        <v>208</v>
      </c>
      <c r="Q460" s="181">
        <v>181</v>
      </c>
      <c r="R460" s="181">
        <v>188</v>
      </c>
      <c r="S460" s="197">
        <v>192.33333333333334</v>
      </c>
      <c r="T460" s="115">
        <v>8.6260000000000048</v>
      </c>
      <c r="V460">
        <v>9.6260000000000048</v>
      </c>
      <c r="W460" s="2">
        <v>9.1260000000000048</v>
      </c>
      <c r="X460" t="s">
        <v>56</v>
      </c>
      <c r="Y460" t="s">
        <v>56</v>
      </c>
      <c r="Z460" t="s">
        <v>56</v>
      </c>
      <c r="AA460" t="s">
        <v>56</v>
      </c>
      <c r="AB460">
        <v>2.2259999999999991</v>
      </c>
      <c r="AE460" s="2">
        <v>2.2259999999999991</v>
      </c>
      <c r="AJ460">
        <v>314</v>
      </c>
      <c r="AK460">
        <v>329</v>
      </c>
      <c r="AL460">
        <v>297</v>
      </c>
      <c r="AM460" s="2">
        <v>346</v>
      </c>
      <c r="AN460">
        <v>58</v>
      </c>
      <c r="AO460">
        <v>28</v>
      </c>
      <c r="AP460">
        <v>15</v>
      </c>
      <c r="AQ460" s="2">
        <v>22</v>
      </c>
    </row>
    <row r="461" spans="1:43" x14ac:dyDescent="0.3">
      <c r="A461" s="167">
        <v>2543</v>
      </c>
      <c r="B461" s="127" t="b">
        <v>0</v>
      </c>
      <c r="C461" s="127" t="s">
        <v>88</v>
      </c>
      <c r="D461" s="167">
        <v>4</v>
      </c>
      <c r="E461" s="167" t="s">
        <v>71</v>
      </c>
      <c r="F461" s="167" t="s">
        <v>44</v>
      </c>
      <c r="G461" s="121">
        <v>3</v>
      </c>
      <c r="H461">
        <v>1200.2154599999999</v>
      </c>
      <c r="I461">
        <v>1402.4171887292857</v>
      </c>
      <c r="J461">
        <v>1290.1215308396711</v>
      </c>
      <c r="K461" s="2">
        <v>1297.5847265229856</v>
      </c>
      <c r="L461" s="181">
        <v>0</v>
      </c>
      <c r="M461" s="181">
        <v>0</v>
      </c>
      <c r="N461" s="181">
        <v>0</v>
      </c>
      <c r="O461" s="197">
        <f t="shared" si="5"/>
        <v>0</v>
      </c>
      <c r="P461" s="181">
        <v>302</v>
      </c>
      <c r="Q461" s="181">
        <v>245</v>
      </c>
      <c r="R461" s="181">
        <v>296</v>
      </c>
      <c r="S461" s="197">
        <v>281</v>
      </c>
      <c r="T461" s="115">
        <v>9.0799999999999983</v>
      </c>
      <c r="V461">
        <v>7.0799999999999983</v>
      </c>
      <c r="W461" s="2">
        <v>8.0799999999999983</v>
      </c>
      <c r="X461" t="s">
        <v>56</v>
      </c>
      <c r="Y461" t="s">
        <v>56</v>
      </c>
      <c r="Z461" t="s">
        <v>56</v>
      </c>
      <c r="AA461" t="s">
        <v>56</v>
      </c>
      <c r="AB461">
        <v>0.90900000000000603</v>
      </c>
      <c r="AE461" s="2">
        <v>0.90900000000000603</v>
      </c>
      <c r="AJ461">
        <v>329</v>
      </c>
      <c r="AK461">
        <v>317</v>
      </c>
      <c r="AL461">
        <v>303</v>
      </c>
      <c r="AM461" s="2">
        <v>289</v>
      </c>
      <c r="AN461">
        <v>50</v>
      </c>
      <c r="AO461">
        <v>60</v>
      </c>
      <c r="AP461">
        <v>21</v>
      </c>
      <c r="AQ461" s="2">
        <v>37</v>
      </c>
    </row>
    <row r="462" spans="1:43" x14ac:dyDescent="0.3">
      <c r="A462" s="167">
        <v>2543</v>
      </c>
      <c r="B462" s="127" t="b">
        <v>0</v>
      </c>
      <c r="C462" s="127" t="s">
        <v>88</v>
      </c>
      <c r="D462" s="167">
        <v>4</v>
      </c>
      <c r="E462" s="167" t="s">
        <v>71</v>
      </c>
      <c r="F462" s="167" t="s">
        <v>44</v>
      </c>
      <c r="G462" s="121">
        <v>4</v>
      </c>
      <c r="H462">
        <v>1047.133658074898</v>
      </c>
      <c r="I462">
        <v>1157.6484289332147</v>
      </c>
      <c r="J462">
        <v>1274.0498708396713</v>
      </c>
      <c r="K462" s="2">
        <v>1159.6106526159281</v>
      </c>
      <c r="L462" s="181">
        <v>0</v>
      </c>
      <c r="M462" s="181">
        <v>0</v>
      </c>
      <c r="N462" s="181">
        <v>0</v>
      </c>
      <c r="O462" s="197">
        <f t="shared" si="5"/>
        <v>0</v>
      </c>
      <c r="P462" s="181">
        <v>239</v>
      </c>
      <c r="Q462" s="181">
        <v>300</v>
      </c>
      <c r="R462" s="181">
        <v>195</v>
      </c>
      <c r="S462" s="197">
        <v>244.66666666666666</v>
      </c>
      <c r="T462" s="115">
        <v>8.3279999999999994</v>
      </c>
      <c r="V462">
        <v>8.3279999999999994</v>
      </c>
      <c r="W462" s="2">
        <v>8.3279999999999994</v>
      </c>
      <c r="X462" t="s">
        <v>56</v>
      </c>
      <c r="Y462" t="s">
        <v>56</v>
      </c>
      <c r="Z462" t="s">
        <v>56</v>
      </c>
      <c r="AA462" t="s">
        <v>56</v>
      </c>
      <c r="AB462">
        <v>1.9549999999999983</v>
      </c>
      <c r="AE462" s="2">
        <v>1.9549999999999983</v>
      </c>
      <c r="AJ462">
        <v>345</v>
      </c>
      <c r="AK462">
        <v>339</v>
      </c>
      <c r="AL462">
        <v>302</v>
      </c>
      <c r="AM462" s="2">
        <v>309</v>
      </c>
      <c r="AN462">
        <v>37</v>
      </c>
      <c r="AO462">
        <v>45</v>
      </c>
      <c r="AP462">
        <v>46</v>
      </c>
      <c r="AQ462" s="2">
        <v>36</v>
      </c>
    </row>
    <row r="463" spans="1:43" x14ac:dyDescent="0.3">
      <c r="A463" s="167">
        <v>2543</v>
      </c>
      <c r="B463" s="127" t="b">
        <v>0</v>
      </c>
      <c r="C463" s="127" t="s">
        <v>88</v>
      </c>
      <c r="D463" s="167">
        <v>4</v>
      </c>
      <c r="E463" s="167" t="s">
        <v>71</v>
      </c>
      <c r="F463" s="167" t="s">
        <v>45</v>
      </c>
      <c r="G463" s="121">
        <v>1</v>
      </c>
      <c r="H463">
        <v>730.77481628545752</v>
      </c>
      <c r="I463">
        <v>643.73854852251793</v>
      </c>
      <c r="J463">
        <v>396.70571083869424</v>
      </c>
      <c r="K463" s="2">
        <v>590.4063585488899</v>
      </c>
      <c r="L463" s="181">
        <v>0</v>
      </c>
      <c r="M463" s="181">
        <v>0</v>
      </c>
      <c r="N463" s="181">
        <v>0</v>
      </c>
      <c r="O463" s="197">
        <f t="shared" si="5"/>
        <v>0</v>
      </c>
      <c r="P463" s="181">
        <v>155</v>
      </c>
      <c r="Q463" s="181">
        <v>146</v>
      </c>
      <c r="R463" s="181">
        <v>137</v>
      </c>
      <c r="S463" s="197">
        <v>146</v>
      </c>
      <c r="T463" s="115">
        <v>25.043999999999997</v>
      </c>
      <c r="V463">
        <v>24.043999999999997</v>
      </c>
      <c r="W463" s="2">
        <v>24.543999999999997</v>
      </c>
      <c r="X463" t="s">
        <v>56</v>
      </c>
      <c r="Y463" t="s">
        <v>56</v>
      </c>
      <c r="Z463" t="s">
        <v>56</v>
      </c>
      <c r="AA463" t="s">
        <v>56</v>
      </c>
      <c r="AB463">
        <v>1.7860000000000014</v>
      </c>
      <c r="AE463" s="2">
        <v>1.7860000000000014</v>
      </c>
      <c r="AJ463">
        <v>211</v>
      </c>
      <c r="AK463">
        <v>192</v>
      </c>
      <c r="AL463">
        <v>199</v>
      </c>
      <c r="AM463" s="2">
        <f>AVERAGE(AJ463:AL463)</f>
        <v>200.66666666666666</v>
      </c>
      <c r="AN463">
        <v>66</v>
      </c>
      <c r="AO463">
        <v>61</v>
      </c>
      <c r="AP463">
        <v>74</v>
      </c>
      <c r="AQ463" s="2">
        <f>AVERAGE(AN463:AP463)</f>
        <v>67</v>
      </c>
    </row>
    <row r="464" spans="1:43" x14ac:dyDescent="0.3">
      <c r="A464" s="167">
        <v>2543</v>
      </c>
      <c r="B464" s="127" t="b">
        <v>0</v>
      </c>
      <c r="C464" s="127" t="s">
        <v>88</v>
      </c>
      <c r="D464" s="167">
        <v>4</v>
      </c>
      <c r="E464" s="167" t="s">
        <v>71</v>
      </c>
      <c r="F464" s="167" t="s">
        <v>45</v>
      </c>
      <c r="G464" s="121">
        <v>2</v>
      </c>
      <c r="H464">
        <v>440.2694287551065</v>
      </c>
      <c r="I464">
        <v>497.04300290441148</v>
      </c>
      <c r="J464">
        <v>522.37921497012803</v>
      </c>
      <c r="K464" s="2">
        <v>486.56388220988202</v>
      </c>
      <c r="L464" s="181">
        <v>0</v>
      </c>
      <c r="M464" s="181">
        <v>0</v>
      </c>
      <c r="N464" s="181">
        <v>0</v>
      </c>
      <c r="O464" s="197">
        <f t="shared" si="5"/>
        <v>0</v>
      </c>
      <c r="P464" s="181">
        <v>151</v>
      </c>
      <c r="Q464" s="181">
        <v>140</v>
      </c>
      <c r="R464" s="181">
        <v>168</v>
      </c>
      <c r="S464" s="197">
        <v>153</v>
      </c>
      <c r="T464" s="115">
        <v>25.198999999999998</v>
      </c>
      <c r="V464">
        <v>26.198999999999998</v>
      </c>
      <c r="W464" s="2">
        <v>25.698999999999998</v>
      </c>
      <c r="X464" t="s">
        <v>56</v>
      </c>
      <c r="Y464" t="s">
        <v>56</v>
      </c>
      <c r="Z464" t="s">
        <v>56</v>
      </c>
      <c r="AA464" t="s">
        <v>56</v>
      </c>
      <c r="AB464">
        <v>1.8790000000000049</v>
      </c>
      <c r="AE464" s="2">
        <v>1.8790000000000049</v>
      </c>
      <c r="AJ464">
        <v>252</v>
      </c>
      <c r="AK464">
        <v>233</v>
      </c>
      <c r="AL464">
        <v>193</v>
      </c>
      <c r="AM464" s="2">
        <f t="shared" ref="AM464:AM466" si="6">AVERAGE(AJ464:AL464)</f>
        <v>226</v>
      </c>
      <c r="AN464">
        <v>46</v>
      </c>
      <c r="AO464">
        <v>46</v>
      </c>
      <c r="AP464">
        <v>59</v>
      </c>
      <c r="AQ464" s="2">
        <f t="shared" ref="AQ464:AQ466" si="7">AVERAGE(AN464:AP464)</f>
        <v>50.333333333333336</v>
      </c>
    </row>
    <row r="465" spans="1:43" x14ac:dyDescent="0.3">
      <c r="A465" s="167">
        <v>2543</v>
      </c>
      <c r="B465" s="127" t="b">
        <v>0</v>
      </c>
      <c r="C465" s="127" t="s">
        <v>88</v>
      </c>
      <c r="D465" s="167">
        <v>4</v>
      </c>
      <c r="E465" s="167" t="s">
        <v>71</v>
      </c>
      <c r="F465" s="167" t="s">
        <v>45</v>
      </c>
      <c r="G465" s="121">
        <v>3</v>
      </c>
      <c r="H465">
        <v>428.90330561604429</v>
      </c>
      <c r="I465">
        <v>410.99163083869428</v>
      </c>
      <c r="J465">
        <v>447.74948025965034</v>
      </c>
      <c r="K465" s="2">
        <v>429.21480557146305</v>
      </c>
      <c r="L465" s="181">
        <v>0</v>
      </c>
      <c r="M465" s="181">
        <v>0</v>
      </c>
      <c r="N465" s="181">
        <v>0</v>
      </c>
      <c r="O465" s="197">
        <f t="shared" si="5"/>
        <v>0</v>
      </c>
      <c r="P465" s="181">
        <v>154</v>
      </c>
      <c r="Q465" s="181">
        <v>143</v>
      </c>
      <c r="R465" s="181">
        <v>126</v>
      </c>
      <c r="S465" s="197">
        <v>141</v>
      </c>
      <c r="T465" s="115">
        <v>24.617999999999995</v>
      </c>
      <c r="V465">
        <v>26.617999999999995</v>
      </c>
      <c r="W465" s="2">
        <v>25.617999999999995</v>
      </c>
      <c r="X465" t="s">
        <v>56</v>
      </c>
      <c r="Y465" t="s">
        <v>56</v>
      </c>
      <c r="Z465" t="s">
        <v>56</v>
      </c>
      <c r="AA465" t="s">
        <v>56</v>
      </c>
      <c r="AB465">
        <v>1.875</v>
      </c>
      <c r="AE465" s="2">
        <v>1.875</v>
      </c>
      <c r="AJ465">
        <v>270</v>
      </c>
      <c r="AK465">
        <v>257</v>
      </c>
      <c r="AL465">
        <v>268</v>
      </c>
      <c r="AM465" s="2">
        <f t="shared" si="6"/>
        <v>265</v>
      </c>
      <c r="AN465">
        <v>42</v>
      </c>
      <c r="AO465">
        <v>34</v>
      </c>
      <c r="AP465">
        <v>14</v>
      </c>
      <c r="AQ465" s="2">
        <f t="shared" si="7"/>
        <v>30</v>
      </c>
    </row>
    <row r="466" spans="1:43" x14ac:dyDescent="0.3">
      <c r="A466" s="167">
        <v>2543</v>
      </c>
      <c r="B466" s="127" t="b">
        <v>0</v>
      </c>
      <c r="C466" s="127" t="s">
        <v>88</v>
      </c>
      <c r="D466" s="167">
        <v>4</v>
      </c>
      <c r="E466" s="167" t="s">
        <v>71</v>
      </c>
      <c r="F466" s="167" t="s">
        <v>45</v>
      </c>
      <c r="G466" s="121">
        <v>4</v>
      </c>
      <c r="H466">
        <v>374.93405144431472</v>
      </c>
      <c r="I466">
        <v>249.9358961626838</v>
      </c>
      <c r="J466">
        <v>482.4600066727939</v>
      </c>
      <c r="K466" s="2">
        <v>369.1099847599308</v>
      </c>
      <c r="L466" s="181">
        <v>0</v>
      </c>
      <c r="M466" s="181">
        <v>0</v>
      </c>
      <c r="N466" s="181">
        <v>0</v>
      </c>
      <c r="O466" s="197">
        <f t="shared" si="5"/>
        <v>0</v>
      </c>
      <c r="P466" s="181">
        <v>157</v>
      </c>
      <c r="Q466" s="181">
        <v>163</v>
      </c>
      <c r="R466" s="181">
        <v>131</v>
      </c>
      <c r="S466" s="197">
        <v>150.33333333333334</v>
      </c>
      <c r="T466" s="115">
        <v>21.778000000000006</v>
      </c>
      <c r="V466">
        <v>21.778000000000006</v>
      </c>
      <c r="W466" s="2">
        <v>21.778000000000006</v>
      </c>
      <c r="X466" t="s">
        <v>56</v>
      </c>
      <c r="Y466" t="s">
        <v>56</v>
      </c>
      <c r="Z466" t="s">
        <v>56</v>
      </c>
      <c r="AA466" t="s">
        <v>56</v>
      </c>
      <c r="AB466">
        <v>2.0580000000000069</v>
      </c>
      <c r="AE466" s="2">
        <v>2.0580000000000069</v>
      </c>
      <c r="AJ466">
        <v>223</v>
      </c>
      <c r="AK466">
        <v>226</v>
      </c>
      <c r="AL466">
        <v>202</v>
      </c>
      <c r="AM466" s="2">
        <f t="shared" si="6"/>
        <v>217</v>
      </c>
      <c r="AN466">
        <v>54</v>
      </c>
      <c r="AO466">
        <v>74</v>
      </c>
      <c r="AP466">
        <v>77</v>
      </c>
      <c r="AQ466" s="2">
        <f t="shared" si="7"/>
        <v>68.333333333333329</v>
      </c>
    </row>
    <row r="467" spans="1:43" x14ac:dyDescent="0.3">
      <c r="A467" s="167">
        <v>2543</v>
      </c>
      <c r="B467" s="127" t="b">
        <v>0</v>
      </c>
      <c r="C467" s="127" t="s">
        <v>88</v>
      </c>
      <c r="D467" s="167">
        <v>4</v>
      </c>
      <c r="E467" s="167" t="s">
        <v>71</v>
      </c>
      <c r="F467" s="167" t="s">
        <v>46</v>
      </c>
      <c r="G467" s="121">
        <v>1</v>
      </c>
      <c r="H467" s="133" t="s">
        <v>56</v>
      </c>
      <c r="I467" s="133" t="s">
        <v>56</v>
      </c>
      <c r="J467" s="133" t="s">
        <v>56</v>
      </c>
      <c r="K467" s="133" t="s">
        <v>56</v>
      </c>
      <c r="P467" s="133" t="s">
        <v>56</v>
      </c>
      <c r="Q467" s="133" t="s">
        <v>56</v>
      </c>
      <c r="R467" s="133" t="s">
        <v>56</v>
      </c>
      <c r="S467" s="133" t="s">
        <v>56</v>
      </c>
      <c r="V467" t="e">
        <v>#DIV/0!</v>
      </c>
      <c r="W467" s="2" t="e">
        <v>#DIV/0!</v>
      </c>
      <c r="X467" t="s">
        <v>56</v>
      </c>
      <c r="Y467" t="s">
        <v>56</v>
      </c>
      <c r="Z467" t="s">
        <v>56</v>
      </c>
      <c r="AA467" t="s">
        <v>56</v>
      </c>
      <c r="AE467" s="2" t="e">
        <v>#DIV/0!</v>
      </c>
    </row>
    <row r="468" spans="1:43" x14ac:dyDescent="0.3">
      <c r="A468" s="167">
        <v>2543</v>
      </c>
      <c r="B468" s="127" t="b">
        <v>0</v>
      </c>
      <c r="C468" s="127" t="s">
        <v>88</v>
      </c>
      <c r="D468" s="167">
        <v>4</v>
      </c>
      <c r="E468" s="167" t="s">
        <v>71</v>
      </c>
      <c r="F468" s="167" t="s">
        <v>46</v>
      </c>
      <c r="G468" s="121">
        <v>2</v>
      </c>
      <c r="H468" s="133" t="s">
        <v>56</v>
      </c>
      <c r="I468" s="133" t="s">
        <v>56</v>
      </c>
      <c r="J468" s="133" t="s">
        <v>56</v>
      </c>
      <c r="K468" s="133" t="s">
        <v>56</v>
      </c>
      <c r="P468" s="133" t="s">
        <v>56</v>
      </c>
      <c r="Q468" s="133" t="s">
        <v>56</v>
      </c>
      <c r="R468" s="133" t="s">
        <v>56</v>
      </c>
      <c r="S468" s="133" t="s">
        <v>56</v>
      </c>
      <c r="V468" t="e">
        <v>#DIV/0!</v>
      </c>
      <c r="W468" s="2" t="e">
        <v>#DIV/0!</v>
      </c>
      <c r="X468" t="s">
        <v>56</v>
      </c>
      <c r="Y468" t="s">
        <v>56</v>
      </c>
      <c r="Z468" t="s">
        <v>56</v>
      </c>
      <c r="AA468" t="s">
        <v>56</v>
      </c>
      <c r="AE468" s="2" t="e">
        <v>#DIV/0!</v>
      </c>
    </row>
    <row r="469" spans="1:43" x14ac:dyDescent="0.3">
      <c r="A469" s="167">
        <v>2543</v>
      </c>
      <c r="B469" s="127" t="b">
        <v>0</v>
      </c>
      <c r="C469" s="127" t="s">
        <v>88</v>
      </c>
      <c r="D469" s="167">
        <v>4</v>
      </c>
      <c r="E469" s="167" t="s">
        <v>71</v>
      </c>
      <c r="F469" s="167" t="s">
        <v>46</v>
      </c>
      <c r="G469" s="121">
        <v>3</v>
      </c>
      <c r="H469" s="133" t="s">
        <v>56</v>
      </c>
      <c r="I469" s="133" t="s">
        <v>56</v>
      </c>
      <c r="J469" s="133" t="s">
        <v>56</v>
      </c>
      <c r="K469" s="133" t="s">
        <v>56</v>
      </c>
      <c r="P469" s="133" t="s">
        <v>56</v>
      </c>
      <c r="Q469" s="133" t="s">
        <v>56</v>
      </c>
      <c r="R469" s="133" t="s">
        <v>56</v>
      </c>
      <c r="S469" s="133" t="s">
        <v>56</v>
      </c>
      <c r="V469" t="e">
        <v>#DIV/0!</v>
      </c>
      <c r="W469" s="2" t="e">
        <v>#DIV/0!</v>
      </c>
      <c r="X469" t="s">
        <v>56</v>
      </c>
      <c r="Y469" t="s">
        <v>56</v>
      </c>
      <c r="Z469" t="s">
        <v>56</v>
      </c>
      <c r="AA469" t="s">
        <v>56</v>
      </c>
      <c r="AE469" s="2" t="e">
        <v>#DIV/0!</v>
      </c>
    </row>
    <row r="470" spans="1:43" x14ac:dyDescent="0.3">
      <c r="A470" s="167">
        <v>2543</v>
      </c>
      <c r="B470" s="127" t="b">
        <v>0</v>
      </c>
      <c r="C470" s="127" t="s">
        <v>88</v>
      </c>
      <c r="D470" s="167">
        <v>4</v>
      </c>
      <c r="E470" s="167" t="s">
        <v>71</v>
      </c>
      <c r="F470" s="167" t="s">
        <v>46</v>
      </c>
      <c r="G470" s="121">
        <v>4</v>
      </c>
      <c r="H470" s="133" t="s">
        <v>56</v>
      </c>
      <c r="I470" s="133" t="s">
        <v>56</v>
      </c>
      <c r="J470" s="133" t="s">
        <v>56</v>
      </c>
      <c r="K470" s="133" t="s">
        <v>56</v>
      </c>
      <c r="P470" s="133" t="s">
        <v>56</v>
      </c>
      <c r="Q470" s="133" t="s">
        <v>56</v>
      </c>
      <c r="R470" s="133" t="s">
        <v>56</v>
      </c>
      <c r="S470" s="133" t="s">
        <v>56</v>
      </c>
      <c r="V470" t="e">
        <v>#DIV/0!</v>
      </c>
      <c r="W470" s="2" t="e">
        <v>#DIV/0!</v>
      </c>
      <c r="X470" t="s">
        <v>56</v>
      </c>
      <c r="Y470" t="s">
        <v>56</v>
      </c>
      <c r="Z470" t="s">
        <v>56</v>
      </c>
      <c r="AA470" t="s">
        <v>56</v>
      </c>
      <c r="AE470" s="2" t="e">
        <v>#DIV/0!</v>
      </c>
    </row>
    <row r="471" spans="1:43" x14ac:dyDescent="0.3">
      <c r="A471" s="167">
        <v>2543</v>
      </c>
      <c r="B471" s="127" t="b">
        <v>0</v>
      </c>
      <c r="C471" s="127" t="s">
        <v>88</v>
      </c>
      <c r="D471" s="167">
        <v>4</v>
      </c>
      <c r="E471" s="167" t="s">
        <v>71</v>
      </c>
      <c r="F471" s="167" t="s">
        <v>217</v>
      </c>
      <c r="G471" s="121">
        <v>1</v>
      </c>
      <c r="H471" s="133" t="s">
        <v>56</v>
      </c>
      <c r="I471" s="133" t="s">
        <v>56</v>
      </c>
      <c r="J471" s="133" t="s">
        <v>56</v>
      </c>
      <c r="K471" s="133" t="s">
        <v>56</v>
      </c>
      <c r="P471" s="133" t="s">
        <v>56</v>
      </c>
      <c r="Q471" s="133" t="s">
        <v>56</v>
      </c>
      <c r="R471" s="133" t="s">
        <v>56</v>
      </c>
      <c r="S471" s="133" t="s">
        <v>56</v>
      </c>
      <c r="T471" s="115">
        <v>10.307499999999999</v>
      </c>
      <c r="V471">
        <v>19.614999999999995</v>
      </c>
      <c r="W471" s="2">
        <v>14.961249999999996</v>
      </c>
      <c r="X471">
        <v>42.82</v>
      </c>
      <c r="AA471" s="2">
        <v>42.82</v>
      </c>
      <c r="AB471">
        <v>1.3850000000000051</v>
      </c>
      <c r="AE471" s="2">
        <v>1.3850000000000051</v>
      </c>
    </row>
    <row r="472" spans="1:43" x14ac:dyDescent="0.3">
      <c r="A472" s="167">
        <v>2543</v>
      </c>
      <c r="B472" s="127" t="b">
        <v>0</v>
      </c>
      <c r="C472" s="127" t="s">
        <v>88</v>
      </c>
      <c r="D472" s="167">
        <v>4</v>
      </c>
      <c r="E472" s="167" t="s">
        <v>71</v>
      </c>
      <c r="F472" s="167" t="s">
        <v>217</v>
      </c>
      <c r="G472" s="121">
        <v>2</v>
      </c>
      <c r="H472" s="133" t="s">
        <v>56</v>
      </c>
      <c r="I472" s="133" t="s">
        <v>56</v>
      </c>
      <c r="J472" s="133" t="s">
        <v>56</v>
      </c>
      <c r="K472" s="133" t="s">
        <v>56</v>
      </c>
      <c r="P472" s="133" t="s">
        <v>56</v>
      </c>
      <c r="Q472" s="133" t="s">
        <v>56</v>
      </c>
      <c r="R472" s="133" t="s">
        <v>56</v>
      </c>
      <c r="S472" s="133" t="s">
        <v>56</v>
      </c>
      <c r="T472" s="115">
        <v>10.753500000000003</v>
      </c>
      <c r="V472">
        <v>22.507000000000005</v>
      </c>
      <c r="W472" s="2">
        <v>16.630250000000004</v>
      </c>
      <c r="X472">
        <v>46.392000000000003</v>
      </c>
      <c r="AA472" s="2">
        <v>46.392000000000003</v>
      </c>
      <c r="AB472">
        <v>1.6080000000000041</v>
      </c>
      <c r="AE472" s="2">
        <v>1.6080000000000041</v>
      </c>
    </row>
    <row r="473" spans="1:43" x14ac:dyDescent="0.3">
      <c r="A473" s="167">
        <v>2543</v>
      </c>
      <c r="B473" s="127" t="b">
        <v>0</v>
      </c>
      <c r="C473" s="127" t="s">
        <v>88</v>
      </c>
      <c r="D473" s="167">
        <v>4</v>
      </c>
      <c r="E473" s="167" t="s">
        <v>71</v>
      </c>
      <c r="F473" s="167" t="s">
        <v>217</v>
      </c>
      <c r="G473" s="121">
        <v>3</v>
      </c>
      <c r="H473" s="133" t="s">
        <v>56</v>
      </c>
      <c r="I473" s="133" t="s">
        <v>56</v>
      </c>
      <c r="J473" s="133" t="s">
        <v>56</v>
      </c>
      <c r="K473" s="133" t="s">
        <v>56</v>
      </c>
      <c r="P473" s="133" t="s">
        <v>56</v>
      </c>
      <c r="Q473" s="133" t="s">
        <v>56</v>
      </c>
      <c r="R473" s="133" t="s">
        <v>56</v>
      </c>
      <c r="S473" s="133" t="s">
        <v>56</v>
      </c>
      <c r="T473" s="115">
        <v>11.267000000000003</v>
      </c>
      <c r="V473">
        <v>23.534000000000006</v>
      </c>
      <c r="W473" s="2">
        <v>17.400500000000005</v>
      </c>
      <c r="X473">
        <v>51.93</v>
      </c>
      <c r="AA473" s="2">
        <v>51.93</v>
      </c>
      <c r="AB473">
        <v>1.5699999999999932</v>
      </c>
      <c r="AE473" s="2">
        <v>1.5699999999999932</v>
      </c>
    </row>
    <row r="474" spans="1:43" x14ac:dyDescent="0.3">
      <c r="A474" s="167">
        <v>2543</v>
      </c>
      <c r="B474" s="127" t="b">
        <v>0</v>
      </c>
      <c r="C474" s="127" t="s">
        <v>88</v>
      </c>
      <c r="D474" s="167">
        <v>4</v>
      </c>
      <c r="E474" s="167" t="s">
        <v>71</v>
      </c>
      <c r="F474" s="167" t="s">
        <v>217</v>
      </c>
      <c r="G474" s="121">
        <v>4</v>
      </c>
      <c r="H474" s="133" t="s">
        <v>56</v>
      </c>
      <c r="I474" s="133" t="s">
        <v>56</v>
      </c>
      <c r="J474" s="133" t="s">
        <v>56</v>
      </c>
      <c r="K474" s="133" t="s">
        <v>56</v>
      </c>
      <c r="P474" s="133" t="s">
        <v>56</v>
      </c>
      <c r="Q474" s="133" t="s">
        <v>56</v>
      </c>
      <c r="R474" s="133" t="s">
        <v>56</v>
      </c>
      <c r="S474" s="133" t="s">
        <v>56</v>
      </c>
      <c r="T474" s="115">
        <v>10.646999999999998</v>
      </c>
      <c r="V474">
        <v>21.293999999999997</v>
      </c>
      <c r="W474" s="2">
        <v>15.970499999999998</v>
      </c>
      <c r="X474">
        <v>49.856000000000002</v>
      </c>
      <c r="AA474" s="2">
        <v>49.856000000000002</v>
      </c>
      <c r="AB474">
        <v>2.9000000000000057</v>
      </c>
      <c r="AE474" s="2">
        <v>2.9000000000000057</v>
      </c>
    </row>
    <row r="475" spans="1:43" x14ac:dyDescent="0.3">
      <c r="A475" s="167">
        <v>2543</v>
      </c>
      <c r="B475" s="127" t="b">
        <v>0</v>
      </c>
      <c r="C475" s="127" t="s">
        <v>88</v>
      </c>
      <c r="D475" s="167">
        <v>4</v>
      </c>
      <c r="E475" s="167" t="s">
        <v>71</v>
      </c>
      <c r="F475" s="167" t="s">
        <v>47</v>
      </c>
      <c r="G475" s="121">
        <v>1</v>
      </c>
      <c r="H475" s="133" t="s">
        <v>56</v>
      </c>
      <c r="I475" s="133" t="s">
        <v>56</v>
      </c>
      <c r="J475" s="133" t="s">
        <v>56</v>
      </c>
      <c r="K475" s="133" t="s">
        <v>56</v>
      </c>
      <c r="P475" s="133" t="s">
        <v>56</v>
      </c>
      <c r="Q475" s="133" t="s">
        <v>56</v>
      </c>
      <c r="R475" s="133" t="s">
        <v>56</v>
      </c>
      <c r="S475" s="133" t="s">
        <v>56</v>
      </c>
      <c r="T475" s="115">
        <v>18.165000000000006</v>
      </c>
      <c r="V475">
        <v>19.165000000000006</v>
      </c>
      <c r="W475" s="2">
        <v>18.665000000000006</v>
      </c>
      <c r="X475">
        <v>41.933</v>
      </c>
      <c r="AA475" s="2">
        <v>41.933</v>
      </c>
      <c r="AB475">
        <v>1.8299999999999983</v>
      </c>
      <c r="AE475" s="2">
        <v>1.8299999999999983</v>
      </c>
    </row>
    <row r="476" spans="1:43" x14ac:dyDescent="0.3">
      <c r="A476" s="167">
        <v>2543</v>
      </c>
      <c r="B476" s="127" t="b">
        <v>0</v>
      </c>
      <c r="C476" s="127" t="s">
        <v>88</v>
      </c>
      <c r="D476" s="167">
        <v>4</v>
      </c>
      <c r="E476" s="167" t="s">
        <v>71</v>
      </c>
      <c r="F476" s="167" t="s">
        <v>47</v>
      </c>
      <c r="G476" s="121">
        <v>2</v>
      </c>
      <c r="H476" s="133" t="s">
        <v>56</v>
      </c>
      <c r="I476" s="133" t="s">
        <v>56</v>
      </c>
      <c r="J476" s="133" t="s">
        <v>56</v>
      </c>
      <c r="K476" s="133" t="s">
        <v>56</v>
      </c>
      <c r="P476" s="133" t="s">
        <v>56</v>
      </c>
      <c r="Q476" s="133" t="s">
        <v>56</v>
      </c>
      <c r="R476" s="133" t="s">
        <v>56</v>
      </c>
      <c r="S476" s="133" t="s">
        <v>56</v>
      </c>
      <c r="T476" s="115">
        <v>17.111999999999995</v>
      </c>
      <c r="V476">
        <v>19.111999999999995</v>
      </c>
      <c r="W476" s="2">
        <v>18.111999999999995</v>
      </c>
      <c r="X476">
        <v>46.555</v>
      </c>
      <c r="AA476" s="2">
        <v>46.555</v>
      </c>
      <c r="AB476">
        <v>2.1140000000000043</v>
      </c>
      <c r="AE476" s="2">
        <v>2.1140000000000043</v>
      </c>
    </row>
    <row r="477" spans="1:43" x14ac:dyDescent="0.3">
      <c r="A477" s="167">
        <v>2543</v>
      </c>
      <c r="B477" s="127" t="b">
        <v>0</v>
      </c>
      <c r="C477" s="127" t="s">
        <v>88</v>
      </c>
      <c r="D477" s="167">
        <v>4</v>
      </c>
      <c r="E477" s="167" t="s">
        <v>71</v>
      </c>
      <c r="F477" s="167" t="s">
        <v>47</v>
      </c>
      <c r="G477" s="121">
        <v>3</v>
      </c>
      <c r="H477" s="133" t="s">
        <v>56</v>
      </c>
      <c r="I477" s="133" t="s">
        <v>56</v>
      </c>
      <c r="J477" s="133" t="s">
        <v>56</v>
      </c>
      <c r="K477" s="133" t="s">
        <v>56</v>
      </c>
      <c r="P477" s="133" t="s">
        <v>56</v>
      </c>
      <c r="Q477" s="133" t="s">
        <v>56</v>
      </c>
      <c r="R477" s="133" t="s">
        <v>56</v>
      </c>
      <c r="S477" s="133" t="s">
        <v>56</v>
      </c>
      <c r="T477" s="115">
        <v>17.185000000000002</v>
      </c>
      <c r="V477">
        <v>17.185000000000002</v>
      </c>
      <c r="W477" s="2">
        <v>17.185000000000002</v>
      </c>
      <c r="X477">
        <v>32.725000000000001</v>
      </c>
      <c r="AA477" s="2">
        <v>32.725000000000001</v>
      </c>
      <c r="AB477">
        <v>2.0739999999999981</v>
      </c>
      <c r="AE477" s="2">
        <v>2.0739999999999981</v>
      </c>
    </row>
    <row r="478" spans="1:43" x14ac:dyDescent="0.3">
      <c r="A478" s="167">
        <v>2543</v>
      </c>
      <c r="B478" s="127" t="b">
        <v>0</v>
      </c>
      <c r="C478" s="127" t="s">
        <v>88</v>
      </c>
      <c r="D478" s="167">
        <v>4</v>
      </c>
      <c r="E478" s="167" t="s">
        <v>71</v>
      </c>
      <c r="F478" s="167" t="s">
        <v>47</v>
      </c>
      <c r="G478" s="121">
        <v>4</v>
      </c>
      <c r="H478" s="133" t="s">
        <v>56</v>
      </c>
      <c r="I478" s="133" t="s">
        <v>56</v>
      </c>
      <c r="J478" s="133" t="s">
        <v>56</v>
      </c>
      <c r="K478" s="133" t="s">
        <v>56</v>
      </c>
      <c r="P478" s="133" t="s">
        <v>56</v>
      </c>
      <c r="Q478" s="133" t="s">
        <v>56</v>
      </c>
      <c r="R478" s="133" t="s">
        <v>56</v>
      </c>
      <c r="S478" s="133" t="s">
        <v>56</v>
      </c>
      <c r="T478" s="115">
        <v>14.584999999999994</v>
      </c>
      <c r="V478">
        <v>15.584999999999994</v>
      </c>
      <c r="W478" s="2">
        <v>15.084999999999994</v>
      </c>
      <c r="X478">
        <v>30.300999999999998</v>
      </c>
      <c r="AA478" s="2">
        <v>30.300999999999998</v>
      </c>
      <c r="AB478">
        <v>2.0100000000000051</v>
      </c>
      <c r="AE478" s="2">
        <v>2.0100000000000051</v>
      </c>
    </row>
    <row r="479" spans="1:43" ht="1.5" customHeight="1" x14ac:dyDescent="0.3">
      <c r="A479" s="167">
        <v>2543</v>
      </c>
      <c r="B479" s="127" t="b">
        <v>0</v>
      </c>
      <c r="C479" s="127" t="s">
        <v>88</v>
      </c>
      <c r="D479" s="167">
        <v>4</v>
      </c>
      <c r="E479" s="167" t="s">
        <v>71</v>
      </c>
      <c r="F479" s="167" t="s">
        <v>56</v>
      </c>
      <c r="G479" s="121">
        <v>1</v>
      </c>
      <c r="H479" t="e">
        <v>#VALUE!</v>
      </c>
      <c r="I479" t="e">
        <v>#VALUE!</v>
      </c>
      <c r="J479" t="e">
        <v>#VALUE!</v>
      </c>
      <c r="K479" s="2" t="e">
        <v>#VALUE!</v>
      </c>
      <c r="P479" s="133" t="s">
        <v>56</v>
      </c>
      <c r="Q479" s="133" t="s">
        <v>56</v>
      </c>
      <c r="R479" s="133" t="s">
        <v>56</v>
      </c>
      <c r="S479" s="133" t="s">
        <v>56</v>
      </c>
      <c r="V479" t="e">
        <v>#DIV/0!</v>
      </c>
      <c r="W479" s="2" t="e">
        <v>#DIV/0!</v>
      </c>
      <c r="AA479" s="2" t="e">
        <v>#DIV/0!</v>
      </c>
      <c r="AE479" s="2" t="e">
        <v>#DIV/0!</v>
      </c>
    </row>
    <row r="480" spans="1:43" hidden="1" x14ac:dyDescent="0.3">
      <c r="A480" s="167">
        <v>2543</v>
      </c>
      <c r="B480" s="127" t="b">
        <v>0</v>
      </c>
      <c r="C480" s="127" t="s">
        <v>88</v>
      </c>
      <c r="D480" s="167">
        <v>4</v>
      </c>
      <c r="E480" s="167" t="s">
        <v>71</v>
      </c>
      <c r="F480" s="167" t="s">
        <v>56</v>
      </c>
      <c r="G480" s="121">
        <v>2</v>
      </c>
      <c r="H480" t="e">
        <v>#VALUE!</v>
      </c>
      <c r="I480" t="e">
        <v>#VALUE!</v>
      </c>
      <c r="J480" t="e">
        <v>#VALUE!</v>
      </c>
      <c r="K480" s="2" t="e">
        <v>#VALUE!</v>
      </c>
      <c r="P480" s="133" t="s">
        <v>56</v>
      </c>
      <c r="Q480" s="133" t="s">
        <v>56</v>
      </c>
      <c r="R480" s="133" t="s">
        <v>56</v>
      </c>
      <c r="S480" s="133" t="s">
        <v>56</v>
      </c>
      <c r="V480" t="e">
        <v>#DIV/0!</v>
      </c>
      <c r="W480" s="2" t="e">
        <v>#DIV/0!</v>
      </c>
      <c r="AA480" s="2" t="e">
        <v>#DIV/0!</v>
      </c>
      <c r="AE480" s="2" t="e">
        <v>#DIV/0!</v>
      </c>
    </row>
    <row r="481" spans="1:43" hidden="1" x14ac:dyDescent="0.3">
      <c r="A481" s="167">
        <v>2543</v>
      </c>
      <c r="B481" s="127" t="b">
        <v>0</v>
      </c>
      <c r="C481" s="127" t="s">
        <v>88</v>
      </c>
      <c r="D481" s="167">
        <v>4</v>
      </c>
      <c r="E481" s="167" t="s">
        <v>71</v>
      </c>
      <c r="F481" s="167" t="s">
        <v>56</v>
      </c>
      <c r="G481" s="121">
        <v>3</v>
      </c>
      <c r="H481" t="e">
        <v>#VALUE!</v>
      </c>
      <c r="I481" t="e">
        <v>#VALUE!</v>
      </c>
      <c r="J481" t="e">
        <v>#VALUE!</v>
      </c>
      <c r="K481" s="2" t="e">
        <v>#VALUE!</v>
      </c>
      <c r="P481" s="133" t="s">
        <v>56</v>
      </c>
      <c r="Q481" s="133" t="s">
        <v>56</v>
      </c>
      <c r="R481" s="133" t="s">
        <v>56</v>
      </c>
      <c r="S481" s="133" t="s">
        <v>56</v>
      </c>
      <c r="V481" t="e">
        <v>#DIV/0!</v>
      </c>
      <c r="W481" s="2" t="e">
        <v>#DIV/0!</v>
      </c>
      <c r="AA481" s="2" t="e">
        <v>#DIV/0!</v>
      </c>
      <c r="AE481" s="2" t="e">
        <v>#DIV/0!</v>
      </c>
    </row>
    <row r="482" spans="1:43" hidden="1" x14ac:dyDescent="0.3">
      <c r="A482" s="167">
        <v>2543</v>
      </c>
      <c r="B482" s="127" t="b">
        <v>0</v>
      </c>
      <c r="C482" s="127" t="s">
        <v>88</v>
      </c>
      <c r="D482" s="167">
        <v>4</v>
      </c>
      <c r="E482" s="167" t="s">
        <v>71</v>
      </c>
      <c r="F482" s="167" t="s">
        <v>56</v>
      </c>
      <c r="G482" s="121">
        <v>4</v>
      </c>
      <c r="H482" t="e">
        <v>#VALUE!</v>
      </c>
      <c r="I482" t="e">
        <v>#VALUE!</v>
      </c>
      <c r="J482" t="e">
        <v>#VALUE!</v>
      </c>
      <c r="K482" s="2" t="e">
        <v>#VALUE!</v>
      </c>
      <c r="P482" s="133" t="s">
        <v>56</v>
      </c>
      <c r="Q482" s="133" t="s">
        <v>56</v>
      </c>
      <c r="R482" s="133" t="s">
        <v>56</v>
      </c>
      <c r="S482" s="133" t="s">
        <v>56</v>
      </c>
      <c r="V482" t="e">
        <v>#DIV/0!</v>
      </c>
      <c r="W482" s="2" t="e">
        <v>#DIV/0!</v>
      </c>
      <c r="AA482" s="2" t="e">
        <v>#DIV/0!</v>
      </c>
      <c r="AE482" s="2" t="e">
        <v>#DIV/0!</v>
      </c>
    </row>
    <row r="483" spans="1:43" x14ac:dyDescent="0.3">
      <c r="A483" s="167">
        <v>2544</v>
      </c>
      <c r="B483" s="127" t="b">
        <v>0</v>
      </c>
      <c r="C483" s="127" t="s">
        <v>88</v>
      </c>
      <c r="D483" s="167">
        <v>4</v>
      </c>
      <c r="E483" s="127" t="s">
        <v>71</v>
      </c>
      <c r="F483" s="127" t="s">
        <v>44</v>
      </c>
      <c r="G483" s="122">
        <v>1</v>
      </c>
      <c r="H483">
        <v>1194.5339532720784</v>
      </c>
      <c r="I483">
        <v>1225.5193718927426</v>
      </c>
      <c r="J483">
        <v>1237.5470944262245</v>
      </c>
      <c r="K483" s="2">
        <v>1219.2001398636819</v>
      </c>
      <c r="L483" s="181">
        <v>0</v>
      </c>
      <c r="M483" s="181">
        <v>0</v>
      </c>
      <c r="N483" s="181">
        <v>0</v>
      </c>
      <c r="O483" s="197">
        <f>AVERAGE(L483:N483)</f>
        <v>0</v>
      </c>
      <c r="P483" s="181">
        <v>257</v>
      </c>
      <c r="Q483" s="181">
        <v>346</v>
      </c>
      <c r="R483" s="181">
        <v>317</v>
      </c>
      <c r="S483" s="197">
        <v>306.66666666666669</v>
      </c>
      <c r="T483" s="115">
        <v>12.204999999999998</v>
      </c>
      <c r="U483">
        <v>14.262500000000003</v>
      </c>
      <c r="V483">
        <v>11.233750000000001</v>
      </c>
      <c r="W483" s="2">
        <v>12.567083333333334</v>
      </c>
      <c r="X483" s="118" t="s">
        <v>56</v>
      </c>
      <c r="Y483" s="118" t="s">
        <v>56</v>
      </c>
      <c r="Z483" s="118" t="s">
        <v>56</v>
      </c>
      <c r="AA483" s="118" t="s">
        <v>56</v>
      </c>
      <c r="AB483">
        <v>1.5360000000000014</v>
      </c>
      <c r="AE483" s="2">
        <v>1.5360000000000014</v>
      </c>
      <c r="AJ483">
        <v>303</v>
      </c>
      <c r="AK483">
        <v>310</v>
      </c>
      <c r="AL483">
        <v>317</v>
      </c>
      <c r="AM483" s="2">
        <v>315</v>
      </c>
      <c r="AN483">
        <v>24</v>
      </c>
      <c r="AO483">
        <v>38</v>
      </c>
      <c r="AP483">
        <v>25</v>
      </c>
      <c r="AQ483" s="2">
        <v>39</v>
      </c>
    </row>
    <row r="484" spans="1:43" x14ac:dyDescent="0.3">
      <c r="A484" s="167">
        <v>2544</v>
      </c>
      <c r="B484" s="127" t="b">
        <v>0</v>
      </c>
      <c r="C484" s="127" t="s">
        <v>88</v>
      </c>
      <c r="D484" s="167">
        <v>4</v>
      </c>
      <c r="E484" s="167" t="s">
        <v>71</v>
      </c>
      <c r="F484" s="167" t="s">
        <v>44</v>
      </c>
      <c r="G484" s="121">
        <v>2</v>
      </c>
      <c r="H484">
        <v>1397.1446649807021</v>
      </c>
      <c r="I484">
        <v>1323.7791335736001</v>
      </c>
      <c r="J484">
        <v>1296.1587985239312</v>
      </c>
      <c r="K484" s="2">
        <v>1339.0275323594112</v>
      </c>
      <c r="L484" s="181">
        <v>0</v>
      </c>
      <c r="M484" s="181">
        <v>0</v>
      </c>
      <c r="N484" s="181">
        <v>0</v>
      </c>
      <c r="O484" s="197">
        <f t="shared" ref="O484:O490" si="8">AVERAGE(L484:N484)</f>
        <v>0</v>
      </c>
      <c r="P484" s="181">
        <v>231</v>
      </c>
      <c r="Q484" s="181">
        <v>310</v>
      </c>
      <c r="R484" s="181">
        <v>287</v>
      </c>
      <c r="S484" s="197">
        <v>276</v>
      </c>
      <c r="T484" s="115">
        <v>12.602999999999994</v>
      </c>
      <c r="U484">
        <v>9.8260000000000005</v>
      </c>
      <c r="V484">
        <v>9.2144999999999975</v>
      </c>
      <c r="W484" s="2">
        <v>10.547833333333331</v>
      </c>
      <c r="X484" t="s">
        <v>56</v>
      </c>
      <c r="Y484" t="s">
        <v>56</v>
      </c>
      <c r="Z484" t="s">
        <v>56</v>
      </c>
      <c r="AA484" t="s">
        <v>56</v>
      </c>
      <c r="AB484">
        <v>1.2150000000000034</v>
      </c>
      <c r="AE484" s="2">
        <v>1.2150000000000034</v>
      </c>
      <c r="AJ484">
        <v>315</v>
      </c>
      <c r="AK484">
        <v>317</v>
      </c>
      <c r="AL484">
        <v>310</v>
      </c>
      <c r="AM484" s="2">
        <v>318</v>
      </c>
      <c r="AN484">
        <v>37</v>
      </c>
      <c r="AO484">
        <v>24</v>
      </c>
      <c r="AP484">
        <v>28</v>
      </c>
      <c r="AQ484" s="2">
        <v>35</v>
      </c>
    </row>
    <row r="485" spans="1:43" x14ac:dyDescent="0.3">
      <c r="A485" s="167">
        <v>2544</v>
      </c>
      <c r="B485" s="127" t="b">
        <v>0</v>
      </c>
      <c r="C485" s="127" t="s">
        <v>88</v>
      </c>
      <c r="D485" s="167">
        <v>4</v>
      </c>
      <c r="E485" s="167" t="s">
        <v>71</v>
      </c>
      <c r="F485" s="167" t="s">
        <v>44</v>
      </c>
      <c r="G485" s="121">
        <v>3</v>
      </c>
      <c r="H485">
        <v>1293.0153542999999</v>
      </c>
      <c r="I485">
        <v>1386.3455287292857</v>
      </c>
      <c r="J485">
        <v>1274.0498708396713</v>
      </c>
      <c r="K485" s="2">
        <v>1317.8035846229857</v>
      </c>
      <c r="L485" s="181">
        <v>0</v>
      </c>
      <c r="M485" s="181">
        <v>0</v>
      </c>
      <c r="N485" s="181">
        <v>0</v>
      </c>
      <c r="O485" s="197">
        <f t="shared" si="8"/>
        <v>0</v>
      </c>
      <c r="P485" s="181">
        <v>270</v>
      </c>
      <c r="Q485" s="181">
        <v>226</v>
      </c>
      <c r="R485" s="181">
        <v>359</v>
      </c>
      <c r="S485" s="197">
        <v>285</v>
      </c>
      <c r="T485" s="115">
        <v>11.831999999999994</v>
      </c>
      <c r="U485">
        <v>12.174500000000002</v>
      </c>
      <c r="V485">
        <v>13.003249999999998</v>
      </c>
      <c r="W485" s="2">
        <v>12.336583333333332</v>
      </c>
      <c r="X485" t="s">
        <v>56</v>
      </c>
      <c r="Y485" t="s">
        <v>56</v>
      </c>
      <c r="Z485" t="s">
        <v>56</v>
      </c>
      <c r="AA485" t="s">
        <v>56</v>
      </c>
      <c r="AB485">
        <v>1.4320000000000022</v>
      </c>
      <c r="AE485" s="2">
        <v>1.4320000000000022</v>
      </c>
      <c r="AJ485">
        <v>328</v>
      </c>
      <c r="AK485">
        <v>320</v>
      </c>
      <c r="AL485">
        <v>325</v>
      </c>
      <c r="AM485" s="2">
        <v>306</v>
      </c>
      <c r="AN485">
        <v>32</v>
      </c>
      <c r="AO485">
        <v>29</v>
      </c>
      <c r="AP485">
        <v>35</v>
      </c>
      <c r="AQ485" s="2">
        <v>41</v>
      </c>
    </row>
    <row r="486" spans="1:43" x14ac:dyDescent="0.3">
      <c r="A486" s="167">
        <v>2544</v>
      </c>
      <c r="B486" s="127" t="b">
        <v>0</v>
      </c>
      <c r="C486" s="127" t="s">
        <v>88</v>
      </c>
      <c r="D486" s="167">
        <v>4</v>
      </c>
      <c r="E486" s="167" t="s">
        <v>71</v>
      </c>
      <c r="F486" s="167" t="s">
        <v>44</v>
      </c>
      <c r="G486" s="121">
        <v>4</v>
      </c>
      <c r="H486">
        <v>1323.0123546</v>
      </c>
      <c r="I486">
        <v>1123.7193689332148</v>
      </c>
      <c r="J486">
        <v>1240.1208108396711</v>
      </c>
      <c r="K486" s="2">
        <v>1228.950844790962</v>
      </c>
      <c r="L486" s="181">
        <v>0</v>
      </c>
      <c r="M486" s="181">
        <v>0</v>
      </c>
      <c r="N486" s="181">
        <v>0</v>
      </c>
      <c r="O486" s="197">
        <f t="shared" si="8"/>
        <v>0</v>
      </c>
      <c r="P486" s="181">
        <v>323</v>
      </c>
      <c r="Q486" s="181">
        <v>352</v>
      </c>
      <c r="R486" s="181">
        <v>391</v>
      </c>
      <c r="S486" s="197">
        <v>355.33333333333331</v>
      </c>
      <c r="T486" s="115">
        <v>10.757000000000005</v>
      </c>
      <c r="U486">
        <v>21.51400000000001</v>
      </c>
      <c r="V486">
        <v>18.135500000000008</v>
      </c>
      <c r="W486" s="2">
        <v>16.802166666666675</v>
      </c>
      <c r="X486" t="s">
        <v>56</v>
      </c>
      <c r="Y486" t="s">
        <v>56</v>
      </c>
      <c r="Z486" t="s">
        <v>56</v>
      </c>
      <c r="AA486" t="s">
        <v>56</v>
      </c>
      <c r="AB486">
        <v>1.4000000000000057</v>
      </c>
      <c r="AE486" s="2">
        <v>1.4000000000000057</v>
      </c>
      <c r="AJ486">
        <v>330</v>
      </c>
      <c r="AK486">
        <v>307</v>
      </c>
      <c r="AL486">
        <v>319</v>
      </c>
      <c r="AM486" s="2">
        <v>322</v>
      </c>
      <c r="AN486">
        <v>43</v>
      </c>
      <c r="AO486">
        <v>32</v>
      </c>
      <c r="AP486">
        <v>36</v>
      </c>
      <c r="AQ486" s="2">
        <v>37</v>
      </c>
    </row>
    <row r="487" spans="1:43" x14ac:dyDescent="0.3">
      <c r="A487" s="167">
        <v>2544</v>
      </c>
      <c r="B487" s="127" t="b">
        <v>0</v>
      </c>
      <c r="C487" s="127" t="s">
        <v>88</v>
      </c>
      <c r="D487" s="167">
        <v>4</v>
      </c>
      <c r="E487" s="167" t="s">
        <v>71</v>
      </c>
      <c r="F487" s="167" t="s">
        <v>45</v>
      </c>
      <c r="G487" s="121">
        <v>1</v>
      </c>
      <c r="H487">
        <v>702.20297628545745</v>
      </c>
      <c r="I487">
        <v>665.16742852251798</v>
      </c>
      <c r="J487">
        <v>409.20589083869424</v>
      </c>
      <c r="K487" s="2">
        <v>592.19209854888993</v>
      </c>
      <c r="L487" s="181">
        <v>0</v>
      </c>
      <c r="M487" s="181">
        <v>0</v>
      </c>
      <c r="N487" s="181">
        <v>0</v>
      </c>
      <c r="O487" s="197">
        <f t="shared" si="8"/>
        <v>0</v>
      </c>
      <c r="P487" s="181">
        <v>190</v>
      </c>
      <c r="Q487" s="181">
        <v>217</v>
      </c>
      <c r="R487" s="181">
        <v>158</v>
      </c>
      <c r="S487" s="197">
        <v>188.33333333333334</v>
      </c>
      <c r="T487" s="115">
        <v>22.924000000000007</v>
      </c>
      <c r="U487">
        <v>20.244</v>
      </c>
      <c r="V487">
        <v>23.584000000000003</v>
      </c>
      <c r="W487" s="2">
        <v>22.250666666666671</v>
      </c>
      <c r="X487" t="s">
        <v>56</v>
      </c>
      <c r="Y487" t="s">
        <v>56</v>
      </c>
      <c r="Z487" t="s">
        <v>56</v>
      </c>
      <c r="AA487" t="s">
        <v>56</v>
      </c>
      <c r="AB487">
        <v>1.7860000000000014</v>
      </c>
      <c r="AE487" s="2">
        <v>1.7860000000000014</v>
      </c>
      <c r="AJ487">
        <v>61</v>
      </c>
      <c r="AK487">
        <v>61</v>
      </c>
      <c r="AL487">
        <v>67</v>
      </c>
      <c r="AM487" s="2">
        <f>AVERAGE(AJ487:AL487)</f>
        <v>63</v>
      </c>
      <c r="AN487">
        <v>250</v>
      </c>
      <c r="AO487">
        <v>265</v>
      </c>
      <c r="AP487">
        <v>277</v>
      </c>
      <c r="AQ487" s="2">
        <f>AVERAGE(AN487:AP487)</f>
        <v>264</v>
      </c>
    </row>
    <row r="488" spans="1:43" x14ac:dyDescent="0.3">
      <c r="A488" s="167">
        <v>2544</v>
      </c>
      <c r="B488" s="127" t="b">
        <v>0</v>
      </c>
      <c r="C488" s="127" t="s">
        <v>88</v>
      </c>
      <c r="D488" s="167">
        <v>4</v>
      </c>
      <c r="E488" s="167" t="s">
        <v>71</v>
      </c>
      <c r="F488" s="167" t="s">
        <v>45</v>
      </c>
      <c r="G488" s="121">
        <v>2</v>
      </c>
      <c r="H488">
        <v>406.34036875510651</v>
      </c>
      <c r="I488">
        <v>497.04300290441148</v>
      </c>
      <c r="J488">
        <v>511.66477497012806</v>
      </c>
      <c r="K488" s="2">
        <v>471.68271554321535</v>
      </c>
      <c r="L488" s="181">
        <v>0</v>
      </c>
      <c r="M488" s="181">
        <v>0</v>
      </c>
      <c r="N488" s="181">
        <v>0</v>
      </c>
      <c r="O488" s="197">
        <f t="shared" si="8"/>
        <v>0</v>
      </c>
      <c r="P488" s="181">
        <v>193</v>
      </c>
      <c r="Q488" s="181">
        <v>197</v>
      </c>
      <c r="R488" s="181">
        <v>178</v>
      </c>
      <c r="S488" s="197">
        <v>189.33333333333334</v>
      </c>
      <c r="T488" s="115">
        <v>24.322999999999993</v>
      </c>
      <c r="U488">
        <v>21.909999999999997</v>
      </c>
      <c r="V488">
        <v>24.116499999999995</v>
      </c>
      <c r="W488" s="2">
        <v>23.449833333333327</v>
      </c>
      <c r="X488" t="s">
        <v>56</v>
      </c>
      <c r="Y488" t="s">
        <v>56</v>
      </c>
      <c r="Z488" t="s">
        <v>56</v>
      </c>
      <c r="AA488" t="s">
        <v>56</v>
      </c>
      <c r="AB488">
        <v>1.8790000000000049</v>
      </c>
      <c r="AE488" s="2">
        <v>1.8790000000000049</v>
      </c>
      <c r="AJ488">
        <v>63</v>
      </c>
      <c r="AK488">
        <v>81</v>
      </c>
      <c r="AL488">
        <v>98</v>
      </c>
      <c r="AM488" s="2">
        <f t="shared" ref="AM488:AM490" si="9">AVERAGE(AJ488:AL488)</f>
        <v>80.666666666666671</v>
      </c>
      <c r="AN488">
        <v>271</v>
      </c>
      <c r="AO488">
        <v>273</v>
      </c>
      <c r="AP488">
        <v>286</v>
      </c>
      <c r="AQ488" s="2">
        <f t="shared" ref="AQ488:AQ490" si="10">AVERAGE(AN488:AP488)</f>
        <v>276.66666666666669</v>
      </c>
    </row>
    <row r="489" spans="1:43" x14ac:dyDescent="0.3">
      <c r="A489" s="167">
        <v>2544</v>
      </c>
      <c r="B489" s="127" t="b">
        <v>0</v>
      </c>
      <c r="C489" s="127" t="s">
        <v>88</v>
      </c>
      <c r="D489" s="167">
        <v>4</v>
      </c>
      <c r="E489" s="167" t="s">
        <v>71</v>
      </c>
      <c r="F489" s="167" t="s">
        <v>45</v>
      </c>
      <c r="G489" s="121">
        <v>3</v>
      </c>
      <c r="H489">
        <v>412.83164561604434</v>
      </c>
      <c r="I489">
        <v>366.34813083869426</v>
      </c>
      <c r="J489">
        <v>440.60652025965032</v>
      </c>
      <c r="K489" s="2">
        <v>406.59543223812966</v>
      </c>
      <c r="L489" s="181">
        <v>0</v>
      </c>
      <c r="M489" s="181">
        <v>0</v>
      </c>
      <c r="N489" s="181">
        <v>0</v>
      </c>
      <c r="O489" s="197">
        <f t="shared" si="8"/>
        <v>0</v>
      </c>
      <c r="P489" s="181">
        <v>207</v>
      </c>
      <c r="Q489" s="181">
        <v>215</v>
      </c>
      <c r="R489" s="181">
        <v>191</v>
      </c>
      <c r="S489" s="197">
        <v>204.33333333333334</v>
      </c>
      <c r="T489" s="115">
        <v>20.411000000000001</v>
      </c>
      <c r="U489">
        <v>21.506</v>
      </c>
      <c r="V489">
        <v>19.958500000000001</v>
      </c>
      <c r="W489" s="2">
        <v>20.625166666666669</v>
      </c>
      <c r="X489" t="s">
        <v>56</v>
      </c>
      <c r="Y489" t="s">
        <v>56</v>
      </c>
      <c r="Z489" t="s">
        <v>56</v>
      </c>
      <c r="AA489" t="s">
        <v>56</v>
      </c>
      <c r="AB489">
        <v>1.875</v>
      </c>
      <c r="AE489" s="2">
        <v>1.875</v>
      </c>
      <c r="AJ489">
        <v>45</v>
      </c>
      <c r="AK489">
        <v>56</v>
      </c>
      <c r="AL489">
        <v>75</v>
      </c>
      <c r="AM489" s="2">
        <f t="shared" si="9"/>
        <v>58.666666666666664</v>
      </c>
      <c r="AN489">
        <v>256</v>
      </c>
      <c r="AO489">
        <v>269</v>
      </c>
      <c r="AP489">
        <v>289</v>
      </c>
      <c r="AQ489" s="2">
        <f t="shared" si="10"/>
        <v>271.33333333333331</v>
      </c>
    </row>
    <row r="490" spans="1:43" x14ac:dyDescent="0.3">
      <c r="A490" s="167">
        <v>2544</v>
      </c>
      <c r="B490" s="127" t="b">
        <v>0</v>
      </c>
      <c r="C490" s="127" t="s">
        <v>88</v>
      </c>
      <c r="D490" s="167">
        <v>4</v>
      </c>
      <c r="E490" s="167" t="s">
        <v>71</v>
      </c>
      <c r="F490" s="167" t="s">
        <v>45</v>
      </c>
      <c r="G490" s="121">
        <v>4</v>
      </c>
      <c r="H490">
        <v>387.43423144431472</v>
      </c>
      <c r="I490">
        <v>299.93661616268383</v>
      </c>
      <c r="J490">
        <v>512.81758667279394</v>
      </c>
      <c r="K490" s="2">
        <v>400.06281142659753</v>
      </c>
      <c r="L490" s="181">
        <v>0</v>
      </c>
      <c r="M490" s="181">
        <v>0</v>
      </c>
      <c r="N490" s="181">
        <v>0</v>
      </c>
      <c r="O490" s="197">
        <f t="shared" si="8"/>
        <v>0</v>
      </c>
      <c r="P490" s="181">
        <v>186</v>
      </c>
      <c r="Q490" s="181">
        <v>176</v>
      </c>
      <c r="R490" s="181">
        <v>188</v>
      </c>
      <c r="S490" s="197">
        <v>183.33333333333334</v>
      </c>
      <c r="T490" s="115">
        <v>24.915999999999997</v>
      </c>
      <c r="U490">
        <v>20.950999999999993</v>
      </c>
      <c r="V490">
        <v>20.933499999999995</v>
      </c>
      <c r="W490" s="2">
        <v>22.266833333333327</v>
      </c>
      <c r="X490" t="s">
        <v>56</v>
      </c>
      <c r="Y490" t="s">
        <v>56</v>
      </c>
      <c r="Z490" t="s">
        <v>56</v>
      </c>
      <c r="AA490" t="s">
        <v>56</v>
      </c>
      <c r="AB490">
        <v>2.0580000000000069</v>
      </c>
      <c r="AE490" s="2">
        <v>2.0580000000000069</v>
      </c>
      <c r="AJ490">
        <v>53</v>
      </c>
      <c r="AK490">
        <v>55</v>
      </c>
      <c r="AL490">
        <v>56</v>
      </c>
      <c r="AM490" s="2">
        <f t="shared" si="9"/>
        <v>54.666666666666664</v>
      </c>
      <c r="AN490">
        <v>253</v>
      </c>
      <c r="AO490">
        <v>265</v>
      </c>
      <c r="AP490">
        <v>278</v>
      </c>
      <c r="AQ490" s="2">
        <f t="shared" si="10"/>
        <v>265.33333333333331</v>
      </c>
    </row>
    <row r="491" spans="1:43" x14ac:dyDescent="0.3">
      <c r="A491" s="167">
        <v>2544</v>
      </c>
      <c r="B491" s="127" t="b">
        <v>0</v>
      </c>
      <c r="C491" s="127" t="s">
        <v>88</v>
      </c>
      <c r="D491" s="167">
        <v>4</v>
      </c>
      <c r="E491" s="167" t="s">
        <v>71</v>
      </c>
      <c r="F491" s="167" t="s">
        <v>46</v>
      </c>
      <c r="G491" s="121">
        <v>1</v>
      </c>
      <c r="H491" s="133" t="s">
        <v>56</v>
      </c>
      <c r="I491" s="133" t="s">
        <v>56</v>
      </c>
      <c r="J491" s="133" t="s">
        <v>56</v>
      </c>
      <c r="K491" s="133" t="s">
        <v>56</v>
      </c>
      <c r="P491" s="133" t="s">
        <v>56</v>
      </c>
      <c r="Q491" s="133" t="s">
        <v>56</v>
      </c>
      <c r="R491" s="133" t="s">
        <v>56</v>
      </c>
      <c r="S491" s="133" t="s">
        <v>56</v>
      </c>
      <c r="V491" t="e">
        <v>#DIV/0!</v>
      </c>
      <c r="W491" s="2" t="e">
        <v>#DIV/0!</v>
      </c>
      <c r="X491" t="s">
        <v>56</v>
      </c>
      <c r="Y491" t="s">
        <v>56</v>
      </c>
      <c r="Z491" t="s">
        <v>56</v>
      </c>
      <c r="AA491" t="s">
        <v>56</v>
      </c>
      <c r="AE491" s="2" t="e">
        <v>#DIV/0!</v>
      </c>
    </row>
    <row r="492" spans="1:43" x14ac:dyDescent="0.3">
      <c r="A492" s="167">
        <v>2544</v>
      </c>
      <c r="B492" s="127" t="b">
        <v>0</v>
      </c>
      <c r="C492" s="127" t="s">
        <v>88</v>
      </c>
      <c r="D492" s="167">
        <v>4</v>
      </c>
      <c r="E492" s="167" t="s">
        <v>71</v>
      </c>
      <c r="F492" s="167" t="s">
        <v>46</v>
      </c>
      <c r="G492" s="121">
        <v>2</v>
      </c>
      <c r="H492" s="133" t="s">
        <v>56</v>
      </c>
      <c r="I492" s="133" t="s">
        <v>56</v>
      </c>
      <c r="J492" s="133" t="s">
        <v>56</v>
      </c>
      <c r="K492" s="133" t="s">
        <v>56</v>
      </c>
      <c r="P492" s="133" t="s">
        <v>56</v>
      </c>
      <c r="Q492" s="133" t="s">
        <v>56</v>
      </c>
      <c r="R492" s="133" t="s">
        <v>56</v>
      </c>
      <c r="S492" s="133" t="s">
        <v>56</v>
      </c>
      <c r="V492" t="e">
        <v>#DIV/0!</v>
      </c>
      <c r="W492" s="2" t="e">
        <v>#DIV/0!</v>
      </c>
      <c r="X492" t="s">
        <v>56</v>
      </c>
      <c r="Y492" t="s">
        <v>56</v>
      </c>
      <c r="Z492" t="s">
        <v>56</v>
      </c>
      <c r="AA492" t="s">
        <v>56</v>
      </c>
      <c r="AE492" s="2" t="e">
        <v>#DIV/0!</v>
      </c>
    </row>
    <row r="493" spans="1:43" x14ac:dyDescent="0.3">
      <c r="A493" s="167">
        <v>2544</v>
      </c>
      <c r="B493" s="127" t="b">
        <v>0</v>
      </c>
      <c r="C493" s="127" t="s">
        <v>88</v>
      </c>
      <c r="D493" s="167">
        <v>4</v>
      </c>
      <c r="E493" s="167" t="s">
        <v>71</v>
      </c>
      <c r="F493" s="167" t="s">
        <v>46</v>
      </c>
      <c r="G493" s="121">
        <v>3</v>
      </c>
      <c r="H493" s="133" t="s">
        <v>56</v>
      </c>
      <c r="I493" s="133" t="s">
        <v>56</v>
      </c>
      <c r="J493" s="133" t="s">
        <v>56</v>
      </c>
      <c r="K493" s="133" t="s">
        <v>56</v>
      </c>
      <c r="P493" s="133" t="s">
        <v>56</v>
      </c>
      <c r="Q493" s="133" t="s">
        <v>56</v>
      </c>
      <c r="R493" s="133" t="s">
        <v>56</v>
      </c>
      <c r="S493" s="133" t="s">
        <v>56</v>
      </c>
      <c r="V493" t="e">
        <v>#DIV/0!</v>
      </c>
      <c r="W493" s="2" t="e">
        <v>#DIV/0!</v>
      </c>
      <c r="X493" t="s">
        <v>56</v>
      </c>
      <c r="Y493" t="s">
        <v>56</v>
      </c>
      <c r="Z493" t="s">
        <v>56</v>
      </c>
      <c r="AA493" t="s">
        <v>56</v>
      </c>
      <c r="AE493" s="2" t="e">
        <v>#DIV/0!</v>
      </c>
    </row>
    <row r="494" spans="1:43" x14ac:dyDescent="0.3">
      <c r="A494" s="167">
        <v>2544</v>
      </c>
      <c r="B494" s="127" t="b">
        <v>0</v>
      </c>
      <c r="C494" s="127" t="s">
        <v>88</v>
      </c>
      <c r="D494" s="167">
        <v>4</v>
      </c>
      <c r="E494" s="167" t="s">
        <v>71</v>
      </c>
      <c r="F494" s="167" t="s">
        <v>46</v>
      </c>
      <c r="G494" s="121">
        <v>4</v>
      </c>
      <c r="H494" s="133" t="s">
        <v>56</v>
      </c>
      <c r="I494" s="133" t="s">
        <v>56</v>
      </c>
      <c r="J494" s="133" t="s">
        <v>56</v>
      </c>
      <c r="K494" s="133" t="s">
        <v>56</v>
      </c>
      <c r="P494" s="133" t="s">
        <v>56</v>
      </c>
      <c r="Q494" s="133" t="s">
        <v>56</v>
      </c>
      <c r="R494" s="133" t="s">
        <v>56</v>
      </c>
      <c r="S494" s="133" t="s">
        <v>56</v>
      </c>
      <c r="V494" t="e">
        <v>#DIV/0!</v>
      </c>
      <c r="W494" s="2" t="e">
        <v>#DIV/0!</v>
      </c>
      <c r="X494" t="s">
        <v>56</v>
      </c>
      <c r="Y494" t="s">
        <v>56</v>
      </c>
      <c r="Z494" t="s">
        <v>56</v>
      </c>
      <c r="AA494" t="s">
        <v>56</v>
      </c>
      <c r="AE494" s="2" t="e">
        <v>#DIV/0!</v>
      </c>
    </row>
    <row r="495" spans="1:43" x14ac:dyDescent="0.3">
      <c r="A495" s="167">
        <v>2544</v>
      </c>
      <c r="B495" s="127" t="b">
        <v>0</v>
      </c>
      <c r="C495" s="127" t="s">
        <v>88</v>
      </c>
      <c r="D495" s="167">
        <v>4</v>
      </c>
      <c r="E495" s="167" t="s">
        <v>71</v>
      </c>
      <c r="F495" s="167" t="s">
        <v>217</v>
      </c>
      <c r="G495" s="121">
        <v>1</v>
      </c>
      <c r="H495" s="133" t="s">
        <v>56</v>
      </c>
      <c r="I495" s="133" t="s">
        <v>56</v>
      </c>
      <c r="J495" s="133" t="s">
        <v>56</v>
      </c>
      <c r="K495" s="133" t="s">
        <v>56</v>
      </c>
      <c r="P495" s="133" t="s">
        <v>56</v>
      </c>
      <c r="Q495" s="133" t="s">
        <v>56</v>
      </c>
      <c r="R495" s="133" t="s">
        <v>56</v>
      </c>
      <c r="S495" s="133" t="s">
        <v>56</v>
      </c>
      <c r="T495" s="115">
        <v>16.361000000000004</v>
      </c>
      <c r="U495">
        <v>20.191999999999993</v>
      </c>
      <c r="V495">
        <v>20.276499999999999</v>
      </c>
      <c r="W495" s="2">
        <v>18.943166666666666</v>
      </c>
      <c r="X495">
        <v>47.363</v>
      </c>
      <c r="AA495" s="2">
        <v>47.363</v>
      </c>
      <c r="AB495">
        <v>1.8979999999999961</v>
      </c>
      <c r="AE495" s="2">
        <v>1.8979999999999961</v>
      </c>
    </row>
    <row r="496" spans="1:43" x14ac:dyDescent="0.3">
      <c r="A496" s="167">
        <v>2544</v>
      </c>
      <c r="B496" s="127" t="b">
        <v>0</v>
      </c>
      <c r="C496" s="127" t="s">
        <v>88</v>
      </c>
      <c r="D496" s="167">
        <v>4</v>
      </c>
      <c r="E496" s="167" t="s">
        <v>71</v>
      </c>
      <c r="F496" s="167" t="s">
        <v>217</v>
      </c>
      <c r="G496" s="121">
        <v>2</v>
      </c>
      <c r="H496" s="133" t="s">
        <v>56</v>
      </c>
      <c r="I496" s="133" t="s">
        <v>56</v>
      </c>
      <c r="J496" s="133" t="s">
        <v>56</v>
      </c>
      <c r="K496" s="133" t="s">
        <v>56</v>
      </c>
      <c r="P496" s="133" t="s">
        <v>56</v>
      </c>
      <c r="Q496" s="133" t="s">
        <v>56</v>
      </c>
      <c r="R496" s="133" t="s">
        <v>56</v>
      </c>
      <c r="S496" s="133" t="s">
        <v>56</v>
      </c>
      <c r="T496" s="115">
        <v>18.320999999999998</v>
      </c>
      <c r="U496">
        <v>19.775999999999996</v>
      </c>
      <c r="V496">
        <v>17.048499999999997</v>
      </c>
      <c r="W496" s="2">
        <v>18.381833333333329</v>
      </c>
      <c r="X496">
        <v>44.789000000000001</v>
      </c>
      <c r="AA496" s="2">
        <v>44.789000000000001</v>
      </c>
      <c r="AB496">
        <v>1.3100000000000023</v>
      </c>
      <c r="AE496" s="2">
        <v>1.3100000000000023</v>
      </c>
    </row>
    <row r="497" spans="1:43" x14ac:dyDescent="0.3">
      <c r="A497" s="167">
        <v>2544</v>
      </c>
      <c r="B497" s="127" t="b">
        <v>0</v>
      </c>
      <c r="C497" s="127" t="s">
        <v>88</v>
      </c>
      <c r="D497" s="167">
        <v>4</v>
      </c>
      <c r="E497" s="167" t="s">
        <v>71</v>
      </c>
      <c r="F497" s="167" t="s">
        <v>217</v>
      </c>
      <c r="G497" s="121">
        <v>3</v>
      </c>
      <c r="H497" s="133" t="s">
        <v>56</v>
      </c>
      <c r="I497" s="133" t="s">
        <v>56</v>
      </c>
      <c r="J497" s="133" t="s">
        <v>56</v>
      </c>
      <c r="K497" s="133" t="s">
        <v>56</v>
      </c>
      <c r="P497" s="133" t="s">
        <v>56</v>
      </c>
      <c r="Q497" s="133" t="s">
        <v>56</v>
      </c>
      <c r="R497" s="133" t="s">
        <v>56</v>
      </c>
      <c r="S497" s="133" t="s">
        <v>56</v>
      </c>
      <c r="T497" s="115">
        <v>18.016000000000005</v>
      </c>
      <c r="U497">
        <v>23.033000000000001</v>
      </c>
      <c r="V497">
        <v>21.524500000000003</v>
      </c>
      <c r="W497" s="2">
        <v>20.857833333333335</v>
      </c>
      <c r="X497">
        <v>46.656999999999996</v>
      </c>
      <c r="AA497" s="2">
        <v>46.656999999999996</v>
      </c>
      <c r="AB497">
        <v>1.6039999999999992</v>
      </c>
      <c r="AE497" s="2">
        <v>1.6039999999999992</v>
      </c>
    </row>
    <row r="498" spans="1:43" x14ac:dyDescent="0.3">
      <c r="A498" s="167">
        <v>2544</v>
      </c>
      <c r="B498" s="127" t="b">
        <v>0</v>
      </c>
      <c r="C498" s="127" t="s">
        <v>88</v>
      </c>
      <c r="D498" s="167">
        <v>4</v>
      </c>
      <c r="E498" s="167" t="s">
        <v>71</v>
      </c>
      <c r="F498" s="167" t="s">
        <v>217</v>
      </c>
      <c r="G498" s="121">
        <v>4</v>
      </c>
      <c r="H498" s="133" t="s">
        <v>56</v>
      </c>
      <c r="I498" s="133" t="s">
        <v>56</v>
      </c>
      <c r="J498" s="133" t="s">
        <v>56</v>
      </c>
      <c r="K498" s="133" t="s">
        <v>56</v>
      </c>
      <c r="P498" s="133" t="s">
        <v>56</v>
      </c>
      <c r="Q498" s="133" t="s">
        <v>56</v>
      </c>
      <c r="R498" s="133" t="s">
        <v>56</v>
      </c>
      <c r="S498" s="133" t="s">
        <v>56</v>
      </c>
      <c r="T498" s="115">
        <v>21.900000000000006</v>
      </c>
      <c r="U498">
        <v>21.153999999999996</v>
      </c>
      <c r="V498">
        <v>22.527000000000001</v>
      </c>
      <c r="W498" s="2">
        <v>21.860333333333333</v>
      </c>
      <c r="X498">
        <v>47.012999999999998</v>
      </c>
      <c r="AA498" s="2">
        <v>47.012999999999998</v>
      </c>
      <c r="AE498" s="2" t="e">
        <v>#DIV/0!</v>
      </c>
    </row>
    <row r="499" spans="1:43" x14ac:dyDescent="0.3">
      <c r="A499" s="167">
        <v>2544</v>
      </c>
      <c r="B499" s="127" t="b">
        <v>0</v>
      </c>
      <c r="C499" s="127" t="s">
        <v>88</v>
      </c>
      <c r="D499" s="167">
        <v>4</v>
      </c>
      <c r="E499" s="167" t="s">
        <v>71</v>
      </c>
      <c r="F499" s="167" t="s">
        <v>47</v>
      </c>
      <c r="G499" s="121">
        <v>1</v>
      </c>
      <c r="H499" s="133" t="s">
        <v>56</v>
      </c>
      <c r="I499" s="133" t="s">
        <v>56</v>
      </c>
      <c r="J499" s="133" t="s">
        <v>56</v>
      </c>
      <c r="K499" s="133" t="s">
        <v>56</v>
      </c>
      <c r="P499" s="133" t="s">
        <v>56</v>
      </c>
      <c r="Q499" s="133" t="s">
        <v>56</v>
      </c>
      <c r="R499" s="133" t="s">
        <v>56</v>
      </c>
      <c r="S499" s="133" t="s">
        <v>56</v>
      </c>
      <c r="T499" s="115">
        <v>16.016000000000005</v>
      </c>
      <c r="U499">
        <v>24.352499999999999</v>
      </c>
      <c r="V499">
        <v>21.184250000000002</v>
      </c>
      <c r="W499" s="2">
        <v>20.517583333333334</v>
      </c>
      <c r="X499">
        <v>49.354999999999997</v>
      </c>
      <c r="AA499" s="2">
        <v>49.354999999999997</v>
      </c>
      <c r="AB499">
        <v>1.5190000000000055</v>
      </c>
      <c r="AE499" s="2">
        <v>1.5190000000000055</v>
      </c>
    </row>
    <row r="500" spans="1:43" x14ac:dyDescent="0.3">
      <c r="A500" s="167">
        <v>2544</v>
      </c>
      <c r="B500" s="127" t="b">
        <v>0</v>
      </c>
      <c r="C500" s="127" t="s">
        <v>88</v>
      </c>
      <c r="D500" s="167">
        <v>4</v>
      </c>
      <c r="E500" s="167" t="s">
        <v>71</v>
      </c>
      <c r="F500" s="167" t="s">
        <v>47</v>
      </c>
      <c r="G500" s="121">
        <v>2</v>
      </c>
      <c r="H500" s="133" t="s">
        <v>56</v>
      </c>
      <c r="I500" s="133" t="s">
        <v>56</v>
      </c>
      <c r="J500" s="133" t="s">
        <v>56</v>
      </c>
      <c r="K500" s="133" t="s">
        <v>56</v>
      </c>
      <c r="P500" s="133" t="s">
        <v>56</v>
      </c>
      <c r="Q500" s="133" t="s">
        <v>56</v>
      </c>
      <c r="R500" s="133" t="s">
        <v>56</v>
      </c>
      <c r="S500" s="133" t="s">
        <v>56</v>
      </c>
      <c r="T500" s="115">
        <v>16.754000000000005</v>
      </c>
      <c r="U500">
        <v>24.625500000000002</v>
      </c>
      <c r="V500">
        <v>18.689750000000004</v>
      </c>
      <c r="W500" s="2">
        <v>20.023083333333336</v>
      </c>
      <c r="X500">
        <v>46.566000000000003</v>
      </c>
      <c r="AA500" s="2">
        <v>46.566000000000003</v>
      </c>
      <c r="AB500">
        <v>2.0430000000000064</v>
      </c>
      <c r="AE500" s="2">
        <v>2.0430000000000064</v>
      </c>
    </row>
    <row r="501" spans="1:43" x14ac:dyDescent="0.3">
      <c r="A501" s="167">
        <v>2544</v>
      </c>
      <c r="B501" s="127" t="b">
        <v>0</v>
      </c>
      <c r="C501" s="127" t="s">
        <v>88</v>
      </c>
      <c r="D501" s="167">
        <v>4</v>
      </c>
      <c r="E501" s="167" t="s">
        <v>71</v>
      </c>
      <c r="F501" s="167" t="s">
        <v>47</v>
      </c>
      <c r="G501" s="121">
        <v>3</v>
      </c>
      <c r="H501" s="133" t="s">
        <v>56</v>
      </c>
      <c r="I501" s="133" t="s">
        <v>56</v>
      </c>
      <c r="J501" s="133" t="s">
        <v>56</v>
      </c>
      <c r="K501" s="133" t="s">
        <v>56</v>
      </c>
      <c r="P501" s="133" t="s">
        <v>56</v>
      </c>
      <c r="Q501" s="133" t="s">
        <v>56</v>
      </c>
      <c r="R501" s="133" t="s">
        <v>56</v>
      </c>
      <c r="S501" s="133" t="s">
        <v>56</v>
      </c>
      <c r="T501" s="115">
        <v>14.405000000000001</v>
      </c>
      <c r="U501">
        <v>21.917999999999992</v>
      </c>
      <c r="V501">
        <v>18.161499999999997</v>
      </c>
      <c r="W501" s="2">
        <v>18.161499999999997</v>
      </c>
      <c r="X501">
        <v>53.61</v>
      </c>
      <c r="AA501" s="2">
        <v>53.61</v>
      </c>
      <c r="AB501">
        <v>2.2480000000000047</v>
      </c>
      <c r="AE501" s="2">
        <v>2.2480000000000047</v>
      </c>
    </row>
    <row r="502" spans="1:43" x14ac:dyDescent="0.3">
      <c r="A502" s="167">
        <v>2544</v>
      </c>
      <c r="B502" s="127" t="b">
        <v>0</v>
      </c>
      <c r="C502" s="127" t="s">
        <v>88</v>
      </c>
      <c r="D502" s="167">
        <v>4</v>
      </c>
      <c r="E502" s="167" t="s">
        <v>71</v>
      </c>
      <c r="F502" s="167" t="s">
        <v>47</v>
      </c>
      <c r="G502" s="121">
        <v>4</v>
      </c>
      <c r="H502" s="133" t="s">
        <v>56</v>
      </c>
      <c r="I502" s="133" t="s">
        <v>56</v>
      </c>
      <c r="J502" s="133" t="s">
        <v>56</v>
      </c>
      <c r="K502" s="133" t="s">
        <v>56</v>
      </c>
      <c r="P502" s="133" t="s">
        <v>56</v>
      </c>
      <c r="Q502" s="133" t="s">
        <v>56</v>
      </c>
      <c r="R502" s="133" t="s">
        <v>56</v>
      </c>
      <c r="S502" s="133" t="s">
        <v>56</v>
      </c>
      <c r="T502" s="115">
        <v>14.373000000000005</v>
      </c>
      <c r="U502">
        <v>22.273500000000006</v>
      </c>
      <c r="V502">
        <v>17.323250000000005</v>
      </c>
      <c r="W502" s="2">
        <v>17.989916666666673</v>
      </c>
      <c r="X502">
        <v>55.423999999999999</v>
      </c>
      <c r="AA502" s="2">
        <v>55.423999999999999</v>
      </c>
      <c r="AB502">
        <v>1.5499999999999972</v>
      </c>
      <c r="AE502" s="2">
        <v>1.5499999999999972</v>
      </c>
    </row>
    <row r="503" spans="1:43" ht="3" customHeight="1" x14ac:dyDescent="0.3">
      <c r="A503" s="167">
        <v>2544</v>
      </c>
      <c r="B503" s="127" t="b">
        <v>0</v>
      </c>
      <c r="C503" s="127" t="s">
        <v>88</v>
      </c>
      <c r="D503" s="167">
        <v>4</v>
      </c>
      <c r="E503" s="167" t="s">
        <v>71</v>
      </c>
      <c r="F503" s="167" t="s">
        <v>56</v>
      </c>
      <c r="G503" s="121">
        <v>1</v>
      </c>
      <c r="H503" t="e">
        <v>#VALUE!</v>
      </c>
      <c r="I503" t="e">
        <v>#VALUE!</v>
      </c>
      <c r="J503" t="e">
        <v>#VALUE!</v>
      </c>
      <c r="K503" s="2" t="e">
        <v>#VALUE!</v>
      </c>
      <c r="P503" s="133" t="s">
        <v>56</v>
      </c>
      <c r="Q503" s="133" t="s">
        <v>56</v>
      </c>
      <c r="R503" s="133" t="s">
        <v>56</v>
      </c>
      <c r="S503" s="133" t="s">
        <v>56</v>
      </c>
      <c r="V503" t="e">
        <v>#DIV/0!</v>
      </c>
      <c r="W503" s="2" t="e">
        <v>#DIV/0!</v>
      </c>
      <c r="AA503" s="2" t="e">
        <v>#DIV/0!</v>
      </c>
      <c r="AE503" s="2" t="e">
        <v>#DIV/0!</v>
      </c>
    </row>
    <row r="504" spans="1:43" hidden="1" x14ac:dyDescent="0.3">
      <c r="A504" s="167">
        <v>2544</v>
      </c>
      <c r="B504" s="127" t="b">
        <v>0</v>
      </c>
      <c r="C504" s="127" t="s">
        <v>88</v>
      </c>
      <c r="D504" s="167">
        <v>4</v>
      </c>
      <c r="E504" s="167" t="s">
        <v>71</v>
      </c>
      <c r="F504" s="167" t="s">
        <v>56</v>
      </c>
      <c r="G504" s="121">
        <v>2</v>
      </c>
      <c r="H504" t="e">
        <v>#VALUE!</v>
      </c>
      <c r="I504" t="e">
        <v>#VALUE!</v>
      </c>
      <c r="J504" t="e">
        <v>#VALUE!</v>
      </c>
      <c r="K504" s="2" t="e">
        <v>#VALUE!</v>
      </c>
      <c r="P504" s="133" t="s">
        <v>56</v>
      </c>
      <c r="Q504" s="133" t="s">
        <v>56</v>
      </c>
      <c r="R504" s="133" t="s">
        <v>56</v>
      </c>
      <c r="S504" s="133" t="s">
        <v>56</v>
      </c>
      <c r="V504" t="e">
        <v>#DIV/0!</v>
      </c>
      <c r="W504" s="2" t="e">
        <v>#DIV/0!</v>
      </c>
      <c r="AA504" s="2" t="e">
        <v>#DIV/0!</v>
      </c>
      <c r="AE504" s="2" t="e">
        <v>#DIV/0!</v>
      </c>
    </row>
    <row r="505" spans="1:43" hidden="1" x14ac:dyDescent="0.3">
      <c r="A505" s="167">
        <v>2544</v>
      </c>
      <c r="B505" s="127" t="b">
        <v>0</v>
      </c>
      <c r="C505" s="127" t="s">
        <v>88</v>
      </c>
      <c r="D505" s="167">
        <v>4</v>
      </c>
      <c r="E505" s="167" t="s">
        <v>71</v>
      </c>
      <c r="F505" s="167" t="s">
        <v>56</v>
      </c>
      <c r="G505" s="121">
        <v>3</v>
      </c>
      <c r="H505" t="e">
        <v>#VALUE!</v>
      </c>
      <c r="I505" t="e">
        <v>#VALUE!</v>
      </c>
      <c r="J505" t="e">
        <v>#VALUE!</v>
      </c>
      <c r="K505" s="2" t="e">
        <v>#VALUE!</v>
      </c>
      <c r="P505" s="133" t="s">
        <v>56</v>
      </c>
      <c r="Q505" s="133" t="s">
        <v>56</v>
      </c>
      <c r="R505" s="133" t="s">
        <v>56</v>
      </c>
      <c r="S505" s="133" t="s">
        <v>56</v>
      </c>
      <c r="V505" t="e">
        <v>#DIV/0!</v>
      </c>
      <c r="W505" s="2" t="e">
        <v>#DIV/0!</v>
      </c>
      <c r="AA505" s="2" t="e">
        <v>#DIV/0!</v>
      </c>
      <c r="AE505" s="2" t="e">
        <v>#DIV/0!</v>
      </c>
    </row>
    <row r="506" spans="1:43" hidden="1" x14ac:dyDescent="0.3">
      <c r="A506" s="167">
        <v>2544</v>
      </c>
      <c r="B506" s="127" t="b">
        <v>0</v>
      </c>
      <c r="C506" s="127" t="s">
        <v>88</v>
      </c>
      <c r="D506" s="167">
        <v>4</v>
      </c>
      <c r="E506" s="167" t="s">
        <v>71</v>
      </c>
      <c r="F506" s="167" t="s">
        <v>56</v>
      </c>
      <c r="G506" s="121">
        <v>4</v>
      </c>
      <c r="H506" t="e">
        <v>#VALUE!</v>
      </c>
      <c r="I506" t="e">
        <v>#VALUE!</v>
      </c>
      <c r="J506" t="e">
        <v>#VALUE!</v>
      </c>
      <c r="K506" s="2" t="e">
        <v>#VALUE!</v>
      </c>
      <c r="P506" s="133" t="s">
        <v>56</v>
      </c>
      <c r="Q506" s="133" t="s">
        <v>56</v>
      </c>
      <c r="R506" s="133" t="s">
        <v>56</v>
      </c>
      <c r="S506" s="133" t="s">
        <v>56</v>
      </c>
      <c r="V506" t="e">
        <v>#DIV/0!</v>
      </c>
      <c r="W506" s="2" t="e">
        <v>#DIV/0!</v>
      </c>
      <c r="AA506" s="2" t="e">
        <v>#DIV/0!</v>
      </c>
      <c r="AE506" s="2" t="e">
        <v>#DIV/0!</v>
      </c>
    </row>
    <row r="507" spans="1:43" x14ac:dyDescent="0.3">
      <c r="A507" s="167">
        <v>2545</v>
      </c>
      <c r="B507" s="127" t="b">
        <v>0</v>
      </c>
      <c r="C507" s="127" t="s">
        <v>88</v>
      </c>
      <c r="D507" s="167">
        <v>4</v>
      </c>
      <c r="E507" s="127" t="s">
        <v>71</v>
      </c>
      <c r="F507" s="127" t="s">
        <v>44</v>
      </c>
      <c r="G507" s="122">
        <v>1</v>
      </c>
      <c r="H507">
        <v>1157.0334132720784</v>
      </c>
      <c r="I507">
        <v>1248.7339918927426</v>
      </c>
      <c r="J507">
        <v>1214.3324744262243</v>
      </c>
      <c r="K507" s="2">
        <v>1206.6999598636819</v>
      </c>
      <c r="L507" s="181">
        <v>0</v>
      </c>
      <c r="M507" s="181">
        <v>0</v>
      </c>
      <c r="N507" s="181">
        <v>0</v>
      </c>
      <c r="O507" s="197">
        <f>AVERAGE(L507:N507)</f>
        <v>0</v>
      </c>
      <c r="P507" s="181">
        <v>341</v>
      </c>
      <c r="Q507" s="181">
        <v>283</v>
      </c>
      <c r="R507" s="181">
        <v>271</v>
      </c>
      <c r="S507" s="197">
        <v>298.33333333333331</v>
      </c>
      <c r="T507" s="115">
        <v>9.81</v>
      </c>
      <c r="U507">
        <v>9.81</v>
      </c>
      <c r="V507">
        <v>16.929000000000002</v>
      </c>
      <c r="W507" s="2">
        <v>12.183000000000002</v>
      </c>
      <c r="X507" s="118" t="s">
        <v>56</v>
      </c>
      <c r="Y507" s="118" t="s">
        <v>56</v>
      </c>
      <c r="Z507" s="118" t="s">
        <v>56</v>
      </c>
      <c r="AA507" s="118" t="s">
        <v>56</v>
      </c>
      <c r="AE507" s="2" t="e">
        <v>#DIV/0!</v>
      </c>
      <c r="AJ507">
        <v>297</v>
      </c>
      <c r="AK507">
        <v>276</v>
      </c>
      <c r="AL507">
        <v>278</v>
      </c>
      <c r="AM507" s="2">
        <v>286</v>
      </c>
      <c r="AN507">
        <v>46</v>
      </c>
      <c r="AO507">
        <v>48</v>
      </c>
      <c r="AP507">
        <v>42</v>
      </c>
      <c r="AQ507" s="2">
        <v>45</v>
      </c>
    </row>
    <row r="508" spans="1:43" x14ac:dyDescent="0.3">
      <c r="A508" s="167">
        <v>2545</v>
      </c>
      <c r="B508" s="127" t="b">
        <v>0</v>
      </c>
      <c r="C508" s="127" t="s">
        <v>88</v>
      </c>
      <c r="D508" s="167">
        <v>4</v>
      </c>
      <c r="E508" s="167" t="s">
        <v>71</v>
      </c>
      <c r="F508" s="167" t="s">
        <v>44</v>
      </c>
      <c r="G508" s="121">
        <v>2</v>
      </c>
      <c r="H508">
        <v>1406.0733649807023</v>
      </c>
      <c r="I508">
        <v>1295.2072935736001</v>
      </c>
      <c r="J508">
        <v>1292.5873185239313</v>
      </c>
      <c r="K508" s="2">
        <v>1331.2893256927446</v>
      </c>
      <c r="L508" s="181">
        <v>0</v>
      </c>
      <c r="M508" s="181">
        <v>0</v>
      </c>
      <c r="N508" s="181">
        <v>0</v>
      </c>
      <c r="O508" s="197">
        <f t="shared" ref="O508:O514" si="11">AVERAGE(L508:N508)</f>
        <v>0</v>
      </c>
      <c r="P508" s="181">
        <v>327</v>
      </c>
      <c r="Q508" s="181">
        <v>307</v>
      </c>
      <c r="R508" s="181">
        <v>319</v>
      </c>
      <c r="S508" s="197">
        <v>317.66666666666669</v>
      </c>
      <c r="T508" s="115">
        <v>12.638999999999999</v>
      </c>
      <c r="U508">
        <v>10.638999999999999</v>
      </c>
      <c r="V508">
        <v>13.194499999999998</v>
      </c>
      <c r="W508" s="2">
        <v>12.157499999999999</v>
      </c>
      <c r="X508" t="s">
        <v>56</v>
      </c>
      <c r="Y508" t="s">
        <v>56</v>
      </c>
      <c r="Z508" t="s">
        <v>56</v>
      </c>
      <c r="AA508" t="s">
        <v>56</v>
      </c>
      <c r="AE508" s="2" t="e">
        <v>#DIV/0!</v>
      </c>
      <c r="AJ508">
        <v>288</v>
      </c>
      <c r="AK508">
        <v>299</v>
      </c>
      <c r="AL508">
        <v>290</v>
      </c>
      <c r="AM508" s="2">
        <v>293</v>
      </c>
      <c r="AN508">
        <v>52</v>
      </c>
      <c r="AO508">
        <v>40</v>
      </c>
      <c r="AP508">
        <v>39</v>
      </c>
      <c r="AQ508" s="2">
        <v>56</v>
      </c>
    </row>
    <row r="509" spans="1:43" x14ac:dyDescent="0.3">
      <c r="A509" s="167">
        <v>2545</v>
      </c>
      <c r="B509" s="127" t="b">
        <v>0</v>
      </c>
      <c r="C509" s="127" t="s">
        <v>88</v>
      </c>
      <c r="D509" s="167">
        <v>4</v>
      </c>
      <c r="E509" s="167" t="s">
        <v>71</v>
      </c>
      <c r="F509" s="167" t="s">
        <v>44</v>
      </c>
      <c r="G509" s="121">
        <v>3</v>
      </c>
      <c r="H509">
        <v>1403.354</v>
      </c>
      <c r="I509">
        <v>1445.2749487292856</v>
      </c>
      <c r="J509">
        <v>1252.6209908396711</v>
      </c>
      <c r="K509" s="2">
        <v>1367.0833131896522</v>
      </c>
      <c r="L509" s="181">
        <v>0</v>
      </c>
      <c r="M509" s="181">
        <v>0</v>
      </c>
      <c r="N509" s="181">
        <v>0</v>
      </c>
      <c r="O509" s="197">
        <f t="shared" si="11"/>
        <v>0</v>
      </c>
      <c r="P509" s="181">
        <v>340</v>
      </c>
      <c r="Q509" s="181">
        <v>322</v>
      </c>
      <c r="R509" s="181">
        <v>263</v>
      </c>
      <c r="S509" s="197">
        <v>308.33333333333331</v>
      </c>
      <c r="T509" s="115">
        <v>6.3020000000000067</v>
      </c>
      <c r="U509">
        <v>5.3020000000000067</v>
      </c>
      <c r="V509">
        <v>15.269000000000005</v>
      </c>
      <c r="W509" s="2">
        <v>8.9576666666666735</v>
      </c>
      <c r="X509" t="s">
        <v>56</v>
      </c>
      <c r="Y509" t="s">
        <v>56</v>
      </c>
      <c r="Z509" t="s">
        <v>56</v>
      </c>
      <c r="AA509" t="s">
        <v>56</v>
      </c>
      <c r="AE509" s="2" t="e">
        <v>#DIV/0!</v>
      </c>
      <c r="AJ509">
        <v>275</v>
      </c>
      <c r="AK509">
        <v>290</v>
      </c>
      <c r="AL509">
        <v>280</v>
      </c>
      <c r="AM509" s="2">
        <v>287</v>
      </c>
      <c r="AN509">
        <v>55</v>
      </c>
      <c r="AO509">
        <v>49</v>
      </c>
      <c r="AP509">
        <v>42</v>
      </c>
      <c r="AQ509" s="2">
        <v>45</v>
      </c>
    </row>
    <row r="510" spans="1:43" x14ac:dyDescent="0.3">
      <c r="A510" s="167">
        <v>2545</v>
      </c>
      <c r="B510" s="127" t="b">
        <v>0</v>
      </c>
      <c r="C510" s="127" t="s">
        <v>88</v>
      </c>
      <c r="D510" s="167">
        <v>4</v>
      </c>
      <c r="E510" s="167" t="s">
        <v>71</v>
      </c>
      <c r="F510" s="167" t="s">
        <v>44</v>
      </c>
      <c r="G510" s="121">
        <v>4</v>
      </c>
      <c r="H510">
        <v>1261.3263999999999</v>
      </c>
      <c r="I510">
        <v>1148.7197289332148</v>
      </c>
      <c r="J510">
        <v>1259.7639508396712</v>
      </c>
      <c r="K510" s="2">
        <v>1223.2700265909618</v>
      </c>
      <c r="L510" s="181">
        <v>0</v>
      </c>
      <c r="M510" s="181">
        <v>0</v>
      </c>
      <c r="N510" s="181">
        <v>0</v>
      </c>
      <c r="O510" s="197">
        <f t="shared" si="11"/>
        <v>0</v>
      </c>
      <c r="P510" s="181">
        <v>226</v>
      </c>
      <c r="Q510" s="181">
        <v>203</v>
      </c>
      <c r="R510" s="181">
        <v>224</v>
      </c>
      <c r="S510" s="197">
        <v>217.66666666666666</v>
      </c>
      <c r="T510" s="115">
        <v>10.968000000000004</v>
      </c>
      <c r="U510">
        <v>12.968000000000004</v>
      </c>
      <c r="V510">
        <v>14.332000000000001</v>
      </c>
      <c r="W510" s="2">
        <v>12.756000000000002</v>
      </c>
      <c r="X510" t="s">
        <v>56</v>
      </c>
      <c r="Y510" t="s">
        <v>56</v>
      </c>
      <c r="Z510" t="s">
        <v>56</v>
      </c>
      <c r="AA510" t="s">
        <v>56</v>
      </c>
      <c r="AE510" s="2" t="e">
        <v>#DIV/0!</v>
      </c>
      <c r="AJ510">
        <v>301</v>
      </c>
      <c r="AK510">
        <v>282</v>
      </c>
      <c r="AL510">
        <v>300</v>
      </c>
      <c r="AM510" s="2">
        <v>280</v>
      </c>
      <c r="AN510">
        <v>54</v>
      </c>
      <c r="AO510">
        <v>49</v>
      </c>
      <c r="AP510">
        <v>48</v>
      </c>
      <c r="AQ510" s="2">
        <v>46</v>
      </c>
    </row>
    <row r="511" spans="1:43" x14ac:dyDescent="0.3">
      <c r="A511" s="167">
        <v>2545</v>
      </c>
      <c r="B511" s="127" t="b">
        <v>0</v>
      </c>
      <c r="C511" s="127" t="s">
        <v>88</v>
      </c>
      <c r="D511" s="167">
        <v>4</v>
      </c>
      <c r="E511" s="167" t="s">
        <v>71</v>
      </c>
      <c r="F511" s="167" t="s">
        <v>45</v>
      </c>
      <c r="G511" s="121">
        <v>1</v>
      </c>
      <c r="H511">
        <v>709.34593628545747</v>
      </c>
      <c r="I511">
        <v>584.80912852251799</v>
      </c>
      <c r="J511">
        <v>439.56347083869429</v>
      </c>
      <c r="K511" s="2">
        <v>577.9061785488899</v>
      </c>
      <c r="L511" s="181">
        <v>0</v>
      </c>
      <c r="M511" s="181">
        <v>0</v>
      </c>
      <c r="N511" s="181">
        <v>0</v>
      </c>
      <c r="O511" s="197">
        <f t="shared" si="11"/>
        <v>0</v>
      </c>
      <c r="P511" s="181">
        <v>235</v>
      </c>
      <c r="Q511" s="181">
        <v>221</v>
      </c>
      <c r="R511" s="181">
        <v>236</v>
      </c>
      <c r="S511" s="197">
        <v>230.66666666666666</v>
      </c>
      <c r="T511" s="115">
        <v>22.560000000000002</v>
      </c>
      <c r="U511">
        <v>19.197000000000003</v>
      </c>
      <c r="V511">
        <v>20.878500000000003</v>
      </c>
      <c r="W511" s="2">
        <v>20.878500000000003</v>
      </c>
      <c r="X511" t="s">
        <v>56</v>
      </c>
      <c r="Y511" t="s">
        <v>56</v>
      </c>
      <c r="Z511" t="s">
        <v>56</v>
      </c>
      <c r="AA511" t="s">
        <v>56</v>
      </c>
      <c r="AB511">
        <v>1.3130000000000024</v>
      </c>
      <c r="AE511" s="2">
        <v>1.3130000000000024</v>
      </c>
      <c r="AJ511">
        <v>47</v>
      </c>
      <c r="AK511">
        <v>58</v>
      </c>
      <c r="AL511">
        <v>71</v>
      </c>
      <c r="AM511" s="2">
        <f>AVERAGE(AJ511:AL511)</f>
        <v>58.666666666666664</v>
      </c>
      <c r="AN511">
        <v>230</v>
      </c>
      <c r="AO511">
        <v>236</v>
      </c>
      <c r="AP511">
        <v>244</v>
      </c>
      <c r="AQ511" s="2">
        <f>AVERAGE(AN511:AP511)</f>
        <v>236.66666666666666</v>
      </c>
    </row>
    <row r="512" spans="1:43" x14ac:dyDescent="0.3">
      <c r="A512" s="167">
        <v>2545</v>
      </c>
      <c r="B512" s="127" t="b">
        <v>0</v>
      </c>
      <c r="C512" s="127" t="s">
        <v>88</v>
      </c>
      <c r="D512" s="167">
        <v>4</v>
      </c>
      <c r="E512" s="167" t="s">
        <v>71</v>
      </c>
      <c r="F512" s="167" t="s">
        <v>45</v>
      </c>
      <c r="G512" s="121">
        <v>2</v>
      </c>
      <c r="H512">
        <v>418.84054875510651</v>
      </c>
      <c r="I512">
        <v>448.82802290441151</v>
      </c>
      <c r="J512">
        <v>527.73643497012802</v>
      </c>
      <c r="K512" s="2">
        <v>465.13500220988197</v>
      </c>
      <c r="L512" s="181">
        <v>0</v>
      </c>
      <c r="M512" s="181">
        <v>0</v>
      </c>
      <c r="N512" s="181">
        <v>0</v>
      </c>
      <c r="O512" s="197">
        <f t="shared" si="11"/>
        <v>0</v>
      </c>
      <c r="P512" s="181">
        <v>206</v>
      </c>
      <c r="Q512" s="181">
        <v>218</v>
      </c>
      <c r="R512" s="181">
        <v>184</v>
      </c>
      <c r="S512" s="197">
        <v>202.66666666666666</v>
      </c>
      <c r="T512" s="115">
        <v>22.802999999999997</v>
      </c>
      <c r="U512">
        <v>19.908000000000008</v>
      </c>
      <c r="V512">
        <v>23.355500000000003</v>
      </c>
      <c r="W512" s="2">
        <v>22.022166666666667</v>
      </c>
      <c r="X512" t="s">
        <v>56</v>
      </c>
      <c r="Y512" t="s">
        <v>56</v>
      </c>
      <c r="Z512" t="s">
        <v>56</v>
      </c>
      <c r="AA512" t="s">
        <v>56</v>
      </c>
      <c r="AB512">
        <v>0.5870000000000033</v>
      </c>
      <c r="AE512" s="2">
        <v>0.5870000000000033</v>
      </c>
      <c r="AJ512">
        <v>52</v>
      </c>
      <c r="AK512">
        <v>63</v>
      </c>
      <c r="AL512">
        <v>71</v>
      </c>
      <c r="AM512" s="2">
        <f t="shared" ref="AM512:AM514" si="12">AVERAGE(AJ512:AL512)</f>
        <v>62</v>
      </c>
      <c r="AN512">
        <v>234</v>
      </c>
      <c r="AO512">
        <v>234</v>
      </c>
      <c r="AP512">
        <v>250</v>
      </c>
      <c r="AQ512" s="2">
        <f t="shared" ref="AQ512:AQ514" si="13">AVERAGE(AN512:AP512)</f>
        <v>239.33333333333334</v>
      </c>
    </row>
    <row r="513" spans="1:43" x14ac:dyDescent="0.3">
      <c r="A513" s="167">
        <v>2545</v>
      </c>
      <c r="B513" s="127" t="b">
        <v>0</v>
      </c>
      <c r="C513" s="127" t="s">
        <v>88</v>
      </c>
      <c r="D513" s="167">
        <v>4</v>
      </c>
      <c r="E513" s="167" t="s">
        <v>71</v>
      </c>
      <c r="F513" s="167" t="s">
        <v>45</v>
      </c>
      <c r="G513" s="121">
        <v>3</v>
      </c>
      <c r="H513">
        <v>373.54536561604431</v>
      </c>
      <c r="I513">
        <v>352.06221083869423</v>
      </c>
      <c r="J513">
        <v>413.82042025965035</v>
      </c>
      <c r="K513" s="2">
        <v>379.80933223812963</v>
      </c>
      <c r="L513" s="181">
        <v>0</v>
      </c>
      <c r="M513" s="181">
        <v>0</v>
      </c>
      <c r="N513" s="181">
        <v>0</v>
      </c>
      <c r="O513" s="197">
        <f t="shared" si="11"/>
        <v>0</v>
      </c>
      <c r="P513" s="181">
        <v>271</v>
      </c>
      <c r="Q513" s="181">
        <v>216</v>
      </c>
      <c r="R513" s="181">
        <v>190</v>
      </c>
      <c r="S513" s="197">
        <v>225.66666666666666</v>
      </c>
      <c r="T513" s="115">
        <v>20.340999999999994</v>
      </c>
      <c r="U513">
        <v>23.623499999999993</v>
      </c>
      <c r="V513">
        <v>19.982249999999993</v>
      </c>
      <c r="W513" s="2">
        <v>21.315583333333326</v>
      </c>
      <c r="X513" t="s">
        <v>56</v>
      </c>
      <c r="Y513" t="s">
        <v>56</v>
      </c>
      <c r="Z513" t="s">
        <v>56</v>
      </c>
      <c r="AA513" t="s">
        <v>56</v>
      </c>
      <c r="AB513">
        <v>1.0879999999999939</v>
      </c>
      <c r="AE513" s="2">
        <v>1.0879999999999939</v>
      </c>
      <c r="AJ513">
        <v>57</v>
      </c>
      <c r="AK513">
        <v>73</v>
      </c>
      <c r="AL513">
        <v>76</v>
      </c>
      <c r="AM513" s="2">
        <f t="shared" si="12"/>
        <v>68.666666666666671</v>
      </c>
      <c r="AN513">
        <v>240</v>
      </c>
      <c r="AO513">
        <v>255</v>
      </c>
      <c r="AP513">
        <v>259</v>
      </c>
      <c r="AQ513" s="2">
        <f t="shared" si="13"/>
        <v>251.33333333333334</v>
      </c>
    </row>
    <row r="514" spans="1:43" x14ac:dyDescent="0.3">
      <c r="A514" s="167">
        <v>2545</v>
      </c>
      <c r="B514" s="127" t="b">
        <v>0</v>
      </c>
      <c r="C514" s="127" t="s">
        <v>88</v>
      </c>
      <c r="D514" s="167">
        <v>4</v>
      </c>
      <c r="E514" s="167" t="s">
        <v>71</v>
      </c>
      <c r="F514" s="167" t="s">
        <v>45</v>
      </c>
      <c r="G514" s="121">
        <v>4</v>
      </c>
      <c r="H514">
        <v>369.57683144431473</v>
      </c>
      <c r="I514">
        <v>332.07993616268385</v>
      </c>
      <c r="J514">
        <v>541.38942667279389</v>
      </c>
      <c r="K514" s="2">
        <v>414.34873142659745</v>
      </c>
      <c r="L514" s="181">
        <v>0</v>
      </c>
      <c r="M514" s="181">
        <v>0</v>
      </c>
      <c r="N514" s="181">
        <v>0</v>
      </c>
      <c r="O514" s="197">
        <f t="shared" si="11"/>
        <v>0</v>
      </c>
      <c r="P514" s="133" t="s">
        <v>56</v>
      </c>
      <c r="Q514" s="133" t="s">
        <v>56</v>
      </c>
      <c r="R514" s="133" t="s">
        <v>56</v>
      </c>
      <c r="S514" s="133" t="s">
        <v>56</v>
      </c>
      <c r="T514" s="115">
        <v>20.352000000000004</v>
      </c>
      <c r="U514">
        <v>22.217999999999996</v>
      </c>
      <c r="V514">
        <v>23.285</v>
      </c>
      <c r="W514" s="2">
        <v>21.951666666666668</v>
      </c>
      <c r="X514" t="s">
        <v>56</v>
      </c>
      <c r="Y514" t="s">
        <v>56</v>
      </c>
      <c r="Z514" t="s">
        <v>56</v>
      </c>
      <c r="AA514" t="s">
        <v>56</v>
      </c>
      <c r="AB514">
        <v>1.2519999999999953</v>
      </c>
      <c r="AE514" s="2">
        <v>1.2519999999999953</v>
      </c>
      <c r="AJ514">
        <v>58</v>
      </c>
      <c r="AK514">
        <v>77</v>
      </c>
      <c r="AL514">
        <v>92</v>
      </c>
      <c r="AM514" s="2">
        <f t="shared" si="12"/>
        <v>75.666666666666671</v>
      </c>
      <c r="AN514">
        <v>247</v>
      </c>
      <c r="AO514">
        <v>258</v>
      </c>
      <c r="AP514">
        <v>268</v>
      </c>
      <c r="AQ514" s="2">
        <f t="shared" si="13"/>
        <v>257.66666666666669</v>
      </c>
    </row>
    <row r="515" spans="1:43" x14ac:dyDescent="0.3">
      <c r="A515" s="167">
        <v>2545</v>
      </c>
      <c r="B515" s="127" t="b">
        <v>0</v>
      </c>
      <c r="C515" s="127" t="s">
        <v>88</v>
      </c>
      <c r="D515" s="167">
        <v>4</v>
      </c>
      <c r="E515" s="167" t="s">
        <v>71</v>
      </c>
      <c r="F515" s="167" t="s">
        <v>46</v>
      </c>
      <c r="G515" s="121">
        <v>1</v>
      </c>
      <c r="H515" s="133" t="s">
        <v>56</v>
      </c>
      <c r="I515" s="133" t="s">
        <v>56</v>
      </c>
      <c r="J515" s="133" t="s">
        <v>56</v>
      </c>
      <c r="K515" s="133" t="s">
        <v>56</v>
      </c>
      <c r="P515" s="133" t="s">
        <v>56</v>
      </c>
      <c r="Q515" s="133" t="s">
        <v>56</v>
      </c>
      <c r="R515" s="133" t="s">
        <v>56</v>
      </c>
      <c r="S515" s="133" t="s">
        <v>56</v>
      </c>
      <c r="V515" t="e">
        <v>#DIV/0!</v>
      </c>
      <c r="W515" s="2" t="e">
        <v>#DIV/0!</v>
      </c>
      <c r="X515" t="s">
        <v>56</v>
      </c>
      <c r="Y515" t="s">
        <v>56</v>
      </c>
      <c r="Z515" t="s">
        <v>56</v>
      </c>
      <c r="AA515" t="s">
        <v>56</v>
      </c>
      <c r="AE515" s="2" t="e">
        <v>#DIV/0!</v>
      </c>
    </row>
    <row r="516" spans="1:43" x14ac:dyDescent="0.3">
      <c r="A516" s="167">
        <v>2545</v>
      </c>
      <c r="B516" s="127" t="b">
        <v>0</v>
      </c>
      <c r="C516" s="127" t="s">
        <v>88</v>
      </c>
      <c r="D516" s="167">
        <v>4</v>
      </c>
      <c r="E516" s="167" t="s">
        <v>71</v>
      </c>
      <c r="F516" s="167" t="s">
        <v>46</v>
      </c>
      <c r="G516" s="121">
        <v>2</v>
      </c>
      <c r="H516" s="133" t="s">
        <v>56</v>
      </c>
      <c r="I516" s="133" t="s">
        <v>56</v>
      </c>
      <c r="J516" s="133" t="s">
        <v>56</v>
      </c>
      <c r="K516" s="133" t="s">
        <v>56</v>
      </c>
      <c r="P516" s="133" t="s">
        <v>56</v>
      </c>
      <c r="Q516" s="133" t="s">
        <v>56</v>
      </c>
      <c r="R516" s="133" t="s">
        <v>56</v>
      </c>
      <c r="S516" s="133" t="s">
        <v>56</v>
      </c>
      <c r="V516" t="e">
        <v>#DIV/0!</v>
      </c>
      <c r="W516" s="2" t="e">
        <v>#DIV/0!</v>
      </c>
      <c r="X516" t="s">
        <v>56</v>
      </c>
      <c r="Y516" t="s">
        <v>56</v>
      </c>
      <c r="Z516" t="s">
        <v>56</v>
      </c>
      <c r="AA516" t="s">
        <v>56</v>
      </c>
      <c r="AE516" s="2" t="e">
        <v>#DIV/0!</v>
      </c>
    </row>
    <row r="517" spans="1:43" x14ac:dyDescent="0.3">
      <c r="A517" s="167">
        <v>2545</v>
      </c>
      <c r="B517" s="127" t="b">
        <v>0</v>
      </c>
      <c r="C517" s="127" t="s">
        <v>88</v>
      </c>
      <c r="D517" s="167">
        <v>4</v>
      </c>
      <c r="E517" s="167" t="s">
        <v>71</v>
      </c>
      <c r="F517" s="167" t="s">
        <v>46</v>
      </c>
      <c r="G517" s="121">
        <v>3</v>
      </c>
      <c r="H517" s="133" t="s">
        <v>56</v>
      </c>
      <c r="I517" s="133" t="s">
        <v>56</v>
      </c>
      <c r="J517" s="133" t="s">
        <v>56</v>
      </c>
      <c r="K517" s="133" t="s">
        <v>56</v>
      </c>
      <c r="P517" s="133" t="s">
        <v>56</v>
      </c>
      <c r="Q517" s="133" t="s">
        <v>56</v>
      </c>
      <c r="R517" s="133" t="s">
        <v>56</v>
      </c>
      <c r="S517" s="133" t="s">
        <v>56</v>
      </c>
      <c r="V517" t="e">
        <v>#DIV/0!</v>
      </c>
      <c r="W517" s="2" t="e">
        <v>#DIV/0!</v>
      </c>
      <c r="X517" t="s">
        <v>56</v>
      </c>
      <c r="Y517" t="s">
        <v>56</v>
      </c>
      <c r="Z517" t="s">
        <v>56</v>
      </c>
      <c r="AA517" t="s">
        <v>56</v>
      </c>
      <c r="AE517" s="2" t="e">
        <v>#DIV/0!</v>
      </c>
    </row>
    <row r="518" spans="1:43" x14ac:dyDescent="0.3">
      <c r="A518" s="167">
        <v>2545</v>
      </c>
      <c r="B518" s="127" t="b">
        <v>0</v>
      </c>
      <c r="C518" s="127" t="s">
        <v>88</v>
      </c>
      <c r="D518" s="167">
        <v>4</v>
      </c>
      <c r="E518" s="167" t="s">
        <v>71</v>
      </c>
      <c r="F518" s="167" t="s">
        <v>46</v>
      </c>
      <c r="G518" s="121">
        <v>4</v>
      </c>
      <c r="H518" s="133" t="s">
        <v>56</v>
      </c>
      <c r="I518" s="133" t="s">
        <v>56</v>
      </c>
      <c r="J518" s="133" t="s">
        <v>56</v>
      </c>
      <c r="K518" s="133" t="s">
        <v>56</v>
      </c>
      <c r="P518" s="133" t="s">
        <v>56</v>
      </c>
      <c r="Q518" s="133" t="s">
        <v>56</v>
      </c>
      <c r="R518" s="133" t="s">
        <v>56</v>
      </c>
      <c r="S518" s="133" t="s">
        <v>56</v>
      </c>
      <c r="V518" t="e">
        <v>#DIV/0!</v>
      </c>
      <c r="W518" s="2" t="e">
        <v>#DIV/0!</v>
      </c>
      <c r="X518" t="s">
        <v>56</v>
      </c>
      <c r="Y518" t="s">
        <v>56</v>
      </c>
      <c r="Z518" t="s">
        <v>56</v>
      </c>
      <c r="AA518" t="s">
        <v>56</v>
      </c>
      <c r="AE518" s="2" t="e">
        <v>#DIV/0!</v>
      </c>
    </row>
    <row r="519" spans="1:43" x14ac:dyDescent="0.3">
      <c r="A519" s="167">
        <v>2545</v>
      </c>
      <c r="B519" s="127" t="b">
        <v>0</v>
      </c>
      <c r="C519" s="127" t="s">
        <v>88</v>
      </c>
      <c r="D519" s="167">
        <v>4</v>
      </c>
      <c r="E519" s="167" t="s">
        <v>71</v>
      </c>
      <c r="F519" s="167" t="s">
        <v>217</v>
      </c>
      <c r="G519" s="121">
        <v>1</v>
      </c>
      <c r="H519" s="133" t="s">
        <v>56</v>
      </c>
      <c r="I519" s="133" t="s">
        <v>56</v>
      </c>
      <c r="J519" s="133" t="s">
        <v>56</v>
      </c>
      <c r="K519" s="133" t="s">
        <v>56</v>
      </c>
      <c r="P519" s="133" t="s">
        <v>56</v>
      </c>
      <c r="Q519" s="133" t="s">
        <v>56</v>
      </c>
      <c r="R519" s="133" t="s">
        <v>56</v>
      </c>
      <c r="S519" s="133" t="s">
        <v>56</v>
      </c>
      <c r="T519" s="115">
        <v>17.454999999999998</v>
      </c>
      <c r="U519">
        <v>19.454999999999998</v>
      </c>
      <c r="V519">
        <v>20.759</v>
      </c>
      <c r="W519" s="2">
        <v>19.222999999999999</v>
      </c>
      <c r="X519">
        <v>45.23</v>
      </c>
      <c r="AA519" s="2">
        <v>45.23</v>
      </c>
      <c r="AB519">
        <v>1.2650000000000006</v>
      </c>
      <c r="AE519" s="2">
        <v>1.2650000000000006</v>
      </c>
    </row>
    <row r="520" spans="1:43" x14ac:dyDescent="0.3">
      <c r="A520" s="167">
        <v>2545</v>
      </c>
      <c r="B520" s="127" t="b">
        <v>0</v>
      </c>
      <c r="C520" s="127" t="s">
        <v>88</v>
      </c>
      <c r="D520" s="167">
        <v>4</v>
      </c>
      <c r="E520" s="167" t="s">
        <v>71</v>
      </c>
      <c r="F520" s="167" t="s">
        <v>217</v>
      </c>
      <c r="G520" s="121">
        <v>2</v>
      </c>
      <c r="H520" s="133" t="s">
        <v>56</v>
      </c>
      <c r="I520" s="133" t="s">
        <v>56</v>
      </c>
      <c r="J520" s="133" t="s">
        <v>56</v>
      </c>
      <c r="K520" s="133" t="s">
        <v>56</v>
      </c>
      <c r="P520" s="133" t="s">
        <v>56</v>
      </c>
      <c r="Q520" s="133" t="s">
        <v>56</v>
      </c>
      <c r="R520" s="133" t="s">
        <v>56</v>
      </c>
      <c r="S520" s="133" t="s">
        <v>56</v>
      </c>
      <c r="T520" s="115">
        <v>16.356999999999999</v>
      </c>
      <c r="U520">
        <v>18.356999999999999</v>
      </c>
      <c r="V520">
        <v>17.673999999999999</v>
      </c>
      <c r="W520" s="2">
        <v>17.462666666666667</v>
      </c>
      <c r="X520">
        <v>41.277999999999999</v>
      </c>
      <c r="AA520" s="2">
        <v>41.277999999999999</v>
      </c>
      <c r="AB520">
        <v>1.4200000000000017</v>
      </c>
      <c r="AE520" s="2">
        <v>1.4200000000000017</v>
      </c>
    </row>
    <row r="521" spans="1:43" x14ac:dyDescent="0.3">
      <c r="A521" s="167">
        <v>2545</v>
      </c>
      <c r="B521" s="127" t="b">
        <v>0</v>
      </c>
      <c r="C521" s="127" t="s">
        <v>88</v>
      </c>
      <c r="D521" s="167">
        <v>4</v>
      </c>
      <c r="E521" s="167" t="s">
        <v>71</v>
      </c>
      <c r="F521" s="167" t="s">
        <v>217</v>
      </c>
      <c r="G521" s="121">
        <v>3</v>
      </c>
      <c r="H521" s="133" t="s">
        <v>56</v>
      </c>
      <c r="I521" s="133" t="s">
        <v>56</v>
      </c>
      <c r="J521" s="133" t="s">
        <v>56</v>
      </c>
      <c r="K521" s="133" t="s">
        <v>56</v>
      </c>
      <c r="P521" s="133" t="s">
        <v>56</v>
      </c>
      <c r="Q521" s="133" t="s">
        <v>56</v>
      </c>
      <c r="R521" s="133" t="s">
        <v>56</v>
      </c>
      <c r="S521" s="133" t="s">
        <v>56</v>
      </c>
      <c r="T521" s="115">
        <v>18.405000000000001</v>
      </c>
      <c r="U521">
        <v>16.405000000000001</v>
      </c>
      <c r="V521">
        <v>22.3005</v>
      </c>
      <c r="W521" s="2">
        <v>19.036833333333334</v>
      </c>
      <c r="X521">
        <v>47.04</v>
      </c>
      <c r="AA521" s="2">
        <v>47.04</v>
      </c>
      <c r="AB521">
        <v>0.97799999999999443</v>
      </c>
      <c r="AE521" s="2">
        <v>0.97799999999999443</v>
      </c>
    </row>
    <row r="522" spans="1:43" x14ac:dyDescent="0.3">
      <c r="A522" s="167">
        <v>2545</v>
      </c>
      <c r="B522" s="127" t="b">
        <v>0</v>
      </c>
      <c r="C522" s="127" t="s">
        <v>88</v>
      </c>
      <c r="D522" s="167">
        <v>4</v>
      </c>
      <c r="E522" s="167" t="s">
        <v>71</v>
      </c>
      <c r="F522" s="167" t="s">
        <v>217</v>
      </c>
      <c r="G522" s="121">
        <v>4</v>
      </c>
      <c r="H522" s="133" t="s">
        <v>56</v>
      </c>
      <c r="I522" s="133" t="s">
        <v>56</v>
      </c>
      <c r="J522" s="133" t="s">
        <v>56</v>
      </c>
      <c r="K522" s="133" t="s">
        <v>56</v>
      </c>
      <c r="P522" s="133" t="s">
        <v>56</v>
      </c>
      <c r="Q522" s="133" t="s">
        <v>56</v>
      </c>
      <c r="R522" s="133" t="s">
        <v>56</v>
      </c>
      <c r="S522" s="133" t="s">
        <v>56</v>
      </c>
      <c r="T522" s="115">
        <v>19.549000000000007</v>
      </c>
      <c r="U522">
        <v>19.549000000000007</v>
      </c>
      <c r="V522">
        <v>23.32</v>
      </c>
      <c r="W522" s="2">
        <v>20.806000000000004</v>
      </c>
      <c r="X522">
        <v>45.585999999999999</v>
      </c>
      <c r="AA522" s="2">
        <v>45.585999999999999</v>
      </c>
      <c r="AB522">
        <v>3.1940000000000026</v>
      </c>
      <c r="AE522" s="2">
        <v>3.1940000000000026</v>
      </c>
    </row>
    <row r="523" spans="1:43" x14ac:dyDescent="0.3">
      <c r="A523" s="167">
        <v>2545</v>
      </c>
      <c r="B523" s="127" t="b">
        <v>0</v>
      </c>
      <c r="C523" s="127" t="s">
        <v>88</v>
      </c>
      <c r="D523" s="167">
        <v>4</v>
      </c>
      <c r="E523" s="167" t="s">
        <v>71</v>
      </c>
      <c r="F523" s="167" t="s">
        <v>47</v>
      </c>
      <c r="G523" s="121">
        <v>1</v>
      </c>
      <c r="H523" s="133" t="s">
        <v>56</v>
      </c>
      <c r="I523" s="133" t="s">
        <v>56</v>
      </c>
      <c r="J523" s="133" t="s">
        <v>56</v>
      </c>
      <c r="K523" s="133" t="s">
        <v>56</v>
      </c>
      <c r="P523" s="133" t="s">
        <v>56</v>
      </c>
      <c r="Q523" s="133" t="s">
        <v>56</v>
      </c>
      <c r="R523" s="133" t="s">
        <v>56</v>
      </c>
      <c r="S523" s="133" t="s">
        <v>56</v>
      </c>
      <c r="T523" s="115">
        <v>21.955500000000001</v>
      </c>
      <c r="U523">
        <v>15.938999999999993</v>
      </c>
      <c r="V523">
        <v>17.947249999999997</v>
      </c>
      <c r="W523" s="2">
        <v>18.613916666666665</v>
      </c>
      <c r="X523">
        <v>51.360999999999997</v>
      </c>
      <c r="AA523" s="2">
        <v>51.360999999999997</v>
      </c>
      <c r="AB523">
        <v>1.605000000000004</v>
      </c>
      <c r="AE523" s="2">
        <v>1.605000000000004</v>
      </c>
    </row>
    <row r="524" spans="1:43" x14ac:dyDescent="0.3">
      <c r="A524" s="167">
        <v>2545</v>
      </c>
      <c r="B524" s="127" t="b">
        <v>0</v>
      </c>
      <c r="C524" s="127" t="s">
        <v>88</v>
      </c>
      <c r="D524" s="167">
        <v>4</v>
      </c>
      <c r="E524" s="167" t="s">
        <v>71</v>
      </c>
      <c r="F524" s="167" t="s">
        <v>47</v>
      </c>
      <c r="G524" s="121">
        <v>2</v>
      </c>
      <c r="H524" s="133" t="s">
        <v>56</v>
      </c>
      <c r="I524" s="133" t="s">
        <v>56</v>
      </c>
      <c r="J524" s="133" t="s">
        <v>56</v>
      </c>
      <c r="K524" s="133" t="s">
        <v>56</v>
      </c>
      <c r="P524" s="133" t="s">
        <v>56</v>
      </c>
      <c r="Q524" s="133" t="s">
        <v>56</v>
      </c>
      <c r="R524" s="133" t="s">
        <v>56</v>
      </c>
      <c r="S524" s="133" t="s">
        <v>56</v>
      </c>
      <c r="T524" s="115">
        <v>22.072500000000005</v>
      </c>
      <c r="U524">
        <v>15.367999999999995</v>
      </c>
      <c r="V524">
        <v>18.72025</v>
      </c>
      <c r="W524" s="2">
        <v>18.72025</v>
      </c>
      <c r="X524">
        <v>50.067</v>
      </c>
      <c r="AA524" s="2">
        <v>50.067</v>
      </c>
      <c r="AB524">
        <v>1.6460000000000008</v>
      </c>
      <c r="AE524" s="2">
        <v>1.6460000000000008</v>
      </c>
    </row>
    <row r="525" spans="1:43" x14ac:dyDescent="0.3">
      <c r="A525" s="167">
        <v>2545</v>
      </c>
      <c r="B525" s="127" t="b">
        <v>0</v>
      </c>
      <c r="C525" s="127" t="s">
        <v>88</v>
      </c>
      <c r="D525" s="167">
        <v>4</v>
      </c>
      <c r="E525" s="167" t="s">
        <v>71</v>
      </c>
      <c r="F525" s="167" t="s">
        <v>47</v>
      </c>
      <c r="G525" s="121">
        <v>3</v>
      </c>
      <c r="H525" s="133" t="s">
        <v>56</v>
      </c>
      <c r="I525" s="133" t="s">
        <v>56</v>
      </c>
      <c r="J525" s="133" t="s">
        <v>56</v>
      </c>
      <c r="K525" s="133" t="s">
        <v>56</v>
      </c>
      <c r="P525" s="133" t="s">
        <v>56</v>
      </c>
      <c r="Q525" s="133" t="s">
        <v>56</v>
      </c>
      <c r="R525" s="133" t="s">
        <v>56</v>
      </c>
      <c r="S525" s="133" t="s">
        <v>56</v>
      </c>
      <c r="T525" s="115">
        <v>22.6785</v>
      </c>
      <c r="U525">
        <v>15.668000000000006</v>
      </c>
      <c r="V525">
        <v>19.173250000000003</v>
      </c>
      <c r="W525" s="2">
        <v>19.173250000000003</v>
      </c>
      <c r="X525">
        <v>49.829000000000001</v>
      </c>
      <c r="AA525" s="2">
        <v>49.829000000000001</v>
      </c>
      <c r="AB525">
        <v>1.5240000000000009</v>
      </c>
      <c r="AE525" s="2">
        <v>1.5240000000000009</v>
      </c>
    </row>
    <row r="526" spans="1:43" x14ac:dyDescent="0.3">
      <c r="A526" s="167">
        <v>2545</v>
      </c>
      <c r="B526" s="127" t="b">
        <v>0</v>
      </c>
      <c r="C526" s="127" t="s">
        <v>88</v>
      </c>
      <c r="D526" s="167">
        <v>4</v>
      </c>
      <c r="E526" s="167" t="s">
        <v>71</v>
      </c>
      <c r="F526" s="167" t="s">
        <v>47</v>
      </c>
      <c r="G526" s="121">
        <v>4</v>
      </c>
      <c r="H526" s="133" t="s">
        <v>56</v>
      </c>
      <c r="I526" s="133" t="s">
        <v>56</v>
      </c>
      <c r="J526" s="133" t="s">
        <v>56</v>
      </c>
      <c r="K526" s="133" t="s">
        <v>56</v>
      </c>
      <c r="P526" s="133" t="s">
        <v>56</v>
      </c>
      <c r="Q526" s="133" t="s">
        <v>56</v>
      </c>
      <c r="R526" s="133" t="s">
        <v>56</v>
      </c>
      <c r="S526" s="133" t="s">
        <v>56</v>
      </c>
      <c r="T526" s="115">
        <v>20.046000000000006</v>
      </c>
      <c r="U526">
        <v>14.748999999999995</v>
      </c>
      <c r="V526">
        <v>18.397500000000001</v>
      </c>
      <c r="W526" s="2">
        <v>17.730833333333333</v>
      </c>
      <c r="X526">
        <v>52.005000000000003</v>
      </c>
      <c r="AA526" s="2">
        <v>52.005000000000003</v>
      </c>
      <c r="AB526">
        <v>0.60500000000000398</v>
      </c>
      <c r="AE526" s="2">
        <v>0.60500000000000398</v>
      </c>
    </row>
    <row r="527" spans="1:43" ht="4.5" customHeight="1" x14ac:dyDescent="0.3">
      <c r="A527" s="167">
        <v>2545</v>
      </c>
      <c r="B527" s="127" t="b">
        <v>0</v>
      </c>
      <c r="C527" s="127" t="s">
        <v>88</v>
      </c>
      <c r="D527" s="167">
        <v>4</v>
      </c>
      <c r="E527" s="167" t="s">
        <v>71</v>
      </c>
      <c r="F527" s="167" t="s">
        <v>56</v>
      </c>
      <c r="G527" s="121">
        <v>1</v>
      </c>
      <c r="H527" t="e">
        <v>#VALUE!</v>
      </c>
      <c r="I527" t="e">
        <v>#VALUE!</v>
      </c>
      <c r="J527" t="e">
        <v>#VALUE!</v>
      </c>
      <c r="K527" s="2" t="e">
        <v>#VALUE!</v>
      </c>
      <c r="P527" s="133" t="s">
        <v>56</v>
      </c>
      <c r="Q527" s="133" t="s">
        <v>56</v>
      </c>
      <c r="R527" s="133" t="s">
        <v>56</v>
      </c>
      <c r="V527" t="e">
        <v>#DIV/0!</v>
      </c>
      <c r="W527" s="2" t="e">
        <v>#DIV/0!</v>
      </c>
      <c r="AA527" s="2" t="e">
        <v>#DIV/0!</v>
      </c>
      <c r="AE527" s="2" t="e">
        <v>#DIV/0!</v>
      </c>
    </row>
    <row r="528" spans="1:43" hidden="1" x14ac:dyDescent="0.3">
      <c r="A528" s="167">
        <v>2545</v>
      </c>
      <c r="B528" s="127" t="b">
        <v>0</v>
      </c>
      <c r="C528" s="127" t="s">
        <v>88</v>
      </c>
      <c r="D528" s="167">
        <v>4</v>
      </c>
      <c r="E528" s="167" t="s">
        <v>71</v>
      </c>
      <c r="F528" s="167" t="s">
        <v>56</v>
      </c>
      <c r="G528" s="121">
        <v>2</v>
      </c>
      <c r="H528" t="e">
        <v>#VALUE!</v>
      </c>
      <c r="I528" t="e">
        <v>#VALUE!</v>
      </c>
      <c r="J528" t="e">
        <v>#VALUE!</v>
      </c>
      <c r="K528" s="2" t="e">
        <v>#VALUE!</v>
      </c>
      <c r="P528" s="133" t="s">
        <v>56</v>
      </c>
      <c r="Q528" s="133" t="s">
        <v>56</v>
      </c>
      <c r="R528" s="133" t="s">
        <v>56</v>
      </c>
      <c r="V528" t="e">
        <v>#DIV/0!</v>
      </c>
      <c r="W528" s="2" t="e">
        <v>#DIV/0!</v>
      </c>
      <c r="AA528" s="2" t="e">
        <v>#DIV/0!</v>
      </c>
      <c r="AE528" s="2" t="e">
        <v>#DIV/0!</v>
      </c>
    </row>
    <row r="529" spans="1:43" hidden="1" x14ac:dyDescent="0.3">
      <c r="A529" s="167">
        <v>2545</v>
      </c>
      <c r="B529" s="127" t="b">
        <v>0</v>
      </c>
      <c r="C529" s="127" t="s">
        <v>88</v>
      </c>
      <c r="D529" s="167">
        <v>4</v>
      </c>
      <c r="E529" s="167" t="s">
        <v>71</v>
      </c>
      <c r="F529" s="167" t="s">
        <v>56</v>
      </c>
      <c r="G529" s="121">
        <v>3</v>
      </c>
      <c r="H529" t="e">
        <v>#VALUE!</v>
      </c>
      <c r="I529" t="e">
        <v>#VALUE!</v>
      </c>
      <c r="J529" t="e">
        <v>#VALUE!</v>
      </c>
      <c r="K529" s="2" t="e">
        <v>#VALUE!</v>
      </c>
      <c r="P529" s="133" t="s">
        <v>56</v>
      </c>
      <c r="Q529" s="133" t="s">
        <v>56</v>
      </c>
      <c r="R529" s="133" t="s">
        <v>56</v>
      </c>
      <c r="V529" t="e">
        <v>#DIV/0!</v>
      </c>
      <c r="W529" s="2" t="e">
        <v>#DIV/0!</v>
      </c>
      <c r="AA529" s="2" t="e">
        <v>#DIV/0!</v>
      </c>
      <c r="AE529" s="2" t="e">
        <v>#DIV/0!</v>
      </c>
    </row>
    <row r="530" spans="1:43" hidden="1" x14ac:dyDescent="0.3">
      <c r="A530" s="167">
        <v>2545</v>
      </c>
      <c r="B530" s="127" t="b">
        <v>0</v>
      </c>
      <c r="C530" s="127" t="s">
        <v>88</v>
      </c>
      <c r="D530" s="167">
        <v>4</v>
      </c>
      <c r="E530" s="167" t="s">
        <v>71</v>
      </c>
      <c r="F530" s="167" t="s">
        <v>56</v>
      </c>
      <c r="G530" s="121">
        <v>4</v>
      </c>
      <c r="H530" t="e">
        <v>#VALUE!</v>
      </c>
      <c r="I530" t="e">
        <v>#VALUE!</v>
      </c>
      <c r="J530" t="e">
        <v>#VALUE!</v>
      </c>
      <c r="K530" s="2" t="e">
        <v>#VALUE!</v>
      </c>
      <c r="P530" s="133" t="s">
        <v>56</v>
      </c>
      <c r="Q530" s="133" t="s">
        <v>56</v>
      </c>
      <c r="R530" s="133" t="s">
        <v>56</v>
      </c>
      <c r="V530" t="e">
        <v>#DIV/0!</v>
      </c>
      <c r="W530" s="2" t="e">
        <v>#DIV/0!</v>
      </c>
      <c r="AA530" s="2" t="e">
        <v>#DIV/0!</v>
      </c>
      <c r="AE530" s="2" t="e">
        <v>#DIV/0!</v>
      </c>
    </row>
    <row r="531" spans="1:43" x14ac:dyDescent="0.3">
      <c r="A531" s="167">
        <v>2546</v>
      </c>
      <c r="B531" s="127" t="b">
        <v>0</v>
      </c>
      <c r="C531" s="127" t="s">
        <v>88</v>
      </c>
      <c r="D531" s="167">
        <v>4</v>
      </c>
      <c r="E531" s="127" t="s">
        <v>71</v>
      </c>
      <c r="F531" s="127" t="s">
        <v>44</v>
      </c>
      <c r="G531" s="122">
        <v>1</v>
      </c>
      <c r="H531">
        <v>1157.0334132720784</v>
      </c>
      <c r="I531">
        <v>1243.3767718927425</v>
      </c>
      <c r="J531">
        <v>1203.6180344262243</v>
      </c>
      <c r="K531" s="2">
        <v>1201.3427398636818</v>
      </c>
      <c r="L531" s="181">
        <v>0</v>
      </c>
      <c r="M531" s="181">
        <v>0</v>
      </c>
      <c r="N531" s="181">
        <v>0</v>
      </c>
      <c r="O531" s="197">
        <f>AVERAGE(L531:N531)</f>
        <v>0</v>
      </c>
      <c r="P531" s="181">
        <v>198</v>
      </c>
      <c r="Q531" s="181">
        <v>228</v>
      </c>
      <c r="R531" s="181">
        <v>241</v>
      </c>
      <c r="S531" s="197">
        <v>222.33333333333334</v>
      </c>
      <c r="T531" s="115">
        <v>7.3</v>
      </c>
      <c r="U531">
        <v>6.3</v>
      </c>
      <c r="V531">
        <v>19.959000000000003</v>
      </c>
      <c r="W531" s="2">
        <v>11.186333333333335</v>
      </c>
      <c r="X531" s="118" t="s">
        <v>56</v>
      </c>
      <c r="Y531" s="118" t="s">
        <v>56</v>
      </c>
      <c r="Z531" s="118" t="s">
        <v>56</v>
      </c>
      <c r="AA531" s="118" t="s">
        <v>56</v>
      </c>
      <c r="AB531">
        <v>0.86100000000000421</v>
      </c>
      <c r="AE531" s="2">
        <v>0.86100000000000421</v>
      </c>
      <c r="AJ531">
        <v>321</v>
      </c>
      <c r="AK531">
        <v>334</v>
      </c>
      <c r="AL531">
        <v>331</v>
      </c>
      <c r="AM531" s="2">
        <v>332</v>
      </c>
      <c r="AN531">
        <v>48</v>
      </c>
      <c r="AO531">
        <v>51</v>
      </c>
      <c r="AP531">
        <v>42</v>
      </c>
      <c r="AQ531" s="2">
        <v>50</v>
      </c>
    </row>
    <row r="532" spans="1:43" x14ac:dyDescent="0.3">
      <c r="A532" s="167">
        <v>2546</v>
      </c>
      <c r="B532" s="127" t="b">
        <v>0</v>
      </c>
      <c r="C532" s="127" t="s">
        <v>88</v>
      </c>
      <c r="D532" s="167">
        <v>4</v>
      </c>
      <c r="E532" s="167" t="s">
        <v>71</v>
      </c>
      <c r="F532" s="167" t="s">
        <v>44</v>
      </c>
      <c r="G532" s="121">
        <v>2</v>
      </c>
      <c r="H532">
        <v>1445.3596449807023</v>
      </c>
      <c r="I532">
        <v>1291.6358135736002</v>
      </c>
      <c r="J532">
        <v>1296.1587985239312</v>
      </c>
      <c r="K532" s="2">
        <v>1344.3847523594113</v>
      </c>
      <c r="L532" s="181">
        <v>0</v>
      </c>
      <c r="M532" s="181">
        <v>0</v>
      </c>
      <c r="N532" s="181">
        <v>0</v>
      </c>
      <c r="O532" s="197">
        <f t="shared" ref="O532:O538" si="14">AVERAGE(L532:N532)</f>
        <v>0</v>
      </c>
      <c r="P532" s="181">
        <v>188</v>
      </c>
      <c r="Q532" s="181">
        <v>207</v>
      </c>
      <c r="R532" s="181">
        <v>224</v>
      </c>
      <c r="S532" s="197">
        <v>206.33333333333334</v>
      </c>
      <c r="T532" s="115">
        <v>6.9</v>
      </c>
      <c r="U532">
        <v>4.9000000000000004</v>
      </c>
      <c r="V532">
        <v>16.381</v>
      </c>
      <c r="W532" s="2">
        <v>9.3936666666666664</v>
      </c>
      <c r="X532" t="s">
        <v>56</v>
      </c>
      <c r="Y532" t="s">
        <v>56</v>
      </c>
      <c r="Z532" t="s">
        <v>56</v>
      </c>
      <c r="AA532" t="s">
        <v>56</v>
      </c>
      <c r="AB532">
        <v>1.3730000000000047</v>
      </c>
      <c r="AE532" s="2">
        <v>1.3730000000000047</v>
      </c>
      <c r="AJ532">
        <v>317</v>
      </c>
      <c r="AK532">
        <v>328</v>
      </c>
      <c r="AL532">
        <v>323</v>
      </c>
      <c r="AM532" s="2">
        <v>335</v>
      </c>
      <c r="AN532">
        <v>38</v>
      </c>
      <c r="AO532">
        <v>38</v>
      </c>
      <c r="AP532">
        <v>48</v>
      </c>
      <c r="AQ532" s="2">
        <v>46</v>
      </c>
    </row>
    <row r="533" spans="1:43" x14ac:dyDescent="0.3">
      <c r="A533" s="167">
        <v>2546</v>
      </c>
      <c r="B533" s="127" t="b">
        <v>0</v>
      </c>
      <c r="C533" s="127" t="s">
        <v>88</v>
      </c>
      <c r="D533" s="167">
        <v>4</v>
      </c>
      <c r="E533" s="167" t="s">
        <v>71</v>
      </c>
      <c r="F533" s="167" t="s">
        <v>44</v>
      </c>
      <c r="G533" s="121">
        <v>3</v>
      </c>
      <c r="H533">
        <v>1436.316</v>
      </c>
      <c r="I533">
        <v>1439.9177287292857</v>
      </c>
      <c r="J533">
        <v>1311.5504108396713</v>
      </c>
      <c r="K533" s="2">
        <v>1395.9280465229858</v>
      </c>
      <c r="L533" s="181">
        <v>0</v>
      </c>
      <c r="M533" s="181">
        <v>0</v>
      </c>
      <c r="N533" s="181">
        <v>0</v>
      </c>
      <c r="O533" s="197">
        <f t="shared" si="14"/>
        <v>0</v>
      </c>
      <c r="P533" s="181">
        <v>212</v>
      </c>
      <c r="Q533" s="181">
        <v>188</v>
      </c>
      <c r="R533" s="181">
        <v>195</v>
      </c>
      <c r="S533" s="197">
        <v>198.33333333333334</v>
      </c>
      <c r="T533" s="115">
        <v>6.7399999999999949</v>
      </c>
      <c r="U533">
        <v>8.7399999999999949</v>
      </c>
      <c r="V533">
        <v>11.562999999999995</v>
      </c>
      <c r="W533" s="2">
        <v>9.0143333333333278</v>
      </c>
      <c r="X533" t="s">
        <v>56</v>
      </c>
      <c r="Y533" t="s">
        <v>56</v>
      </c>
      <c r="Z533" t="s">
        <v>56</v>
      </c>
      <c r="AA533" t="s">
        <v>56</v>
      </c>
      <c r="AB533">
        <v>1.5990000000000038</v>
      </c>
      <c r="AE533" s="2">
        <v>1.5990000000000038</v>
      </c>
      <c r="AJ533">
        <v>323</v>
      </c>
      <c r="AK533">
        <v>334</v>
      </c>
      <c r="AL533">
        <v>322</v>
      </c>
      <c r="AM533" s="2">
        <v>339</v>
      </c>
      <c r="AN533">
        <v>45</v>
      </c>
      <c r="AO533">
        <v>41</v>
      </c>
      <c r="AP533">
        <v>32</v>
      </c>
      <c r="AQ533" s="2">
        <v>50</v>
      </c>
    </row>
    <row r="534" spans="1:43" x14ac:dyDescent="0.3">
      <c r="A534" s="167">
        <v>2546</v>
      </c>
      <c r="B534" s="127" t="b">
        <v>0</v>
      </c>
      <c r="C534" s="127" t="s">
        <v>88</v>
      </c>
      <c r="D534" s="167">
        <v>4</v>
      </c>
      <c r="E534" s="167" t="s">
        <v>71</v>
      </c>
      <c r="F534" s="167" t="s">
        <v>44</v>
      </c>
      <c r="G534" s="121">
        <v>4</v>
      </c>
      <c r="H534">
        <v>1230.156448</v>
      </c>
      <c r="I534">
        <v>1150.5054689332148</v>
      </c>
      <c r="J534">
        <v>1249.0495108396713</v>
      </c>
      <c r="K534" s="2">
        <v>1209.9038092576286</v>
      </c>
      <c r="L534" s="181">
        <v>0</v>
      </c>
      <c r="M534" s="181">
        <v>0</v>
      </c>
      <c r="N534" s="181">
        <v>0</v>
      </c>
      <c r="O534" s="197">
        <f t="shared" si="14"/>
        <v>0</v>
      </c>
      <c r="P534" s="181">
        <v>198</v>
      </c>
      <c r="Q534" s="181">
        <v>181</v>
      </c>
      <c r="R534" s="181">
        <v>216</v>
      </c>
      <c r="S534" s="197">
        <v>198.33333333333334</v>
      </c>
      <c r="T534" s="115">
        <v>8.4</v>
      </c>
      <c r="U534">
        <v>8.4</v>
      </c>
      <c r="V534">
        <v>21.554500000000004</v>
      </c>
      <c r="W534" s="2">
        <v>12.784833333333333</v>
      </c>
      <c r="X534" t="s">
        <v>56</v>
      </c>
      <c r="Y534" t="s">
        <v>56</v>
      </c>
      <c r="Z534" t="s">
        <v>56</v>
      </c>
      <c r="AA534" t="s">
        <v>56</v>
      </c>
      <c r="AB534">
        <v>0.73900000000000432</v>
      </c>
      <c r="AE534" s="2">
        <v>0.73900000000000432</v>
      </c>
      <c r="AJ534">
        <v>337</v>
      </c>
      <c r="AK534">
        <v>316</v>
      </c>
      <c r="AL534">
        <v>323</v>
      </c>
      <c r="AM534" s="2">
        <v>340</v>
      </c>
      <c r="AN534">
        <v>51</v>
      </c>
      <c r="AO534">
        <v>45</v>
      </c>
      <c r="AP534">
        <v>34</v>
      </c>
      <c r="AQ534" s="2">
        <v>46</v>
      </c>
    </row>
    <row r="535" spans="1:43" x14ac:dyDescent="0.3">
      <c r="A535" s="167">
        <v>2546</v>
      </c>
      <c r="B535" s="127" t="b">
        <v>0</v>
      </c>
      <c r="C535" s="127" t="s">
        <v>88</v>
      </c>
      <c r="D535" s="167">
        <v>4</v>
      </c>
      <c r="E535" s="167" t="s">
        <v>71</v>
      </c>
      <c r="F535" s="167" t="s">
        <v>45</v>
      </c>
      <c r="G535" s="121">
        <v>1</v>
      </c>
      <c r="H535">
        <v>677.20261628545745</v>
      </c>
      <c r="I535">
        <v>641.95280852251801</v>
      </c>
      <c r="J535">
        <v>491.34993083869421</v>
      </c>
      <c r="K535" s="2">
        <v>603.50178521555665</v>
      </c>
      <c r="L535" s="181">
        <v>19.456872000000001</v>
      </c>
      <c r="M535" s="181">
        <v>0</v>
      </c>
      <c r="N535" s="181">
        <v>0</v>
      </c>
      <c r="O535" s="197">
        <f t="shared" si="14"/>
        <v>6.4856240000000005</v>
      </c>
      <c r="P535" s="181">
        <v>208</v>
      </c>
      <c r="Q535" s="181">
        <v>243</v>
      </c>
      <c r="R535" s="181">
        <v>231</v>
      </c>
      <c r="S535" s="197">
        <v>227.33333333333334</v>
      </c>
      <c r="T535" s="115">
        <v>23.689999999999998</v>
      </c>
      <c r="U535">
        <v>23.177999999999997</v>
      </c>
      <c r="V535">
        <v>23.433999999999997</v>
      </c>
      <c r="W535" s="2">
        <v>23.433999999999997</v>
      </c>
      <c r="X535" t="s">
        <v>56</v>
      </c>
      <c r="Y535" t="s">
        <v>56</v>
      </c>
      <c r="Z535" t="s">
        <v>56</v>
      </c>
      <c r="AA535" t="s">
        <v>56</v>
      </c>
      <c r="AB535">
        <v>0.56699999999999307</v>
      </c>
      <c r="AE535" s="2">
        <v>0.56699999999999307</v>
      </c>
      <c r="AJ535">
        <v>260</v>
      </c>
      <c r="AK535">
        <v>270</v>
      </c>
      <c r="AL535">
        <v>270</v>
      </c>
      <c r="AM535" s="2">
        <f>AVERAGE(AJ535:AL535)</f>
        <v>266.66666666666669</v>
      </c>
      <c r="AN535">
        <v>48</v>
      </c>
      <c r="AO535">
        <v>66</v>
      </c>
      <c r="AP535">
        <v>67</v>
      </c>
      <c r="AQ535" s="2">
        <f>AVERAGE(AN535:AP535)</f>
        <v>60.333333333333336</v>
      </c>
    </row>
    <row r="536" spans="1:43" x14ac:dyDescent="0.3">
      <c r="A536" s="167">
        <v>2546</v>
      </c>
      <c r="B536" s="127" t="b">
        <v>0</v>
      </c>
      <c r="C536" s="127" t="s">
        <v>88</v>
      </c>
      <c r="D536" s="167">
        <v>4</v>
      </c>
      <c r="E536" s="167" t="s">
        <v>71</v>
      </c>
      <c r="F536" s="167" t="s">
        <v>45</v>
      </c>
      <c r="G536" s="121">
        <v>2</v>
      </c>
      <c r="H536">
        <v>438.48368875510653</v>
      </c>
      <c r="I536">
        <v>475.61412290441149</v>
      </c>
      <c r="J536">
        <v>511.66477497012806</v>
      </c>
      <c r="K536" s="2">
        <v>475.25419554321542</v>
      </c>
      <c r="L536" s="181">
        <v>36.154620000000001</v>
      </c>
      <c r="M536" s="181">
        <v>0</v>
      </c>
      <c r="N536" s="181">
        <v>0</v>
      </c>
      <c r="O536" s="197">
        <f t="shared" si="14"/>
        <v>12.051540000000001</v>
      </c>
      <c r="P536" s="181">
        <v>206</v>
      </c>
      <c r="Q536" s="181">
        <v>219</v>
      </c>
      <c r="R536" s="181">
        <v>193</v>
      </c>
      <c r="S536" s="197">
        <v>206</v>
      </c>
      <c r="T536" s="115">
        <v>28.161000000000001</v>
      </c>
      <c r="U536">
        <v>26.902500000000003</v>
      </c>
      <c r="V536">
        <v>25.531750000000002</v>
      </c>
      <c r="W536" s="2">
        <v>26.865083333333335</v>
      </c>
      <c r="X536" t="s">
        <v>56</v>
      </c>
      <c r="Y536" t="s">
        <v>56</v>
      </c>
      <c r="Z536" t="s">
        <v>56</v>
      </c>
      <c r="AA536" t="s">
        <v>56</v>
      </c>
      <c r="AB536">
        <v>3.0300000000000011</v>
      </c>
      <c r="AE536" s="2">
        <v>3.0300000000000011</v>
      </c>
      <c r="AJ536">
        <v>258</v>
      </c>
      <c r="AK536">
        <v>261</v>
      </c>
      <c r="AL536">
        <v>280</v>
      </c>
      <c r="AM536" s="2">
        <f t="shared" ref="AM536:AM538" si="15">AVERAGE(AJ536:AL536)</f>
        <v>266.33333333333331</v>
      </c>
      <c r="AN536">
        <v>50</v>
      </c>
      <c r="AO536">
        <v>59</v>
      </c>
      <c r="AP536">
        <v>71</v>
      </c>
      <c r="AQ536" s="2">
        <f t="shared" ref="AQ536:AQ538" si="16">AVERAGE(AN536:AP536)</f>
        <v>60</v>
      </c>
    </row>
    <row r="537" spans="1:43" x14ac:dyDescent="0.3">
      <c r="A537" s="167">
        <v>2546</v>
      </c>
      <c r="B537" s="127" t="b">
        <v>0</v>
      </c>
      <c r="C537" s="127" t="s">
        <v>88</v>
      </c>
      <c r="D537" s="167">
        <v>4</v>
      </c>
      <c r="E537" s="167" t="s">
        <v>71</v>
      </c>
      <c r="F537" s="167" t="s">
        <v>45</v>
      </c>
      <c r="G537" s="121">
        <v>3</v>
      </c>
      <c r="H537">
        <v>380.68832561604432</v>
      </c>
      <c r="I537">
        <v>387.77701083869425</v>
      </c>
      <c r="J537">
        <v>462.03540025965037</v>
      </c>
      <c r="K537" s="2">
        <v>410.16691223812967</v>
      </c>
      <c r="L537" s="181">
        <v>15</v>
      </c>
      <c r="M537" s="181">
        <v>0</v>
      </c>
      <c r="N537" s="181">
        <v>0</v>
      </c>
      <c r="O537" s="197">
        <f t="shared" si="14"/>
        <v>5</v>
      </c>
      <c r="P537" s="181">
        <v>234</v>
      </c>
      <c r="Q537" s="181">
        <v>189</v>
      </c>
      <c r="R537" s="181">
        <v>222</v>
      </c>
      <c r="S537" s="197">
        <v>215</v>
      </c>
      <c r="T537" s="115">
        <v>28.852999999999994</v>
      </c>
      <c r="U537">
        <v>31.996500000000005</v>
      </c>
      <c r="V537">
        <v>30.42475</v>
      </c>
      <c r="W537" s="2">
        <v>30.42475</v>
      </c>
      <c r="X537" t="s">
        <v>56</v>
      </c>
      <c r="Y537" t="s">
        <v>56</v>
      </c>
      <c r="Z537" t="s">
        <v>56</v>
      </c>
      <c r="AA537" t="s">
        <v>56</v>
      </c>
      <c r="AB537">
        <v>1.1839999999999975</v>
      </c>
      <c r="AE537" s="2">
        <v>1.1839999999999975</v>
      </c>
      <c r="AJ537">
        <v>243</v>
      </c>
      <c r="AK537">
        <v>247</v>
      </c>
      <c r="AL537">
        <v>248</v>
      </c>
      <c r="AM537" s="2">
        <f t="shared" si="15"/>
        <v>246</v>
      </c>
      <c r="AN537">
        <v>50</v>
      </c>
      <c r="AO537">
        <v>66</v>
      </c>
      <c r="AP537">
        <v>67</v>
      </c>
      <c r="AQ537" s="2">
        <f t="shared" si="16"/>
        <v>61</v>
      </c>
    </row>
    <row r="538" spans="1:43" x14ac:dyDescent="0.3">
      <c r="A538" s="167">
        <v>2546</v>
      </c>
      <c r="B538" s="127" t="b">
        <v>0</v>
      </c>
      <c r="C538" s="127" t="s">
        <v>88</v>
      </c>
      <c r="D538" s="167">
        <v>4</v>
      </c>
      <c r="E538" s="167" t="s">
        <v>71</v>
      </c>
      <c r="F538" s="167" t="s">
        <v>45</v>
      </c>
      <c r="G538" s="121">
        <v>4</v>
      </c>
      <c r="H538">
        <v>430.2919914443147</v>
      </c>
      <c r="I538">
        <v>387.43787616268384</v>
      </c>
      <c r="J538">
        <v>523.5320266727939</v>
      </c>
      <c r="K538" s="2">
        <v>447.08729809326422</v>
      </c>
      <c r="L538" s="181">
        <v>4.6479499999999998</v>
      </c>
      <c r="M538" s="181">
        <v>0</v>
      </c>
      <c r="N538" s="181">
        <v>0</v>
      </c>
      <c r="O538" s="197">
        <f t="shared" si="14"/>
        <v>1.5493166666666667</v>
      </c>
      <c r="P538" s="181">
        <v>205</v>
      </c>
      <c r="Q538" s="181">
        <v>200</v>
      </c>
      <c r="R538" s="181">
        <v>198</v>
      </c>
      <c r="S538" s="197">
        <v>201</v>
      </c>
      <c r="T538" s="115">
        <v>25.147000000000006</v>
      </c>
      <c r="U538">
        <v>31.628999999999998</v>
      </c>
      <c r="V538">
        <v>28.388000000000002</v>
      </c>
      <c r="W538" s="2">
        <v>28.388000000000002</v>
      </c>
      <c r="X538" t="s">
        <v>56</v>
      </c>
      <c r="Y538" t="s">
        <v>56</v>
      </c>
      <c r="Z538" t="s">
        <v>56</v>
      </c>
      <c r="AA538" t="s">
        <v>56</v>
      </c>
      <c r="AB538">
        <v>1.7379999999999995</v>
      </c>
      <c r="AE538" s="2">
        <v>1.7379999999999995</v>
      </c>
      <c r="AJ538">
        <v>258</v>
      </c>
      <c r="AK538">
        <v>275</v>
      </c>
      <c r="AL538">
        <v>295</v>
      </c>
      <c r="AM538" s="2">
        <f t="shared" si="15"/>
        <v>276</v>
      </c>
      <c r="AN538">
        <v>32</v>
      </c>
      <c r="AO538">
        <v>45</v>
      </c>
      <c r="AP538">
        <v>45</v>
      </c>
      <c r="AQ538" s="2">
        <f t="shared" si="16"/>
        <v>40.666666666666664</v>
      </c>
    </row>
    <row r="539" spans="1:43" x14ac:dyDescent="0.3">
      <c r="A539" s="167">
        <v>2546</v>
      </c>
      <c r="B539" s="127" t="b">
        <v>0</v>
      </c>
      <c r="C539" s="127" t="s">
        <v>88</v>
      </c>
      <c r="D539" s="167">
        <v>4</v>
      </c>
      <c r="E539" s="167" t="s">
        <v>71</v>
      </c>
      <c r="F539" s="167" t="s">
        <v>46</v>
      </c>
      <c r="G539" s="121">
        <v>1</v>
      </c>
      <c r="H539" s="133" t="s">
        <v>56</v>
      </c>
      <c r="I539" s="133" t="s">
        <v>56</v>
      </c>
      <c r="J539" s="133" t="s">
        <v>56</v>
      </c>
      <c r="K539" s="133" t="s">
        <v>56</v>
      </c>
      <c r="P539" s="133" t="s">
        <v>56</v>
      </c>
      <c r="Q539" s="133" t="s">
        <v>56</v>
      </c>
      <c r="R539" s="133" t="s">
        <v>56</v>
      </c>
      <c r="S539" s="133" t="s">
        <v>56</v>
      </c>
      <c r="V539" t="e">
        <v>#DIV/0!</v>
      </c>
      <c r="W539" s="2" t="e">
        <v>#DIV/0!</v>
      </c>
      <c r="X539" t="s">
        <v>56</v>
      </c>
      <c r="Y539" t="s">
        <v>56</v>
      </c>
      <c r="Z539" t="s">
        <v>56</v>
      </c>
      <c r="AA539" t="s">
        <v>56</v>
      </c>
      <c r="AE539" s="2" t="e">
        <v>#DIV/0!</v>
      </c>
    </row>
    <row r="540" spans="1:43" x14ac:dyDescent="0.3">
      <c r="A540" s="167">
        <v>2546</v>
      </c>
      <c r="B540" s="127" t="b">
        <v>0</v>
      </c>
      <c r="C540" s="127" t="s">
        <v>88</v>
      </c>
      <c r="D540" s="167">
        <v>4</v>
      </c>
      <c r="E540" s="167" t="s">
        <v>71</v>
      </c>
      <c r="F540" s="167" t="s">
        <v>46</v>
      </c>
      <c r="G540" s="121">
        <v>2</v>
      </c>
      <c r="H540" s="133" t="s">
        <v>56</v>
      </c>
      <c r="I540" s="133" t="s">
        <v>56</v>
      </c>
      <c r="J540" s="133" t="s">
        <v>56</v>
      </c>
      <c r="K540" s="133" t="s">
        <v>56</v>
      </c>
      <c r="P540" s="133" t="s">
        <v>56</v>
      </c>
      <c r="Q540" s="133" t="s">
        <v>56</v>
      </c>
      <c r="R540" s="133" t="s">
        <v>56</v>
      </c>
      <c r="S540" s="133" t="s">
        <v>56</v>
      </c>
      <c r="V540" t="e">
        <v>#DIV/0!</v>
      </c>
      <c r="W540" s="2" t="e">
        <v>#DIV/0!</v>
      </c>
      <c r="X540" t="s">
        <v>56</v>
      </c>
      <c r="Y540" t="s">
        <v>56</v>
      </c>
      <c r="Z540" t="s">
        <v>56</v>
      </c>
      <c r="AA540" t="s">
        <v>56</v>
      </c>
      <c r="AE540" s="2" t="e">
        <v>#DIV/0!</v>
      </c>
    </row>
    <row r="541" spans="1:43" x14ac:dyDescent="0.3">
      <c r="A541" s="167">
        <v>2546</v>
      </c>
      <c r="B541" s="127" t="b">
        <v>0</v>
      </c>
      <c r="C541" s="127" t="s">
        <v>88</v>
      </c>
      <c r="D541" s="167">
        <v>4</v>
      </c>
      <c r="E541" s="167" t="s">
        <v>71</v>
      </c>
      <c r="F541" s="167" t="s">
        <v>46</v>
      </c>
      <c r="G541" s="121">
        <v>3</v>
      </c>
      <c r="H541" s="133" t="s">
        <v>56</v>
      </c>
      <c r="I541" s="133" t="s">
        <v>56</v>
      </c>
      <c r="J541" s="133" t="s">
        <v>56</v>
      </c>
      <c r="K541" s="133" t="s">
        <v>56</v>
      </c>
      <c r="P541" s="133" t="s">
        <v>56</v>
      </c>
      <c r="Q541" s="133" t="s">
        <v>56</v>
      </c>
      <c r="R541" s="133" t="s">
        <v>56</v>
      </c>
      <c r="S541" s="133" t="s">
        <v>56</v>
      </c>
      <c r="V541" t="e">
        <v>#DIV/0!</v>
      </c>
      <c r="W541" s="2" t="e">
        <v>#DIV/0!</v>
      </c>
      <c r="X541" t="s">
        <v>56</v>
      </c>
      <c r="Y541" t="s">
        <v>56</v>
      </c>
      <c r="Z541" t="s">
        <v>56</v>
      </c>
      <c r="AA541" t="s">
        <v>56</v>
      </c>
      <c r="AE541" s="2" t="e">
        <v>#DIV/0!</v>
      </c>
    </row>
    <row r="542" spans="1:43" x14ac:dyDescent="0.3">
      <c r="A542" s="167">
        <v>2546</v>
      </c>
      <c r="B542" s="127" t="b">
        <v>0</v>
      </c>
      <c r="C542" s="127" t="s">
        <v>88</v>
      </c>
      <c r="D542" s="167">
        <v>4</v>
      </c>
      <c r="E542" s="167" t="s">
        <v>71</v>
      </c>
      <c r="F542" s="167" t="s">
        <v>46</v>
      </c>
      <c r="G542" s="121">
        <v>4</v>
      </c>
      <c r="H542" s="133" t="s">
        <v>56</v>
      </c>
      <c r="I542" s="133" t="s">
        <v>56</v>
      </c>
      <c r="J542" s="133" t="s">
        <v>56</v>
      </c>
      <c r="K542" s="133" t="s">
        <v>56</v>
      </c>
      <c r="P542" s="133" t="s">
        <v>56</v>
      </c>
      <c r="Q542" s="133" t="s">
        <v>56</v>
      </c>
      <c r="R542" s="133" t="s">
        <v>56</v>
      </c>
      <c r="S542" s="133" t="s">
        <v>56</v>
      </c>
      <c r="V542" t="e">
        <v>#DIV/0!</v>
      </c>
      <c r="W542" s="2" t="e">
        <v>#DIV/0!</v>
      </c>
      <c r="X542" t="s">
        <v>56</v>
      </c>
      <c r="Y542" t="s">
        <v>56</v>
      </c>
      <c r="Z542" t="s">
        <v>56</v>
      </c>
      <c r="AA542" t="s">
        <v>56</v>
      </c>
      <c r="AE542" s="2" t="e">
        <v>#DIV/0!</v>
      </c>
    </row>
    <row r="543" spans="1:43" x14ac:dyDescent="0.3">
      <c r="A543" s="167">
        <v>2546</v>
      </c>
      <c r="B543" s="127" t="b">
        <v>0</v>
      </c>
      <c r="C543" s="127" t="s">
        <v>88</v>
      </c>
      <c r="D543" s="167">
        <v>4</v>
      </c>
      <c r="E543" s="167" t="s">
        <v>71</v>
      </c>
      <c r="F543" s="167" t="s">
        <v>217</v>
      </c>
      <c r="G543" s="121">
        <v>1</v>
      </c>
      <c r="H543" s="133" t="s">
        <v>56</v>
      </c>
      <c r="I543" s="133" t="s">
        <v>56</v>
      </c>
      <c r="J543" s="133" t="s">
        <v>56</v>
      </c>
      <c r="K543" s="133" t="s">
        <v>56</v>
      </c>
      <c r="P543" s="133" t="s">
        <v>56</v>
      </c>
      <c r="Q543" s="133" t="s">
        <v>56</v>
      </c>
      <c r="R543" s="133" t="s">
        <v>56</v>
      </c>
      <c r="S543" s="133" t="s">
        <v>56</v>
      </c>
      <c r="T543" s="115">
        <v>23.558999999999997</v>
      </c>
      <c r="U543">
        <v>24.995999999999995</v>
      </c>
      <c r="V543">
        <v>22.277499999999996</v>
      </c>
      <c r="W543" s="2">
        <v>23.610833333333328</v>
      </c>
      <c r="X543">
        <v>49.116999999999997</v>
      </c>
      <c r="AA543" s="2">
        <v>49.116999999999997</v>
      </c>
      <c r="AB543">
        <v>0.84399999999999409</v>
      </c>
      <c r="AE543" s="2">
        <v>0.84399999999999409</v>
      </c>
    </row>
    <row r="544" spans="1:43" x14ac:dyDescent="0.3">
      <c r="A544" s="167">
        <v>2546</v>
      </c>
      <c r="B544" s="127" t="b">
        <v>0</v>
      </c>
      <c r="C544" s="127" t="s">
        <v>88</v>
      </c>
      <c r="D544" s="167">
        <v>4</v>
      </c>
      <c r="E544" s="167" t="s">
        <v>71</v>
      </c>
      <c r="F544" s="167" t="s">
        <v>217</v>
      </c>
      <c r="G544" s="121">
        <v>2</v>
      </c>
      <c r="H544" s="133" t="s">
        <v>56</v>
      </c>
      <c r="I544" s="133" t="s">
        <v>56</v>
      </c>
      <c r="J544" s="133" t="s">
        <v>56</v>
      </c>
      <c r="K544" s="133" t="s">
        <v>56</v>
      </c>
      <c r="P544" s="133" t="s">
        <v>56</v>
      </c>
      <c r="Q544" s="133" t="s">
        <v>56</v>
      </c>
      <c r="R544" s="133" t="s">
        <v>56</v>
      </c>
      <c r="S544" s="133" t="s">
        <v>56</v>
      </c>
      <c r="T544" s="115">
        <v>23.682000000000002</v>
      </c>
      <c r="U544">
        <v>23.549000000000007</v>
      </c>
      <c r="V544">
        <v>23.615500000000004</v>
      </c>
      <c r="W544" s="2">
        <v>23.615500000000008</v>
      </c>
      <c r="X544">
        <v>50.029000000000003</v>
      </c>
      <c r="AA544" s="2">
        <v>50.029000000000003</v>
      </c>
      <c r="AB544">
        <v>0.875</v>
      </c>
      <c r="AE544" s="2">
        <v>0.875</v>
      </c>
    </row>
    <row r="545" spans="1:31" x14ac:dyDescent="0.3">
      <c r="A545" s="167">
        <v>2546</v>
      </c>
      <c r="B545" s="127" t="b">
        <v>0</v>
      </c>
      <c r="C545" s="127" t="s">
        <v>88</v>
      </c>
      <c r="D545" s="167">
        <v>4</v>
      </c>
      <c r="E545" s="167" t="s">
        <v>71</v>
      </c>
      <c r="F545" s="167" t="s">
        <v>217</v>
      </c>
      <c r="G545" s="121">
        <v>3</v>
      </c>
      <c r="H545" s="133" t="s">
        <v>56</v>
      </c>
      <c r="I545" s="133" t="s">
        <v>56</v>
      </c>
      <c r="J545" s="133" t="s">
        <v>56</v>
      </c>
      <c r="K545" s="133" t="s">
        <v>56</v>
      </c>
      <c r="P545" s="133" t="s">
        <v>56</v>
      </c>
      <c r="Q545" s="133" t="s">
        <v>56</v>
      </c>
      <c r="R545" s="133" t="s">
        <v>56</v>
      </c>
      <c r="S545" s="133" t="s">
        <v>56</v>
      </c>
      <c r="T545" s="115">
        <v>21.409999999999997</v>
      </c>
      <c r="U545">
        <v>22.228999999999999</v>
      </c>
      <c r="V545">
        <v>20.819499999999998</v>
      </c>
      <c r="W545" s="2">
        <v>21.486166666666662</v>
      </c>
      <c r="X545">
        <v>48.570999999999998</v>
      </c>
      <c r="AA545" s="2">
        <v>48.570999999999998</v>
      </c>
      <c r="AB545">
        <v>1.3119999999999976</v>
      </c>
      <c r="AE545" s="2">
        <v>1.3119999999999976</v>
      </c>
    </row>
    <row r="546" spans="1:31" x14ac:dyDescent="0.3">
      <c r="A546" s="167">
        <v>2546</v>
      </c>
      <c r="B546" s="127" t="b">
        <v>0</v>
      </c>
      <c r="C546" s="127" t="s">
        <v>88</v>
      </c>
      <c r="D546" s="167">
        <v>4</v>
      </c>
      <c r="E546" s="167" t="s">
        <v>71</v>
      </c>
      <c r="F546" s="167" t="s">
        <v>217</v>
      </c>
      <c r="G546" s="121">
        <v>4</v>
      </c>
      <c r="H546" s="133" t="s">
        <v>56</v>
      </c>
      <c r="I546" s="133" t="s">
        <v>56</v>
      </c>
      <c r="J546" s="133" t="s">
        <v>56</v>
      </c>
      <c r="K546" s="133" t="s">
        <v>56</v>
      </c>
      <c r="P546" s="133" t="s">
        <v>56</v>
      </c>
      <c r="Q546" s="133" t="s">
        <v>56</v>
      </c>
      <c r="R546" s="133" t="s">
        <v>56</v>
      </c>
      <c r="S546" s="133" t="s">
        <v>56</v>
      </c>
      <c r="T546" s="115">
        <v>23.450000000000003</v>
      </c>
      <c r="U546">
        <v>20.643000000000001</v>
      </c>
      <c r="V546">
        <v>22.046500000000002</v>
      </c>
      <c r="W546" s="2">
        <v>22.046499999999998</v>
      </c>
      <c r="X546">
        <v>47.311999999999998</v>
      </c>
      <c r="AA546" s="2">
        <v>47.311999999999998</v>
      </c>
      <c r="AB546">
        <v>0.89799999999999613</v>
      </c>
      <c r="AE546" s="2">
        <v>0.89799999999999613</v>
      </c>
    </row>
    <row r="547" spans="1:31" x14ac:dyDescent="0.3">
      <c r="A547" s="167">
        <v>2546</v>
      </c>
      <c r="B547" s="127" t="b">
        <v>0</v>
      </c>
      <c r="C547" s="127" t="s">
        <v>88</v>
      </c>
      <c r="D547" s="167">
        <v>4</v>
      </c>
      <c r="E547" s="167" t="s">
        <v>71</v>
      </c>
      <c r="F547" s="167" t="s">
        <v>47</v>
      </c>
      <c r="G547" s="121">
        <v>1</v>
      </c>
      <c r="H547" s="133" t="s">
        <v>56</v>
      </c>
      <c r="I547" s="133" t="s">
        <v>56</v>
      </c>
      <c r="J547" s="133" t="s">
        <v>56</v>
      </c>
      <c r="K547" s="133" t="s">
        <v>56</v>
      </c>
      <c r="P547" s="133" t="s">
        <v>56</v>
      </c>
      <c r="Q547" s="133" t="s">
        <v>56</v>
      </c>
      <c r="R547" s="133" t="s">
        <v>56</v>
      </c>
      <c r="S547" s="133" t="s">
        <v>56</v>
      </c>
      <c r="T547" s="115">
        <v>22.22549999999999</v>
      </c>
      <c r="U547">
        <v>22.72</v>
      </c>
      <c r="V547">
        <v>20.472749999999994</v>
      </c>
      <c r="W547" s="2">
        <v>21.80608333333333</v>
      </c>
      <c r="X547">
        <v>43.423650000000002</v>
      </c>
      <c r="AA547" s="2">
        <v>43.423650000000002</v>
      </c>
      <c r="AB547">
        <v>0.87600000000000477</v>
      </c>
      <c r="AE547" s="2">
        <v>0.87600000000000477</v>
      </c>
    </row>
    <row r="548" spans="1:31" x14ac:dyDescent="0.3">
      <c r="A548" s="167">
        <v>2546</v>
      </c>
      <c r="B548" s="127" t="b">
        <v>0</v>
      </c>
      <c r="C548" s="127" t="s">
        <v>88</v>
      </c>
      <c r="D548" s="167">
        <v>4</v>
      </c>
      <c r="E548" s="167" t="s">
        <v>71</v>
      </c>
      <c r="F548" s="167" t="s">
        <v>47</v>
      </c>
      <c r="G548" s="121">
        <v>2</v>
      </c>
      <c r="H548" s="133" t="s">
        <v>56</v>
      </c>
      <c r="I548" s="133" t="s">
        <v>56</v>
      </c>
      <c r="J548" s="133" t="s">
        <v>56</v>
      </c>
      <c r="K548" s="133" t="s">
        <v>56</v>
      </c>
      <c r="P548" s="133" t="s">
        <v>56</v>
      </c>
      <c r="Q548" s="133" t="s">
        <v>56</v>
      </c>
      <c r="R548" s="133" t="s">
        <v>56</v>
      </c>
      <c r="S548" s="133" t="s">
        <v>56</v>
      </c>
      <c r="T548" s="115">
        <v>25.00200000000001</v>
      </c>
      <c r="U548">
        <v>24.665999999999997</v>
      </c>
      <c r="V548">
        <v>25.834000000000003</v>
      </c>
      <c r="W548" s="2">
        <v>25.167333333333335</v>
      </c>
      <c r="X548">
        <v>40.173000000000002</v>
      </c>
      <c r="AA548" s="2">
        <v>40.173000000000002</v>
      </c>
      <c r="AB548">
        <v>1.1970000000000027</v>
      </c>
      <c r="AE548" s="2">
        <v>1.1970000000000027</v>
      </c>
    </row>
    <row r="549" spans="1:31" x14ac:dyDescent="0.3">
      <c r="A549" s="167">
        <v>2546</v>
      </c>
      <c r="B549" s="127" t="b">
        <v>0</v>
      </c>
      <c r="C549" s="127" t="s">
        <v>88</v>
      </c>
      <c r="D549" s="167">
        <v>4</v>
      </c>
      <c r="E549" s="167" t="s">
        <v>71</v>
      </c>
      <c r="F549" s="167" t="s">
        <v>47</v>
      </c>
      <c r="G549" s="121">
        <v>3</v>
      </c>
      <c r="H549" s="133" t="s">
        <v>56</v>
      </c>
      <c r="I549" s="133" t="s">
        <v>56</v>
      </c>
      <c r="J549" s="133" t="s">
        <v>56</v>
      </c>
      <c r="K549" s="133" t="s">
        <v>56</v>
      </c>
      <c r="P549" s="133" t="s">
        <v>56</v>
      </c>
      <c r="Q549" s="133" t="s">
        <v>56</v>
      </c>
      <c r="R549" s="133" t="s">
        <v>56</v>
      </c>
      <c r="S549" s="133" t="s">
        <v>56</v>
      </c>
      <c r="T549" s="115">
        <v>22.855499999999992</v>
      </c>
      <c r="U549">
        <v>21.081000000000003</v>
      </c>
      <c r="V549">
        <v>21.968249999999998</v>
      </c>
      <c r="W549" s="2">
        <v>21.968249999999998</v>
      </c>
      <c r="X549">
        <v>45.015000000000001</v>
      </c>
      <c r="AA549" s="2">
        <v>45.015000000000001</v>
      </c>
      <c r="AB549">
        <v>1.4129999999999967</v>
      </c>
      <c r="AE549" s="2">
        <v>1.4129999999999967</v>
      </c>
    </row>
    <row r="550" spans="1:31" x14ac:dyDescent="0.3">
      <c r="A550" s="167">
        <v>2546</v>
      </c>
      <c r="B550" s="127" t="b">
        <v>0</v>
      </c>
      <c r="C550" s="127" t="s">
        <v>88</v>
      </c>
      <c r="D550" s="167">
        <v>4</v>
      </c>
      <c r="E550" s="167" t="s">
        <v>71</v>
      </c>
      <c r="F550" s="167" t="s">
        <v>47</v>
      </c>
      <c r="G550" s="121">
        <v>4</v>
      </c>
      <c r="H550" s="133" t="s">
        <v>56</v>
      </c>
      <c r="I550" s="133" t="s">
        <v>56</v>
      </c>
      <c r="J550" s="133" t="s">
        <v>56</v>
      </c>
      <c r="K550" s="133" t="s">
        <v>56</v>
      </c>
      <c r="P550" s="133" t="s">
        <v>56</v>
      </c>
      <c r="Q550" s="133" t="s">
        <v>56</v>
      </c>
      <c r="R550" s="133" t="s">
        <v>56</v>
      </c>
      <c r="S550" s="133" t="s">
        <v>56</v>
      </c>
      <c r="T550" s="115">
        <v>24.905999999999999</v>
      </c>
      <c r="U550">
        <v>27.980000000000004</v>
      </c>
      <c r="V550">
        <v>24.443000000000001</v>
      </c>
      <c r="W550" s="2">
        <v>25.776333333333337</v>
      </c>
      <c r="X550">
        <v>43.701000000000001</v>
      </c>
      <c r="AA550" s="2">
        <v>43.701000000000001</v>
      </c>
      <c r="AB550">
        <v>1.2130000000000001</v>
      </c>
      <c r="AE550" s="2">
        <v>1.2130000000000001</v>
      </c>
    </row>
    <row r="551" spans="1:31" ht="5.25" customHeight="1" x14ac:dyDescent="0.3">
      <c r="A551" s="167">
        <v>2546</v>
      </c>
      <c r="B551" s="127" t="b">
        <v>0</v>
      </c>
      <c r="C551" s="127" t="s">
        <v>88</v>
      </c>
      <c r="D551" s="167">
        <v>4</v>
      </c>
      <c r="E551" s="167" t="s">
        <v>71</v>
      </c>
      <c r="F551" s="167" t="s">
        <v>56</v>
      </c>
      <c r="G551" s="121">
        <v>1</v>
      </c>
      <c r="H551" t="e">
        <v>#VALUE!</v>
      </c>
      <c r="I551" t="e">
        <v>#VALUE!</v>
      </c>
      <c r="J551" t="e">
        <v>#VALUE!</v>
      </c>
      <c r="K551" s="2" t="e">
        <v>#VALUE!</v>
      </c>
      <c r="P551" s="133" t="s">
        <v>56</v>
      </c>
      <c r="Q551" s="133" t="s">
        <v>56</v>
      </c>
      <c r="R551" s="133" t="s">
        <v>56</v>
      </c>
      <c r="W551" s="2" t="e">
        <v>#DIV/0!</v>
      </c>
      <c r="AA551" s="2" t="e">
        <v>#DIV/0!</v>
      </c>
      <c r="AE551" s="2" t="e">
        <v>#DIV/0!</v>
      </c>
    </row>
    <row r="552" spans="1:31" hidden="1" x14ac:dyDescent="0.3">
      <c r="A552" s="167">
        <v>2546</v>
      </c>
      <c r="B552" s="127" t="b">
        <v>0</v>
      </c>
      <c r="C552" s="127" t="s">
        <v>88</v>
      </c>
      <c r="D552" s="167">
        <v>4</v>
      </c>
      <c r="E552" s="167" t="s">
        <v>71</v>
      </c>
      <c r="F552" s="167" t="s">
        <v>56</v>
      </c>
      <c r="G552" s="121">
        <v>2</v>
      </c>
      <c r="H552" t="e">
        <v>#VALUE!</v>
      </c>
      <c r="I552" t="e">
        <v>#VALUE!</v>
      </c>
      <c r="J552" t="e">
        <v>#VALUE!</v>
      </c>
      <c r="K552" s="2" t="e">
        <v>#VALUE!</v>
      </c>
      <c r="P552" s="133" t="s">
        <v>56</v>
      </c>
      <c r="Q552" s="133" t="s">
        <v>56</v>
      </c>
      <c r="R552" s="133" t="s">
        <v>56</v>
      </c>
      <c r="W552" s="2" t="e">
        <v>#DIV/0!</v>
      </c>
      <c r="AA552" s="2" t="e">
        <v>#DIV/0!</v>
      </c>
      <c r="AE552" s="2" t="e">
        <v>#DIV/0!</v>
      </c>
    </row>
    <row r="553" spans="1:31" hidden="1" x14ac:dyDescent="0.3">
      <c r="A553" s="167">
        <v>2546</v>
      </c>
      <c r="B553" s="127" t="b">
        <v>0</v>
      </c>
      <c r="C553" s="127" t="s">
        <v>88</v>
      </c>
      <c r="D553" s="167">
        <v>4</v>
      </c>
      <c r="E553" s="167" t="s">
        <v>71</v>
      </c>
      <c r="F553" s="167" t="s">
        <v>56</v>
      </c>
      <c r="G553" s="121">
        <v>3</v>
      </c>
      <c r="H553" t="e">
        <v>#VALUE!</v>
      </c>
      <c r="I553" t="e">
        <v>#VALUE!</v>
      </c>
      <c r="J553" t="e">
        <v>#VALUE!</v>
      </c>
      <c r="K553" s="2" t="e">
        <v>#VALUE!</v>
      </c>
      <c r="P553" s="133" t="s">
        <v>56</v>
      </c>
      <c r="Q553" s="133" t="s">
        <v>56</v>
      </c>
      <c r="R553" s="133" t="s">
        <v>56</v>
      </c>
      <c r="W553" s="2" t="e">
        <v>#DIV/0!</v>
      </c>
      <c r="AA553" s="2" t="e">
        <v>#DIV/0!</v>
      </c>
      <c r="AE553" s="2" t="e">
        <v>#DIV/0!</v>
      </c>
    </row>
    <row r="554" spans="1:31" x14ac:dyDescent="0.3">
      <c r="A554" s="167">
        <v>2546</v>
      </c>
      <c r="B554" s="127" t="b">
        <v>0</v>
      </c>
      <c r="C554" s="127" t="s">
        <v>88</v>
      </c>
      <c r="D554" s="167">
        <v>4</v>
      </c>
      <c r="E554" s="167" t="s">
        <v>71</v>
      </c>
      <c r="F554" s="167" t="s">
        <v>56</v>
      </c>
      <c r="G554" s="121">
        <v>4</v>
      </c>
      <c r="H554" t="e">
        <v>#VALUE!</v>
      </c>
      <c r="I554" t="e">
        <v>#VALUE!</v>
      </c>
      <c r="J554" t="e">
        <v>#VALUE!</v>
      </c>
      <c r="K554" s="2" t="e">
        <v>#VALUE!</v>
      </c>
      <c r="P554" s="133" t="s">
        <v>56</v>
      </c>
      <c r="Q554" s="133" t="s">
        <v>56</v>
      </c>
      <c r="R554" s="133" t="s">
        <v>56</v>
      </c>
      <c r="W554" s="2" t="e">
        <v>#DIV/0!</v>
      </c>
      <c r="AA554" s="2" t="e">
        <v>#DIV/0!</v>
      </c>
      <c r="AE554" s="2" t="e">
        <v>#DIV/0!</v>
      </c>
    </row>
  </sheetData>
  <mergeCells count="8">
    <mergeCell ref="AF1:AI1"/>
    <mergeCell ref="AB1:AE1"/>
    <mergeCell ref="T1:W1"/>
    <mergeCell ref="AJ1:AQ1"/>
    <mergeCell ref="H1:K1"/>
    <mergeCell ref="L1:O1"/>
    <mergeCell ref="P1:S1"/>
    <mergeCell ref="X1:AA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26AEA-572C-724C-9B38-1F6514ECB091}">
  <dimension ref="A1:H24"/>
  <sheetViews>
    <sheetView topLeftCell="A11" workbookViewId="0">
      <selection activeCell="F20" sqref="F20"/>
    </sheetView>
  </sheetViews>
  <sheetFormatPr defaultColWidth="11.19921875" defaultRowHeight="15.6" x14ac:dyDescent="0.3"/>
  <sheetData>
    <row r="1" spans="1:8" ht="16.2" thickBot="1" x14ac:dyDescent="0.35">
      <c r="A1" s="91" t="s">
        <v>0</v>
      </c>
      <c r="B1" s="91" t="s">
        <v>29</v>
      </c>
      <c r="C1" s="91" t="s">
        <v>57</v>
      </c>
      <c r="D1" s="91" t="s">
        <v>1</v>
      </c>
      <c r="E1" s="91" t="s">
        <v>2</v>
      </c>
      <c r="F1" s="71" t="s">
        <v>229</v>
      </c>
      <c r="G1" s="91" t="s">
        <v>30</v>
      </c>
      <c r="H1" s="91" t="s">
        <v>91</v>
      </c>
    </row>
    <row r="2" spans="1:8" x14ac:dyDescent="0.3">
      <c r="A2" s="71">
        <v>2334</v>
      </c>
      <c r="B2" s="70">
        <v>43403</v>
      </c>
      <c r="C2" s="71" t="b">
        <v>0</v>
      </c>
      <c r="D2" s="72" t="s">
        <v>172</v>
      </c>
      <c r="E2" s="71" t="s">
        <v>226</v>
      </c>
      <c r="F2" t="s">
        <v>159</v>
      </c>
      <c r="G2" s="71">
        <v>1</v>
      </c>
      <c r="H2" s="72">
        <v>1.5</v>
      </c>
    </row>
    <row r="3" spans="1:8" x14ac:dyDescent="0.3">
      <c r="A3" s="71">
        <v>2335</v>
      </c>
      <c r="B3" s="70">
        <v>43403</v>
      </c>
      <c r="C3" s="71" t="b">
        <v>0</v>
      </c>
      <c r="D3" s="72" t="s">
        <v>173</v>
      </c>
      <c r="E3" s="75" t="s">
        <v>228</v>
      </c>
      <c r="F3" t="s">
        <v>159</v>
      </c>
      <c r="G3" s="71">
        <v>1</v>
      </c>
      <c r="H3" s="72">
        <v>1.54</v>
      </c>
    </row>
    <row r="4" spans="1:8" x14ac:dyDescent="0.3">
      <c r="A4" s="71">
        <v>2343</v>
      </c>
      <c r="B4" s="74">
        <v>43411</v>
      </c>
      <c r="C4" s="71" t="b">
        <v>0</v>
      </c>
      <c r="D4" s="72" t="s">
        <v>172</v>
      </c>
      <c r="E4" s="75" t="s">
        <v>228</v>
      </c>
      <c r="F4" t="s">
        <v>159</v>
      </c>
      <c r="G4" s="71">
        <v>2</v>
      </c>
      <c r="H4" s="71">
        <v>1.82</v>
      </c>
    </row>
    <row r="5" spans="1:8" x14ac:dyDescent="0.3">
      <c r="A5" s="71">
        <v>2344</v>
      </c>
      <c r="B5" s="74">
        <v>43411</v>
      </c>
      <c r="C5" s="71" t="b">
        <v>0</v>
      </c>
      <c r="D5" s="72" t="s">
        <v>172</v>
      </c>
      <c r="E5" s="71" t="s">
        <v>226</v>
      </c>
      <c r="F5" t="s">
        <v>159</v>
      </c>
      <c r="G5" s="71">
        <v>2</v>
      </c>
      <c r="H5" s="71">
        <v>1.96</v>
      </c>
    </row>
    <row r="6" spans="1:8" x14ac:dyDescent="0.3">
      <c r="A6" s="71">
        <v>2350</v>
      </c>
      <c r="B6" s="77">
        <v>43424</v>
      </c>
      <c r="C6" s="71" t="b">
        <v>0</v>
      </c>
      <c r="D6" s="72" t="s">
        <v>172</v>
      </c>
      <c r="E6" s="71" t="s">
        <v>226</v>
      </c>
      <c r="F6" t="s">
        <v>159</v>
      </c>
      <c r="G6" s="71">
        <v>3</v>
      </c>
      <c r="H6" s="78">
        <v>1.46</v>
      </c>
    </row>
    <row r="7" spans="1:8" x14ac:dyDescent="0.3">
      <c r="A7" s="71">
        <v>2351</v>
      </c>
      <c r="B7" s="81">
        <v>43424</v>
      </c>
      <c r="C7" s="71" t="b">
        <v>0</v>
      </c>
      <c r="D7" s="72" t="s">
        <v>172</v>
      </c>
      <c r="E7" s="75" t="s">
        <v>228</v>
      </c>
      <c r="F7" t="s">
        <v>159</v>
      </c>
      <c r="G7" s="71">
        <v>3</v>
      </c>
      <c r="H7" s="82">
        <v>1.52</v>
      </c>
    </row>
    <row r="8" spans="1:8" x14ac:dyDescent="0.3">
      <c r="A8" s="71">
        <v>2367</v>
      </c>
      <c r="B8" s="74">
        <v>43507</v>
      </c>
      <c r="C8" s="71" t="b">
        <v>0</v>
      </c>
      <c r="D8" s="71" t="s">
        <v>173</v>
      </c>
      <c r="E8" s="75" t="s">
        <v>228</v>
      </c>
      <c r="F8" t="s">
        <v>159</v>
      </c>
      <c r="G8" s="71">
        <v>4</v>
      </c>
      <c r="H8" s="71">
        <v>1.32</v>
      </c>
    </row>
    <row r="9" spans="1:8" x14ac:dyDescent="0.3">
      <c r="A9" s="71">
        <v>2368</v>
      </c>
      <c r="B9" s="74">
        <v>43507</v>
      </c>
      <c r="C9" s="71" t="b">
        <v>1</v>
      </c>
      <c r="D9" s="72" t="s">
        <v>172</v>
      </c>
      <c r="E9" s="71" t="s">
        <v>226</v>
      </c>
      <c r="F9" t="s">
        <v>159</v>
      </c>
      <c r="G9" s="71">
        <v>4</v>
      </c>
      <c r="H9" s="71">
        <v>1.36</v>
      </c>
    </row>
    <row r="10" spans="1:8" x14ac:dyDescent="0.3">
      <c r="A10" s="71">
        <v>2370</v>
      </c>
      <c r="B10" s="74">
        <v>43514</v>
      </c>
      <c r="C10" s="71" t="b">
        <v>0</v>
      </c>
      <c r="D10" s="71" t="s">
        <v>173</v>
      </c>
      <c r="E10" s="75" t="s">
        <v>228</v>
      </c>
      <c r="F10" t="s">
        <v>159</v>
      </c>
      <c r="G10" s="71">
        <v>5</v>
      </c>
      <c r="H10" s="71">
        <v>1.52</v>
      </c>
    </row>
    <row r="11" spans="1:8" x14ac:dyDescent="0.3">
      <c r="A11" s="71">
        <v>2371</v>
      </c>
      <c r="B11" s="74">
        <v>43514</v>
      </c>
      <c r="C11" s="71" t="b">
        <v>1</v>
      </c>
      <c r="D11" s="72" t="s">
        <v>172</v>
      </c>
      <c r="E11" s="75" t="s">
        <v>56</v>
      </c>
      <c r="F11" t="s">
        <v>159</v>
      </c>
      <c r="G11" s="71">
        <v>5</v>
      </c>
      <c r="H11" s="72">
        <v>1.6</v>
      </c>
    </row>
    <row r="12" spans="1:8" x14ac:dyDescent="0.3">
      <c r="A12" s="71">
        <v>2374</v>
      </c>
      <c r="B12" s="74">
        <v>43529</v>
      </c>
      <c r="C12" s="71" t="b">
        <v>0</v>
      </c>
      <c r="D12" s="72" t="s">
        <v>172</v>
      </c>
      <c r="E12" s="71" t="s">
        <v>226</v>
      </c>
      <c r="F12" t="s">
        <v>159</v>
      </c>
      <c r="G12" s="71">
        <v>6</v>
      </c>
      <c r="H12" s="71">
        <v>1.54</v>
      </c>
    </row>
    <row r="13" spans="1:8" x14ac:dyDescent="0.3">
      <c r="A13" s="71">
        <v>2375</v>
      </c>
      <c r="B13" s="74">
        <v>43529</v>
      </c>
      <c r="C13" s="71" t="b">
        <v>1</v>
      </c>
      <c r="D13" s="72" t="s">
        <v>172</v>
      </c>
      <c r="E13" s="75" t="s">
        <v>56</v>
      </c>
      <c r="F13" t="s">
        <v>159</v>
      </c>
      <c r="G13" s="71">
        <v>6</v>
      </c>
      <c r="H13" s="71">
        <v>1.58</v>
      </c>
    </row>
    <row r="14" spans="1:8" x14ac:dyDescent="0.3">
      <c r="A14" s="71">
        <v>2379</v>
      </c>
      <c r="B14" s="74">
        <v>43550</v>
      </c>
      <c r="C14" s="71" t="b">
        <v>1</v>
      </c>
      <c r="D14" s="72" t="s">
        <v>172</v>
      </c>
      <c r="E14" s="71" t="s">
        <v>226</v>
      </c>
      <c r="F14" t="s">
        <v>159</v>
      </c>
      <c r="G14" s="71">
        <v>7</v>
      </c>
      <c r="H14" s="71">
        <v>1.34</v>
      </c>
    </row>
    <row r="15" spans="1:8" x14ac:dyDescent="0.3">
      <c r="A15" s="71">
        <v>2380</v>
      </c>
      <c r="B15" s="74">
        <v>43550</v>
      </c>
      <c r="C15" s="71" t="b">
        <v>0</v>
      </c>
      <c r="D15" s="72" t="s">
        <v>172</v>
      </c>
      <c r="E15" s="75" t="s">
        <v>228</v>
      </c>
      <c r="F15" t="s">
        <v>159</v>
      </c>
      <c r="G15" s="71">
        <v>7</v>
      </c>
      <c r="H15" s="71">
        <v>1.68</v>
      </c>
    </row>
    <row r="16" spans="1:8" x14ac:dyDescent="0.3">
      <c r="A16" s="71">
        <v>2407</v>
      </c>
      <c r="B16" s="74">
        <v>43578</v>
      </c>
      <c r="C16" s="71" t="b">
        <v>0</v>
      </c>
      <c r="D16" s="71" t="s">
        <v>173</v>
      </c>
      <c r="E16" s="75" t="s">
        <v>228</v>
      </c>
      <c r="F16" t="s">
        <v>159</v>
      </c>
      <c r="G16" s="71">
        <v>8</v>
      </c>
      <c r="H16" s="71">
        <v>2.06</v>
      </c>
    </row>
    <row r="17" spans="1:8" x14ac:dyDescent="0.3">
      <c r="A17" s="71">
        <v>2408</v>
      </c>
      <c r="B17" s="74">
        <v>43578</v>
      </c>
      <c r="C17" s="71" t="b">
        <v>1</v>
      </c>
      <c r="D17" s="72" t="s">
        <v>172</v>
      </c>
      <c r="E17" s="71" t="s">
        <v>226</v>
      </c>
      <c r="F17" t="s">
        <v>159</v>
      </c>
      <c r="G17" s="71">
        <v>8</v>
      </c>
      <c r="H17" s="71">
        <v>2.1800000000000002</v>
      </c>
    </row>
    <row r="18" spans="1:8" x14ac:dyDescent="0.3">
      <c r="A18" s="71">
        <v>2409</v>
      </c>
      <c r="B18" s="74">
        <v>43592</v>
      </c>
      <c r="C18" s="71" t="b">
        <v>1</v>
      </c>
      <c r="D18" s="72" t="s">
        <v>172</v>
      </c>
      <c r="E18" s="71" t="s">
        <v>110</v>
      </c>
      <c r="F18" t="s">
        <v>230</v>
      </c>
      <c r="G18" s="71">
        <v>9</v>
      </c>
      <c r="H18" s="71">
        <v>1.76</v>
      </c>
    </row>
    <row r="19" spans="1:8" x14ac:dyDescent="0.3">
      <c r="A19" s="72">
        <v>2410</v>
      </c>
      <c r="B19" s="74">
        <v>43592</v>
      </c>
      <c r="C19" s="72" t="b">
        <v>1</v>
      </c>
      <c r="D19" s="71" t="s">
        <v>173</v>
      </c>
      <c r="E19" s="71" t="s">
        <v>110</v>
      </c>
      <c r="F19" t="s">
        <v>230</v>
      </c>
      <c r="G19" s="72">
        <v>9</v>
      </c>
      <c r="H19" s="71">
        <v>1.84</v>
      </c>
    </row>
    <row r="20" spans="1:8" x14ac:dyDescent="0.3">
      <c r="A20" s="72">
        <v>2542</v>
      </c>
      <c r="B20" s="70">
        <v>43851</v>
      </c>
      <c r="C20" s="72" t="b">
        <v>0</v>
      </c>
      <c r="D20" s="72" t="s">
        <v>172</v>
      </c>
      <c r="E20" s="72" t="s">
        <v>227</v>
      </c>
      <c r="F20" t="s">
        <v>227</v>
      </c>
      <c r="G20" s="72">
        <v>10</v>
      </c>
      <c r="H20" s="72" t="s">
        <v>56</v>
      </c>
    </row>
    <row r="21" spans="1:8" x14ac:dyDescent="0.3">
      <c r="A21" s="72">
        <v>2543</v>
      </c>
      <c r="B21" s="70">
        <v>43851</v>
      </c>
      <c r="C21" s="72" t="b">
        <v>0</v>
      </c>
      <c r="D21" s="72" t="s">
        <v>172</v>
      </c>
      <c r="E21" s="72" t="s">
        <v>227</v>
      </c>
      <c r="F21" t="s">
        <v>227</v>
      </c>
      <c r="G21" s="72">
        <v>10</v>
      </c>
      <c r="H21" s="72" t="s">
        <v>56</v>
      </c>
    </row>
    <row r="22" spans="1:8" x14ac:dyDescent="0.3">
      <c r="A22" s="72">
        <v>2544</v>
      </c>
      <c r="B22" s="70">
        <v>43851</v>
      </c>
      <c r="C22" s="72" t="b">
        <v>0</v>
      </c>
      <c r="D22" s="72" t="s">
        <v>173</v>
      </c>
      <c r="E22" s="72" t="s">
        <v>227</v>
      </c>
      <c r="F22" t="s">
        <v>227</v>
      </c>
      <c r="G22" s="72">
        <v>11</v>
      </c>
      <c r="H22" s="72" t="s">
        <v>56</v>
      </c>
    </row>
    <row r="23" spans="1:8" x14ac:dyDescent="0.3">
      <c r="A23" s="72">
        <v>2545</v>
      </c>
      <c r="B23" s="70">
        <v>43851</v>
      </c>
      <c r="C23" s="72" t="b">
        <v>0</v>
      </c>
      <c r="D23" s="72" t="s">
        <v>173</v>
      </c>
      <c r="E23" s="72" t="s">
        <v>227</v>
      </c>
      <c r="F23" t="s">
        <v>227</v>
      </c>
      <c r="G23" s="72">
        <v>11</v>
      </c>
      <c r="H23" s="72" t="s">
        <v>56</v>
      </c>
    </row>
    <row r="24" spans="1:8" x14ac:dyDescent="0.3">
      <c r="A24" s="72">
        <v>2546</v>
      </c>
      <c r="B24" s="70">
        <v>43851</v>
      </c>
      <c r="C24" s="72" t="b">
        <v>0</v>
      </c>
      <c r="D24" s="72" t="s">
        <v>173</v>
      </c>
      <c r="E24" s="72" t="s">
        <v>227</v>
      </c>
      <c r="F24" t="s">
        <v>227</v>
      </c>
      <c r="G24" s="72">
        <v>11</v>
      </c>
      <c r="H24" s="72"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90"/>
  <sheetViews>
    <sheetView topLeftCell="A65" workbookViewId="0">
      <selection activeCell="E177" sqref="E177"/>
    </sheetView>
  </sheetViews>
  <sheetFormatPr defaultColWidth="9" defaultRowHeight="14.4" x14ac:dyDescent="0.3"/>
  <cols>
    <col min="1" max="1" width="29.5" style="152" customWidth="1"/>
    <col min="2" max="16384" width="9" style="152"/>
  </cols>
  <sheetData>
    <row r="1" spans="1:38" ht="15.6" x14ac:dyDescent="0.3">
      <c r="A1" s="153" t="s">
        <v>153</v>
      </c>
      <c r="B1" s="153">
        <v>-1</v>
      </c>
      <c r="C1" s="153">
        <v>0</v>
      </c>
      <c r="D1" s="153">
        <v>1</v>
      </c>
      <c r="E1" s="153">
        <v>2</v>
      </c>
      <c r="F1" s="153">
        <v>3</v>
      </c>
      <c r="G1" s="153">
        <v>4</v>
      </c>
      <c r="H1" s="153">
        <v>5</v>
      </c>
      <c r="I1" s="153">
        <v>6</v>
      </c>
      <c r="J1" s="153">
        <v>7</v>
      </c>
      <c r="K1" s="152">
        <v>8</v>
      </c>
      <c r="L1" s="152">
        <v>9</v>
      </c>
      <c r="M1" s="152">
        <v>10</v>
      </c>
      <c r="N1" s="152">
        <v>11</v>
      </c>
      <c r="O1" s="152">
        <v>12</v>
      </c>
      <c r="P1" s="152">
        <v>13</v>
      </c>
      <c r="Q1" s="152">
        <v>14</v>
      </c>
      <c r="R1" s="152">
        <v>15</v>
      </c>
      <c r="S1" s="152">
        <v>16</v>
      </c>
      <c r="T1" s="152">
        <v>17</v>
      </c>
      <c r="U1" s="152">
        <v>18</v>
      </c>
      <c r="V1" s="152">
        <v>19</v>
      </c>
      <c r="W1" s="152">
        <v>20</v>
      </c>
      <c r="X1" s="152">
        <v>21</v>
      </c>
      <c r="Y1" s="152">
        <v>22</v>
      </c>
      <c r="Z1" s="152">
        <v>23</v>
      </c>
      <c r="AA1" s="152">
        <v>24</v>
      </c>
      <c r="AB1" s="152">
        <v>25</v>
      </c>
      <c r="AC1" s="152">
        <v>26</v>
      </c>
      <c r="AD1" s="152">
        <v>27</v>
      </c>
      <c r="AE1" s="152">
        <v>28</v>
      </c>
      <c r="AF1" s="152">
        <v>29</v>
      </c>
      <c r="AG1" s="152">
        <v>30</v>
      </c>
      <c r="AH1" s="152">
        <v>31</v>
      </c>
      <c r="AI1" s="152">
        <v>32</v>
      </c>
      <c r="AJ1" s="152">
        <v>33</v>
      </c>
      <c r="AK1" s="152">
        <v>34</v>
      </c>
      <c r="AL1" s="152">
        <v>35</v>
      </c>
    </row>
    <row r="2" spans="1:38" x14ac:dyDescent="0.3">
      <c r="A2" s="152" t="s">
        <v>102</v>
      </c>
      <c r="B2" s="152">
        <v>9.3000000000000007</v>
      </c>
      <c r="C2" s="152">
        <v>0.45</v>
      </c>
      <c r="D2" s="152">
        <v>3.75</v>
      </c>
      <c r="E2" s="152">
        <v>6.5</v>
      </c>
      <c r="F2" s="152">
        <v>5.35</v>
      </c>
      <c r="G2" s="152">
        <v>6.1</v>
      </c>
      <c r="H2" s="152">
        <v>4.95</v>
      </c>
      <c r="I2" s="152">
        <v>4.5</v>
      </c>
      <c r="J2" s="152">
        <v>6.25</v>
      </c>
      <c r="K2" s="152">
        <v>5.2</v>
      </c>
      <c r="L2" s="152">
        <v>5.85</v>
      </c>
      <c r="M2" s="152">
        <v>5.8000000000000007</v>
      </c>
      <c r="N2" s="152">
        <v>4.5999999999999996</v>
      </c>
      <c r="O2" s="152">
        <v>6.4</v>
      </c>
      <c r="P2" s="152">
        <v>7.3</v>
      </c>
      <c r="Q2" s="152">
        <v>6.35</v>
      </c>
      <c r="R2" s="152">
        <v>6.25</v>
      </c>
      <c r="S2" s="152">
        <v>6.15</v>
      </c>
      <c r="T2" s="152">
        <v>6.05</v>
      </c>
      <c r="U2" s="152">
        <v>5.4</v>
      </c>
      <c r="V2" s="152">
        <v>5.85</v>
      </c>
      <c r="W2" s="152">
        <v>7.4</v>
      </c>
      <c r="X2" s="152">
        <v>6.75</v>
      </c>
      <c r="Y2" s="152">
        <v>9.4</v>
      </c>
      <c r="Z2" s="152">
        <v>5.95</v>
      </c>
      <c r="AA2" s="152">
        <v>7.4499999999999993</v>
      </c>
      <c r="AB2" s="152">
        <v>6.8999999999999995</v>
      </c>
      <c r="AC2" s="152">
        <v>7.3</v>
      </c>
      <c r="AD2" s="152">
        <v>7.5</v>
      </c>
      <c r="AE2" s="152">
        <v>6.35</v>
      </c>
      <c r="AF2" s="152">
        <v>7.65</v>
      </c>
      <c r="AG2" s="152">
        <v>7.6</v>
      </c>
      <c r="AH2" s="152">
        <v>7.5</v>
      </c>
      <c r="AI2" s="152">
        <v>7.6000000000000005</v>
      </c>
      <c r="AJ2" s="152">
        <v>5.3000000000000007</v>
      </c>
      <c r="AK2" s="152">
        <v>5</v>
      </c>
      <c r="AL2" s="152">
        <v>7.3000000000000007</v>
      </c>
    </row>
    <row r="3" spans="1:38" x14ac:dyDescent="0.3">
      <c r="A3" s="152" t="s">
        <v>102</v>
      </c>
      <c r="B3" s="152">
        <v>8.9499999999999993</v>
      </c>
      <c r="C3" s="152">
        <v>0.75</v>
      </c>
      <c r="D3" s="152">
        <v>2.35</v>
      </c>
      <c r="E3" s="152">
        <v>2.5499999999999998</v>
      </c>
      <c r="F3" s="152">
        <v>4.5999999999999996</v>
      </c>
      <c r="G3" s="152">
        <v>5.75</v>
      </c>
      <c r="H3" s="152">
        <v>4.25</v>
      </c>
      <c r="I3" s="152">
        <v>4.95</v>
      </c>
      <c r="J3" s="152">
        <v>6.1</v>
      </c>
      <c r="K3" s="152">
        <v>5.0500000000000007</v>
      </c>
      <c r="L3" s="152">
        <v>4.8499999999999996</v>
      </c>
      <c r="M3" s="152">
        <v>6.25</v>
      </c>
      <c r="N3" s="152">
        <v>6.05</v>
      </c>
      <c r="O3" s="152">
        <v>6.65</v>
      </c>
      <c r="P3" s="152">
        <v>6.7</v>
      </c>
      <c r="Q3" s="152">
        <v>8.6</v>
      </c>
      <c r="R3" s="152">
        <v>8.1999999999999993</v>
      </c>
      <c r="S3" s="152">
        <v>8.8000000000000007</v>
      </c>
      <c r="T3" s="152">
        <v>7.05</v>
      </c>
      <c r="U3" s="152">
        <v>7.0500000000000007</v>
      </c>
      <c r="V3" s="152">
        <v>9.5500000000000007</v>
      </c>
      <c r="W3" s="152">
        <v>9.35</v>
      </c>
      <c r="X3" s="152">
        <v>8.15</v>
      </c>
      <c r="Y3" s="152">
        <v>9.4</v>
      </c>
      <c r="Z3" s="152">
        <v>7.3</v>
      </c>
      <c r="AA3" s="152">
        <v>6.35</v>
      </c>
      <c r="AB3" s="152">
        <v>9.3000000000000007</v>
      </c>
      <c r="AC3" s="152">
        <v>8.6499999999999986</v>
      </c>
      <c r="AD3" s="152">
        <v>8.75</v>
      </c>
      <c r="AE3" s="152">
        <v>10.5</v>
      </c>
      <c r="AF3" s="152">
        <v>8.5500000000000007</v>
      </c>
      <c r="AG3" s="152">
        <v>11.55</v>
      </c>
      <c r="AH3" s="152">
        <v>11.399999999999999</v>
      </c>
      <c r="AI3" s="152">
        <v>6.2</v>
      </c>
      <c r="AJ3" s="152">
        <v>10.3</v>
      </c>
      <c r="AK3" s="152">
        <v>7.9</v>
      </c>
      <c r="AL3" s="152">
        <v>9.8000000000000007</v>
      </c>
    </row>
    <row r="4" spans="1:38" x14ac:dyDescent="0.3">
      <c r="A4" s="152" t="s">
        <v>102</v>
      </c>
      <c r="B4" s="152">
        <v>8.9499999999999993</v>
      </c>
      <c r="C4" s="152">
        <v>0.75</v>
      </c>
      <c r="D4" s="152">
        <v>2.35</v>
      </c>
      <c r="E4" s="152">
        <v>2.5499999999999998</v>
      </c>
      <c r="F4" s="152">
        <v>4.5999999999999996</v>
      </c>
      <c r="G4" s="152">
        <v>5.75</v>
      </c>
      <c r="H4" s="152">
        <v>4.25</v>
      </c>
      <c r="I4" s="152">
        <v>4.95</v>
      </c>
      <c r="J4" s="152">
        <v>6.1</v>
      </c>
      <c r="K4" s="152">
        <v>5.0500000000000007</v>
      </c>
      <c r="L4" s="152">
        <v>4.8499999999999996</v>
      </c>
      <c r="M4" s="152">
        <v>6.25</v>
      </c>
      <c r="N4" s="152">
        <v>6.05</v>
      </c>
      <c r="O4" s="152">
        <v>6.65</v>
      </c>
      <c r="P4" s="152">
        <v>6.7</v>
      </c>
      <c r="Q4" s="152">
        <v>8.6</v>
      </c>
      <c r="R4" s="152">
        <v>8.1999999999999993</v>
      </c>
      <c r="S4" s="152">
        <v>8.8000000000000007</v>
      </c>
      <c r="T4" s="152">
        <v>7.05</v>
      </c>
      <c r="U4" s="152">
        <v>7.0500000000000007</v>
      </c>
      <c r="V4" s="152">
        <v>9.5500000000000007</v>
      </c>
      <c r="W4" s="152">
        <v>9.35</v>
      </c>
      <c r="X4" s="152">
        <v>8.15</v>
      </c>
      <c r="Y4" s="152">
        <v>9.4</v>
      </c>
      <c r="Z4" s="152">
        <v>7.3</v>
      </c>
      <c r="AA4" s="152">
        <v>6.35</v>
      </c>
      <c r="AB4" s="152">
        <v>9.3000000000000007</v>
      </c>
      <c r="AC4" s="152">
        <v>8.6499999999999986</v>
      </c>
      <c r="AD4" s="152">
        <v>8.75</v>
      </c>
      <c r="AE4" s="152">
        <v>10.5</v>
      </c>
      <c r="AF4" s="152">
        <v>8.5500000000000007</v>
      </c>
      <c r="AG4" s="152">
        <v>11.55</v>
      </c>
      <c r="AH4" s="152">
        <v>11.399999999999999</v>
      </c>
      <c r="AI4" s="152">
        <v>6.2</v>
      </c>
      <c r="AJ4" s="152">
        <v>10.3</v>
      </c>
      <c r="AK4" s="152">
        <v>7.9</v>
      </c>
      <c r="AL4" s="152">
        <v>9.8000000000000007</v>
      </c>
    </row>
    <row r="5" spans="1:38" x14ac:dyDescent="0.3">
      <c r="A5" s="152" t="s">
        <v>102</v>
      </c>
      <c r="B5" s="152">
        <v>7.2</v>
      </c>
      <c r="C5" s="152">
        <v>0.55000000000000004</v>
      </c>
      <c r="D5" s="152">
        <v>5.2</v>
      </c>
      <c r="E5" s="152">
        <v>8.3500000000000014</v>
      </c>
      <c r="F5" s="152">
        <v>8.65</v>
      </c>
      <c r="G5" s="152">
        <v>8.8000000000000007</v>
      </c>
      <c r="H5" s="152">
        <v>6.2</v>
      </c>
      <c r="I5" s="152">
        <v>7.7</v>
      </c>
      <c r="J5" s="152">
        <v>8.3500000000000014</v>
      </c>
      <c r="K5" s="152">
        <v>7.75</v>
      </c>
      <c r="L5" s="152">
        <v>10.199999999999999</v>
      </c>
      <c r="M5" s="152">
        <v>10.3</v>
      </c>
      <c r="N5" s="152">
        <v>8.15</v>
      </c>
      <c r="O5" s="152">
        <v>7.65</v>
      </c>
      <c r="P5" s="152">
        <v>8.9</v>
      </c>
      <c r="Q5" s="152">
        <v>9.35</v>
      </c>
      <c r="R5" s="152">
        <v>7.35</v>
      </c>
      <c r="S5" s="152">
        <v>6.95</v>
      </c>
      <c r="T5" s="152">
        <v>7.9499999999999993</v>
      </c>
      <c r="U5" s="152">
        <v>8.6000000000000014</v>
      </c>
      <c r="V5" s="152">
        <v>7.3500000000000005</v>
      </c>
      <c r="W5" s="152">
        <v>9.1999999999999993</v>
      </c>
      <c r="X5" s="152">
        <v>6.75</v>
      </c>
      <c r="Y5" s="152">
        <v>5.6</v>
      </c>
      <c r="Z5" s="152">
        <v>6.5500000000000007</v>
      </c>
      <c r="AA5" s="152">
        <v>4.7</v>
      </c>
      <c r="AB5" s="152">
        <v>5.65</v>
      </c>
      <c r="AC5" s="152">
        <v>4.9499999999999993</v>
      </c>
      <c r="AD5" s="152">
        <v>6.3000000000000007</v>
      </c>
      <c r="AE5" s="152">
        <v>6.05</v>
      </c>
      <c r="AF5" s="152">
        <v>6.35</v>
      </c>
      <c r="AG5" s="152">
        <v>6.8</v>
      </c>
      <c r="AH5" s="152">
        <v>5.8000000000000007</v>
      </c>
      <c r="AI5" s="152">
        <v>9.8000000000000007</v>
      </c>
      <c r="AJ5" s="152">
        <v>5.6</v>
      </c>
      <c r="AK5" s="152">
        <v>8.9</v>
      </c>
      <c r="AL5" s="152">
        <v>5.75</v>
      </c>
    </row>
    <row r="6" spans="1:38" x14ac:dyDescent="0.3">
      <c r="A6" s="152" t="s">
        <v>102</v>
      </c>
      <c r="B6" s="152">
        <v>4.4000000000000004</v>
      </c>
      <c r="C6" s="152">
        <v>0.75</v>
      </c>
      <c r="D6" s="152">
        <v>2.2999999999999998</v>
      </c>
      <c r="E6" s="152">
        <v>3.75</v>
      </c>
      <c r="F6" s="152">
        <v>5.3</v>
      </c>
      <c r="G6" s="152">
        <v>4.8</v>
      </c>
      <c r="H6" s="152">
        <v>5.05</v>
      </c>
      <c r="I6" s="152">
        <v>4.6500000000000004</v>
      </c>
      <c r="J6" s="152">
        <v>4.3</v>
      </c>
      <c r="K6" s="152">
        <v>5</v>
      </c>
      <c r="L6" s="152">
        <v>4.75</v>
      </c>
      <c r="M6" s="152">
        <v>4.55</v>
      </c>
      <c r="N6" s="152">
        <v>4.6500000000000004</v>
      </c>
      <c r="O6" s="152">
        <v>4.9499999999999993</v>
      </c>
      <c r="P6" s="152">
        <v>4.8499999999999996</v>
      </c>
      <c r="Q6" s="152">
        <v>4.4000000000000004</v>
      </c>
      <c r="R6" s="152">
        <v>4.55</v>
      </c>
      <c r="S6" s="152">
        <v>4.0500000000000007</v>
      </c>
      <c r="T6" s="152">
        <v>4.55</v>
      </c>
      <c r="U6" s="152">
        <v>4.5</v>
      </c>
      <c r="V6" s="152">
        <v>4.7</v>
      </c>
      <c r="W6" s="152">
        <v>3.6</v>
      </c>
      <c r="X6" s="152">
        <v>4.6500000000000004</v>
      </c>
      <c r="Y6" s="152">
        <v>3.65</v>
      </c>
      <c r="Z6" s="152">
        <v>4.6500000000000004</v>
      </c>
      <c r="AA6" s="152">
        <v>4.9499999999999993</v>
      </c>
      <c r="AB6" s="152">
        <v>4.45</v>
      </c>
      <c r="AC6" s="152">
        <v>4.5999999999999996</v>
      </c>
      <c r="AD6" s="152">
        <v>4.5999999999999996</v>
      </c>
      <c r="AE6" s="152">
        <v>4.6500000000000004</v>
      </c>
      <c r="AF6" s="152">
        <v>4.8</v>
      </c>
      <c r="AG6" s="152">
        <v>4.4000000000000004</v>
      </c>
      <c r="AH6" s="152">
        <v>5</v>
      </c>
      <c r="AI6" s="152">
        <v>3.4000000000000004</v>
      </c>
      <c r="AJ6" s="152">
        <v>4.45</v>
      </c>
      <c r="AK6" s="152">
        <v>4.5500000000000007</v>
      </c>
      <c r="AL6" s="152">
        <v>6.1999999999999993</v>
      </c>
    </row>
    <row r="7" spans="1:38" x14ac:dyDescent="0.3">
      <c r="A7" s="152" t="s">
        <v>102</v>
      </c>
      <c r="B7" s="152">
        <v>4.75</v>
      </c>
      <c r="C7" s="152">
        <v>0.9</v>
      </c>
      <c r="D7" s="152">
        <v>2.35</v>
      </c>
      <c r="E7" s="152">
        <v>3.85</v>
      </c>
      <c r="F7" s="152">
        <v>2.9000000000000004</v>
      </c>
      <c r="G7" s="152">
        <v>3.9000000000000004</v>
      </c>
      <c r="H7" s="152">
        <v>4</v>
      </c>
      <c r="I7" s="152">
        <v>3.25</v>
      </c>
      <c r="J7" s="152">
        <v>3.8</v>
      </c>
      <c r="K7" s="152">
        <v>3.15</v>
      </c>
      <c r="L7" s="152">
        <v>2.95</v>
      </c>
      <c r="M7" s="152">
        <v>2.8</v>
      </c>
      <c r="N7" s="152">
        <v>2.7</v>
      </c>
      <c r="O7" s="152">
        <v>2.75</v>
      </c>
      <c r="P7" s="152">
        <v>3</v>
      </c>
      <c r="Q7" s="152">
        <v>2.8</v>
      </c>
      <c r="R7" s="152">
        <v>3.05</v>
      </c>
      <c r="S7" s="152">
        <v>2.8</v>
      </c>
      <c r="T7" s="152">
        <v>4.1999999999999993</v>
      </c>
      <c r="U7" s="152">
        <v>3.95</v>
      </c>
      <c r="V7" s="152">
        <v>4.1500000000000004</v>
      </c>
      <c r="W7" s="152">
        <v>3.7</v>
      </c>
      <c r="X7" s="152">
        <v>4.3</v>
      </c>
      <c r="Y7" s="152">
        <v>4.3</v>
      </c>
      <c r="Z7" s="152">
        <v>4.0999999999999996</v>
      </c>
      <c r="AA7" s="152">
        <v>4.4000000000000004</v>
      </c>
      <c r="AB7" s="152">
        <v>4.6500000000000004</v>
      </c>
      <c r="AC7" s="152">
        <v>4.05</v>
      </c>
      <c r="AD7" s="152">
        <v>3.95</v>
      </c>
      <c r="AE7" s="152">
        <v>6.85</v>
      </c>
      <c r="AF7" s="152">
        <v>5.6999999999999993</v>
      </c>
      <c r="AG7" s="152">
        <v>5.05</v>
      </c>
      <c r="AH7" s="152">
        <v>7.95</v>
      </c>
      <c r="AI7" s="152">
        <v>6.1999999999999993</v>
      </c>
      <c r="AJ7" s="152">
        <v>2.2999999999999998</v>
      </c>
      <c r="AK7" s="152">
        <v>4.45</v>
      </c>
      <c r="AL7" s="152">
        <v>2.75</v>
      </c>
    </row>
    <row r="8" spans="1:38" x14ac:dyDescent="0.3">
      <c r="A8" s="152" t="s">
        <v>98</v>
      </c>
      <c r="B8" s="152">
        <v>7.7</v>
      </c>
      <c r="C8" s="152">
        <v>0.4</v>
      </c>
      <c r="D8" s="152">
        <v>2.2000000000000002</v>
      </c>
      <c r="E8" s="152">
        <v>5.8</v>
      </c>
      <c r="F8" s="152">
        <v>4.8</v>
      </c>
      <c r="G8" s="152">
        <v>4.2</v>
      </c>
      <c r="H8" s="152">
        <v>3.2</v>
      </c>
      <c r="I8" s="152">
        <v>2.9</v>
      </c>
      <c r="J8" s="152">
        <v>5.3</v>
      </c>
      <c r="K8" s="152">
        <v>4.5</v>
      </c>
      <c r="L8" s="152">
        <v>4.2</v>
      </c>
      <c r="M8" s="152">
        <v>5.4</v>
      </c>
      <c r="N8" s="152">
        <v>3.5</v>
      </c>
      <c r="O8" s="152">
        <v>5.9</v>
      </c>
      <c r="P8" s="152">
        <v>6.6</v>
      </c>
      <c r="Q8" s="152">
        <v>5.9</v>
      </c>
      <c r="R8" s="152">
        <v>5.5</v>
      </c>
      <c r="S8" s="152">
        <v>4.8</v>
      </c>
      <c r="T8" s="152">
        <v>5.0999999999999996</v>
      </c>
      <c r="U8" s="152">
        <v>5.5</v>
      </c>
      <c r="V8" s="152">
        <v>4.9000000000000004</v>
      </c>
      <c r="W8" s="152">
        <v>6.8</v>
      </c>
      <c r="X8" s="152">
        <v>8.6999999999999993</v>
      </c>
      <c r="Y8" s="152">
        <v>7.5</v>
      </c>
      <c r="Z8" s="152">
        <v>5.2</v>
      </c>
      <c r="AA8" s="152">
        <v>8.1999999999999993</v>
      </c>
      <c r="AB8" s="152">
        <v>8.1999999999999993</v>
      </c>
      <c r="AC8" s="152">
        <v>9</v>
      </c>
      <c r="AD8" s="152">
        <v>8.1999999999999993</v>
      </c>
      <c r="AE8" s="152">
        <v>5.5</v>
      </c>
      <c r="AF8" s="152">
        <v>7.5</v>
      </c>
      <c r="AG8" s="152">
        <v>7.4</v>
      </c>
      <c r="AH8" s="152">
        <v>9</v>
      </c>
      <c r="AI8" s="152">
        <v>6.9</v>
      </c>
      <c r="AJ8" s="152">
        <v>5.2</v>
      </c>
      <c r="AK8" s="152">
        <v>5.0999999999999996</v>
      </c>
      <c r="AL8" s="152">
        <v>7.7</v>
      </c>
    </row>
    <row r="9" spans="1:38" x14ac:dyDescent="0.3">
      <c r="A9" s="152" t="s">
        <v>98</v>
      </c>
      <c r="B9" s="152">
        <v>8.3000000000000007</v>
      </c>
      <c r="C9" s="152">
        <v>0.5</v>
      </c>
      <c r="D9" s="152">
        <v>2</v>
      </c>
      <c r="E9" s="152">
        <v>2.2999999999999998</v>
      </c>
      <c r="F9" s="152">
        <v>5.5</v>
      </c>
      <c r="G9" s="152">
        <v>3.9</v>
      </c>
      <c r="H9" s="152">
        <v>3.8</v>
      </c>
      <c r="I9" s="152">
        <v>4.2</v>
      </c>
      <c r="J9" s="152">
        <v>5.6</v>
      </c>
      <c r="K9" s="152">
        <v>4.9000000000000004</v>
      </c>
      <c r="L9" s="152">
        <v>3.7</v>
      </c>
      <c r="M9" s="152">
        <v>6.2</v>
      </c>
      <c r="N9" s="152">
        <v>5.0999999999999996</v>
      </c>
      <c r="O9" s="152">
        <v>5.6</v>
      </c>
      <c r="P9" s="152">
        <v>5.5</v>
      </c>
      <c r="Q9" s="152">
        <v>8.6999999999999993</v>
      </c>
      <c r="R9" s="152">
        <v>8.8000000000000007</v>
      </c>
      <c r="S9" s="152">
        <v>7.3</v>
      </c>
      <c r="T9" s="152">
        <v>6.5</v>
      </c>
      <c r="U9" s="152">
        <v>7.4</v>
      </c>
      <c r="V9" s="152">
        <v>10.1</v>
      </c>
      <c r="W9" s="152">
        <v>8.6999999999999993</v>
      </c>
      <c r="X9" s="152">
        <v>7.4</v>
      </c>
      <c r="Y9" s="152">
        <v>8.5</v>
      </c>
      <c r="Z9" s="152">
        <v>6.8</v>
      </c>
      <c r="AA9" s="152">
        <v>5.9</v>
      </c>
      <c r="AB9" s="152">
        <v>10</v>
      </c>
      <c r="AC9" s="152">
        <v>7.6</v>
      </c>
      <c r="AD9" s="152">
        <v>8.8000000000000007</v>
      </c>
      <c r="AE9" s="152">
        <v>8.5</v>
      </c>
      <c r="AF9" s="152">
        <v>7.9</v>
      </c>
      <c r="AG9" s="152">
        <v>9.9</v>
      </c>
      <c r="AH9" s="152">
        <v>10.6</v>
      </c>
      <c r="AI9" s="152">
        <v>6.7</v>
      </c>
      <c r="AJ9" s="152">
        <v>9.5</v>
      </c>
      <c r="AK9" s="152">
        <v>6.8</v>
      </c>
      <c r="AL9" s="152">
        <v>8.1999999999999993</v>
      </c>
    </row>
    <row r="10" spans="1:38" x14ac:dyDescent="0.3">
      <c r="A10" s="152" t="s">
        <v>98</v>
      </c>
      <c r="B10" s="152">
        <v>6.9</v>
      </c>
      <c r="C10" s="152">
        <v>0.7</v>
      </c>
      <c r="D10" s="152">
        <v>5</v>
      </c>
      <c r="E10" s="152">
        <v>8.3000000000000007</v>
      </c>
      <c r="F10" s="152">
        <v>8</v>
      </c>
      <c r="G10" s="152">
        <v>8.9</v>
      </c>
      <c r="H10" s="152">
        <v>6.5</v>
      </c>
      <c r="I10" s="152">
        <v>8.5</v>
      </c>
      <c r="J10" s="152">
        <v>8.3000000000000007</v>
      </c>
      <c r="K10" s="152">
        <v>7.7</v>
      </c>
      <c r="L10" s="152">
        <v>8.1999999999999993</v>
      </c>
      <c r="M10" s="152">
        <v>10.9</v>
      </c>
      <c r="N10" s="152">
        <v>8.8000000000000007</v>
      </c>
      <c r="O10" s="152">
        <v>8.6</v>
      </c>
      <c r="P10" s="152">
        <v>9.3000000000000007</v>
      </c>
      <c r="Q10" s="152">
        <v>9.6999999999999993</v>
      </c>
      <c r="R10" s="152">
        <v>7.8</v>
      </c>
      <c r="S10" s="152">
        <v>5.0999999999999996</v>
      </c>
      <c r="T10" s="152">
        <v>7.7</v>
      </c>
      <c r="U10" s="152">
        <v>7.9</v>
      </c>
      <c r="V10" s="152">
        <v>5.9</v>
      </c>
      <c r="W10" s="152">
        <v>7.7</v>
      </c>
      <c r="X10" s="152">
        <v>6.2</v>
      </c>
      <c r="Y10" s="152">
        <v>6.1</v>
      </c>
      <c r="Z10" s="152">
        <v>5.9</v>
      </c>
      <c r="AA10" s="152">
        <v>4.2</v>
      </c>
      <c r="AB10" s="152">
        <v>5.6</v>
      </c>
      <c r="AC10" s="152">
        <v>5.8</v>
      </c>
      <c r="AD10" s="152">
        <v>6.4</v>
      </c>
      <c r="AE10" s="152">
        <v>6.5</v>
      </c>
      <c r="AF10" s="152">
        <v>5.5</v>
      </c>
      <c r="AG10" s="152">
        <v>4.5999999999999996</v>
      </c>
      <c r="AH10" s="152">
        <v>4.9000000000000004</v>
      </c>
      <c r="AI10" s="152">
        <v>7.7</v>
      </c>
      <c r="AJ10" s="152">
        <v>4.3</v>
      </c>
      <c r="AK10" s="152">
        <v>9.5</v>
      </c>
      <c r="AL10" s="152">
        <v>5.9</v>
      </c>
    </row>
    <row r="11" spans="1:38" x14ac:dyDescent="0.3">
      <c r="A11" s="152" t="s">
        <v>98</v>
      </c>
      <c r="B11" s="152">
        <v>8.6999999999999993</v>
      </c>
      <c r="C11" s="152">
        <v>0.2</v>
      </c>
      <c r="D11" s="152">
        <v>0.4</v>
      </c>
      <c r="E11" s="152">
        <v>1.1000000000000001</v>
      </c>
      <c r="F11" s="152">
        <v>0.7</v>
      </c>
      <c r="G11" s="152">
        <v>0.7</v>
      </c>
      <c r="H11" s="152">
        <v>0.6</v>
      </c>
      <c r="I11" s="152">
        <v>0.7</v>
      </c>
      <c r="J11" s="152">
        <v>1.2</v>
      </c>
      <c r="K11" s="152">
        <v>0.7</v>
      </c>
      <c r="L11" s="152">
        <v>0.7</v>
      </c>
      <c r="M11" s="152">
        <v>0.7</v>
      </c>
      <c r="N11" s="152">
        <v>0.7</v>
      </c>
      <c r="O11" s="152">
        <v>0.7</v>
      </c>
      <c r="P11" s="152">
        <v>0.7</v>
      </c>
      <c r="Q11" s="152">
        <v>0.7</v>
      </c>
      <c r="R11" s="152">
        <v>1.5</v>
      </c>
      <c r="S11" s="152">
        <v>1.1000000000000001</v>
      </c>
      <c r="T11" s="152">
        <v>1.3</v>
      </c>
      <c r="U11" s="152">
        <v>1.1000000000000001</v>
      </c>
      <c r="V11" s="152">
        <v>0.7</v>
      </c>
      <c r="W11" s="152">
        <v>2.2000000000000002</v>
      </c>
      <c r="X11" s="152">
        <v>0.6</v>
      </c>
      <c r="Y11" s="152">
        <v>1.2</v>
      </c>
      <c r="Z11" s="152">
        <v>0.7</v>
      </c>
      <c r="AA11" s="152">
        <v>0.9</v>
      </c>
      <c r="AB11" s="152">
        <v>3.2</v>
      </c>
      <c r="AL11" s="152">
        <v>1.5</v>
      </c>
    </row>
    <row r="12" spans="1:38" x14ac:dyDescent="0.3">
      <c r="A12" s="152" t="s">
        <v>98</v>
      </c>
      <c r="B12" s="152">
        <v>6.1</v>
      </c>
      <c r="C12" s="152">
        <v>0.8</v>
      </c>
      <c r="D12" s="152">
        <v>1.6</v>
      </c>
      <c r="E12" s="152">
        <v>1.6</v>
      </c>
      <c r="F12" s="152">
        <v>2.5</v>
      </c>
      <c r="G12" s="152">
        <v>2.8</v>
      </c>
      <c r="H12" s="152">
        <v>1.5</v>
      </c>
      <c r="I12" s="152">
        <v>2.6</v>
      </c>
      <c r="J12" s="152">
        <v>2.2000000000000002</v>
      </c>
      <c r="K12" s="152">
        <v>2.5</v>
      </c>
      <c r="L12" s="152">
        <v>4.2</v>
      </c>
      <c r="M12" s="152">
        <v>3.8</v>
      </c>
      <c r="N12" s="152">
        <v>3.9</v>
      </c>
      <c r="O12" s="152">
        <v>3.9</v>
      </c>
      <c r="P12" s="152">
        <v>2.8</v>
      </c>
      <c r="Q12" s="152">
        <v>2.8</v>
      </c>
      <c r="R12" s="152">
        <v>4.5</v>
      </c>
      <c r="S12" s="152">
        <v>2.2000000000000002</v>
      </c>
      <c r="T12" s="152">
        <v>3.6</v>
      </c>
      <c r="U12" s="152">
        <v>3.6</v>
      </c>
      <c r="V12" s="152">
        <v>3.6</v>
      </c>
      <c r="W12" s="152">
        <v>3.7</v>
      </c>
      <c r="X12" s="152">
        <v>3</v>
      </c>
      <c r="Y12" s="152">
        <v>3.6</v>
      </c>
      <c r="Z12" s="152">
        <v>4</v>
      </c>
      <c r="AA12" s="152">
        <v>4</v>
      </c>
      <c r="AB12" s="152">
        <v>6.2</v>
      </c>
      <c r="AC12" s="152">
        <v>4.0999999999999996</v>
      </c>
      <c r="AD12" s="152">
        <v>5.7</v>
      </c>
      <c r="AE12" s="152">
        <v>5.4</v>
      </c>
      <c r="AF12" s="152">
        <v>5.8</v>
      </c>
      <c r="AG12" s="152">
        <v>6.2</v>
      </c>
      <c r="AH12" s="152">
        <v>8.1</v>
      </c>
      <c r="AI12" s="152">
        <v>9.6</v>
      </c>
      <c r="AJ12" s="152">
        <v>7.9</v>
      </c>
      <c r="AK12" s="152">
        <v>6.6</v>
      </c>
      <c r="AL12" s="152">
        <v>7.3</v>
      </c>
    </row>
    <row r="13" spans="1:38" x14ac:dyDescent="0.3">
      <c r="A13" s="152" t="s">
        <v>98</v>
      </c>
      <c r="B13" s="152">
        <v>8.3000000000000007</v>
      </c>
      <c r="C13" s="152">
        <v>0.3</v>
      </c>
      <c r="D13" s="152">
        <v>2.9</v>
      </c>
      <c r="E13" s="152">
        <v>4.7</v>
      </c>
      <c r="F13" s="152">
        <v>5</v>
      </c>
      <c r="G13" s="152">
        <v>5.5</v>
      </c>
      <c r="H13" s="152">
        <v>8.1</v>
      </c>
      <c r="I13" s="152">
        <v>7.1</v>
      </c>
      <c r="J13" s="152">
        <v>6.2</v>
      </c>
      <c r="K13" s="152">
        <v>8.6999999999999993</v>
      </c>
      <c r="L13" s="152">
        <v>8.3000000000000007</v>
      </c>
      <c r="M13" s="152">
        <v>7.3</v>
      </c>
      <c r="N13" s="152">
        <v>7.7</v>
      </c>
      <c r="O13" s="152">
        <v>8.9</v>
      </c>
      <c r="P13" s="152">
        <v>7.6</v>
      </c>
      <c r="Q13" s="152">
        <v>9.1999999999999993</v>
      </c>
      <c r="R13" s="152">
        <v>7</v>
      </c>
      <c r="S13" s="152">
        <v>68</v>
      </c>
      <c r="T13" s="152">
        <v>7.4</v>
      </c>
      <c r="U13" s="152">
        <v>6.3</v>
      </c>
      <c r="V13" s="152">
        <v>10.6</v>
      </c>
      <c r="W13" s="152">
        <v>6.2</v>
      </c>
      <c r="X13" s="152">
        <v>11</v>
      </c>
      <c r="Y13" s="152">
        <v>5.5</v>
      </c>
      <c r="Z13" s="152">
        <v>6.5</v>
      </c>
      <c r="AA13" s="152">
        <v>8</v>
      </c>
      <c r="AB13" s="152">
        <v>5.0999999999999996</v>
      </c>
      <c r="AC13" s="152">
        <v>11.5</v>
      </c>
      <c r="AD13" s="152">
        <v>7</v>
      </c>
      <c r="AE13" s="152">
        <v>12.5</v>
      </c>
      <c r="AF13" s="152">
        <v>9.6</v>
      </c>
      <c r="AG13" s="152">
        <v>8.4</v>
      </c>
      <c r="AH13" s="152">
        <v>10.3</v>
      </c>
      <c r="AI13" s="152">
        <v>7.3</v>
      </c>
      <c r="AJ13" s="152">
        <v>7.4</v>
      </c>
      <c r="AK13" s="152">
        <v>8.6</v>
      </c>
      <c r="AL13" s="152">
        <v>8.6999999999999993</v>
      </c>
    </row>
    <row r="14" spans="1:38" x14ac:dyDescent="0.3">
      <c r="A14" s="152" t="s">
        <v>98</v>
      </c>
    </row>
    <row r="15" spans="1:38" x14ac:dyDescent="0.3">
      <c r="A15" s="152" t="s">
        <v>98</v>
      </c>
      <c r="B15" s="152">
        <v>5.6</v>
      </c>
      <c r="C15" s="152">
        <v>0.5</v>
      </c>
      <c r="D15" s="152">
        <v>0.4</v>
      </c>
      <c r="E15" s="152">
        <v>0.5</v>
      </c>
      <c r="F15" s="152">
        <v>0.6</v>
      </c>
      <c r="G15" s="152">
        <v>0.7</v>
      </c>
      <c r="H15" s="152">
        <v>0.7</v>
      </c>
      <c r="I15" s="152">
        <v>0.7</v>
      </c>
      <c r="J15" s="152">
        <v>0.8</v>
      </c>
      <c r="K15" s="152">
        <v>0.7</v>
      </c>
      <c r="L15" s="152">
        <v>0.7</v>
      </c>
      <c r="M15" s="152">
        <v>0.7</v>
      </c>
      <c r="N15" s="152">
        <v>1.3</v>
      </c>
      <c r="O15" s="152">
        <v>1</v>
      </c>
      <c r="P15" s="152">
        <v>1.3</v>
      </c>
      <c r="Q15" s="152">
        <v>1.3</v>
      </c>
      <c r="R15" s="152">
        <v>1.9</v>
      </c>
      <c r="S15" s="152">
        <v>1.4</v>
      </c>
      <c r="T15" s="152">
        <v>1.5</v>
      </c>
      <c r="U15" s="152">
        <v>1.6</v>
      </c>
      <c r="V15" s="152">
        <v>1.3</v>
      </c>
      <c r="W15" s="152">
        <v>1.7</v>
      </c>
      <c r="X15" s="152">
        <v>3.2</v>
      </c>
      <c r="Y15" s="152">
        <v>2.8</v>
      </c>
      <c r="Z15" s="152">
        <v>1.1000000000000001</v>
      </c>
      <c r="AA15" s="152">
        <v>1.1000000000000001</v>
      </c>
      <c r="AB15" s="152">
        <v>1</v>
      </c>
      <c r="AC15" s="152">
        <v>1.4</v>
      </c>
      <c r="AD15" s="152">
        <v>1.6</v>
      </c>
      <c r="AE15" s="152">
        <v>1.4</v>
      </c>
      <c r="AF15" s="152">
        <v>1.8</v>
      </c>
      <c r="AG15" s="152">
        <v>1.1000000000000001</v>
      </c>
      <c r="AH15" s="152">
        <v>0.9</v>
      </c>
      <c r="AI15" s="152">
        <v>0.7</v>
      </c>
      <c r="AJ15" s="152">
        <v>1.1000000000000001</v>
      </c>
      <c r="AK15" s="152">
        <v>1.1000000000000001</v>
      </c>
      <c r="AL15" s="152">
        <v>1.4</v>
      </c>
    </row>
    <row r="16" spans="1:38" x14ac:dyDescent="0.3">
      <c r="A16" s="152" t="s">
        <v>98</v>
      </c>
    </row>
    <row r="17" spans="1:38" x14ac:dyDescent="0.3">
      <c r="A17" s="152" t="s">
        <v>98</v>
      </c>
    </row>
    <row r="18" spans="1:38" x14ac:dyDescent="0.3">
      <c r="A18" s="152" t="s">
        <v>98</v>
      </c>
      <c r="B18" s="152">
        <v>4.2</v>
      </c>
      <c r="C18" s="152">
        <v>1.1000000000000001</v>
      </c>
      <c r="D18" s="152">
        <v>2.1</v>
      </c>
      <c r="E18" s="152">
        <v>3.3</v>
      </c>
      <c r="F18" s="152">
        <v>2.6</v>
      </c>
      <c r="G18" s="152">
        <v>2.9</v>
      </c>
      <c r="H18" s="152">
        <v>3.8</v>
      </c>
      <c r="I18" s="152">
        <v>3.1</v>
      </c>
      <c r="J18" s="152">
        <v>3.8</v>
      </c>
      <c r="K18" s="152">
        <v>3</v>
      </c>
      <c r="L18" s="152">
        <v>2.9</v>
      </c>
      <c r="M18" s="152">
        <v>2.6</v>
      </c>
      <c r="N18" s="152">
        <v>2.2999999999999998</v>
      </c>
      <c r="O18" s="152">
        <v>2.8</v>
      </c>
      <c r="P18" s="152">
        <v>2.4</v>
      </c>
      <c r="Q18" s="152">
        <v>2.2999999999999998</v>
      </c>
      <c r="R18" s="152">
        <v>3.1</v>
      </c>
      <c r="S18" s="152">
        <v>2.6</v>
      </c>
      <c r="T18" s="152">
        <v>4.0999999999999996</v>
      </c>
      <c r="U18" s="152">
        <v>3.5</v>
      </c>
      <c r="V18" s="152">
        <v>3.9</v>
      </c>
      <c r="W18" s="152">
        <v>3.5</v>
      </c>
      <c r="X18" s="152">
        <v>4</v>
      </c>
      <c r="Y18" s="152">
        <v>3.4</v>
      </c>
      <c r="Z18" s="152">
        <v>4.2</v>
      </c>
      <c r="AA18" s="152">
        <v>4</v>
      </c>
      <c r="AB18" s="152">
        <v>4.8</v>
      </c>
      <c r="AC18" s="152">
        <v>3.9</v>
      </c>
      <c r="AD18" s="152">
        <v>2.6</v>
      </c>
      <c r="AE18" s="152">
        <v>4.5</v>
      </c>
      <c r="AF18" s="152">
        <v>3.8</v>
      </c>
      <c r="AG18" s="152">
        <v>3.1</v>
      </c>
      <c r="AH18" s="152">
        <v>7.1</v>
      </c>
      <c r="AI18" s="152">
        <v>6.3</v>
      </c>
      <c r="AJ18" s="152">
        <v>1.8</v>
      </c>
      <c r="AK18" s="152">
        <v>3.6</v>
      </c>
      <c r="AL18" s="152">
        <v>2.4</v>
      </c>
    </row>
    <row r="19" spans="1:38" x14ac:dyDescent="0.3">
      <c r="A19" s="152" t="s">
        <v>98</v>
      </c>
      <c r="B19" s="152">
        <v>7.7</v>
      </c>
      <c r="C19" s="152">
        <v>0.7</v>
      </c>
      <c r="D19" s="152">
        <v>5.2</v>
      </c>
      <c r="E19" s="152">
        <v>6.4</v>
      </c>
      <c r="F19" s="152">
        <v>6.2</v>
      </c>
      <c r="G19" s="152">
        <v>7.7</v>
      </c>
      <c r="H19" s="152">
        <v>6.9</v>
      </c>
      <c r="I19" s="152">
        <v>5.4</v>
      </c>
      <c r="J19" s="152">
        <v>8</v>
      </c>
      <c r="K19" s="152">
        <v>5.8</v>
      </c>
      <c r="L19" s="152">
        <v>5.9</v>
      </c>
      <c r="M19" s="152">
        <v>4.5999999999999996</v>
      </c>
      <c r="N19" s="152">
        <v>4.5</v>
      </c>
      <c r="O19" s="152">
        <v>4.0999999999999996</v>
      </c>
      <c r="P19" s="152">
        <v>3.6</v>
      </c>
      <c r="Q19" s="152">
        <v>3.3</v>
      </c>
      <c r="R19" s="152">
        <v>5.9</v>
      </c>
      <c r="S19" s="152">
        <v>3.4</v>
      </c>
      <c r="T19" s="152">
        <v>4</v>
      </c>
      <c r="U19" s="152">
        <v>2.6</v>
      </c>
      <c r="V19" s="152">
        <v>2.5</v>
      </c>
      <c r="W19" s="152">
        <v>3.7</v>
      </c>
      <c r="X19" s="152">
        <v>2.2999999999999998</v>
      </c>
      <c r="Y19" s="152">
        <v>2.2999999999999998</v>
      </c>
      <c r="Z19" s="152">
        <v>2.6</v>
      </c>
      <c r="AA19" s="152">
        <v>3.5</v>
      </c>
      <c r="AB19" s="152">
        <v>3.6</v>
      </c>
      <c r="AC19" s="152">
        <v>2.1</v>
      </c>
      <c r="AD19" s="152">
        <v>2.5</v>
      </c>
      <c r="AE19" s="152">
        <v>2.5</v>
      </c>
      <c r="AF19" s="152">
        <v>2.5</v>
      </c>
      <c r="AG19" s="152">
        <v>2.7</v>
      </c>
      <c r="AH19" s="152">
        <v>3.1</v>
      </c>
      <c r="AI19" s="152">
        <v>3.4</v>
      </c>
      <c r="AJ19" s="152">
        <v>2.8</v>
      </c>
      <c r="AK19" s="152">
        <v>2.5</v>
      </c>
      <c r="AL19" s="152">
        <v>1.3</v>
      </c>
    </row>
    <row r="20" spans="1:38" x14ac:dyDescent="0.3">
      <c r="A20" s="152" t="s">
        <v>98</v>
      </c>
      <c r="B20" s="152">
        <v>11.2</v>
      </c>
      <c r="C20" s="152">
        <v>0.4</v>
      </c>
      <c r="D20" s="152">
        <v>3.9</v>
      </c>
      <c r="E20" s="152">
        <v>7.3</v>
      </c>
      <c r="F20" s="152">
        <v>5</v>
      </c>
      <c r="G20" s="152">
        <v>4.8</v>
      </c>
      <c r="H20" s="152">
        <v>6.9</v>
      </c>
      <c r="I20" s="152">
        <v>4.9000000000000004</v>
      </c>
      <c r="J20" s="152">
        <v>5.4</v>
      </c>
      <c r="K20" s="152">
        <v>4.7</v>
      </c>
      <c r="L20" s="152">
        <v>7.4</v>
      </c>
      <c r="M20" s="152">
        <v>4.5</v>
      </c>
      <c r="N20" s="152">
        <v>6</v>
      </c>
      <c r="O20" s="152">
        <v>5.0999999999999996</v>
      </c>
      <c r="P20" s="152">
        <v>4.9000000000000004</v>
      </c>
      <c r="Q20" s="152">
        <v>6.4</v>
      </c>
      <c r="R20" s="152">
        <v>5.2</v>
      </c>
      <c r="S20" s="152">
        <v>3.7</v>
      </c>
      <c r="T20" s="152">
        <v>8</v>
      </c>
      <c r="U20" s="152">
        <v>4.8</v>
      </c>
      <c r="V20" s="152">
        <v>4.5999999999999996</v>
      </c>
      <c r="W20" s="152">
        <v>4.4000000000000004</v>
      </c>
      <c r="X20" s="152">
        <v>5.5</v>
      </c>
      <c r="Y20" s="152">
        <v>5.5</v>
      </c>
      <c r="Z20" s="152">
        <v>2.2000000000000002</v>
      </c>
      <c r="AA20" s="152">
        <v>3.1</v>
      </c>
      <c r="AB20" s="152">
        <v>3.2</v>
      </c>
      <c r="AC20" s="152">
        <v>4.5</v>
      </c>
      <c r="AD20" s="152">
        <v>2</v>
      </c>
      <c r="AE20" s="152">
        <v>4.8</v>
      </c>
      <c r="AF20" s="152">
        <v>3.9</v>
      </c>
      <c r="AG20" s="152">
        <v>1.1000000000000001</v>
      </c>
      <c r="AH20" s="152">
        <v>1.9</v>
      </c>
      <c r="AI20" s="152">
        <v>1.5</v>
      </c>
      <c r="AJ20" s="152">
        <v>1.5</v>
      </c>
      <c r="AK20" s="152">
        <v>1.9</v>
      </c>
      <c r="AL20" s="152">
        <v>1.2</v>
      </c>
    </row>
    <row r="21" spans="1:38" x14ac:dyDescent="0.3">
      <c r="A21" s="152" t="s">
        <v>98</v>
      </c>
      <c r="B21" s="152">
        <v>5.8</v>
      </c>
      <c r="C21" s="152">
        <v>1</v>
      </c>
      <c r="D21" s="152">
        <v>2</v>
      </c>
      <c r="E21" s="152">
        <v>3.6</v>
      </c>
      <c r="F21" s="152">
        <v>5</v>
      </c>
      <c r="G21" s="152">
        <v>4.4000000000000004</v>
      </c>
      <c r="H21" s="152">
        <v>5.0999999999999996</v>
      </c>
      <c r="I21" s="152">
        <v>4.5</v>
      </c>
      <c r="J21" s="152">
        <v>5.4</v>
      </c>
      <c r="K21" s="152">
        <v>3.9</v>
      </c>
      <c r="L21" s="152">
        <v>4.5</v>
      </c>
      <c r="M21" s="152">
        <v>5.9</v>
      </c>
      <c r="N21" s="152">
        <v>4.9000000000000004</v>
      </c>
      <c r="O21" s="152">
        <v>5.2</v>
      </c>
      <c r="P21" s="152">
        <v>5.4</v>
      </c>
      <c r="Q21" s="152">
        <v>4.4000000000000004</v>
      </c>
      <c r="R21" s="152">
        <v>5.7</v>
      </c>
      <c r="S21" s="152">
        <v>4.7</v>
      </c>
      <c r="T21" s="152">
        <v>5</v>
      </c>
      <c r="U21" s="152">
        <v>4.8</v>
      </c>
      <c r="V21" s="152">
        <v>5</v>
      </c>
      <c r="W21" s="152">
        <v>5.7</v>
      </c>
      <c r="X21" s="152">
        <v>6.4</v>
      </c>
      <c r="Y21" s="152">
        <v>5</v>
      </c>
      <c r="Z21" s="152">
        <v>4.8</v>
      </c>
      <c r="AA21" s="152">
        <v>5</v>
      </c>
      <c r="AB21" s="152">
        <v>4.2</v>
      </c>
      <c r="AC21" s="152">
        <v>4.2</v>
      </c>
      <c r="AD21" s="152">
        <v>4.0999999999999996</v>
      </c>
      <c r="AE21" s="152">
        <v>4.9000000000000004</v>
      </c>
      <c r="AF21" s="152">
        <v>5</v>
      </c>
      <c r="AG21" s="152">
        <v>6.8</v>
      </c>
      <c r="AH21" s="152">
        <v>4.5</v>
      </c>
      <c r="AI21" s="152">
        <v>5.9</v>
      </c>
      <c r="AJ21" s="152">
        <v>4.5</v>
      </c>
      <c r="AK21" s="152">
        <v>4.5999999999999996</v>
      </c>
      <c r="AL21" s="152">
        <v>5.9</v>
      </c>
    </row>
    <row r="22" spans="1:38" x14ac:dyDescent="0.3">
      <c r="A22" s="152" t="s">
        <v>98</v>
      </c>
      <c r="B22" s="152">
        <v>5.2</v>
      </c>
      <c r="C22" s="152">
        <v>2</v>
      </c>
      <c r="D22" s="152">
        <v>3.7</v>
      </c>
      <c r="E22" s="152">
        <v>4.5999999999999996</v>
      </c>
      <c r="F22" s="152">
        <v>5.7</v>
      </c>
      <c r="G22" s="152">
        <v>54</v>
      </c>
      <c r="H22" s="152">
        <v>6.4</v>
      </c>
      <c r="I22" s="152">
        <v>4.5999999999999996</v>
      </c>
      <c r="J22" s="152">
        <v>4.4000000000000004</v>
      </c>
      <c r="K22" s="152">
        <v>4</v>
      </c>
      <c r="L22" s="152">
        <v>5</v>
      </c>
      <c r="M22" s="152">
        <v>5.0999999999999996</v>
      </c>
      <c r="N22" s="152">
        <v>3.6</v>
      </c>
      <c r="O22" s="152">
        <v>4.5999999999999996</v>
      </c>
      <c r="P22" s="152">
        <v>4.5</v>
      </c>
      <c r="Q22" s="152">
        <v>2.8</v>
      </c>
      <c r="R22" s="152">
        <v>5.5</v>
      </c>
      <c r="S22" s="152">
        <v>3.3</v>
      </c>
      <c r="T22" s="152">
        <v>1.7</v>
      </c>
      <c r="U22" s="152">
        <v>2.8</v>
      </c>
      <c r="V22" s="152">
        <v>2.7</v>
      </c>
      <c r="W22" s="152">
        <v>3.2</v>
      </c>
      <c r="X22" s="152">
        <v>5.2</v>
      </c>
      <c r="Y22" s="152">
        <v>2.7</v>
      </c>
      <c r="Z22" s="152">
        <v>3.4</v>
      </c>
      <c r="AA22" s="152">
        <v>3.6</v>
      </c>
      <c r="AB22" s="152">
        <v>2.1</v>
      </c>
      <c r="AC22" s="152">
        <v>2.5</v>
      </c>
      <c r="AD22" s="152">
        <v>3.3</v>
      </c>
      <c r="AE22" s="152">
        <v>3</v>
      </c>
      <c r="AF22" s="152">
        <v>2.2000000000000002</v>
      </c>
      <c r="AG22" s="152">
        <v>2.6</v>
      </c>
      <c r="AH22" s="152">
        <v>3.6</v>
      </c>
      <c r="AI22" s="152">
        <v>3.3</v>
      </c>
      <c r="AJ22" s="152">
        <v>4.7</v>
      </c>
      <c r="AK22" s="152">
        <v>3.6</v>
      </c>
      <c r="AL22" s="152">
        <v>6.4</v>
      </c>
    </row>
    <row r="23" spans="1:38" x14ac:dyDescent="0.3">
      <c r="A23" s="152" t="s">
        <v>98</v>
      </c>
    </row>
    <row r="24" spans="1:38" x14ac:dyDescent="0.3">
      <c r="A24" s="152" t="s">
        <v>98</v>
      </c>
    </row>
    <row r="25" spans="1:38" x14ac:dyDescent="0.3">
      <c r="A25" s="152" t="s">
        <v>101</v>
      </c>
      <c r="B25" s="152">
        <v>10.9</v>
      </c>
      <c r="C25" s="152">
        <v>0.5</v>
      </c>
      <c r="D25" s="152">
        <v>5.3</v>
      </c>
      <c r="E25" s="152">
        <v>7.2</v>
      </c>
      <c r="F25" s="152">
        <v>5.9</v>
      </c>
      <c r="G25" s="152">
        <v>8</v>
      </c>
      <c r="H25" s="152">
        <v>6.7</v>
      </c>
      <c r="I25" s="152">
        <v>6.1</v>
      </c>
      <c r="J25" s="152">
        <v>7.2</v>
      </c>
      <c r="K25" s="152">
        <v>5.9</v>
      </c>
      <c r="L25" s="152">
        <v>7.5</v>
      </c>
      <c r="M25" s="152">
        <v>6.2</v>
      </c>
      <c r="N25" s="152">
        <v>5.7</v>
      </c>
      <c r="O25" s="152">
        <v>6.9</v>
      </c>
      <c r="P25" s="152">
        <v>8</v>
      </c>
      <c r="Q25" s="152">
        <v>6.8</v>
      </c>
      <c r="R25" s="152">
        <v>7</v>
      </c>
      <c r="S25" s="152">
        <v>7.5</v>
      </c>
      <c r="T25" s="152">
        <v>7</v>
      </c>
      <c r="U25" s="152">
        <v>5.3</v>
      </c>
      <c r="V25" s="152">
        <v>6.8</v>
      </c>
      <c r="W25" s="152">
        <v>8</v>
      </c>
      <c r="X25" s="152">
        <v>4.8</v>
      </c>
      <c r="Y25" s="152">
        <v>11.3</v>
      </c>
      <c r="Z25" s="152">
        <v>6.7</v>
      </c>
      <c r="AA25" s="152">
        <v>6.7</v>
      </c>
      <c r="AB25" s="152">
        <v>5.6</v>
      </c>
      <c r="AC25" s="152">
        <v>5.6</v>
      </c>
      <c r="AD25" s="152">
        <v>6.8</v>
      </c>
      <c r="AE25" s="152">
        <v>7.2</v>
      </c>
      <c r="AF25" s="152">
        <v>7.8</v>
      </c>
      <c r="AG25" s="152">
        <v>7.8</v>
      </c>
      <c r="AH25" s="152">
        <v>6</v>
      </c>
      <c r="AI25" s="152">
        <v>8.3000000000000007</v>
      </c>
      <c r="AJ25" s="152">
        <v>5.4</v>
      </c>
      <c r="AK25" s="152">
        <v>4.9000000000000004</v>
      </c>
      <c r="AL25" s="152">
        <v>6.9</v>
      </c>
    </row>
    <row r="26" spans="1:38" x14ac:dyDescent="0.3">
      <c r="A26" s="152" t="s">
        <v>101</v>
      </c>
      <c r="B26" s="152">
        <v>9.6</v>
      </c>
      <c r="C26" s="152">
        <v>1</v>
      </c>
      <c r="D26" s="152">
        <v>2.7</v>
      </c>
      <c r="E26" s="152">
        <v>2.8</v>
      </c>
      <c r="F26" s="152">
        <v>3.7</v>
      </c>
      <c r="G26" s="152">
        <v>7.6</v>
      </c>
      <c r="H26" s="152">
        <v>4.7</v>
      </c>
      <c r="I26" s="152">
        <v>5.7</v>
      </c>
      <c r="J26" s="152">
        <v>6.6</v>
      </c>
      <c r="K26" s="152">
        <v>5.2</v>
      </c>
      <c r="L26" s="152">
        <v>6</v>
      </c>
      <c r="M26" s="152">
        <v>6.3</v>
      </c>
      <c r="N26" s="152">
        <v>7</v>
      </c>
      <c r="O26" s="152">
        <v>7.7</v>
      </c>
      <c r="P26" s="152">
        <v>7.9</v>
      </c>
      <c r="Q26" s="152">
        <v>8.5</v>
      </c>
      <c r="R26" s="152">
        <v>7.6</v>
      </c>
      <c r="S26" s="152">
        <v>10.3</v>
      </c>
      <c r="T26" s="152">
        <v>7.6</v>
      </c>
      <c r="U26" s="152">
        <v>6.7</v>
      </c>
      <c r="V26" s="152">
        <v>9</v>
      </c>
      <c r="W26" s="152">
        <v>10</v>
      </c>
      <c r="X26" s="152">
        <v>8.9</v>
      </c>
      <c r="Y26" s="152">
        <v>10.3</v>
      </c>
      <c r="Z26" s="152">
        <v>7.8</v>
      </c>
      <c r="AA26" s="152">
        <v>6.8</v>
      </c>
      <c r="AB26" s="152">
        <v>8.6</v>
      </c>
      <c r="AC26" s="152">
        <v>9.6999999999999993</v>
      </c>
      <c r="AD26" s="152">
        <v>8.6999999999999993</v>
      </c>
      <c r="AE26" s="152">
        <v>12.5</v>
      </c>
      <c r="AF26" s="152">
        <v>9.1999999999999993</v>
      </c>
      <c r="AG26" s="152">
        <v>13.2</v>
      </c>
      <c r="AH26" s="152">
        <v>12.2</v>
      </c>
      <c r="AI26" s="152">
        <v>5.7</v>
      </c>
      <c r="AJ26" s="152">
        <v>11.1</v>
      </c>
      <c r="AK26" s="152">
        <v>9</v>
      </c>
      <c r="AL26" s="152">
        <v>11.4</v>
      </c>
    </row>
    <row r="27" spans="1:38" x14ac:dyDescent="0.3">
      <c r="A27" s="152" t="s">
        <v>101</v>
      </c>
      <c r="B27" s="152">
        <v>7.5</v>
      </c>
      <c r="C27" s="152">
        <v>0.4</v>
      </c>
      <c r="D27" s="152">
        <v>5.4</v>
      </c>
      <c r="E27" s="152">
        <v>8.4</v>
      </c>
      <c r="F27" s="152">
        <v>9.3000000000000007</v>
      </c>
      <c r="G27" s="152">
        <v>8.6999999999999993</v>
      </c>
      <c r="H27" s="152">
        <v>5.9</v>
      </c>
      <c r="I27" s="152">
        <v>6.9</v>
      </c>
      <c r="J27" s="152">
        <v>8.4</v>
      </c>
      <c r="K27" s="152">
        <v>7.8</v>
      </c>
      <c r="L27" s="152">
        <v>12.2</v>
      </c>
      <c r="M27" s="152">
        <v>9.6999999999999993</v>
      </c>
      <c r="N27" s="152">
        <v>7.5</v>
      </c>
      <c r="O27" s="152">
        <v>6.7</v>
      </c>
      <c r="P27" s="152">
        <v>8.5</v>
      </c>
      <c r="Q27" s="152">
        <v>9</v>
      </c>
      <c r="R27" s="152">
        <v>6.9</v>
      </c>
      <c r="S27" s="152">
        <v>8.8000000000000007</v>
      </c>
      <c r="T27" s="152">
        <v>8.1999999999999993</v>
      </c>
      <c r="U27" s="152">
        <v>9.3000000000000007</v>
      </c>
      <c r="V27" s="152">
        <v>8.8000000000000007</v>
      </c>
      <c r="W27" s="152">
        <v>10.7</v>
      </c>
      <c r="X27" s="152">
        <v>7.3</v>
      </c>
      <c r="Y27" s="152">
        <v>5.0999999999999996</v>
      </c>
      <c r="Z27" s="152">
        <v>7.2</v>
      </c>
      <c r="AA27" s="152">
        <v>5.2</v>
      </c>
      <c r="AB27" s="152">
        <v>5.7</v>
      </c>
      <c r="AC27" s="152">
        <v>4.0999999999999996</v>
      </c>
      <c r="AD27" s="152">
        <v>6.2</v>
      </c>
      <c r="AE27" s="152">
        <v>5.6</v>
      </c>
      <c r="AF27" s="152">
        <v>7.2</v>
      </c>
      <c r="AG27" s="152">
        <v>9</v>
      </c>
      <c r="AH27" s="152">
        <v>6.7</v>
      </c>
      <c r="AI27" s="152">
        <v>11.9</v>
      </c>
      <c r="AJ27" s="152">
        <v>6.9</v>
      </c>
      <c r="AK27" s="152">
        <v>8.3000000000000007</v>
      </c>
      <c r="AL27" s="152">
        <v>5.6</v>
      </c>
    </row>
    <row r="28" spans="1:38" x14ac:dyDescent="0.3">
      <c r="A28" s="152" t="s">
        <v>101</v>
      </c>
      <c r="B28" s="152">
        <v>6.4</v>
      </c>
      <c r="C28" s="152">
        <v>0.7</v>
      </c>
      <c r="D28" s="152">
        <v>1</v>
      </c>
      <c r="E28" s="152">
        <v>1.1000000000000001</v>
      </c>
      <c r="F28" s="152">
        <v>0.8</v>
      </c>
      <c r="G28" s="152">
        <v>0.8</v>
      </c>
      <c r="H28" s="152">
        <v>0.6</v>
      </c>
      <c r="I28" s="152">
        <v>0.9</v>
      </c>
      <c r="J28" s="152">
        <v>0.8</v>
      </c>
      <c r="K28" s="152">
        <v>0.4</v>
      </c>
      <c r="L28" s="152">
        <v>0.7</v>
      </c>
      <c r="M28" s="152">
        <v>0.5</v>
      </c>
      <c r="N28" s="152">
        <v>0.6</v>
      </c>
      <c r="O28" s="152">
        <v>0.9</v>
      </c>
      <c r="P28" s="152">
        <v>1.2</v>
      </c>
      <c r="Q28" s="152">
        <v>1</v>
      </c>
      <c r="R28" s="152">
        <v>1</v>
      </c>
      <c r="S28" s="152">
        <v>0.9</v>
      </c>
      <c r="T28" s="152">
        <v>1.3</v>
      </c>
      <c r="U28" s="152">
        <v>1</v>
      </c>
      <c r="V28" s="152">
        <v>0.5</v>
      </c>
      <c r="W28" s="152">
        <v>3.9</v>
      </c>
      <c r="X28" s="152">
        <v>0.8</v>
      </c>
      <c r="Y28" s="152">
        <v>1.2</v>
      </c>
      <c r="Z28" s="152">
        <v>0.5</v>
      </c>
      <c r="AA28" s="152">
        <v>0.7</v>
      </c>
      <c r="AB28" s="152">
        <v>1.4</v>
      </c>
      <c r="AL28" s="152">
        <v>0.6</v>
      </c>
    </row>
    <row r="29" spans="1:38" x14ac:dyDescent="0.3">
      <c r="A29" s="152" t="s">
        <v>101</v>
      </c>
      <c r="B29" s="152">
        <v>8.9</v>
      </c>
      <c r="C29" s="152">
        <v>0.9</v>
      </c>
      <c r="D29" s="152">
        <v>1.8</v>
      </c>
      <c r="E29" s="152">
        <v>3</v>
      </c>
      <c r="F29" s="152">
        <v>3.7</v>
      </c>
      <c r="G29" s="152">
        <v>3.2</v>
      </c>
      <c r="H29" s="152">
        <v>3.6</v>
      </c>
      <c r="I29" s="152">
        <v>4.2</v>
      </c>
      <c r="J29" s="152">
        <v>3.8</v>
      </c>
      <c r="K29" s="152">
        <v>4.7</v>
      </c>
      <c r="L29" s="152">
        <v>5.4</v>
      </c>
      <c r="M29" s="152">
        <v>4.3</v>
      </c>
      <c r="N29" s="152">
        <v>4.7</v>
      </c>
      <c r="O29" s="152">
        <v>5.2</v>
      </c>
      <c r="P29" s="152">
        <v>4.2</v>
      </c>
      <c r="Q29" s="152">
        <v>3.1</v>
      </c>
      <c r="R29" s="152">
        <v>4.5999999999999996</v>
      </c>
      <c r="S29" s="152">
        <v>2.6</v>
      </c>
      <c r="T29" s="152">
        <v>4.3</v>
      </c>
      <c r="U29" s="152">
        <v>3</v>
      </c>
      <c r="V29" s="152">
        <v>2.7</v>
      </c>
      <c r="W29" s="152">
        <v>3.5</v>
      </c>
      <c r="X29" s="152">
        <v>2.9</v>
      </c>
      <c r="Y29" s="152">
        <v>4.4000000000000004</v>
      </c>
      <c r="Z29" s="152">
        <v>4.2</v>
      </c>
      <c r="AA29" s="152">
        <v>3.4</v>
      </c>
      <c r="AB29" s="152">
        <v>3.8</v>
      </c>
      <c r="AC29" s="152">
        <v>2.5</v>
      </c>
      <c r="AD29" s="152">
        <v>4.5999999999999996</v>
      </c>
      <c r="AE29" s="152">
        <v>3.5</v>
      </c>
      <c r="AF29" s="152">
        <v>4.2</v>
      </c>
      <c r="AG29" s="152">
        <v>3.7</v>
      </c>
      <c r="AH29" s="152">
        <v>4.5</v>
      </c>
      <c r="AI29" s="152">
        <v>7</v>
      </c>
      <c r="AJ29" s="152">
        <v>5.2</v>
      </c>
      <c r="AK29" s="152">
        <v>4.3</v>
      </c>
      <c r="AL29" s="152">
        <v>4.3</v>
      </c>
    </row>
    <row r="30" spans="1:38" x14ac:dyDescent="0.3">
      <c r="A30" s="152" t="s">
        <v>101</v>
      </c>
      <c r="B30" s="152">
        <v>7.2</v>
      </c>
      <c r="C30" s="152">
        <v>0.7</v>
      </c>
      <c r="D30" s="152">
        <v>2.1</v>
      </c>
      <c r="E30" s="152">
        <v>3.5</v>
      </c>
      <c r="F30" s="152">
        <v>4.5</v>
      </c>
      <c r="G30" s="152">
        <v>7.3</v>
      </c>
      <c r="H30" s="152">
        <v>7.6</v>
      </c>
      <c r="I30" s="152">
        <v>7.1</v>
      </c>
      <c r="J30" s="152">
        <v>6.6</v>
      </c>
      <c r="K30" s="152">
        <v>5.0999999999999996</v>
      </c>
      <c r="L30" s="152">
        <v>9.4</v>
      </c>
      <c r="M30" s="152">
        <v>9.8000000000000007</v>
      </c>
      <c r="N30" s="152">
        <v>7.8</v>
      </c>
      <c r="O30" s="152">
        <v>6.3</v>
      </c>
      <c r="P30" s="152">
        <v>6.4</v>
      </c>
      <c r="Q30" s="152">
        <v>4.8</v>
      </c>
      <c r="R30" s="152">
        <v>8.6999999999999993</v>
      </c>
      <c r="S30" s="152">
        <v>6.4</v>
      </c>
      <c r="T30" s="152">
        <v>8.4</v>
      </c>
      <c r="U30" s="152">
        <v>9.4</v>
      </c>
      <c r="V30" s="152">
        <v>10.4</v>
      </c>
      <c r="W30" s="152">
        <v>3.8</v>
      </c>
      <c r="X30" s="152">
        <v>11</v>
      </c>
      <c r="Y30" s="152">
        <v>8.6999999999999993</v>
      </c>
      <c r="Z30" s="152">
        <v>6.2</v>
      </c>
      <c r="AA30" s="152">
        <v>15</v>
      </c>
      <c r="AB30" s="152">
        <v>5.5</v>
      </c>
      <c r="AC30" s="152">
        <v>12.1</v>
      </c>
      <c r="AD30" s="152">
        <v>10.3</v>
      </c>
      <c r="AE30" s="152">
        <v>13.9</v>
      </c>
      <c r="AF30" s="152">
        <v>11.5</v>
      </c>
      <c r="AG30" s="152">
        <v>9</v>
      </c>
      <c r="AH30" s="152">
        <v>10.8</v>
      </c>
      <c r="AI30" s="152">
        <v>10.5</v>
      </c>
      <c r="AJ30" s="152">
        <v>10</v>
      </c>
      <c r="AK30" s="152">
        <v>9.8000000000000007</v>
      </c>
      <c r="AL30" s="152">
        <v>10.9</v>
      </c>
    </row>
    <row r="31" spans="1:38" x14ac:dyDescent="0.3">
      <c r="A31" s="152" t="s">
        <v>101</v>
      </c>
    </row>
    <row r="32" spans="1:38" x14ac:dyDescent="0.3">
      <c r="A32" s="152" t="s">
        <v>101</v>
      </c>
      <c r="B32" s="152">
        <v>4.8</v>
      </c>
      <c r="C32" s="152">
        <v>0.5</v>
      </c>
      <c r="D32" s="152">
        <v>0.4</v>
      </c>
      <c r="E32" s="152">
        <v>1.2</v>
      </c>
      <c r="F32" s="152">
        <v>0.9</v>
      </c>
      <c r="G32" s="152">
        <v>0.8</v>
      </c>
      <c r="H32" s="152">
        <v>0.9</v>
      </c>
      <c r="I32" s="152">
        <v>1.2</v>
      </c>
      <c r="J32" s="152">
        <v>1.1000000000000001</v>
      </c>
      <c r="K32" s="152">
        <v>0.9</v>
      </c>
      <c r="L32" s="152">
        <v>0.6</v>
      </c>
      <c r="M32" s="152">
        <v>0.5</v>
      </c>
      <c r="N32" s="152">
        <v>0.8</v>
      </c>
      <c r="O32" s="152">
        <v>0.7</v>
      </c>
      <c r="P32" s="152">
        <v>0.9</v>
      </c>
      <c r="Q32" s="152">
        <v>0.9</v>
      </c>
      <c r="R32" s="152">
        <v>1.1000000000000001</v>
      </c>
      <c r="S32" s="152">
        <v>1.3</v>
      </c>
      <c r="T32" s="152">
        <v>1.6</v>
      </c>
      <c r="U32" s="152">
        <v>1.6</v>
      </c>
      <c r="V32" s="152">
        <v>1.1000000000000001</v>
      </c>
      <c r="W32" s="152">
        <v>1.4</v>
      </c>
      <c r="X32" s="152">
        <v>2.2000000000000002</v>
      </c>
      <c r="Y32" s="152">
        <v>2.2000000000000002</v>
      </c>
      <c r="Z32" s="152">
        <v>0.6</v>
      </c>
      <c r="AA32" s="152">
        <v>0.5</v>
      </c>
      <c r="AB32" s="152">
        <v>0.6</v>
      </c>
      <c r="AC32" s="152">
        <v>0.9</v>
      </c>
      <c r="AD32" s="152">
        <v>0.9</v>
      </c>
      <c r="AE32" s="152">
        <v>1.3</v>
      </c>
      <c r="AF32" s="152">
        <v>2.1</v>
      </c>
      <c r="AG32" s="152">
        <v>1.1000000000000001</v>
      </c>
      <c r="AH32" s="152">
        <v>0.8</v>
      </c>
      <c r="AI32" s="152">
        <v>0.6</v>
      </c>
      <c r="AJ32" s="152">
        <v>0.5</v>
      </c>
      <c r="AK32" s="152">
        <v>0.5</v>
      </c>
      <c r="AL32" s="152">
        <v>0.5</v>
      </c>
    </row>
    <row r="33" spans="1:38" x14ac:dyDescent="0.3">
      <c r="A33" s="152" t="s">
        <v>101</v>
      </c>
    </row>
    <row r="34" spans="1:38" x14ac:dyDescent="0.3">
      <c r="A34" s="152" t="s">
        <v>101</v>
      </c>
    </row>
    <row r="35" spans="1:38" x14ac:dyDescent="0.3">
      <c r="A35" s="152" t="s">
        <v>101</v>
      </c>
      <c r="B35" s="152">
        <v>5.3</v>
      </c>
      <c r="C35" s="152">
        <v>0.7</v>
      </c>
      <c r="D35" s="152">
        <v>2.6</v>
      </c>
      <c r="E35" s="152">
        <v>4.4000000000000004</v>
      </c>
      <c r="F35" s="152">
        <v>3.2</v>
      </c>
      <c r="G35" s="152">
        <v>4.9000000000000004</v>
      </c>
      <c r="H35" s="152">
        <v>4.2</v>
      </c>
      <c r="I35" s="152">
        <v>3.4</v>
      </c>
      <c r="J35" s="152">
        <v>3.8</v>
      </c>
      <c r="K35" s="152">
        <v>3.3</v>
      </c>
      <c r="L35" s="152">
        <v>3</v>
      </c>
      <c r="M35" s="152">
        <v>3</v>
      </c>
      <c r="N35" s="152">
        <v>3.1</v>
      </c>
      <c r="O35" s="152">
        <v>2.7</v>
      </c>
      <c r="P35" s="152">
        <v>3.6</v>
      </c>
      <c r="Q35" s="152">
        <v>3.3</v>
      </c>
      <c r="R35" s="152">
        <v>3</v>
      </c>
      <c r="S35" s="152">
        <v>3</v>
      </c>
      <c r="T35" s="152">
        <v>4.3</v>
      </c>
      <c r="U35" s="152">
        <v>4.4000000000000004</v>
      </c>
      <c r="V35" s="152">
        <v>4.4000000000000004</v>
      </c>
      <c r="W35" s="152">
        <v>3.9</v>
      </c>
      <c r="X35" s="152">
        <v>4.5999999999999996</v>
      </c>
      <c r="Y35" s="152">
        <v>5.2</v>
      </c>
      <c r="Z35" s="152">
        <v>4</v>
      </c>
      <c r="AA35" s="152">
        <v>4.8</v>
      </c>
      <c r="AB35" s="152">
        <v>4.5</v>
      </c>
      <c r="AC35" s="152">
        <v>4.2</v>
      </c>
      <c r="AD35" s="152">
        <v>5.3</v>
      </c>
      <c r="AE35" s="152">
        <v>9.1999999999999993</v>
      </c>
      <c r="AF35" s="152">
        <v>7.6</v>
      </c>
      <c r="AG35" s="152">
        <v>7</v>
      </c>
      <c r="AH35" s="152">
        <v>8.8000000000000007</v>
      </c>
      <c r="AI35" s="152">
        <v>6.1</v>
      </c>
      <c r="AJ35" s="152">
        <v>2.8</v>
      </c>
      <c r="AK35" s="152">
        <v>5.3</v>
      </c>
      <c r="AL35" s="152">
        <v>3.1</v>
      </c>
    </row>
    <row r="36" spans="1:38" x14ac:dyDescent="0.3">
      <c r="A36" s="152" t="s">
        <v>101</v>
      </c>
      <c r="B36" s="152">
        <v>5.5</v>
      </c>
      <c r="C36" s="152">
        <v>0.9</v>
      </c>
      <c r="D36" s="152">
        <v>3.3</v>
      </c>
      <c r="E36" s="152">
        <v>6</v>
      </c>
      <c r="F36" s="152">
        <v>6.2</v>
      </c>
      <c r="G36" s="152">
        <v>7.2</v>
      </c>
      <c r="H36" s="152">
        <v>4.9000000000000004</v>
      </c>
      <c r="I36" s="152">
        <v>4.0999999999999996</v>
      </c>
      <c r="J36" s="152">
        <v>6.1</v>
      </c>
      <c r="K36" s="152">
        <v>4.7</v>
      </c>
      <c r="L36" s="152">
        <v>5.2</v>
      </c>
      <c r="M36" s="152">
        <v>5</v>
      </c>
      <c r="N36" s="152">
        <v>4</v>
      </c>
      <c r="O36" s="152">
        <v>3.4</v>
      </c>
      <c r="P36" s="152">
        <v>3.1</v>
      </c>
      <c r="Q36" s="152">
        <v>3.8</v>
      </c>
      <c r="R36" s="152">
        <v>2.9</v>
      </c>
      <c r="S36" s="152">
        <v>1.9</v>
      </c>
      <c r="T36" s="152">
        <v>2.9</v>
      </c>
      <c r="U36" s="152">
        <v>1.9</v>
      </c>
      <c r="V36" s="152">
        <v>1.5</v>
      </c>
      <c r="W36" s="152">
        <v>1.8</v>
      </c>
      <c r="X36" s="152">
        <v>1.9</v>
      </c>
      <c r="Y36" s="152">
        <v>2.2999999999999998</v>
      </c>
      <c r="Z36" s="152">
        <v>1.7</v>
      </c>
      <c r="AA36" s="152">
        <v>2.6</v>
      </c>
      <c r="AB36" s="152">
        <v>1.6</v>
      </c>
      <c r="AC36" s="152">
        <v>1.9</v>
      </c>
      <c r="AD36" s="152">
        <v>1.8</v>
      </c>
      <c r="AE36" s="152">
        <v>1.3</v>
      </c>
      <c r="AF36" s="152">
        <v>1.8</v>
      </c>
      <c r="AG36" s="152">
        <v>1.9</v>
      </c>
      <c r="AH36" s="152">
        <v>1.4</v>
      </c>
      <c r="AI36" s="152">
        <v>2.7</v>
      </c>
      <c r="AJ36" s="152">
        <v>1.3</v>
      </c>
      <c r="AK36" s="152">
        <v>1.4</v>
      </c>
      <c r="AL36" s="152">
        <v>1.3</v>
      </c>
    </row>
    <row r="37" spans="1:38" x14ac:dyDescent="0.3">
      <c r="A37" s="152" t="s">
        <v>101</v>
      </c>
      <c r="B37" s="152">
        <v>8.6999999999999993</v>
      </c>
      <c r="C37" s="152">
        <v>0.4</v>
      </c>
      <c r="D37" s="152">
        <v>2.1</v>
      </c>
      <c r="E37" s="152">
        <v>5</v>
      </c>
      <c r="F37" s="152">
        <v>5.0999999999999996</v>
      </c>
      <c r="G37" s="152">
        <v>4.5999999999999996</v>
      </c>
      <c r="H37" s="152">
        <v>5.2</v>
      </c>
      <c r="I37" s="152">
        <v>6.5</v>
      </c>
      <c r="J37" s="152">
        <v>5.8</v>
      </c>
      <c r="K37" s="152">
        <v>3.9</v>
      </c>
      <c r="L37" s="152">
        <v>9.4</v>
      </c>
      <c r="M37" s="152">
        <v>4.7</v>
      </c>
      <c r="N37" s="152">
        <v>4.7</v>
      </c>
      <c r="O37" s="152">
        <v>3.6</v>
      </c>
      <c r="P37" s="152">
        <v>3.4</v>
      </c>
      <c r="Q37" s="152">
        <v>4.0999999999999996</v>
      </c>
      <c r="R37" s="152">
        <v>3.2</v>
      </c>
      <c r="S37" s="152">
        <v>3.7</v>
      </c>
      <c r="T37" s="152">
        <v>4</v>
      </c>
      <c r="U37" s="152">
        <v>3.9</v>
      </c>
      <c r="V37" s="152">
        <v>3.6</v>
      </c>
      <c r="W37" s="152">
        <v>3.2</v>
      </c>
      <c r="X37" s="152">
        <v>3.1</v>
      </c>
      <c r="Y37" s="152">
        <v>4.4000000000000004</v>
      </c>
      <c r="Z37" s="152">
        <v>2.1</v>
      </c>
      <c r="AA37" s="152">
        <v>2.1</v>
      </c>
      <c r="AB37" s="152">
        <v>3</v>
      </c>
      <c r="AC37" s="152">
        <v>2.6</v>
      </c>
      <c r="AD37" s="152">
        <v>3.4</v>
      </c>
      <c r="AE37" s="152">
        <v>4</v>
      </c>
      <c r="AF37" s="152">
        <v>3.9</v>
      </c>
      <c r="AG37" s="152">
        <v>1.9</v>
      </c>
      <c r="AH37" s="152">
        <v>2.9</v>
      </c>
      <c r="AI37" s="152">
        <v>2.2000000000000002</v>
      </c>
      <c r="AJ37" s="152">
        <v>2</v>
      </c>
      <c r="AK37" s="152">
        <v>1.8</v>
      </c>
      <c r="AL37" s="152">
        <v>1.3</v>
      </c>
    </row>
    <row r="38" spans="1:38" x14ac:dyDescent="0.3">
      <c r="A38" s="152" t="s">
        <v>101</v>
      </c>
      <c r="B38" s="152">
        <v>5.2</v>
      </c>
      <c r="C38" s="152">
        <v>1</v>
      </c>
      <c r="D38" s="152">
        <v>3.5</v>
      </c>
      <c r="E38" s="152">
        <v>3.6</v>
      </c>
      <c r="F38" s="152">
        <v>4.5</v>
      </c>
      <c r="G38" s="152">
        <v>5.9</v>
      </c>
      <c r="H38" s="152">
        <v>5.8</v>
      </c>
      <c r="I38" s="152">
        <v>4.5999999999999996</v>
      </c>
      <c r="J38" s="152">
        <v>6.3</v>
      </c>
      <c r="K38" s="152">
        <v>5.6</v>
      </c>
      <c r="L38" s="152">
        <v>5.2</v>
      </c>
      <c r="M38" s="152">
        <v>4.4000000000000004</v>
      </c>
      <c r="N38" s="152">
        <v>4.8</v>
      </c>
      <c r="O38" s="152">
        <v>4.4000000000000004</v>
      </c>
      <c r="P38" s="152">
        <v>4</v>
      </c>
      <c r="Q38" s="152">
        <v>5.2</v>
      </c>
      <c r="R38" s="152">
        <v>5.2</v>
      </c>
      <c r="S38" s="152">
        <v>2.9</v>
      </c>
      <c r="T38" s="152">
        <v>6</v>
      </c>
      <c r="U38" s="152">
        <v>4.4000000000000004</v>
      </c>
      <c r="V38" s="152">
        <v>3.9</v>
      </c>
      <c r="W38" s="152">
        <v>3.9</v>
      </c>
      <c r="X38" s="152">
        <v>6.2</v>
      </c>
      <c r="Y38" s="152">
        <v>4.2</v>
      </c>
      <c r="Z38" s="152">
        <v>4.3</v>
      </c>
      <c r="AA38" s="152">
        <v>4</v>
      </c>
      <c r="AB38" s="152">
        <v>4.5999999999999996</v>
      </c>
      <c r="AC38" s="152">
        <v>4.9000000000000004</v>
      </c>
      <c r="AD38" s="152">
        <v>4.5999999999999996</v>
      </c>
      <c r="AE38" s="152">
        <v>4.5</v>
      </c>
      <c r="AF38" s="152">
        <v>4.4000000000000004</v>
      </c>
      <c r="AG38" s="152">
        <v>6.6</v>
      </c>
      <c r="AH38" s="152">
        <v>6.6</v>
      </c>
      <c r="AI38" s="152">
        <v>4.3</v>
      </c>
      <c r="AJ38" s="152">
        <v>4.8</v>
      </c>
      <c r="AK38" s="152">
        <v>3.8</v>
      </c>
      <c r="AL38" s="152">
        <v>4.7</v>
      </c>
    </row>
    <row r="39" spans="1:38" x14ac:dyDescent="0.3">
      <c r="A39" s="152" t="s">
        <v>101</v>
      </c>
      <c r="B39" s="152">
        <v>5.6</v>
      </c>
      <c r="C39" s="152">
        <v>0.8</v>
      </c>
      <c r="D39" s="152">
        <v>3.5</v>
      </c>
      <c r="F39" s="152">
        <v>6.3</v>
      </c>
      <c r="G39" s="152">
        <v>4.2</v>
      </c>
      <c r="H39" s="152">
        <v>4.5999999999999996</v>
      </c>
      <c r="I39" s="152">
        <v>3.5</v>
      </c>
      <c r="J39" s="152">
        <v>3.2</v>
      </c>
      <c r="K39" s="152">
        <v>5.9</v>
      </c>
      <c r="L39" s="152">
        <v>6.3</v>
      </c>
      <c r="M39" s="152">
        <v>5.3</v>
      </c>
      <c r="N39" s="152">
        <v>3.6</v>
      </c>
      <c r="O39" s="152">
        <v>3.5</v>
      </c>
      <c r="P39" s="152">
        <v>4.4000000000000004</v>
      </c>
      <c r="Q39" s="152">
        <v>3.4</v>
      </c>
      <c r="R39" s="152">
        <v>3.6</v>
      </c>
      <c r="S39" s="152">
        <v>4.8</v>
      </c>
      <c r="T39" s="152">
        <v>3.9</v>
      </c>
      <c r="U39" s="152">
        <v>3.4</v>
      </c>
      <c r="V39" s="152">
        <v>3.5</v>
      </c>
      <c r="W39" s="152">
        <v>5.8</v>
      </c>
      <c r="X39" s="152">
        <v>3.3</v>
      </c>
      <c r="Y39" s="152">
        <v>2.5</v>
      </c>
      <c r="Z39" s="152">
        <v>3.3</v>
      </c>
      <c r="AA39" s="152">
        <v>3</v>
      </c>
      <c r="AB39" s="152">
        <v>2.6</v>
      </c>
      <c r="AC39" s="152">
        <v>2.9</v>
      </c>
      <c r="AD39" s="152">
        <v>3.3</v>
      </c>
      <c r="AE39" s="152">
        <v>2.2000000000000002</v>
      </c>
      <c r="AF39" s="152">
        <v>3.4</v>
      </c>
      <c r="AG39" s="152">
        <v>2.8</v>
      </c>
      <c r="AH39" s="152">
        <v>4.5</v>
      </c>
      <c r="AI39" s="152">
        <v>5.0999999999999996</v>
      </c>
      <c r="AJ39" s="152">
        <v>4.4000000000000004</v>
      </c>
      <c r="AK39" s="152">
        <v>3</v>
      </c>
      <c r="AL39" s="152">
        <v>6.7</v>
      </c>
    </row>
    <row r="40" spans="1:38" x14ac:dyDescent="0.3">
      <c r="A40" s="152" t="s">
        <v>101</v>
      </c>
    </row>
    <row r="41" spans="1:38" x14ac:dyDescent="0.3">
      <c r="A41" s="152" t="s">
        <v>101</v>
      </c>
    </row>
    <row r="42" spans="1:38" x14ac:dyDescent="0.3">
      <c r="A42" s="152" t="s">
        <v>106</v>
      </c>
      <c r="B42" s="152" t="s">
        <v>105</v>
      </c>
      <c r="C42" s="152" t="s">
        <v>105</v>
      </c>
      <c r="D42" s="152" t="s">
        <v>105</v>
      </c>
      <c r="E42" s="152" t="s">
        <v>105</v>
      </c>
      <c r="F42" s="152" t="s">
        <v>105</v>
      </c>
      <c r="G42" s="152" t="s">
        <v>105</v>
      </c>
      <c r="H42" s="152" t="s">
        <v>105</v>
      </c>
      <c r="I42" s="152" t="s">
        <v>105</v>
      </c>
      <c r="J42" s="152" t="s">
        <v>105</v>
      </c>
      <c r="K42" s="152" t="s">
        <v>105</v>
      </c>
      <c r="L42" s="152" t="s">
        <v>105</v>
      </c>
      <c r="M42" s="152" t="s">
        <v>105</v>
      </c>
      <c r="N42" s="152" t="s">
        <v>105</v>
      </c>
      <c r="O42" s="152" t="s">
        <v>105</v>
      </c>
      <c r="P42" s="152" t="s">
        <v>105</v>
      </c>
      <c r="Q42" s="152" t="s">
        <v>105</v>
      </c>
      <c r="R42" s="152" t="s">
        <v>105</v>
      </c>
      <c r="S42" s="152" t="s">
        <v>105</v>
      </c>
      <c r="T42" s="152" t="s">
        <v>105</v>
      </c>
      <c r="U42" s="152" t="s">
        <v>105</v>
      </c>
      <c r="V42" s="152" t="s">
        <v>105</v>
      </c>
      <c r="W42" s="152" t="s">
        <v>105</v>
      </c>
      <c r="X42" s="152" t="s">
        <v>105</v>
      </c>
      <c r="Y42" s="152" t="s">
        <v>105</v>
      </c>
      <c r="Z42" s="152" t="s">
        <v>105</v>
      </c>
      <c r="AA42" s="152" t="s">
        <v>105</v>
      </c>
      <c r="AB42" s="152" t="s">
        <v>105</v>
      </c>
      <c r="AC42" s="152" t="s">
        <v>105</v>
      </c>
      <c r="AD42" s="152" t="s">
        <v>105</v>
      </c>
      <c r="AE42" s="152" t="s">
        <v>105</v>
      </c>
      <c r="AF42" s="152" t="s">
        <v>105</v>
      </c>
      <c r="AG42" s="152" t="s">
        <v>105</v>
      </c>
      <c r="AH42" s="152" t="s">
        <v>105</v>
      </c>
      <c r="AI42" s="152" t="s">
        <v>105</v>
      </c>
      <c r="AJ42" s="152" t="s">
        <v>105</v>
      </c>
      <c r="AK42" s="152" t="s">
        <v>105</v>
      </c>
      <c r="AL42" s="152" t="s">
        <v>105</v>
      </c>
    </row>
    <row r="43" spans="1:38" x14ac:dyDescent="0.3">
      <c r="A43" s="152" t="s">
        <v>106</v>
      </c>
      <c r="B43" s="152" t="s">
        <v>105</v>
      </c>
      <c r="C43" s="152" t="s">
        <v>105</v>
      </c>
      <c r="D43" s="152" t="s">
        <v>105</v>
      </c>
      <c r="E43" s="152" t="s">
        <v>105</v>
      </c>
      <c r="F43" s="152" t="s">
        <v>105</v>
      </c>
      <c r="G43" s="152" t="s">
        <v>105</v>
      </c>
      <c r="H43" s="152" t="s">
        <v>105</v>
      </c>
      <c r="I43" s="152" t="s">
        <v>105</v>
      </c>
      <c r="J43" s="152" t="s">
        <v>105</v>
      </c>
      <c r="K43" s="152" t="s">
        <v>105</v>
      </c>
      <c r="L43" s="152" t="s">
        <v>105</v>
      </c>
      <c r="M43" s="152" t="s">
        <v>105</v>
      </c>
      <c r="N43" s="152" t="s">
        <v>105</v>
      </c>
      <c r="O43" s="152" t="s">
        <v>105</v>
      </c>
      <c r="P43" s="152" t="s">
        <v>105</v>
      </c>
      <c r="Q43" s="152" t="s">
        <v>105</v>
      </c>
      <c r="R43" s="152" t="s">
        <v>105</v>
      </c>
      <c r="S43" s="152" t="s">
        <v>105</v>
      </c>
      <c r="T43" s="152" t="s">
        <v>105</v>
      </c>
      <c r="U43" s="152" t="s">
        <v>105</v>
      </c>
      <c r="V43" s="152" t="s">
        <v>105</v>
      </c>
      <c r="W43" s="152" t="s">
        <v>105</v>
      </c>
      <c r="X43" s="152" t="s">
        <v>105</v>
      </c>
      <c r="Y43" s="152" t="s">
        <v>105</v>
      </c>
      <c r="Z43" s="152" t="s">
        <v>105</v>
      </c>
      <c r="AA43" s="152" t="s">
        <v>105</v>
      </c>
      <c r="AB43" s="152" t="s">
        <v>105</v>
      </c>
      <c r="AC43" s="152" t="s">
        <v>105</v>
      </c>
      <c r="AD43" s="152" t="s">
        <v>105</v>
      </c>
      <c r="AE43" s="152" t="s">
        <v>105</v>
      </c>
      <c r="AF43" s="152" t="s">
        <v>105</v>
      </c>
      <c r="AG43" s="152" t="s">
        <v>105</v>
      </c>
      <c r="AH43" s="152" t="s">
        <v>105</v>
      </c>
      <c r="AI43" s="152" t="s">
        <v>105</v>
      </c>
      <c r="AJ43" s="152" t="s">
        <v>105</v>
      </c>
      <c r="AK43" s="152" t="s">
        <v>105</v>
      </c>
      <c r="AL43" s="152" t="s">
        <v>105</v>
      </c>
    </row>
    <row r="44" spans="1:38" x14ac:dyDescent="0.3">
      <c r="A44" s="152" t="s">
        <v>106</v>
      </c>
      <c r="B44" s="152" t="s">
        <v>105</v>
      </c>
      <c r="C44" s="152" t="s">
        <v>105</v>
      </c>
      <c r="D44" s="152" t="s">
        <v>105</v>
      </c>
      <c r="E44" s="152" t="s">
        <v>105</v>
      </c>
      <c r="F44" s="152" t="s">
        <v>105</v>
      </c>
      <c r="G44" s="152" t="s">
        <v>105</v>
      </c>
      <c r="H44" s="152" t="s">
        <v>105</v>
      </c>
      <c r="I44" s="152" t="s">
        <v>105</v>
      </c>
      <c r="J44" s="152" t="s">
        <v>105</v>
      </c>
      <c r="K44" s="152" t="s">
        <v>105</v>
      </c>
      <c r="L44" s="152" t="s">
        <v>105</v>
      </c>
      <c r="M44" s="152" t="s">
        <v>105</v>
      </c>
      <c r="N44" s="152" t="s">
        <v>105</v>
      </c>
      <c r="O44" s="152" t="s">
        <v>105</v>
      </c>
      <c r="P44" s="152" t="s">
        <v>105</v>
      </c>
      <c r="Q44" s="152" t="s">
        <v>105</v>
      </c>
      <c r="R44" s="152" t="s">
        <v>105</v>
      </c>
      <c r="S44" s="152" t="s">
        <v>105</v>
      </c>
      <c r="T44" s="152" t="s">
        <v>105</v>
      </c>
      <c r="U44" s="152" t="s">
        <v>105</v>
      </c>
      <c r="V44" s="152" t="s">
        <v>105</v>
      </c>
      <c r="W44" s="152" t="s">
        <v>105</v>
      </c>
      <c r="X44" s="152" t="s">
        <v>105</v>
      </c>
      <c r="Y44" s="152" t="s">
        <v>105</v>
      </c>
      <c r="Z44" s="152" t="s">
        <v>105</v>
      </c>
      <c r="AA44" s="152" t="s">
        <v>105</v>
      </c>
      <c r="AB44" s="152" t="s">
        <v>105</v>
      </c>
      <c r="AC44" s="152" t="s">
        <v>105</v>
      </c>
      <c r="AD44" s="152" t="s">
        <v>105</v>
      </c>
      <c r="AE44" s="152" t="s">
        <v>105</v>
      </c>
      <c r="AF44" s="152" t="s">
        <v>105</v>
      </c>
      <c r="AG44" s="152" t="s">
        <v>105</v>
      </c>
      <c r="AH44" s="152" t="s">
        <v>105</v>
      </c>
      <c r="AI44" s="152" t="s">
        <v>105</v>
      </c>
      <c r="AJ44" s="152" t="s">
        <v>105</v>
      </c>
      <c r="AK44" s="152" t="s">
        <v>105</v>
      </c>
      <c r="AL44" s="152" t="s">
        <v>105</v>
      </c>
    </row>
    <row r="45" spans="1:38" x14ac:dyDescent="0.3">
      <c r="A45" s="152" t="s">
        <v>106</v>
      </c>
      <c r="B45" s="152" t="s">
        <v>105</v>
      </c>
      <c r="C45" s="152" t="s">
        <v>105</v>
      </c>
      <c r="D45" s="152" t="s">
        <v>105</v>
      </c>
      <c r="E45" s="152" t="s">
        <v>105</v>
      </c>
      <c r="F45" s="152" t="s">
        <v>105</v>
      </c>
      <c r="G45" s="152" t="s">
        <v>105</v>
      </c>
      <c r="H45" s="152" t="s">
        <v>105</v>
      </c>
      <c r="I45" s="152" t="s">
        <v>105</v>
      </c>
      <c r="J45" s="152" t="s">
        <v>105</v>
      </c>
      <c r="K45" s="152" t="s">
        <v>105</v>
      </c>
      <c r="L45" s="152" t="s">
        <v>105</v>
      </c>
      <c r="M45" s="152" t="s">
        <v>105</v>
      </c>
      <c r="N45" s="152" t="s">
        <v>105</v>
      </c>
      <c r="O45" s="152" t="s">
        <v>105</v>
      </c>
      <c r="P45" s="152" t="s">
        <v>105</v>
      </c>
      <c r="Q45" s="152" t="s">
        <v>105</v>
      </c>
      <c r="R45" s="152" t="s">
        <v>105</v>
      </c>
      <c r="S45" s="152" t="s">
        <v>105</v>
      </c>
      <c r="T45" s="152" t="s">
        <v>105</v>
      </c>
      <c r="U45" s="152" t="s">
        <v>105</v>
      </c>
      <c r="V45" s="152" t="s">
        <v>105</v>
      </c>
      <c r="W45" s="152" t="s">
        <v>107</v>
      </c>
      <c r="X45" s="152" t="s">
        <v>107</v>
      </c>
      <c r="Y45" s="152" t="s">
        <v>107</v>
      </c>
      <c r="Z45" s="152" t="s">
        <v>105</v>
      </c>
      <c r="AA45" s="152" t="s">
        <v>105</v>
      </c>
      <c r="AB45" s="152" t="s">
        <v>105</v>
      </c>
      <c r="AL45" s="152" t="s">
        <v>105</v>
      </c>
    </row>
    <row r="46" spans="1:38" x14ac:dyDescent="0.3">
      <c r="A46" s="152" t="s">
        <v>106</v>
      </c>
      <c r="B46" s="152" t="s">
        <v>105</v>
      </c>
      <c r="C46" s="152" t="s">
        <v>105</v>
      </c>
      <c r="D46" s="152" t="s">
        <v>105</v>
      </c>
      <c r="E46" s="152" t="s">
        <v>105</v>
      </c>
      <c r="F46" s="152" t="s">
        <v>105</v>
      </c>
      <c r="G46" s="152" t="s">
        <v>105</v>
      </c>
      <c r="H46" s="152" t="s">
        <v>105</v>
      </c>
      <c r="I46" s="152" t="s">
        <v>105</v>
      </c>
      <c r="J46" s="152" t="s">
        <v>105</v>
      </c>
      <c r="K46" s="152" t="s">
        <v>105</v>
      </c>
      <c r="L46" s="152" t="s">
        <v>105</v>
      </c>
      <c r="M46" s="152" t="s">
        <v>105</v>
      </c>
      <c r="N46" s="152" t="s">
        <v>105</v>
      </c>
      <c r="O46" s="152" t="s">
        <v>105</v>
      </c>
      <c r="P46" s="152" t="s">
        <v>105</v>
      </c>
      <c r="Q46" s="152" t="s">
        <v>105</v>
      </c>
      <c r="R46" s="152" t="s">
        <v>105</v>
      </c>
      <c r="S46" s="152" t="s">
        <v>105</v>
      </c>
      <c r="T46" s="152" t="s">
        <v>105</v>
      </c>
      <c r="U46" s="152" t="s">
        <v>105</v>
      </c>
      <c r="V46" s="152" t="s">
        <v>105</v>
      </c>
      <c r="W46" s="152" t="s">
        <v>105</v>
      </c>
      <c r="X46" s="152" t="s">
        <v>105</v>
      </c>
      <c r="Y46" s="152" t="s">
        <v>105</v>
      </c>
      <c r="Z46" s="152" t="s">
        <v>105</v>
      </c>
      <c r="AA46" s="152" t="s">
        <v>105</v>
      </c>
      <c r="AB46" s="152" t="s">
        <v>105</v>
      </c>
      <c r="AC46" s="152" t="s">
        <v>105</v>
      </c>
      <c r="AD46" s="152" t="s">
        <v>105</v>
      </c>
      <c r="AE46" s="152" t="s">
        <v>105</v>
      </c>
      <c r="AF46" s="152" t="s">
        <v>105</v>
      </c>
      <c r="AG46" s="152" t="s">
        <v>105</v>
      </c>
      <c r="AH46" s="152" t="s">
        <v>105</v>
      </c>
      <c r="AI46" s="152" t="s">
        <v>105</v>
      </c>
      <c r="AJ46" s="152" t="s">
        <v>105</v>
      </c>
      <c r="AK46" s="152" t="s">
        <v>105</v>
      </c>
      <c r="AL46" s="152" t="s">
        <v>105</v>
      </c>
    </row>
    <row r="47" spans="1:38" x14ac:dyDescent="0.3">
      <c r="A47" s="152" t="s">
        <v>106</v>
      </c>
      <c r="B47" s="152" t="s">
        <v>105</v>
      </c>
      <c r="C47" s="152" t="s">
        <v>105</v>
      </c>
      <c r="D47" s="152" t="s">
        <v>105</v>
      </c>
      <c r="E47" s="152" t="s">
        <v>105</v>
      </c>
      <c r="F47" s="152" t="s">
        <v>105</v>
      </c>
      <c r="G47" s="152" t="s">
        <v>105</v>
      </c>
      <c r="H47" s="152" t="s">
        <v>105</v>
      </c>
      <c r="I47" s="152" t="s">
        <v>105</v>
      </c>
      <c r="J47" s="152" t="s">
        <v>105</v>
      </c>
      <c r="K47" s="152" t="s">
        <v>105</v>
      </c>
      <c r="L47" s="152" t="s">
        <v>105</v>
      </c>
      <c r="M47" s="152" t="s">
        <v>105</v>
      </c>
      <c r="N47" s="152" t="s">
        <v>105</v>
      </c>
      <c r="O47" s="152" t="s">
        <v>105</v>
      </c>
      <c r="P47" s="152" t="s">
        <v>105</v>
      </c>
      <c r="Q47" s="152" t="s">
        <v>105</v>
      </c>
      <c r="R47" s="152" t="s">
        <v>105</v>
      </c>
      <c r="S47" s="152" t="s">
        <v>105</v>
      </c>
      <c r="T47" s="152" t="s">
        <v>105</v>
      </c>
      <c r="U47" s="152" t="s">
        <v>105</v>
      </c>
      <c r="V47" s="152" t="s">
        <v>105</v>
      </c>
      <c r="W47" s="152" t="s">
        <v>105</v>
      </c>
      <c r="X47" s="152" t="s">
        <v>105</v>
      </c>
      <c r="Y47" s="152" t="s">
        <v>105</v>
      </c>
      <c r="Z47" s="152" t="s">
        <v>105</v>
      </c>
      <c r="AA47" s="152" t="s">
        <v>105</v>
      </c>
      <c r="AB47" s="152" t="s">
        <v>105</v>
      </c>
      <c r="AC47" s="152" t="s">
        <v>105</v>
      </c>
      <c r="AD47" s="152" t="s">
        <v>105</v>
      </c>
      <c r="AE47" s="152" t="s">
        <v>105</v>
      </c>
      <c r="AF47" s="152" t="s">
        <v>105</v>
      </c>
      <c r="AG47" s="152" t="s">
        <v>105</v>
      </c>
      <c r="AH47" s="152" t="s">
        <v>105</v>
      </c>
      <c r="AI47" s="152" t="s">
        <v>105</v>
      </c>
      <c r="AJ47" s="152" t="s">
        <v>105</v>
      </c>
      <c r="AK47" s="152" t="s">
        <v>105</v>
      </c>
      <c r="AL47" s="152" t="s">
        <v>105</v>
      </c>
    </row>
    <row r="48" spans="1:38" x14ac:dyDescent="0.3">
      <c r="A48" s="152" t="s">
        <v>106</v>
      </c>
    </row>
    <row r="49" spans="1:38" x14ac:dyDescent="0.3">
      <c r="A49" s="152" t="s">
        <v>106</v>
      </c>
      <c r="B49" s="152" t="s">
        <v>105</v>
      </c>
      <c r="C49" s="152" t="s">
        <v>105</v>
      </c>
      <c r="D49" s="152" t="s">
        <v>105</v>
      </c>
      <c r="E49" s="152" t="s">
        <v>105</v>
      </c>
      <c r="F49" s="152" t="s">
        <v>105</v>
      </c>
      <c r="G49" s="152" t="s">
        <v>105</v>
      </c>
      <c r="H49" s="152" t="s">
        <v>105</v>
      </c>
      <c r="I49" s="152" t="s">
        <v>105</v>
      </c>
      <c r="J49" s="152" t="s">
        <v>105</v>
      </c>
      <c r="K49" s="152" t="s">
        <v>105</v>
      </c>
      <c r="L49" s="152" t="s">
        <v>105</v>
      </c>
      <c r="M49" s="152" t="s">
        <v>105</v>
      </c>
      <c r="N49" s="152" t="s">
        <v>105</v>
      </c>
      <c r="O49" s="152" t="s">
        <v>105</v>
      </c>
      <c r="P49" s="152" t="s">
        <v>105</v>
      </c>
      <c r="Q49" s="152" t="s">
        <v>105</v>
      </c>
      <c r="R49" s="152" t="s">
        <v>105</v>
      </c>
      <c r="S49" s="152" t="s">
        <v>105</v>
      </c>
      <c r="T49" s="152" t="s">
        <v>105</v>
      </c>
      <c r="U49" s="152" t="s">
        <v>105</v>
      </c>
      <c r="V49" s="152" t="s">
        <v>105</v>
      </c>
      <c r="W49" s="152" t="s">
        <v>105</v>
      </c>
      <c r="X49" s="152" t="s">
        <v>105</v>
      </c>
      <c r="Y49" s="152" t="s">
        <v>105</v>
      </c>
      <c r="Z49" s="152" t="s">
        <v>105</v>
      </c>
      <c r="AA49" s="152" t="s">
        <v>105</v>
      </c>
      <c r="AB49" s="152" t="s">
        <v>105</v>
      </c>
      <c r="AC49" s="152" t="s">
        <v>105</v>
      </c>
      <c r="AD49" s="152" t="s">
        <v>105</v>
      </c>
      <c r="AE49" s="152" t="s">
        <v>105</v>
      </c>
      <c r="AF49" s="152" t="s">
        <v>105</v>
      </c>
      <c r="AG49" s="152" t="s">
        <v>105</v>
      </c>
      <c r="AH49" s="152" t="s">
        <v>105</v>
      </c>
      <c r="AI49" s="152" t="s">
        <v>105</v>
      </c>
      <c r="AJ49" s="152" t="s">
        <v>105</v>
      </c>
      <c r="AK49" s="152" t="s">
        <v>105</v>
      </c>
      <c r="AL49" s="152" t="s">
        <v>105</v>
      </c>
    </row>
    <row r="50" spans="1:38" x14ac:dyDescent="0.3">
      <c r="A50" s="152" t="s">
        <v>106</v>
      </c>
    </row>
    <row r="51" spans="1:38" x14ac:dyDescent="0.3">
      <c r="A51" s="152" t="s">
        <v>106</v>
      </c>
    </row>
    <row r="52" spans="1:38" x14ac:dyDescent="0.3">
      <c r="A52" s="152" t="s">
        <v>106</v>
      </c>
      <c r="B52" s="152" t="s">
        <v>105</v>
      </c>
      <c r="C52" s="152" t="s">
        <v>105</v>
      </c>
      <c r="D52" s="152" t="s">
        <v>105</v>
      </c>
      <c r="E52" s="152" t="s">
        <v>107</v>
      </c>
      <c r="F52" s="152" t="s">
        <v>105</v>
      </c>
      <c r="G52" s="152" t="s">
        <v>105</v>
      </c>
      <c r="H52" s="152" t="s">
        <v>105</v>
      </c>
      <c r="I52" s="152" t="s">
        <v>105</v>
      </c>
      <c r="J52" s="152" t="s">
        <v>105</v>
      </c>
      <c r="K52" s="152" t="s">
        <v>105</v>
      </c>
      <c r="L52" s="152" t="s">
        <v>105</v>
      </c>
      <c r="M52" s="152" t="s">
        <v>105</v>
      </c>
      <c r="N52" s="152" t="s">
        <v>105</v>
      </c>
      <c r="O52" s="152" t="s">
        <v>105</v>
      </c>
      <c r="P52" s="152" t="s">
        <v>105</v>
      </c>
      <c r="Q52" s="152" t="s">
        <v>105</v>
      </c>
      <c r="R52" s="152" t="s">
        <v>105</v>
      </c>
      <c r="S52" s="152" t="s">
        <v>105</v>
      </c>
      <c r="T52" s="152" t="s">
        <v>105</v>
      </c>
      <c r="U52" s="152" t="s">
        <v>105</v>
      </c>
      <c r="V52" s="152" t="s">
        <v>105</v>
      </c>
      <c r="W52" s="152" t="s">
        <v>105</v>
      </c>
      <c r="X52" s="152" t="s">
        <v>105</v>
      </c>
      <c r="Y52" s="152" t="s">
        <v>105</v>
      </c>
      <c r="Z52" s="152" t="s">
        <v>105</v>
      </c>
      <c r="AA52" s="152" t="s">
        <v>105</v>
      </c>
      <c r="AB52" s="152" t="s">
        <v>105</v>
      </c>
      <c r="AC52" s="152" t="s">
        <v>105</v>
      </c>
      <c r="AD52" s="152" t="s">
        <v>105</v>
      </c>
      <c r="AE52" s="152" t="s">
        <v>105</v>
      </c>
      <c r="AF52" s="152" t="s">
        <v>105</v>
      </c>
      <c r="AG52" s="152" t="s">
        <v>105</v>
      </c>
      <c r="AH52" s="152" t="s">
        <v>105</v>
      </c>
      <c r="AI52" s="152" t="s">
        <v>105</v>
      </c>
      <c r="AJ52" s="152" t="s">
        <v>105</v>
      </c>
      <c r="AK52" s="152" t="s">
        <v>105</v>
      </c>
      <c r="AL52" s="152" t="s">
        <v>105</v>
      </c>
    </row>
    <row r="53" spans="1:38" x14ac:dyDescent="0.3">
      <c r="A53" s="152" t="s">
        <v>106</v>
      </c>
      <c r="B53" s="152" t="s">
        <v>105</v>
      </c>
      <c r="C53" s="152" t="s">
        <v>105</v>
      </c>
      <c r="D53" s="152" t="s">
        <v>105</v>
      </c>
      <c r="E53" s="152" t="s">
        <v>105</v>
      </c>
      <c r="F53" s="152" t="s">
        <v>105</v>
      </c>
      <c r="G53" s="152" t="s">
        <v>105</v>
      </c>
      <c r="H53" s="152" t="s">
        <v>105</v>
      </c>
      <c r="I53" s="152" t="s">
        <v>105</v>
      </c>
      <c r="J53" s="152" t="s">
        <v>105</v>
      </c>
      <c r="K53" s="152" t="s">
        <v>105</v>
      </c>
      <c r="L53" s="152" t="s">
        <v>105</v>
      </c>
      <c r="M53" s="152" t="s">
        <v>105</v>
      </c>
      <c r="N53" s="152" t="s">
        <v>105</v>
      </c>
      <c r="O53" s="152" t="s">
        <v>105</v>
      </c>
      <c r="P53" s="152" t="s">
        <v>105</v>
      </c>
      <c r="Q53" s="152" t="s">
        <v>105</v>
      </c>
      <c r="R53" s="152" t="s">
        <v>105</v>
      </c>
      <c r="S53" s="152" t="s">
        <v>105</v>
      </c>
      <c r="T53" s="152" t="s">
        <v>105</v>
      </c>
      <c r="U53" s="152" t="s">
        <v>105</v>
      </c>
      <c r="V53" s="152" t="s">
        <v>105</v>
      </c>
      <c r="W53" s="152" t="s">
        <v>105</v>
      </c>
      <c r="X53" s="152" t="s">
        <v>105</v>
      </c>
      <c r="Y53" s="152" t="s">
        <v>105</v>
      </c>
      <c r="Z53" s="152" t="s">
        <v>105</v>
      </c>
      <c r="AA53" s="152" t="s">
        <v>105</v>
      </c>
      <c r="AB53" s="152" t="s">
        <v>105</v>
      </c>
      <c r="AC53" s="152" t="s">
        <v>105</v>
      </c>
      <c r="AD53" s="152" t="s">
        <v>105</v>
      </c>
      <c r="AE53" s="152" t="s">
        <v>105</v>
      </c>
      <c r="AF53" s="152" t="s">
        <v>105</v>
      </c>
      <c r="AG53" s="152" t="s">
        <v>105</v>
      </c>
      <c r="AH53" s="152" t="s">
        <v>105</v>
      </c>
      <c r="AI53" s="152" t="s">
        <v>105</v>
      </c>
      <c r="AJ53" s="152" t="s">
        <v>105</v>
      </c>
      <c r="AK53" s="152" t="s">
        <v>105</v>
      </c>
      <c r="AL53" s="152" t="s">
        <v>105</v>
      </c>
    </row>
    <row r="54" spans="1:38" x14ac:dyDescent="0.3">
      <c r="A54" s="152" t="s">
        <v>106</v>
      </c>
      <c r="B54" s="152" t="s">
        <v>105</v>
      </c>
      <c r="C54" s="152" t="s">
        <v>105</v>
      </c>
      <c r="D54" s="152" t="s">
        <v>105</v>
      </c>
      <c r="E54" s="152" t="s">
        <v>105</v>
      </c>
      <c r="F54" s="152" t="s">
        <v>105</v>
      </c>
      <c r="G54" s="152" t="s">
        <v>105</v>
      </c>
      <c r="H54" s="152" t="s">
        <v>105</v>
      </c>
      <c r="I54" s="152" t="s">
        <v>105</v>
      </c>
      <c r="J54" s="152" t="s">
        <v>105</v>
      </c>
      <c r="K54" s="152" t="s">
        <v>105</v>
      </c>
      <c r="L54" s="152" t="s">
        <v>105</v>
      </c>
      <c r="M54" s="152" t="s">
        <v>105</v>
      </c>
      <c r="N54" s="152" t="s">
        <v>105</v>
      </c>
      <c r="O54" s="152" t="s">
        <v>105</v>
      </c>
      <c r="P54" s="152" t="s">
        <v>105</v>
      </c>
      <c r="Q54" s="152" t="s">
        <v>105</v>
      </c>
      <c r="R54" s="152" t="s">
        <v>105</v>
      </c>
      <c r="S54" s="152" t="s">
        <v>105</v>
      </c>
      <c r="T54" s="152" t="s">
        <v>105</v>
      </c>
      <c r="U54" s="152" t="s">
        <v>105</v>
      </c>
      <c r="V54" s="152" t="s">
        <v>105</v>
      </c>
      <c r="W54" s="152" t="s">
        <v>105</v>
      </c>
      <c r="X54" s="152" t="s">
        <v>105</v>
      </c>
      <c r="Y54" s="152" t="s">
        <v>105</v>
      </c>
      <c r="Z54" s="152" t="s">
        <v>105</v>
      </c>
      <c r="AA54" s="152" t="s">
        <v>105</v>
      </c>
      <c r="AB54" s="152" t="s">
        <v>105</v>
      </c>
      <c r="AC54" s="152" t="s">
        <v>105</v>
      </c>
      <c r="AD54" s="152" t="s">
        <v>105</v>
      </c>
      <c r="AE54" s="152" t="s">
        <v>105</v>
      </c>
      <c r="AF54" s="152" t="s">
        <v>105</v>
      </c>
      <c r="AG54" s="152" t="s">
        <v>105</v>
      </c>
      <c r="AH54" s="152" t="s">
        <v>105</v>
      </c>
      <c r="AI54" s="152" t="s">
        <v>105</v>
      </c>
      <c r="AJ54" s="152" t="s">
        <v>105</v>
      </c>
      <c r="AK54" s="152" t="s">
        <v>105</v>
      </c>
      <c r="AL54" s="152" t="s">
        <v>105</v>
      </c>
    </row>
    <row r="55" spans="1:38" x14ac:dyDescent="0.3">
      <c r="A55" s="152" t="s">
        <v>106</v>
      </c>
      <c r="B55" s="152" t="s">
        <v>105</v>
      </c>
      <c r="C55" s="152" t="s">
        <v>105</v>
      </c>
      <c r="D55" s="152" t="s">
        <v>105</v>
      </c>
      <c r="E55" s="152" t="s">
        <v>105</v>
      </c>
      <c r="F55" s="152" t="s">
        <v>105</v>
      </c>
      <c r="G55" s="152" t="s">
        <v>105</v>
      </c>
      <c r="H55" s="152" t="s">
        <v>105</v>
      </c>
      <c r="I55" s="152" t="s">
        <v>105</v>
      </c>
      <c r="J55" s="152" t="s">
        <v>105</v>
      </c>
      <c r="K55" s="152" t="s">
        <v>105</v>
      </c>
      <c r="L55" s="152" t="s">
        <v>105</v>
      </c>
      <c r="M55" s="152" t="s">
        <v>105</v>
      </c>
      <c r="N55" s="152" t="s">
        <v>105</v>
      </c>
      <c r="O55" s="152" t="s">
        <v>105</v>
      </c>
      <c r="P55" s="152" t="s">
        <v>105</v>
      </c>
      <c r="Q55" s="152" t="s">
        <v>105</v>
      </c>
      <c r="R55" s="152" t="s">
        <v>105</v>
      </c>
      <c r="S55" s="152" t="s">
        <v>105</v>
      </c>
      <c r="T55" s="152" t="s">
        <v>105</v>
      </c>
      <c r="U55" s="152" t="s">
        <v>105</v>
      </c>
      <c r="V55" s="152" t="s">
        <v>105</v>
      </c>
      <c r="W55" s="152" t="s">
        <v>105</v>
      </c>
      <c r="X55" s="152" t="s">
        <v>105</v>
      </c>
      <c r="Y55" s="152" t="s">
        <v>105</v>
      </c>
      <c r="Z55" s="152" t="s">
        <v>105</v>
      </c>
      <c r="AA55" s="152" t="s">
        <v>105</v>
      </c>
      <c r="AB55" s="152" t="s">
        <v>105</v>
      </c>
      <c r="AC55" s="152" t="s">
        <v>105</v>
      </c>
      <c r="AD55" s="152" t="s">
        <v>105</v>
      </c>
      <c r="AE55" s="152" t="s">
        <v>105</v>
      </c>
      <c r="AF55" s="152" t="s">
        <v>105</v>
      </c>
      <c r="AG55" s="152" t="s">
        <v>105</v>
      </c>
      <c r="AH55" s="152" t="s">
        <v>105</v>
      </c>
      <c r="AI55" s="152" t="s">
        <v>105</v>
      </c>
      <c r="AJ55" s="152" t="s">
        <v>105</v>
      </c>
      <c r="AK55" s="152" t="s">
        <v>105</v>
      </c>
      <c r="AL55" s="152" t="s">
        <v>105</v>
      </c>
    </row>
    <row r="56" spans="1:38" x14ac:dyDescent="0.3">
      <c r="A56" s="152" t="s">
        <v>106</v>
      </c>
      <c r="B56" s="152" t="s">
        <v>105</v>
      </c>
      <c r="C56" s="152" t="s">
        <v>105</v>
      </c>
      <c r="D56" s="152" t="s">
        <v>105</v>
      </c>
      <c r="E56" s="152" t="s">
        <v>105</v>
      </c>
      <c r="F56" s="152" t="s">
        <v>105</v>
      </c>
      <c r="G56" s="152" t="s">
        <v>105</v>
      </c>
      <c r="H56" s="152" t="s">
        <v>105</v>
      </c>
      <c r="I56" s="152" t="s">
        <v>105</v>
      </c>
      <c r="J56" s="152" t="s">
        <v>105</v>
      </c>
      <c r="K56" s="152" t="s">
        <v>105</v>
      </c>
      <c r="L56" s="152" t="s">
        <v>105</v>
      </c>
      <c r="M56" s="152" t="s">
        <v>105</v>
      </c>
      <c r="N56" s="152" t="s">
        <v>105</v>
      </c>
      <c r="O56" s="152" t="s">
        <v>105</v>
      </c>
      <c r="P56" s="152" t="s">
        <v>105</v>
      </c>
      <c r="Q56" s="152" t="s">
        <v>105</v>
      </c>
      <c r="R56" s="152" t="s">
        <v>105</v>
      </c>
      <c r="S56" s="152" t="s">
        <v>105</v>
      </c>
      <c r="T56" s="152" t="s">
        <v>105</v>
      </c>
      <c r="U56" s="152" t="s">
        <v>105</v>
      </c>
      <c r="V56" s="152" t="s">
        <v>105</v>
      </c>
      <c r="W56" s="152" t="s">
        <v>105</v>
      </c>
      <c r="X56" s="152" t="s">
        <v>105</v>
      </c>
      <c r="Y56" s="152" t="s">
        <v>105</v>
      </c>
      <c r="Z56" s="152" t="s">
        <v>105</v>
      </c>
      <c r="AA56" s="152" t="s">
        <v>105</v>
      </c>
      <c r="AB56" s="152" t="s">
        <v>105</v>
      </c>
      <c r="AC56" s="152" t="s">
        <v>105</v>
      </c>
      <c r="AD56" s="152" t="s">
        <v>105</v>
      </c>
      <c r="AE56" s="152" t="s">
        <v>105</v>
      </c>
      <c r="AF56" s="152" t="s">
        <v>105</v>
      </c>
      <c r="AG56" s="152" t="s">
        <v>105</v>
      </c>
      <c r="AH56" s="152" t="s">
        <v>105</v>
      </c>
      <c r="AI56" s="152" t="s">
        <v>105</v>
      </c>
      <c r="AJ56" s="152" t="s">
        <v>105</v>
      </c>
      <c r="AK56" s="152" t="s">
        <v>105</v>
      </c>
      <c r="AL56" s="152" t="s">
        <v>105</v>
      </c>
    </row>
    <row r="57" spans="1:38" x14ac:dyDescent="0.3">
      <c r="A57" s="152" t="s">
        <v>106</v>
      </c>
    </row>
    <row r="58" spans="1:38" x14ac:dyDescent="0.3">
      <c r="A58" s="152" t="s">
        <v>106</v>
      </c>
    </row>
    <row r="59" spans="1:38" x14ac:dyDescent="0.3">
      <c r="A59" s="152" t="s">
        <v>108</v>
      </c>
      <c r="B59" s="152">
        <v>7.55</v>
      </c>
      <c r="C59" s="152">
        <v>0.44999999999999996</v>
      </c>
      <c r="D59" s="152">
        <v>0.7</v>
      </c>
      <c r="E59" s="152">
        <v>1.1000000000000001</v>
      </c>
      <c r="F59" s="152">
        <v>0.75</v>
      </c>
      <c r="G59" s="152">
        <v>0.75</v>
      </c>
      <c r="H59" s="152">
        <v>0.6</v>
      </c>
      <c r="I59" s="152">
        <v>0.8</v>
      </c>
      <c r="J59" s="152">
        <v>1</v>
      </c>
      <c r="K59" s="152">
        <v>0.55000000000000004</v>
      </c>
      <c r="L59" s="152">
        <v>0.7</v>
      </c>
      <c r="M59" s="152">
        <v>0.6</v>
      </c>
      <c r="N59" s="152">
        <v>0.64999999999999991</v>
      </c>
      <c r="O59" s="152">
        <v>0.8</v>
      </c>
      <c r="P59" s="152">
        <v>0.95</v>
      </c>
      <c r="Q59" s="152">
        <v>0.85</v>
      </c>
      <c r="R59" s="152">
        <v>1.25</v>
      </c>
      <c r="S59" s="152">
        <v>1</v>
      </c>
      <c r="T59" s="152">
        <v>1.3</v>
      </c>
      <c r="U59" s="152">
        <v>1.05</v>
      </c>
      <c r="V59" s="152">
        <v>0.6</v>
      </c>
      <c r="W59" s="152">
        <v>3.05</v>
      </c>
      <c r="X59" s="152">
        <v>0.7</v>
      </c>
      <c r="Y59" s="152">
        <v>1.2</v>
      </c>
      <c r="Z59" s="152">
        <v>0.6</v>
      </c>
      <c r="AA59" s="152">
        <v>0.8</v>
      </c>
      <c r="AB59" s="152">
        <v>2.2999999999999998</v>
      </c>
      <c r="AC59" s="152" t="e">
        <v>#DIV/0!</v>
      </c>
      <c r="AD59" s="152" t="e">
        <v>#DIV/0!</v>
      </c>
      <c r="AE59" s="152" t="e">
        <v>#DIV/0!</v>
      </c>
      <c r="AF59" s="152" t="e">
        <v>#DIV/0!</v>
      </c>
      <c r="AG59" s="152" t="e">
        <v>#DIV/0!</v>
      </c>
      <c r="AH59" s="152" t="e">
        <v>#DIV/0!</v>
      </c>
      <c r="AI59" s="152" t="e">
        <v>#DIV/0!</v>
      </c>
      <c r="AJ59" s="152" t="e">
        <v>#DIV/0!</v>
      </c>
      <c r="AK59" s="152" t="e">
        <v>#DIV/0!</v>
      </c>
      <c r="AL59" s="152">
        <v>1.05</v>
      </c>
    </row>
    <row r="60" spans="1:38" x14ac:dyDescent="0.3">
      <c r="A60" s="152" t="s">
        <v>108</v>
      </c>
      <c r="B60" s="152">
        <v>7.5</v>
      </c>
      <c r="C60" s="152">
        <v>0.85000000000000009</v>
      </c>
      <c r="D60" s="152">
        <v>1.7000000000000002</v>
      </c>
      <c r="E60" s="152">
        <v>2.2999999999999998</v>
      </c>
      <c r="F60" s="152">
        <v>3.1</v>
      </c>
      <c r="G60" s="152">
        <v>3</v>
      </c>
      <c r="H60" s="152">
        <v>2.5499999999999998</v>
      </c>
      <c r="I60" s="152">
        <v>3.4000000000000004</v>
      </c>
      <c r="J60" s="152">
        <v>3</v>
      </c>
      <c r="K60" s="152">
        <v>3.6</v>
      </c>
      <c r="L60" s="152">
        <v>4.8000000000000007</v>
      </c>
      <c r="M60" s="152">
        <v>4.05</v>
      </c>
      <c r="N60" s="152">
        <v>4.3</v>
      </c>
      <c r="O60" s="152">
        <v>4.55</v>
      </c>
      <c r="P60" s="152">
        <v>3.5</v>
      </c>
      <c r="Q60" s="152">
        <v>2.95</v>
      </c>
      <c r="R60" s="152">
        <v>4.55</v>
      </c>
      <c r="S60" s="152">
        <v>2.4000000000000004</v>
      </c>
      <c r="T60" s="152">
        <v>3.95</v>
      </c>
      <c r="U60" s="152">
        <v>3.3</v>
      </c>
      <c r="V60" s="152">
        <v>3.1500000000000004</v>
      </c>
      <c r="W60" s="152">
        <v>3.6</v>
      </c>
      <c r="X60" s="152">
        <v>2.95</v>
      </c>
      <c r="Y60" s="152">
        <v>4</v>
      </c>
      <c r="Z60" s="152">
        <v>4.0999999999999996</v>
      </c>
      <c r="AA60" s="152">
        <v>3.7</v>
      </c>
      <c r="AB60" s="152">
        <v>5</v>
      </c>
      <c r="AC60" s="152">
        <v>3.3</v>
      </c>
      <c r="AD60" s="152">
        <v>5.15</v>
      </c>
      <c r="AE60" s="152">
        <v>4.45</v>
      </c>
      <c r="AF60" s="152">
        <v>5</v>
      </c>
      <c r="AG60" s="152">
        <v>4.95</v>
      </c>
      <c r="AH60" s="152">
        <v>6.3</v>
      </c>
      <c r="AI60" s="152">
        <v>8.3000000000000007</v>
      </c>
      <c r="AJ60" s="152">
        <v>6.5500000000000007</v>
      </c>
      <c r="AK60" s="152">
        <v>5.4499999999999993</v>
      </c>
      <c r="AL60" s="152">
        <v>5.8</v>
      </c>
    </row>
    <row r="61" spans="1:38" x14ac:dyDescent="0.3">
      <c r="A61" s="152" t="s">
        <v>108</v>
      </c>
      <c r="B61" s="152">
        <v>6.6</v>
      </c>
      <c r="C61" s="152">
        <v>0.8</v>
      </c>
      <c r="D61" s="152">
        <v>4.25</v>
      </c>
      <c r="E61" s="152">
        <v>6.2</v>
      </c>
      <c r="F61" s="152">
        <v>6.2</v>
      </c>
      <c r="G61" s="152">
        <v>7.45</v>
      </c>
      <c r="H61" s="152">
        <v>5.9</v>
      </c>
      <c r="I61" s="152">
        <v>4.75</v>
      </c>
      <c r="J61" s="152">
        <v>7.05</v>
      </c>
      <c r="K61" s="152">
        <v>5.25</v>
      </c>
      <c r="L61" s="152">
        <v>5.5500000000000007</v>
      </c>
      <c r="M61" s="152">
        <v>4.8</v>
      </c>
      <c r="N61" s="152">
        <v>4.25</v>
      </c>
      <c r="O61" s="152">
        <v>3.75</v>
      </c>
      <c r="P61" s="152">
        <v>3.35</v>
      </c>
      <c r="Q61" s="152">
        <v>3.55</v>
      </c>
      <c r="R61" s="152">
        <v>4.4000000000000004</v>
      </c>
      <c r="S61" s="152">
        <v>2.65</v>
      </c>
      <c r="T61" s="152">
        <v>3.45</v>
      </c>
      <c r="U61" s="152">
        <v>2.25</v>
      </c>
      <c r="V61" s="152">
        <v>2</v>
      </c>
      <c r="W61" s="152">
        <v>2.75</v>
      </c>
      <c r="X61" s="152">
        <v>2.0999999999999996</v>
      </c>
      <c r="Y61" s="152">
        <v>2.2999999999999998</v>
      </c>
      <c r="Z61" s="152">
        <v>2.15</v>
      </c>
      <c r="AA61" s="152">
        <v>3.05</v>
      </c>
      <c r="AB61" s="152">
        <v>2.6</v>
      </c>
      <c r="AC61" s="152">
        <v>2</v>
      </c>
      <c r="AD61" s="152">
        <v>2.15</v>
      </c>
      <c r="AE61" s="152">
        <v>1.9</v>
      </c>
      <c r="AF61" s="152">
        <v>2.15</v>
      </c>
      <c r="AG61" s="152">
        <v>2.2999999999999998</v>
      </c>
      <c r="AH61" s="152">
        <v>2.25</v>
      </c>
      <c r="AI61" s="152">
        <v>3.05</v>
      </c>
      <c r="AJ61" s="152">
        <v>2.0499999999999998</v>
      </c>
      <c r="AK61" s="152">
        <v>1.95</v>
      </c>
      <c r="AL61" s="152">
        <v>1.3</v>
      </c>
    </row>
    <row r="62" spans="1:38" x14ac:dyDescent="0.3">
      <c r="A62" s="152" t="s">
        <v>108</v>
      </c>
      <c r="B62" s="152">
        <v>9.9499999999999993</v>
      </c>
      <c r="C62" s="152">
        <v>0.4</v>
      </c>
      <c r="D62" s="152">
        <v>3</v>
      </c>
      <c r="E62" s="152">
        <v>6.15</v>
      </c>
      <c r="F62" s="152">
        <v>5.05</v>
      </c>
      <c r="G62" s="152">
        <v>4.6999999999999993</v>
      </c>
      <c r="H62" s="152">
        <v>6.0500000000000007</v>
      </c>
      <c r="I62" s="152">
        <v>5.7</v>
      </c>
      <c r="J62" s="152">
        <v>5.6</v>
      </c>
      <c r="K62" s="152">
        <v>4.3</v>
      </c>
      <c r="L62" s="152">
        <v>8.4</v>
      </c>
      <c r="M62" s="152">
        <v>4.5999999999999996</v>
      </c>
      <c r="N62" s="152">
        <v>5.35</v>
      </c>
      <c r="O62" s="152">
        <v>4.3499999999999996</v>
      </c>
      <c r="P62" s="152">
        <v>4.1500000000000004</v>
      </c>
      <c r="Q62" s="152">
        <v>5.25</v>
      </c>
      <c r="R62" s="152">
        <v>4.2</v>
      </c>
      <c r="S62" s="152">
        <v>3.7</v>
      </c>
      <c r="T62" s="152">
        <v>6</v>
      </c>
      <c r="U62" s="152">
        <v>4.3499999999999996</v>
      </c>
      <c r="V62" s="152">
        <v>4.0999999999999996</v>
      </c>
      <c r="W62" s="152">
        <v>3.8000000000000003</v>
      </c>
      <c r="X62" s="152">
        <v>4.3</v>
      </c>
      <c r="Y62" s="152">
        <v>4.95</v>
      </c>
      <c r="Z62" s="152">
        <v>2.1500000000000004</v>
      </c>
      <c r="AA62" s="152">
        <v>2.6</v>
      </c>
      <c r="AB62" s="152">
        <v>3.1</v>
      </c>
      <c r="AC62" s="152">
        <v>3.55</v>
      </c>
      <c r="AD62" s="152">
        <v>2.7</v>
      </c>
      <c r="AE62" s="152">
        <v>4.4000000000000004</v>
      </c>
      <c r="AF62" s="152">
        <v>3.9</v>
      </c>
      <c r="AG62" s="152">
        <v>1.5</v>
      </c>
      <c r="AH62" s="152">
        <v>2.4</v>
      </c>
      <c r="AI62" s="152">
        <v>1.85</v>
      </c>
      <c r="AJ62" s="152">
        <v>1.75</v>
      </c>
      <c r="AK62" s="152">
        <v>1.85</v>
      </c>
      <c r="AL62" s="152">
        <v>1.25</v>
      </c>
    </row>
    <row r="63" spans="1:38" x14ac:dyDescent="0.3">
      <c r="A63" s="152" t="s">
        <v>108</v>
      </c>
      <c r="B63" s="152">
        <v>5.5</v>
      </c>
      <c r="C63" s="152">
        <v>1</v>
      </c>
      <c r="D63" s="152">
        <v>2.75</v>
      </c>
      <c r="E63" s="152">
        <v>3.6</v>
      </c>
      <c r="F63" s="152">
        <v>4.75</v>
      </c>
      <c r="G63" s="152">
        <v>5.15</v>
      </c>
      <c r="H63" s="152">
        <v>5.4499999999999993</v>
      </c>
      <c r="I63" s="152">
        <v>4.55</v>
      </c>
      <c r="J63" s="152">
        <v>5.85</v>
      </c>
      <c r="K63" s="152">
        <v>4.75</v>
      </c>
      <c r="L63" s="152">
        <v>4.8499999999999996</v>
      </c>
      <c r="M63" s="152">
        <v>5.15</v>
      </c>
      <c r="N63" s="152">
        <v>4.8499999999999996</v>
      </c>
      <c r="O63" s="152">
        <v>4.8000000000000007</v>
      </c>
      <c r="P63" s="152">
        <v>4.7</v>
      </c>
      <c r="Q63" s="152">
        <v>4.8000000000000007</v>
      </c>
      <c r="R63" s="152">
        <v>5.45</v>
      </c>
      <c r="S63" s="152">
        <v>3.8</v>
      </c>
      <c r="T63" s="152">
        <v>5.5</v>
      </c>
      <c r="U63" s="152">
        <v>4.5999999999999996</v>
      </c>
      <c r="V63" s="152">
        <v>4.45</v>
      </c>
      <c r="W63" s="152">
        <v>4.8</v>
      </c>
      <c r="X63" s="152">
        <v>6.3000000000000007</v>
      </c>
      <c r="Y63" s="152">
        <v>4.5999999999999996</v>
      </c>
      <c r="Z63" s="152">
        <v>4.55</v>
      </c>
      <c r="AA63" s="152">
        <v>4.5</v>
      </c>
      <c r="AB63" s="152">
        <v>4.4000000000000004</v>
      </c>
      <c r="AC63" s="152">
        <v>4.5500000000000007</v>
      </c>
      <c r="AD63" s="152">
        <v>4.3499999999999996</v>
      </c>
      <c r="AE63" s="152">
        <v>4.7</v>
      </c>
      <c r="AF63" s="152">
        <v>4.7</v>
      </c>
      <c r="AG63" s="152">
        <v>6.6999999999999993</v>
      </c>
      <c r="AH63" s="152">
        <v>5.55</v>
      </c>
      <c r="AI63" s="152">
        <v>5.0999999999999996</v>
      </c>
      <c r="AJ63" s="152">
        <v>4.6500000000000004</v>
      </c>
      <c r="AK63" s="152">
        <v>4.1999999999999993</v>
      </c>
      <c r="AL63" s="152">
        <v>5.3000000000000007</v>
      </c>
    </row>
    <row r="64" spans="1:38" x14ac:dyDescent="0.3">
      <c r="A64" s="152" t="s">
        <v>108</v>
      </c>
      <c r="B64" s="152">
        <v>5.4</v>
      </c>
      <c r="C64" s="152">
        <v>1.4</v>
      </c>
      <c r="D64" s="152">
        <v>3.6</v>
      </c>
      <c r="E64" s="152">
        <v>4.5999999999999996</v>
      </c>
      <c r="F64" s="152">
        <v>6</v>
      </c>
      <c r="G64" s="152">
        <v>29.1</v>
      </c>
      <c r="H64" s="152">
        <v>5.5</v>
      </c>
      <c r="I64" s="152">
        <v>4.05</v>
      </c>
      <c r="J64" s="152">
        <v>3.8000000000000003</v>
      </c>
      <c r="K64" s="152">
        <v>4.95</v>
      </c>
      <c r="L64" s="152">
        <v>5.65</v>
      </c>
      <c r="M64" s="152">
        <v>5.1999999999999993</v>
      </c>
      <c r="N64" s="152">
        <v>3.6</v>
      </c>
      <c r="O64" s="152">
        <v>4.05</v>
      </c>
      <c r="P64" s="152">
        <v>4.45</v>
      </c>
      <c r="Q64" s="152">
        <v>3.0999999999999996</v>
      </c>
      <c r="R64" s="152">
        <v>4.55</v>
      </c>
      <c r="S64" s="152">
        <v>4.05</v>
      </c>
      <c r="T64" s="152">
        <v>2.8</v>
      </c>
      <c r="U64" s="152">
        <v>3.0999999999999996</v>
      </c>
      <c r="V64" s="152">
        <v>3.1</v>
      </c>
      <c r="W64" s="152">
        <v>4.5</v>
      </c>
      <c r="X64" s="152">
        <v>4.25</v>
      </c>
      <c r="Y64" s="152">
        <v>2.6</v>
      </c>
      <c r="Z64" s="152">
        <v>3.3499999999999996</v>
      </c>
      <c r="AA64" s="152">
        <v>3.3</v>
      </c>
      <c r="AB64" s="152">
        <v>2.35</v>
      </c>
      <c r="AC64" s="152">
        <v>2.7</v>
      </c>
      <c r="AD64" s="152">
        <v>3.3</v>
      </c>
      <c r="AE64" s="152">
        <v>2.6</v>
      </c>
      <c r="AF64" s="152">
        <v>2.8</v>
      </c>
      <c r="AG64" s="152">
        <v>2.7</v>
      </c>
      <c r="AH64" s="152">
        <v>4.05</v>
      </c>
      <c r="AI64" s="152">
        <v>4.1999999999999993</v>
      </c>
      <c r="AJ64" s="152">
        <v>4.5500000000000007</v>
      </c>
      <c r="AK64" s="152">
        <v>3.3</v>
      </c>
      <c r="AL64" s="152">
        <v>6.5500000000000007</v>
      </c>
    </row>
    <row r="65" spans="1:38" x14ac:dyDescent="0.3">
      <c r="A65" s="152" t="s">
        <v>108</v>
      </c>
    </row>
    <row r="66" spans="1:38" x14ac:dyDescent="0.3">
      <c r="A66" s="152" t="s">
        <v>108</v>
      </c>
    </row>
    <row r="67" spans="1:38" x14ac:dyDescent="0.3">
      <c r="A67" s="152" t="s">
        <v>96</v>
      </c>
      <c r="B67" s="152">
        <v>18.7</v>
      </c>
      <c r="C67" s="152">
        <v>1.2</v>
      </c>
      <c r="D67" s="152">
        <v>5.5</v>
      </c>
      <c r="E67" s="152">
        <v>11.9</v>
      </c>
      <c r="F67" s="152">
        <v>10.9</v>
      </c>
      <c r="G67" s="152">
        <v>9.5</v>
      </c>
      <c r="H67" s="152">
        <v>8.6999999999999993</v>
      </c>
      <c r="I67" s="152">
        <v>8.6</v>
      </c>
      <c r="J67" s="152">
        <v>11.6</v>
      </c>
      <c r="K67" s="152">
        <v>10.7</v>
      </c>
      <c r="L67" s="152">
        <v>9.6</v>
      </c>
      <c r="M67" s="152">
        <v>10.7</v>
      </c>
      <c r="N67" s="152">
        <v>9.3000000000000007</v>
      </c>
      <c r="O67" s="152">
        <v>11.7</v>
      </c>
      <c r="P67" s="152">
        <v>12.7</v>
      </c>
      <c r="Q67" s="152">
        <v>11.7</v>
      </c>
      <c r="R67" s="152">
        <v>12.5</v>
      </c>
      <c r="S67" s="152">
        <v>11.8</v>
      </c>
      <c r="T67" s="152">
        <v>11.2</v>
      </c>
      <c r="U67" s="152">
        <v>14</v>
      </c>
      <c r="V67" s="152">
        <v>11.8</v>
      </c>
      <c r="W67" s="152">
        <v>17.3</v>
      </c>
      <c r="X67" s="152">
        <v>17.5</v>
      </c>
      <c r="Y67" s="152">
        <v>18.899999999999999</v>
      </c>
      <c r="Z67" s="152">
        <v>16.600000000000001</v>
      </c>
      <c r="AA67" s="152">
        <v>15.5</v>
      </c>
      <c r="AB67" s="152">
        <v>13.9</v>
      </c>
      <c r="AC67" s="152">
        <v>15.3</v>
      </c>
      <c r="AD67" s="152">
        <v>15.2</v>
      </c>
      <c r="AE67" s="152">
        <v>13</v>
      </c>
      <c r="AF67" s="152">
        <v>15.5</v>
      </c>
      <c r="AG67" s="152">
        <v>15.5</v>
      </c>
      <c r="AH67" s="152">
        <v>16.399999999999999</v>
      </c>
      <c r="AI67" s="152">
        <v>15.4</v>
      </c>
      <c r="AJ67" s="152">
        <v>12.4</v>
      </c>
      <c r="AK67" s="152">
        <v>12.6</v>
      </c>
      <c r="AL67" s="152">
        <v>14.1</v>
      </c>
    </row>
    <row r="68" spans="1:38" x14ac:dyDescent="0.3">
      <c r="A68" s="152" t="s">
        <v>96</v>
      </c>
      <c r="B68" s="152">
        <v>19.600000000000001</v>
      </c>
      <c r="C68" s="152">
        <v>1.8</v>
      </c>
      <c r="D68" s="152">
        <v>5.2</v>
      </c>
      <c r="E68" s="152">
        <v>5.2</v>
      </c>
      <c r="F68" s="152">
        <v>9.1</v>
      </c>
      <c r="G68" s="152">
        <v>10.5</v>
      </c>
      <c r="H68" s="152">
        <v>11.3</v>
      </c>
      <c r="I68" s="152">
        <v>11.4</v>
      </c>
      <c r="J68" s="152">
        <v>12.2</v>
      </c>
      <c r="K68" s="152">
        <v>10.9</v>
      </c>
      <c r="L68" s="152">
        <v>11.6</v>
      </c>
      <c r="M68" s="152">
        <v>14.1</v>
      </c>
      <c r="N68" s="152">
        <v>14.9</v>
      </c>
      <c r="O68" s="152">
        <v>13.3</v>
      </c>
      <c r="P68" s="152">
        <v>13.6</v>
      </c>
      <c r="Q68" s="152">
        <v>17</v>
      </c>
      <c r="R68" s="152">
        <v>19.100000000000001</v>
      </c>
      <c r="S68" s="152">
        <v>18</v>
      </c>
      <c r="T68" s="152">
        <v>17</v>
      </c>
      <c r="U68" s="152">
        <v>20.100000000000001</v>
      </c>
      <c r="V68" s="152">
        <v>23.3</v>
      </c>
      <c r="W68" s="152">
        <v>24.6</v>
      </c>
      <c r="X68" s="152">
        <v>20.6</v>
      </c>
      <c r="Y68" s="152">
        <v>22.7</v>
      </c>
      <c r="Z68" s="152">
        <v>19.100000000000001</v>
      </c>
      <c r="AA68" s="152">
        <v>16.600000000000001</v>
      </c>
      <c r="AB68" s="152">
        <v>20.8</v>
      </c>
      <c r="AC68" s="152">
        <v>17.7</v>
      </c>
      <c r="AD68" s="152">
        <v>17.5</v>
      </c>
      <c r="AE68" s="152">
        <v>19.399999999999999</v>
      </c>
      <c r="AF68" s="152">
        <v>18.8</v>
      </c>
      <c r="AG68" s="152">
        <v>21.4</v>
      </c>
      <c r="AH68" s="152">
        <v>23.7</v>
      </c>
      <c r="AI68" s="152">
        <v>18.2</v>
      </c>
      <c r="AJ68" s="152">
        <v>18.7</v>
      </c>
      <c r="AK68" s="152">
        <v>17.600000000000001</v>
      </c>
      <c r="AL68" s="152">
        <v>19</v>
      </c>
    </row>
    <row r="69" spans="1:38" x14ac:dyDescent="0.3">
      <c r="A69" s="152" t="s">
        <v>96</v>
      </c>
      <c r="B69" s="152">
        <v>13.7</v>
      </c>
      <c r="C69" s="152">
        <v>1.3</v>
      </c>
      <c r="D69" s="152">
        <v>11.8</v>
      </c>
      <c r="E69" s="152">
        <v>17.2</v>
      </c>
      <c r="F69" s="152">
        <v>19.399999999999999</v>
      </c>
      <c r="G69" s="152">
        <v>20.5</v>
      </c>
      <c r="H69" s="152">
        <v>18.600000000000001</v>
      </c>
      <c r="I69" s="152">
        <v>19.100000000000001</v>
      </c>
      <c r="J69" s="152">
        <v>20.7</v>
      </c>
      <c r="K69" s="152">
        <v>18.8</v>
      </c>
      <c r="L69" s="152">
        <v>21.4</v>
      </c>
      <c r="M69" s="152">
        <v>21.1</v>
      </c>
      <c r="N69" s="152">
        <v>19.5</v>
      </c>
      <c r="O69" s="152">
        <v>19.7</v>
      </c>
      <c r="P69" s="152">
        <v>19</v>
      </c>
      <c r="Q69" s="152">
        <v>19.600000000000001</v>
      </c>
      <c r="R69" s="152">
        <v>18.399999999999999</v>
      </c>
      <c r="S69" s="152">
        <v>1.53</v>
      </c>
      <c r="T69" s="152">
        <v>16.100000000000001</v>
      </c>
      <c r="U69" s="152">
        <v>16</v>
      </c>
      <c r="V69" s="152">
        <v>13.8</v>
      </c>
      <c r="W69" s="152">
        <v>15.7</v>
      </c>
      <c r="X69" s="152">
        <v>13.3</v>
      </c>
      <c r="Y69" s="152">
        <v>12.3</v>
      </c>
      <c r="Z69" s="152">
        <v>12.4</v>
      </c>
      <c r="AA69" s="152">
        <v>9.1999999999999993</v>
      </c>
      <c r="AB69" s="152">
        <v>11.1</v>
      </c>
      <c r="AC69" s="152">
        <v>11</v>
      </c>
      <c r="AD69" s="152">
        <v>11.9</v>
      </c>
      <c r="AE69" s="152">
        <v>12</v>
      </c>
      <c r="AF69" s="152">
        <v>10.6</v>
      </c>
      <c r="AG69" s="152">
        <v>8.8000000000000007</v>
      </c>
      <c r="AH69" s="152">
        <v>9.6</v>
      </c>
      <c r="AI69" s="152">
        <v>12.3</v>
      </c>
      <c r="AJ69" s="152">
        <v>10.8</v>
      </c>
      <c r="AK69" s="152">
        <v>16.7</v>
      </c>
      <c r="AL69" s="152">
        <v>11.3</v>
      </c>
    </row>
    <row r="70" spans="1:38" x14ac:dyDescent="0.3">
      <c r="A70" s="152" t="s">
        <v>96</v>
      </c>
      <c r="B70" s="152">
        <v>12.3</v>
      </c>
      <c r="C70" s="152">
        <v>1.2</v>
      </c>
      <c r="D70" s="152">
        <v>1.2</v>
      </c>
      <c r="E70" s="152">
        <v>3.1</v>
      </c>
      <c r="F70" s="152">
        <v>1.9</v>
      </c>
      <c r="G70" s="152">
        <v>1.9</v>
      </c>
      <c r="H70" s="152">
        <v>2.2999999999999998</v>
      </c>
      <c r="I70" s="152">
        <v>2.1</v>
      </c>
      <c r="J70" s="152">
        <v>2.8</v>
      </c>
      <c r="K70" s="152">
        <v>2.4</v>
      </c>
      <c r="L70" s="152">
        <v>2</v>
      </c>
      <c r="M70" s="152">
        <v>2.2999999999999998</v>
      </c>
      <c r="N70" s="152">
        <v>2.4</v>
      </c>
      <c r="O70" s="152">
        <v>2.5</v>
      </c>
      <c r="P70" s="152">
        <v>2.5</v>
      </c>
      <c r="Q70" s="152">
        <v>2.6</v>
      </c>
      <c r="R70" s="152">
        <v>3.7</v>
      </c>
      <c r="S70" s="152">
        <v>3</v>
      </c>
      <c r="T70" s="152">
        <v>2.8</v>
      </c>
      <c r="U70" s="152">
        <v>2.9</v>
      </c>
      <c r="V70" s="152">
        <v>2.5</v>
      </c>
      <c r="W70" s="152">
        <v>4.7</v>
      </c>
      <c r="X70" s="152">
        <v>2.2000000000000002</v>
      </c>
      <c r="Y70" s="152">
        <v>2.8</v>
      </c>
      <c r="Z70" s="152">
        <v>2.2000000000000002</v>
      </c>
      <c r="AA70" s="152">
        <v>2.2999999999999998</v>
      </c>
      <c r="AB70" s="152">
        <v>6.7</v>
      </c>
      <c r="AL70" s="152">
        <v>3.6</v>
      </c>
    </row>
    <row r="71" spans="1:38" x14ac:dyDescent="0.3">
      <c r="A71" s="152" t="s">
        <v>96</v>
      </c>
      <c r="B71" s="152">
        <v>12.3</v>
      </c>
      <c r="C71" s="152">
        <v>2</v>
      </c>
      <c r="D71" s="152">
        <v>3</v>
      </c>
      <c r="E71" s="152">
        <v>3.5</v>
      </c>
      <c r="F71" s="152">
        <v>4.5</v>
      </c>
      <c r="G71" s="152">
        <v>4.8</v>
      </c>
      <c r="H71" s="152">
        <v>4.0999999999999996</v>
      </c>
      <c r="I71" s="152">
        <v>4.7</v>
      </c>
      <c r="J71" s="152">
        <v>4.4000000000000004</v>
      </c>
      <c r="K71" s="152">
        <v>5</v>
      </c>
      <c r="L71" s="152">
        <v>6.6</v>
      </c>
      <c r="M71" s="152">
        <v>6.2</v>
      </c>
      <c r="N71" s="152">
        <v>6.2</v>
      </c>
      <c r="O71" s="152">
        <v>6</v>
      </c>
      <c r="P71" s="152">
        <v>5.6</v>
      </c>
      <c r="Q71" s="152">
        <v>6.2</v>
      </c>
      <c r="R71" s="152">
        <v>8.1</v>
      </c>
      <c r="S71" s="152">
        <v>5.8</v>
      </c>
      <c r="T71" s="152">
        <v>7.1</v>
      </c>
      <c r="U71" s="152">
        <v>7.6</v>
      </c>
      <c r="V71" s="152">
        <v>6.9</v>
      </c>
      <c r="W71" s="152">
        <v>7.2</v>
      </c>
      <c r="X71" s="152">
        <v>7.2</v>
      </c>
      <c r="Y71" s="152">
        <v>6.9</v>
      </c>
      <c r="Z71" s="152">
        <v>9</v>
      </c>
      <c r="AA71" s="152">
        <v>8.3000000000000007</v>
      </c>
      <c r="AB71" s="152">
        <v>10.6</v>
      </c>
      <c r="AC71" s="152">
        <v>8.6999999999999993</v>
      </c>
      <c r="AD71" s="152">
        <v>10.199999999999999</v>
      </c>
      <c r="AE71" s="152">
        <v>10.199999999999999</v>
      </c>
      <c r="AF71" s="152">
        <v>11.1</v>
      </c>
      <c r="AG71" s="152">
        <v>12.2</v>
      </c>
      <c r="AH71" s="152">
        <v>15.6</v>
      </c>
      <c r="AI71" s="152">
        <v>16.5</v>
      </c>
      <c r="AJ71" s="152">
        <v>14</v>
      </c>
      <c r="AK71" s="152">
        <v>13.1</v>
      </c>
      <c r="AL71" s="152">
        <v>13</v>
      </c>
    </row>
    <row r="72" spans="1:38" x14ac:dyDescent="0.3">
      <c r="A72" s="152" t="s">
        <v>96</v>
      </c>
      <c r="B72" s="152">
        <v>12.6</v>
      </c>
      <c r="C72" s="152">
        <v>0.8</v>
      </c>
      <c r="D72" s="152">
        <v>5.0999999999999996</v>
      </c>
      <c r="E72" s="152">
        <v>8.5</v>
      </c>
      <c r="F72" s="152">
        <v>10.3</v>
      </c>
      <c r="G72" s="152">
        <v>9.8000000000000007</v>
      </c>
      <c r="H72" s="152">
        <v>13.1</v>
      </c>
      <c r="I72" s="152">
        <v>11.8</v>
      </c>
      <c r="J72" s="152">
        <v>10.199999999999999</v>
      </c>
      <c r="K72" s="152">
        <v>13.3</v>
      </c>
      <c r="L72" s="152">
        <v>12.4</v>
      </c>
      <c r="M72" s="152">
        <v>11.8</v>
      </c>
      <c r="N72" s="152">
        <v>12.1</v>
      </c>
      <c r="O72" s="152">
        <v>13.5</v>
      </c>
      <c r="P72" s="152">
        <v>12.2</v>
      </c>
      <c r="Q72" s="152">
        <v>13.3</v>
      </c>
      <c r="R72" s="152">
        <v>11.1</v>
      </c>
      <c r="S72" s="152">
        <v>11.2</v>
      </c>
      <c r="T72" s="152">
        <v>12.6</v>
      </c>
      <c r="U72" s="152">
        <v>11.5</v>
      </c>
      <c r="V72" s="152">
        <v>15.6</v>
      </c>
      <c r="W72" s="152">
        <v>9.8000000000000007</v>
      </c>
      <c r="X72" s="152">
        <v>16.399999999999999</v>
      </c>
      <c r="Y72" s="152">
        <v>9.3000000000000007</v>
      </c>
      <c r="Z72" s="152">
        <v>11.4</v>
      </c>
      <c r="AA72" s="152">
        <v>13.1</v>
      </c>
      <c r="AB72" s="152">
        <v>9.8000000000000007</v>
      </c>
      <c r="AC72" s="152">
        <v>16.600000000000001</v>
      </c>
      <c r="AD72" s="152">
        <v>12.2</v>
      </c>
      <c r="AE72" s="152">
        <v>17</v>
      </c>
      <c r="AF72" s="152">
        <v>14.6</v>
      </c>
      <c r="AG72" s="152">
        <v>13</v>
      </c>
      <c r="AH72" s="152">
        <v>15.2</v>
      </c>
      <c r="AI72" s="152">
        <v>10.5</v>
      </c>
      <c r="AJ72" s="152">
        <v>11.4</v>
      </c>
      <c r="AK72" s="152">
        <v>12.3</v>
      </c>
      <c r="AL72" s="152">
        <v>14.3</v>
      </c>
    </row>
    <row r="73" spans="1:38" x14ac:dyDescent="0.3">
      <c r="A73" s="152" t="s">
        <v>96</v>
      </c>
      <c r="B73" s="152" t="s">
        <v>109</v>
      </c>
    </row>
    <row r="74" spans="1:38" x14ac:dyDescent="0.3">
      <c r="A74" s="152" t="s">
        <v>96</v>
      </c>
      <c r="B74" s="152">
        <v>9.6</v>
      </c>
      <c r="C74" s="152">
        <v>1.7</v>
      </c>
      <c r="D74" s="152">
        <v>1.4</v>
      </c>
      <c r="E74" s="152">
        <v>1.6</v>
      </c>
      <c r="F74" s="152">
        <v>1.6</v>
      </c>
      <c r="G74" s="152">
        <v>1.6</v>
      </c>
      <c r="H74" s="152">
        <v>1.6</v>
      </c>
      <c r="I74" s="152">
        <v>1.7</v>
      </c>
      <c r="J74" s="152">
        <v>1.7</v>
      </c>
      <c r="K74" s="152">
        <v>1.8</v>
      </c>
      <c r="L74" s="152">
        <v>2.1</v>
      </c>
      <c r="M74" s="152">
        <v>2.5</v>
      </c>
      <c r="N74" s="152">
        <v>2.6</v>
      </c>
      <c r="O74" s="152">
        <v>2.4</v>
      </c>
      <c r="P74" s="152">
        <v>3</v>
      </c>
      <c r="Q74" s="152">
        <v>3.1</v>
      </c>
      <c r="R74" s="152">
        <v>3.5</v>
      </c>
      <c r="S74" s="152">
        <v>3.4</v>
      </c>
      <c r="T74" s="152">
        <v>3.4</v>
      </c>
      <c r="U74" s="152">
        <v>3.1</v>
      </c>
      <c r="V74" s="152">
        <v>3</v>
      </c>
      <c r="W74" s="152">
        <v>4</v>
      </c>
      <c r="X74" s="152">
        <v>5.3</v>
      </c>
      <c r="Y74" s="152">
        <v>5.3</v>
      </c>
      <c r="Z74" s="152">
        <v>3.6</v>
      </c>
      <c r="AA74" s="152">
        <v>3.8</v>
      </c>
      <c r="AB74" s="152">
        <v>3.2</v>
      </c>
      <c r="AC74" s="152">
        <v>4.0999999999999996</v>
      </c>
      <c r="AD74" s="152">
        <v>4.5999999999999996</v>
      </c>
      <c r="AE74" s="152">
        <v>5.4</v>
      </c>
      <c r="AF74" s="152">
        <v>6.1</v>
      </c>
      <c r="AG74" s="152">
        <v>5.9</v>
      </c>
      <c r="AH74" s="152">
        <v>2.1</v>
      </c>
      <c r="AI74" s="152">
        <v>6.6</v>
      </c>
      <c r="AJ74" s="152">
        <v>4.7</v>
      </c>
      <c r="AK74" s="152">
        <v>5</v>
      </c>
      <c r="AL74" s="152">
        <v>5.7</v>
      </c>
    </row>
    <row r="75" spans="1:38" x14ac:dyDescent="0.3">
      <c r="A75" s="152" t="s">
        <v>96</v>
      </c>
    </row>
    <row r="76" spans="1:38" x14ac:dyDescent="0.3">
      <c r="A76" s="152" t="s">
        <v>96</v>
      </c>
    </row>
    <row r="77" spans="1:38" x14ac:dyDescent="0.3">
      <c r="A77" s="152" t="s">
        <v>96</v>
      </c>
      <c r="B77" s="152">
        <v>12.2</v>
      </c>
      <c r="C77" s="152">
        <v>2.7</v>
      </c>
      <c r="D77" s="152">
        <v>6.1</v>
      </c>
      <c r="E77" s="152">
        <v>8.9</v>
      </c>
      <c r="F77" s="152">
        <v>7.6</v>
      </c>
      <c r="G77" s="152">
        <v>6.7</v>
      </c>
      <c r="H77" s="152">
        <v>8.6999999999999993</v>
      </c>
      <c r="I77" s="152">
        <v>8</v>
      </c>
      <c r="J77" s="152">
        <v>8.5</v>
      </c>
      <c r="K77" s="152">
        <v>6.9</v>
      </c>
      <c r="L77" s="152">
        <v>6.9</v>
      </c>
      <c r="M77" s="152">
        <v>6.8</v>
      </c>
      <c r="N77" s="152">
        <v>6.1</v>
      </c>
      <c r="O77" s="152">
        <v>6.6</v>
      </c>
      <c r="P77" s="152">
        <v>5.6</v>
      </c>
      <c r="Q77" s="152">
        <v>5.3</v>
      </c>
      <c r="R77" s="152">
        <v>6.3</v>
      </c>
      <c r="S77" s="152">
        <v>7</v>
      </c>
      <c r="T77" s="152">
        <v>7.5</v>
      </c>
      <c r="U77" s="152">
        <v>8.1999999999999993</v>
      </c>
      <c r="V77" s="152">
        <v>8.8000000000000007</v>
      </c>
      <c r="W77" s="152">
        <v>8.6</v>
      </c>
      <c r="X77" s="152">
        <v>9.6</v>
      </c>
      <c r="Y77" s="152">
        <v>9.6</v>
      </c>
      <c r="Z77" s="152">
        <v>9</v>
      </c>
      <c r="AA77" s="152">
        <v>8.6</v>
      </c>
      <c r="AB77" s="152">
        <v>9.5</v>
      </c>
      <c r="AC77" s="152">
        <v>8.1999999999999993</v>
      </c>
      <c r="AD77" s="152">
        <v>7.8</v>
      </c>
      <c r="AE77" s="152">
        <v>9.8000000000000007</v>
      </c>
      <c r="AF77" s="152">
        <v>9</v>
      </c>
      <c r="AG77" s="152">
        <v>8.5</v>
      </c>
      <c r="AH77" s="152">
        <v>12.5</v>
      </c>
      <c r="AI77" s="152">
        <v>11.6</v>
      </c>
      <c r="AJ77" s="152">
        <v>5.2</v>
      </c>
      <c r="AK77" s="152">
        <v>8.1999999999999993</v>
      </c>
      <c r="AL77" s="152">
        <v>7.7</v>
      </c>
    </row>
    <row r="78" spans="1:38" x14ac:dyDescent="0.3">
      <c r="A78" s="152" t="s">
        <v>96</v>
      </c>
      <c r="B78" s="152">
        <v>14.5</v>
      </c>
      <c r="C78" s="152">
        <v>1.8</v>
      </c>
      <c r="D78" s="152">
        <v>12.7</v>
      </c>
      <c r="E78" s="152">
        <v>14.3</v>
      </c>
      <c r="F78" s="152">
        <v>15.3</v>
      </c>
      <c r="G78" s="152">
        <v>13.7</v>
      </c>
      <c r="H78" s="152">
        <v>14.1</v>
      </c>
      <c r="I78" s="152">
        <v>11.3</v>
      </c>
      <c r="J78" s="152">
        <v>13.8</v>
      </c>
      <c r="K78" s="152">
        <v>11.6</v>
      </c>
      <c r="L78" s="152">
        <v>11.1</v>
      </c>
      <c r="M78" s="152">
        <v>9.9</v>
      </c>
      <c r="N78" s="152">
        <v>8.4</v>
      </c>
      <c r="O78" s="152">
        <v>7.7</v>
      </c>
      <c r="P78" s="152">
        <v>7.5</v>
      </c>
      <c r="Q78" s="152">
        <v>7.2</v>
      </c>
      <c r="R78" s="152">
        <v>9.4</v>
      </c>
      <c r="S78" s="152">
        <v>7</v>
      </c>
      <c r="T78" s="152">
        <v>7</v>
      </c>
      <c r="U78" s="152">
        <v>5.6</v>
      </c>
      <c r="V78" s="152">
        <v>5.0999999999999996</v>
      </c>
      <c r="W78" s="152">
        <v>7</v>
      </c>
      <c r="X78" s="152">
        <v>5.7</v>
      </c>
      <c r="Y78" s="152">
        <v>5.0999999999999996</v>
      </c>
      <c r="Z78" s="152">
        <v>5</v>
      </c>
      <c r="AA78" s="152">
        <v>6</v>
      </c>
      <c r="AB78" s="152">
        <v>6.3</v>
      </c>
      <c r="AC78" s="152">
        <v>4.8</v>
      </c>
      <c r="AD78" s="152">
        <v>5.0999999999999996</v>
      </c>
      <c r="AE78" s="152">
        <v>5.2</v>
      </c>
      <c r="AF78" s="152">
        <v>5</v>
      </c>
      <c r="AG78" s="152">
        <v>5.6</v>
      </c>
      <c r="AH78" s="152">
        <v>5.6</v>
      </c>
      <c r="AI78" s="152">
        <v>6.4</v>
      </c>
      <c r="AJ78" s="152">
        <v>5.9</v>
      </c>
      <c r="AK78" s="152">
        <v>5</v>
      </c>
      <c r="AL78" s="152">
        <v>2.7</v>
      </c>
    </row>
    <row r="79" spans="1:38" x14ac:dyDescent="0.3">
      <c r="A79" s="152" t="s">
        <v>96</v>
      </c>
      <c r="B79" s="152">
        <v>16.8</v>
      </c>
      <c r="C79" s="152">
        <v>0.9</v>
      </c>
      <c r="D79" s="152">
        <v>6.6</v>
      </c>
      <c r="E79" s="152">
        <v>11.1</v>
      </c>
      <c r="F79" s="152">
        <v>11.3</v>
      </c>
      <c r="G79" s="152">
        <v>10</v>
      </c>
      <c r="H79" s="152">
        <v>10.5</v>
      </c>
      <c r="I79" s="152">
        <v>9.6999999999999993</v>
      </c>
      <c r="J79" s="152">
        <v>8.6999999999999993</v>
      </c>
      <c r="K79" s="152">
        <v>8.5</v>
      </c>
      <c r="L79" s="152">
        <v>10.7</v>
      </c>
      <c r="M79" s="152">
        <v>7.8</v>
      </c>
      <c r="N79" s="152">
        <v>9.4</v>
      </c>
      <c r="O79" s="152">
        <v>8.6999999999999993</v>
      </c>
      <c r="P79" s="152">
        <v>8</v>
      </c>
      <c r="Q79" s="152">
        <v>9.1</v>
      </c>
      <c r="R79" s="152">
        <v>8.3000000000000007</v>
      </c>
      <c r="S79" s="152">
        <v>6.5</v>
      </c>
      <c r="T79" s="152">
        <v>11.1</v>
      </c>
      <c r="U79" s="152">
        <v>7.7</v>
      </c>
      <c r="V79" s="152">
        <v>7.8</v>
      </c>
      <c r="W79" s="152">
        <v>7.3</v>
      </c>
      <c r="X79" s="152">
        <v>8.8000000000000007</v>
      </c>
      <c r="Y79" s="152">
        <v>8.4</v>
      </c>
      <c r="Z79" s="152">
        <v>4.4000000000000004</v>
      </c>
      <c r="AA79" s="152">
        <v>5.2</v>
      </c>
      <c r="AB79" s="152">
        <v>5.9</v>
      </c>
      <c r="AC79" s="152">
        <v>7.2</v>
      </c>
      <c r="AD79" s="152">
        <v>4.4000000000000004</v>
      </c>
      <c r="AE79" s="152">
        <v>7.5</v>
      </c>
      <c r="AF79" s="152">
        <v>6.5</v>
      </c>
      <c r="AG79" s="152">
        <v>2.6</v>
      </c>
      <c r="AH79" s="152">
        <v>3.4</v>
      </c>
      <c r="AI79" s="152">
        <v>2.8</v>
      </c>
      <c r="AJ79" s="152">
        <v>3</v>
      </c>
      <c r="AK79" s="152">
        <v>4</v>
      </c>
      <c r="AL79" s="152">
        <v>3.3</v>
      </c>
    </row>
    <row r="80" spans="1:38" x14ac:dyDescent="0.3">
      <c r="A80" s="152" t="s">
        <v>96</v>
      </c>
      <c r="B80" s="152">
        <v>11.4</v>
      </c>
      <c r="C80" s="152">
        <v>2</v>
      </c>
      <c r="D80" s="152">
        <v>6.4</v>
      </c>
      <c r="E80" s="152">
        <v>10.1</v>
      </c>
      <c r="F80" s="152">
        <v>11.8</v>
      </c>
      <c r="G80" s="152">
        <v>10.9</v>
      </c>
      <c r="H80" s="152">
        <v>12.2</v>
      </c>
      <c r="I80" s="152">
        <v>11.1</v>
      </c>
      <c r="J80" s="152">
        <v>11.3</v>
      </c>
      <c r="K80" s="152">
        <v>10.9</v>
      </c>
      <c r="L80" s="152">
        <v>11.3</v>
      </c>
      <c r="M80" s="152">
        <v>12.3</v>
      </c>
      <c r="N80" s="152">
        <v>11.2</v>
      </c>
      <c r="O80" s="152">
        <v>11.7</v>
      </c>
      <c r="P80" s="152">
        <v>12.4</v>
      </c>
      <c r="Q80" s="152">
        <v>11.3</v>
      </c>
      <c r="R80" s="152">
        <v>12.6</v>
      </c>
      <c r="S80" s="152">
        <v>11.1</v>
      </c>
      <c r="T80" s="152">
        <v>12.1</v>
      </c>
      <c r="U80" s="152">
        <v>12.8</v>
      </c>
      <c r="V80" s="152">
        <v>12.2</v>
      </c>
      <c r="W80" s="152">
        <v>13.2</v>
      </c>
      <c r="X80" s="152">
        <v>13.4</v>
      </c>
      <c r="Y80" s="152">
        <v>11.3</v>
      </c>
      <c r="Z80" s="152">
        <v>11.2</v>
      </c>
      <c r="AA80" s="152">
        <v>12.3</v>
      </c>
      <c r="AB80" s="152">
        <v>11.1</v>
      </c>
      <c r="AC80" s="152">
        <v>109</v>
      </c>
      <c r="AD80" s="152">
        <v>10.9</v>
      </c>
      <c r="AE80" s="152">
        <v>12.4</v>
      </c>
      <c r="AF80" s="152">
        <v>12.4</v>
      </c>
      <c r="AG80" s="152">
        <v>14.6</v>
      </c>
      <c r="AH80" s="152">
        <v>11.8</v>
      </c>
      <c r="AI80" s="152">
        <v>12.8</v>
      </c>
      <c r="AJ80" s="152">
        <v>10.9</v>
      </c>
      <c r="AK80" s="152">
        <v>11.2</v>
      </c>
      <c r="AL80" s="152">
        <v>12.2</v>
      </c>
    </row>
    <row r="81" spans="1:38" x14ac:dyDescent="0.3">
      <c r="A81" s="152" t="s">
        <v>96</v>
      </c>
      <c r="B81" s="152">
        <v>10</v>
      </c>
      <c r="C81" s="152">
        <v>3</v>
      </c>
      <c r="D81" s="152">
        <v>7.6</v>
      </c>
      <c r="E81" s="152">
        <v>9.4</v>
      </c>
      <c r="F81" s="152">
        <v>12.4</v>
      </c>
      <c r="G81" s="152">
        <v>11.1</v>
      </c>
      <c r="H81" s="152">
        <v>11</v>
      </c>
      <c r="I81" s="152">
        <v>9.6999999999999993</v>
      </c>
      <c r="J81" s="152">
        <v>9.6999999999999993</v>
      </c>
      <c r="K81" s="152">
        <v>9.1999999999999993</v>
      </c>
      <c r="L81" s="152">
        <v>10</v>
      </c>
      <c r="M81" s="152">
        <v>9.8000000000000007</v>
      </c>
      <c r="N81" s="152">
        <v>7.9</v>
      </c>
      <c r="O81" s="152">
        <v>8.1999999999999993</v>
      </c>
      <c r="P81" s="152">
        <v>8.5</v>
      </c>
      <c r="Q81" s="152">
        <v>6.9</v>
      </c>
      <c r="R81" s="152">
        <v>9.4</v>
      </c>
      <c r="S81" s="152">
        <v>7.7</v>
      </c>
      <c r="T81" s="152">
        <v>4.0999999999999996</v>
      </c>
      <c r="U81" s="152">
        <v>5.7</v>
      </c>
      <c r="V81" s="152">
        <v>5.4</v>
      </c>
      <c r="W81" s="152">
        <v>6.6</v>
      </c>
      <c r="X81" s="152">
        <v>7.8</v>
      </c>
      <c r="Y81" s="152">
        <v>5.2</v>
      </c>
      <c r="Z81" s="152">
        <v>6</v>
      </c>
      <c r="AA81" s="152">
        <v>6.1</v>
      </c>
      <c r="AB81" s="152">
        <v>4.5999999999999996</v>
      </c>
      <c r="AC81" s="152">
        <v>4.5999999999999996</v>
      </c>
      <c r="AD81" s="152">
        <v>5.5</v>
      </c>
      <c r="AE81" s="152">
        <v>5.3</v>
      </c>
      <c r="AF81" s="152">
        <v>4.7</v>
      </c>
      <c r="AG81" s="152">
        <v>5.3</v>
      </c>
      <c r="AH81" s="152">
        <v>6.3</v>
      </c>
      <c r="AI81" s="152">
        <v>6</v>
      </c>
      <c r="AJ81" s="152">
        <v>7.5</v>
      </c>
      <c r="AK81" s="152">
        <v>7</v>
      </c>
      <c r="AL81" s="152">
        <v>9.8000000000000007</v>
      </c>
    </row>
    <row r="82" spans="1:38" x14ac:dyDescent="0.3">
      <c r="A82" s="152" t="s">
        <v>96</v>
      </c>
    </row>
    <row r="83" spans="1:38" x14ac:dyDescent="0.3">
      <c r="A83" s="152" t="s">
        <v>96</v>
      </c>
    </row>
    <row r="84" spans="1:38" x14ac:dyDescent="0.3">
      <c r="A84" s="152" t="s">
        <v>99</v>
      </c>
      <c r="B84" s="152">
        <v>24.1</v>
      </c>
      <c r="C84" s="152">
        <v>1.4</v>
      </c>
      <c r="D84" s="152">
        <v>9.4</v>
      </c>
      <c r="E84" s="152">
        <v>14.3</v>
      </c>
      <c r="F84" s="152">
        <v>15.6</v>
      </c>
      <c r="G84" s="152">
        <v>15.1</v>
      </c>
      <c r="H84" s="152">
        <v>15.5</v>
      </c>
      <c r="I84" s="152">
        <v>14.8</v>
      </c>
      <c r="J84" s="152">
        <v>13.9</v>
      </c>
      <c r="K84" s="152">
        <v>14.1</v>
      </c>
      <c r="L84" s="152">
        <v>14.2</v>
      </c>
      <c r="M84" s="152">
        <v>14.3</v>
      </c>
      <c r="N84" s="152">
        <v>13.5</v>
      </c>
      <c r="O84" s="152">
        <v>15.1</v>
      </c>
      <c r="P84" s="152">
        <v>15.6</v>
      </c>
      <c r="Q84" s="152">
        <v>14.2</v>
      </c>
      <c r="R84" s="152">
        <v>15.4</v>
      </c>
      <c r="S84" s="152">
        <v>16.7</v>
      </c>
      <c r="T84" s="152">
        <v>15</v>
      </c>
      <c r="U84" s="152">
        <v>16.100000000000001</v>
      </c>
      <c r="V84" s="152">
        <v>16.600000000000001</v>
      </c>
      <c r="W84" s="152">
        <v>17.100000000000001</v>
      </c>
      <c r="X84" s="152">
        <v>14.2</v>
      </c>
      <c r="Y84" s="152">
        <v>20.6</v>
      </c>
      <c r="Z84" s="152">
        <v>16.399999999999999</v>
      </c>
      <c r="AA84" s="152">
        <v>14.1</v>
      </c>
      <c r="AB84" s="152">
        <v>10.199999999999999</v>
      </c>
      <c r="AC84" s="152">
        <v>11</v>
      </c>
      <c r="AD84" s="152">
        <v>11.9</v>
      </c>
      <c r="AE84" s="152">
        <v>13.7</v>
      </c>
      <c r="AF84" s="152">
        <v>13.9</v>
      </c>
      <c r="AG84" s="152">
        <v>14.8</v>
      </c>
      <c r="AH84" s="152">
        <v>12.2</v>
      </c>
      <c r="AI84" s="152">
        <v>14</v>
      </c>
      <c r="AJ84" s="152">
        <v>11.2</v>
      </c>
      <c r="AK84" s="152">
        <v>11.4</v>
      </c>
      <c r="AL84" s="152">
        <v>11.8</v>
      </c>
    </row>
    <row r="85" spans="1:38" x14ac:dyDescent="0.3">
      <c r="A85" s="152" t="s">
        <v>99</v>
      </c>
      <c r="B85" s="152">
        <v>24.7</v>
      </c>
      <c r="C85" s="152">
        <v>4.3</v>
      </c>
      <c r="D85" s="152">
        <v>9.6</v>
      </c>
      <c r="E85" s="152">
        <v>7.3</v>
      </c>
      <c r="F85" s="152">
        <v>9.4</v>
      </c>
      <c r="G85" s="152">
        <v>17.899999999999999</v>
      </c>
      <c r="H85" s="152">
        <v>15.9</v>
      </c>
      <c r="I85" s="152">
        <v>14.9</v>
      </c>
      <c r="J85" s="152">
        <v>15.3</v>
      </c>
      <c r="K85" s="152">
        <v>13.7</v>
      </c>
      <c r="L85" s="152">
        <v>15.4</v>
      </c>
      <c r="M85" s="152">
        <v>18.899999999999999</v>
      </c>
      <c r="N85" s="152">
        <v>20.3</v>
      </c>
      <c r="O85" s="152">
        <v>20.5</v>
      </c>
      <c r="P85" s="152">
        <v>19.100000000000001</v>
      </c>
      <c r="Q85" s="152">
        <v>19.5</v>
      </c>
      <c r="R85" s="152">
        <v>20.2</v>
      </c>
      <c r="S85" s="152">
        <v>23.3</v>
      </c>
      <c r="T85" s="152">
        <v>21.1</v>
      </c>
      <c r="U85" s="152">
        <v>20.9</v>
      </c>
      <c r="V85" s="152">
        <v>27.5</v>
      </c>
      <c r="W85" s="152">
        <v>27.6</v>
      </c>
      <c r="X85" s="152">
        <v>23.6</v>
      </c>
      <c r="Y85" s="152">
        <v>25.8</v>
      </c>
      <c r="Z85" s="152">
        <v>22.5</v>
      </c>
      <c r="AA85" s="152">
        <v>19.3</v>
      </c>
      <c r="AB85" s="152">
        <v>21</v>
      </c>
      <c r="AC85" s="152">
        <v>23.7</v>
      </c>
      <c r="AD85" s="152">
        <v>21.6</v>
      </c>
      <c r="AE85" s="152">
        <v>25.1</v>
      </c>
      <c r="AF85" s="152">
        <v>22.4</v>
      </c>
      <c r="AG85" s="152">
        <v>27.3</v>
      </c>
      <c r="AH85" s="152">
        <v>26.9</v>
      </c>
      <c r="AI85" s="152">
        <v>19</v>
      </c>
      <c r="AJ85" s="152">
        <v>23</v>
      </c>
      <c r="AK85" s="152">
        <v>21</v>
      </c>
      <c r="AL85" s="152">
        <v>23.4</v>
      </c>
    </row>
    <row r="86" spans="1:38" x14ac:dyDescent="0.3">
      <c r="A86" s="152" t="s">
        <v>99</v>
      </c>
      <c r="B86" s="152">
        <v>14.3</v>
      </c>
      <c r="C86" s="152">
        <v>1.2</v>
      </c>
      <c r="D86" s="152">
        <v>11.5</v>
      </c>
      <c r="E86" s="152">
        <v>18.8</v>
      </c>
      <c r="F86" s="152">
        <v>21.1</v>
      </c>
      <c r="G86" s="152">
        <v>19.8</v>
      </c>
      <c r="H86" s="152">
        <v>16.7</v>
      </c>
      <c r="I86" s="152">
        <v>17</v>
      </c>
      <c r="J86" s="152">
        <v>19.899999999999999</v>
      </c>
      <c r="K86" s="152">
        <v>18.3</v>
      </c>
      <c r="L86" s="152">
        <v>21.9</v>
      </c>
      <c r="M86" s="152">
        <v>19.399999999999999</v>
      </c>
      <c r="N86" s="152">
        <v>16.600000000000001</v>
      </c>
      <c r="O86" s="152">
        <v>17.100000000000001</v>
      </c>
      <c r="P86" s="152">
        <v>18.399999999999999</v>
      </c>
      <c r="Q86" s="152">
        <v>19</v>
      </c>
      <c r="R86" s="152">
        <v>17.100000000000001</v>
      </c>
      <c r="S86" s="152">
        <v>18.5</v>
      </c>
      <c r="T86" s="152">
        <v>17.600000000000001</v>
      </c>
      <c r="U86" s="152">
        <v>16.399999999999999</v>
      </c>
      <c r="V86" s="152">
        <v>16.8</v>
      </c>
      <c r="W86" s="152">
        <v>18.5</v>
      </c>
      <c r="X86" s="152">
        <v>13.5</v>
      </c>
      <c r="Y86" s="152">
        <v>11.4</v>
      </c>
      <c r="Z86" s="152">
        <v>11.9</v>
      </c>
      <c r="AA86" s="152">
        <v>9.3000000000000007</v>
      </c>
      <c r="AB86" s="152">
        <v>10</v>
      </c>
      <c r="AC86" s="152">
        <v>8.6</v>
      </c>
      <c r="AD86" s="152">
        <v>10.7</v>
      </c>
      <c r="AE86" s="152">
        <v>11.7</v>
      </c>
      <c r="AF86" s="152">
        <v>12.5</v>
      </c>
      <c r="AG86" s="152">
        <v>15</v>
      </c>
      <c r="AH86" s="152">
        <v>12.4</v>
      </c>
      <c r="AI86" s="152">
        <v>18.3</v>
      </c>
      <c r="AJ86" s="152">
        <v>13.3</v>
      </c>
      <c r="AK86" s="152">
        <v>15</v>
      </c>
      <c r="AL86" s="152">
        <v>11</v>
      </c>
    </row>
    <row r="87" spans="1:38" x14ac:dyDescent="0.3">
      <c r="A87" s="152" t="s">
        <v>99</v>
      </c>
      <c r="B87" s="152">
        <v>11.5</v>
      </c>
      <c r="C87" s="152">
        <v>2.1</v>
      </c>
      <c r="D87" s="152">
        <v>3.1</v>
      </c>
      <c r="E87" s="152">
        <v>3.4</v>
      </c>
      <c r="F87" s="152">
        <v>1.8</v>
      </c>
      <c r="G87" s="152">
        <v>1.9</v>
      </c>
      <c r="H87" s="152">
        <v>1.8</v>
      </c>
      <c r="I87" s="152">
        <v>2</v>
      </c>
      <c r="J87" s="152">
        <v>2.2000000000000002</v>
      </c>
      <c r="K87" s="152">
        <v>1.4</v>
      </c>
      <c r="L87" s="152">
        <v>2.1</v>
      </c>
      <c r="M87" s="152">
        <v>1.7</v>
      </c>
      <c r="N87" s="152">
        <v>1.7</v>
      </c>
      <c r="O87" s="152">
        <v>3.2</v>
      </c>
      <c r="P87" s="152">
        <v>3.5</v>
      </c>
      <c r="Q87" s="152">
        <v>3.7</v>
      </c>
      <c r="R87" s="152">
        <v>2.4</v>
      </c>
      <c r="S87" s="152">
        <v>2.4</v>
      </c>
      <c r="T87" s="152">
        <v>2.9</v>
      </c>
      <c r="U87" s="152">
        <v>2.7</v>
      </c>
      <c r="V87" s="152">
        <v>2.1</v>
      </c>
      <c r="W87" s="152">
        <v>6.6</v>
      </c>
      <c r="X87" s="152">
        <v>2.7</v>
      </c>
      <c r="Y87" s="152">
        <v>3</v>
      </c>
      <c r="Z87" s="152">
        <v>1.7</v>
      </c>
      <c r="AA87" s="152">
        <v>1.7</v>
      </c>
      <c r="AB87" s="152">
        <v>3.3</v>
      </c>
      <c r="AL87" s="152">
        <v>1.9</v>
      </c>
    </row>
    <row r="88" spans="1:38" x14ac:dyDescent="0.3">
      <c r="A88" s="152" t="s">
        <v>99</v>
      </c>
      <c r="B88" s="152">
        <v>16.3</v>
      </c>
      <c r="C88" s="152">
        <v>1.9</v>
      </c>
      <c r="D88" s="152">
        <v>4.3</v>
      </c>
      <c r="E88" s="152">
        <v>5.2</v>
      </c>
      <c r="F88" s="152">
        <v>7.5</v>
      </c>
      <c r="G88" s="152">
        <v>7.2</v>
      </c>
      <c r="H88" s="152">
        <v>7.6</v>
      </c>
      <c r="I88" s="152">
        <v>8.6999999999999993</v>
      </c>
      <c r="J88" s="152">
        <v>7.9</v>
      </c>
      <c r="K88" s="152">
        <v>9</v>
      </c>
      <c r="L88" s="152">
        <v>9.5</v>
      </c>
      <c r="M88" s="152">
        <v>8.8000000000000007</v>
      </c>
      <c r="N88" s="152">
        <v>8.6999999999999993</v>
      </c>
      <c r="O88" s="152">
        <v>9.6</v>
      </c>
      <c r="P88" s="152">
        <v>9.1999999999999993</v>
      </c>
      <c r="Q88" s="152">
        <v>8.6</v>
      </c>
      <c r="R88" s="152">
        <v>10.4</v>
      </c>
      <c r="S88" s="152">
        <v>7.9</v>
      </c>
      <c r="T88" s="152">
        <v>9.5</v>
      </c>
      <c r="U88" s="152">
        <v>8.5</v>
      </c>
      <c r="V88" s="152">
        <v>8.6</v>
      </c>
      <c r="W88" s="152">
        <v>9.6</v>
      </c>
      <c r="X88" s="152">
        <v>8.6</v>
      </c>
      <c r="Y88" s="152">
        <v>9.3000000000000007</v>
      </c>
      <c r="Z88" s="152">
        <v>10.9</v>
      </c>
      <c r="AA88" s="152">
        <v>8.6</v>
      </c>
      <c r="AB88" s="152">
        <v>9.3000000000000007</v>
      </c>
      <c r="AC88" s="152">
        <v>8</v>
      </c>
      <c r="AD88" s="152">
        <v>9.8000000000000007</v>
      </c>
      <c r="AE88" s="152">
        <v>9.1999999999999993</v>
      </c>
      <c r="AF88" s="152">
        <v>9.6</v>
      </c>
      <c r="AG88" s="152">
        <v>9.5</v>
      </c>
      <c r="AH88" s="152">
        <v>10.6</v>
      </c>
      <c r="AI88" s="152">
        <v>13.6</v>
      </c>
      <c r="AJ88" s="152">
        <v>10.199999999999999</v>
      </c>
      <c r="AK88" s="152">
        <v>9.5</v>
      </c>
      <c r="AL88" s="152">
        <v>9.9</v>
      </c>
    </row>
    <row r="89" spans="1:38" x14ac:dyDescent="0.3">
      <c r="A89" s="152" t="s">
        <v>99</v>
      </c>
      <c r="B89" s="152">
        <v>11.7</v>
      </c>
      <c r="C89" s="152">
        <v>1.7</v>
      </c>
      <c r="D89" s="152">
        <v>4.5</v>
      </c>
      <c r="E89" s="152">
        <v>7.2</v>
      </c>
      <c r="F89" s="152">
        <v>9.8000000000000007</v>
      </c>
      <c r="G89" s="152">
        <v>12.6</v>
      </c>
      <c r="H89" s="152">
        <v>12.7</v>
      </c>
      <c r="I89" s="152">
        <v>11.7</v>
      </c>
      <c r="J89" s="152">
        <v>11.2</v>
      </c>
      <c r="K89" s="152">
        <v>10.5</v>
      </c>
      <c r="L89" s="152">
        <v>14.8</v>
      </c>
      <c r="M89" s="152">
        <v>14.4</v>
      </c>
      <c r="N89" s="152">
        <v>12.7</v>
      </c>
      <c r="O89" s="152">
        <v>11.6</v>
      </c>
      <c r="P89" s="152">
        <v>11.5</v>
      </c>
      <c r="Q89" s="152">
        <v>9.5</v>
      </c>
      <c r="R89" s="152">
        <v>13.7</v>
      </c>
      <c r="S89" s="152">
        <v>10.1</v>
      </c>
      <c r="T89" s="152">
        <v>12.3</v>
      </c>
      <c r="U89" s="152">
        <v>13.2</v>
      </c>
      <c r="V89" s="152">
        <v>14.8</v>
      </c>
      <c r="W89" s="152">
        <v>7.4</v>
      </c>
      <c r="X89" s="152">
        <v>14.9</v>
      </c>
      <c r="Y89" s="152">
        <v>12.2</v>
      </c>
      <c r="Z89" s="152">
        <v>10.6</v>
      </c>
      <c r="AA89" s="152">
        <v>19.8</v>
      </c>
      <c r="AB89" s="152">
        <v>9.6999999999999993</v>
      </c>
      <c r="AC89" s="152">
        <v>16.2</v>
      </c>
      <c r="AD89" s="152">
        <v>14.3</v>
      </c>
      <c r="AE89" s="152">
        <v>18.7</v>
      </c>
      <c r="AF89" s="152">
        <v>16.100000000000001</v>
      </c>
      <c r="AG89" s="152">
        <v>13.2</v>
      </c>
      <c r="AH89" s="152">
        <v>15.9</v>
      </c>
      <c r="AI89" s="152">
        <v>14.1</v>
      </c>
      <c r="AJ89" s="152">
        <v>14.9</v>
      </c>
      <c r="AK89" s="152">
        <v>15.2</v>
      </c>
      <c r="AL89" s="152">
        <v>17.7</v>
      </c>
    </row>
    <row r="90" spans="1:38" x14ac:dyDescent="0.3">
      <c r="A90" s="152" t="s">
        <v>99</v>
      </c>
    </row>
    <row r="91" spans="1:38" x14ac:dyDescent="0.3">
      <c r="A91" s="152" t="s">
        <v>99</v>
      </c>
      <c r="B91" s="152">
        <v>8.4</v>
      </c>
      <c r="C91" s="152">
        <v>1.4</v>
      </c>
      <c r="D91" s="152">
        <v>1.3</v>
      </c>
      <c r="E91" s="152">
        <v>2.5</v>
      </c>
      <c r="F91" s="152">
        <v>2</v>
      </c>
      <c r="G91" s="152">
        <v>1.9</v>
      </c>
      <c r="H91" s="152">
        <v>1.9</v>
      </c>
      <c r="I91" s="152">
        <v>2.2000000000000002</v>
      </c>
      <c r="J91" s="152">
        <v>2.2000000000000002</v>
      </c>
      <c r="K91" s="152">
        <v>2.2000000000000002</v>
      </c>
      <c r="L91" s="152">
        <v>1.3</v>
      </c>
      <c r="M91" s="152">
        <v>1.3</v>
      </c>
      <c r="N91" s="152">
        <v>1.8</v>
      </c>
      <c r="O91" s="152">
        <v>1.6</v>
      </c>
      <c r="P91" s="152">
        <v>1.9</v>
      </c>
      <c r="Q91" s="152">
        <v>2.1</v>
      </c>
      <c r="R91" s="152">
        <v>2.5</v>
      </c>
      <c r="S91" s="152">
        <v>3.5</v>
      </c>
      <c r="T91" s="152">
        <v>3.3</v>
      </c>
      <c r="U91" s="152">
        <v>3.3</v>
      </c>
      <c r="V91" s="152">
        <v>3.1</v>
      </c>
      <c r="W91" s="152">
        <v>3.6</v>
      </c>
      <c r="X91" s="152">
        <v>4.2</v>
      </c>
      <c r="Y91" s="152">
        <v>4</v>
      </c>
      <c r="Z91" s="152">
        <v>1.6</v>
      </c>
      <c r="AA91" s="152">
        <v>1.3</v>
      </c>
      <c r="AB91" s="152">
        <v>1.6</v>
      </c>
      <c r="AC91" s="152">
        <v>1.9</v>
      </c>
      <c r="AD91" s="152">
        <v>2.2000000000000002</v>
      </c>
      <c r="AE91" s="152">
        <v>3.2</v>
      </c>
      <c r="AF91" s="152">
        <v>4</v>
      </c>
      <c r="AG91" s="152">
        <v>3.6</v>
      </c>
      <c r="AH91" s="152">
        <v>1.6</v>
      </c>
      <c r="AI91" s="152">
        <v>2.2999999999999998</v>
      </c>
      <c r="AJ91" s="152">
        <v>2.4</v>
      </c>
      <c r="AK91" s="152">
        <v>2.7</v>
      </c>
      <c r="AL91" s="152">
        <v>3.2</v>
      </c>
    </row>
    <row r="92" spans="1:38" x14ac:dyDescent="0.3">
      <c r="A92" s="152" t="s">
        <v>99</v>
      </c>
    </row>
    <row r="93" spans="1:38" x14ac:dyDescent="0.3">
      <c r="A93" s="152" t="s">
        <v>99</v>
      </c>
    </row>
    <row r="94" spans="1:38" x14ac:dyDescent="0.3">
      <c r="A94" s="152" t="s">
        <v>99</v>
      </c>
      <c r="B94" s="152">
        <v>14.8</v>
      </c>
      <c r="C94" s="152">
        <v>2.1</v>
      </c>
      <c r="D94" s="152">
        <v>6.2</v>
      </c>
      <c r="E94" s="152">
        <v>10.4</v>
      </c>
      <c r="F94" s="152">
        <v>8.3000000000000007</v>
      </c>
      <c r="G94" s="152">
        <v>8.8000000000000007</v>
      </c>
      <c r="H94" s="152">
        <v>9.8000000000000007</v>
      </c>
      <c r="I94" s="152">
        <v>9.9</v>
      </c>
      <c r="J94" s="152">
        <v>9.3000000000000007</v>
      </c>
      <c r="K94" s="152">
        <v>8</v>
      </c>
      <c r="L94" s="152">
        <v>8.1999999999999993</v>
      </c>
      <c r="M94" s="152">
        <v>8.9</v>
      </c>
      <c r="N94" s="152">
        <v>8.5</v>
      </c>
      <c r="O94" s="152">
        <v>8.4</v>
      </c>
      <c r="P94" s="152">
        <v>8.3000000000000007</v>
      </c>
      <c r="Q94" s="152">
        <v>8.3000000000000007</v>
      </c>
      <c r="R94" s="152">
        <v>8.3000000000000007</v>
      </c>
      <c r="S94" s="152">
        <v>9.5</v>
      </c>
      <c r="T94" s="152">
        <v>10.199999999999999</v>
      </c>
      <c r="U94" s="152">
        <v>12</v>
      </c>
      <c r="V94" s="152">
        <v>11.7</v>
      </c>
      <c r="W94" s="152">
        <v>12.3</v>
      </c>
      <c r="X94" s="152">
        <v>12.5</v>
      </c>
      <c r="Y94" s="152">
        <v>13.9</v>
      </c>
      <c r="Z94" s="152">
        <v>11.3</v>
      </c>
      <c r="AA94" s="152">
        <v>12.2</v>
      </c>
      <c r="AB94" s="152">
        <v>11.3</v>
      </c>
      <c r="AC94" s="152">
        <v>11.2</v>
      </c>
      <c r="AD94" s="152">
        <v>12.2</v>
      </c>
      <c r="AE94" s="152">
        <v>16.2</v>
      </c>
      <c r="AF94" s="152">
        <v>15.4</v>
      </c>
      <c r="AG94" s="152">
        <v>14.5</v>
      </c>
      <c r="AH94" s="152">
        <v>17.399999999999999</v>
      </c>
      <c r="AI94" s="152">
        <v>14.9</v>
      </c>
      <c r="AJ94" s="152">
        <v>6.5</v>
      </c>
      <c r="AK94" s="152">
        <v>10.9</v>
      </c>
      <c r="AL94" s="152">
        <v>8</v>
      </c>
    </row>
    <row r="95" spans="1:38" x14ac:dyDescent="0.3">
      <c r="A95" s="152" t="s">
        <v>99</v>
      </c>
      <c r="B95" s="152">
        <v>13.9</v>
      </c>
      <c r="C95" s="152">
        <v>2.5</v>
      </c>
      <c r="D95" s="152">
        <v>11.1</v>
      </c>
      <c r="E95" s="152">
        <v>14.8</v>
      </c>
      <c r="F95" s="152">
        <v>15.5</v>
      </c>
      <c r="G95" s="152">
        <v>13.8</v>
      </c>
      <c r="H95" s="152">
        <v>12.7</v>
      </c>
      <c r="I95" s="152">
        <v>12</v>
      </c>
      <c r="J95" s="152">
        <v>13</v>
      </c>
      <c r="K95" s="152">
        <v>11.8</v>
      </c>
      <c r="L95" s="152">
        <v>12.1</v>
      </c>
      <c r="M95" s="152">
        <v>11.6</v>
      </c>
      <c r="N95" s="152">
        <v>10.4</v>
      </c>
      <c r="O95" s="152">
        <v>9.3000000000000007</v>
      </c>
      <c r="P95" s="152">
        <v>8.6999999999999993</v>
      </c>
      <c r="Q95" s="152">
        <v>8.1999999999999993</v>
      </c>
      <c r="R95" s="152">
        <v>7.9</v>
      </c>
      <c r="S95" s="152">
        <v>6.6</v>
      </c>
      <c r="T95" s="152">
        <v>5.9</v>
      </c>
      <c r="U95" s="152">
        <v>6.1</v>
      </c>
      <c r="V95" s="152">
        <v>5.3</v>
      </c>
      <c r="W95" s="152">
        <v>6.2</v>
      </c>
      <c r="X95" s="152">
        <v>6</v>
      </c>
      <c r="Y95" s="152">
        <v>5</v>
      </c>
      <c r="Z95" s="152">
        <v>4.3</v>
      </c>
      <c r="AA95" s="152">
        <v>6.5</v>
      </c>
      <c r="AB95" s="152">
        <v>5.7</v>
      </c>
      <c r="AC95" s="152">
        <v>5.5</v>
      </c>
      <c r="AD95" s="152">
        <v>4.7</v>
      </c>
      <c r="AE95" s="152">
        <v>5.2</v>
      </c>
      <c r="AF95" s="152">
        <v>5.0999999999999996</v>
      </c>
      <c r="AG95" s="152">
        <v>5.3</v>
      </c>
      <c r="AH95" s="152">
        <v>3.4</v>
      </c>
      <c r="AI95" s="152">
        <v>5.2</v>
      </c>
      <c r="AJ95" s="152">
        <v>5</v>
      </c>
      <c r="AK95" s="152">
        <v>4.7</v>
      </c>
      <c r="AL95" s="152">
        <v>3.8</v>
      </c>
    </row>
    <row r="96" spans="1:38" x14ac:dyDescent="0.3">
      <c r="A96" s="152" t="s">
        <v>99</v>
      </c>
      <c r="B96" s="152">
        <v>13.1</v>
      </c>
      <c r="C96" s="152">
        <v>0.9</v>
      </c>
      <c r="D96" s="152">
        <v>4.4000000000000004</v>
      </c>
      <c r="E96" s="152">
        <v>8</v>
      </c>
      <c r="F96" s="152">
        <v>10.199999999999999</v>
      </c>
      <c r="G96" s="152">
        <v>8.6999999999999993</v>
      </c>
      <c r="H96" s="152">
        <v>7.9</v>
      </c>
      <c r="I96" s="152">
        <v>10.4</v>
      </c>
      <c r="J96" s="152">
        <v>9</v>
      </c>
      <c r="K96" s="152">
        <v>7.3</v>
      </c>
      <c r="L96" s="152">
        <v>12.1</v>
      </c>
      <c r="M96" s="152">
        <v>7.5</v>
      </c>
      <c r="N96" s="152">
        <v>7.5</v>
      </c>
      <c r="O96" s="152">
        <v>6.2</v>
      </c>
      <c r="P96" s="152">
        <v>6.1</v>
      </c>
      <c r="Q96" s="152">
        <v>7</v>
      </c>
      <c r="R96" s="152">
        <v>5.7</v>
      </c>
      <c r="S96" s="152">
        <v>6</v>
      </c>
      <c r="T96" s="152">
        <v>6.4</v>
      </c>
      <c r="U96" s="152">
        <v>6.2</v>
      </c>
      <c r="V96" s="152">
        <v>6</v>
      </c>
      <c r="W96" s="152">
        <v>5.7</v>
      </c>
      <c r="X96" s="152">
        <v>5.8</v>
      </c>
      <c r="Y96" s="152">
        <v>6.9</v>
      </c>
      <c r="Z96" s="152">
        <v>4.3</v>
      </c>
      <c r="AA96" s="152">
        <v>3.9</v>
      </c>
      <c r="AB96" s="152">
        <v>5.0999999999999996</v>
      </c>
      <c r="AC96" s="152">
        <v>4.8</v>
      </c>
      <c r="AD96" s="152">
        <v>6.3</v>
      </c>
      <c r="AE96" s="152">
        <v>6.6</v>
      </c>
      <c r="AF96" s="152">
        <v>6</v>
      </c>
      <c r="AG96" s="152">
        <v>3.5</v>
      </c>
      <c r="AH96" s="152">
        <v>4.4000000000000004</v>
      </c>
      <c r="AI96" s="152">
        <v>3.6</v>
      </c>
      <c r="AJ96" s="152">
        <v>3.7</v>
      </c>
      <c r="AK96" s="152">
        <v>3.9</v>
      </c>
      <c r="AL96" s="152">
        <v>3.5</v>
      </c>
    </row>
    <row r="97" spans="1:38" x14ac:dyDescent="0.3">
      <c r="A97" s="152" t="s">
        <v>99</v>
      </c>
      <c r="B97" s="152">
        <v>11.1</v>
      </c>
      <c r="C97" s="152">
        <v>2.1</v>
      </c>
      <c r="D97" s="152">
        <v>7.7</v>
      </c>
      <c r="E97" s="152">
        <v>10.6</v>
      </c>
      <c r="F97" s="152">
        <v>13.2</v>
      </c>
      <c r="G97" s="152">
        <v>13.5</v>
      </c>
      <c r="H97" s="152">
        <v>13.9</v>
      </c>
      <c r="I97" s="152">
        <v>12.1</v>
      </c>
      <c r="J97" s="152">
        <v>13.6</v>
      </c>
      <c r="K97" s="152">
        <v>12.4</v>
      </c>
      <c r="L97" s="152">
        <v>12.3</v>
      </c>
      <c r="M97" s="152">
        <v>11.8</v>
      </c>
      <c r="N97" s="152">
        <v>12.3</v>
      </c>
      <c r="O97" s="152">
        <v>12.7</v>
      </c>
      <c r="P97" s="152">
        <v>11.4</v>
      </c>
      <c r="Q97" s="152">
        <v>12</v>
      </c>
      <c r="R97" s="152">
        <v>13.1</v>
      </c>
      <c r="S97" s="152">
        <v>10.3</v>
      </c>
      <c r="T97" s="152">
        <v>13.2</v>
      </c>
      <c r="U97" s="152">
        <v>12.5</v>
      </c>
      <c r="V97" s="152">
        <v>10.9</v>
      </c>
      <c r="W97" s="152">
        <v>11.7</v>
      </c>
      <c r="X97" s="152">
        <v>12.5</v>
      </c>
      <c r="Y97" s="152">
        <v>11.6</v>
      </c>
      <c r="Z97" s="152">
        <v>11.7</v>
      </c>
      <c r="AA97" s="152">
        <v>11.3</v>
      </c>
      <c r="AB97" s="152">
        <v>11.5</v>
      </c>
      <c r="AC97" s="152">
        <v>11</v>
      </c>
      <c r="AD97" s="152">
        <v>11.5</v>
      </c>
      <c r="AE97" s="152">
        <v>11.3</v>
      </c>
      <c r="AF97" s="152">
        <v>12</v>
      </c>
      <c r="AG97" s="152">
        <v>13.1</v>
      </c>
      <c r="AH97" s="152">
        <v>13.4</v>
      </c>
      <c r="AI97" s="152">
        <v>118</v>
      </c>
      <c r="AJ97" s="152">
        <v>11.4</v>
      </c>
      <c r="AK97" s="152">
        <v>10</v>
      </c>
      <c r="AL97" s="152">
        <v>10.5</v>
      </c>
    </row>
    <row r="98" spans="1:38" x14ac:dyDescent="0.3">
      <c r="A98" s="152" t="s">
        <v>99</v>
      </c>
      <c r="B98" s="152">
        <v>10.3</v>
      </c>
      <c r="C98" s="152">
        <v>1.9</v>
      </c>
      <c r="D98" s="152">
        <v>8.1999999999999993</v>
      </c>
      <c r="E98" s="152">
        <v>9.6</v>
      </c>
      <c r="F98" s="152">
        <v>12.4</v>
      </c>
      <c r="G98" s="152">
        <v>9.1</v>
      </c>
      <c r="H98" s="152">
        <v>9.8000000000000007</v>
      </c>
      <c r="I98" s="152">
        <v>8.3000000000000007</v>
      </c>
      <c r="J98" s="152">
        <v>9</v>
      </c>
      <c r="K98" s="152">
        <v>10.8</v>
      </c>
      <c r="L98" s="152">
        <v>12</v>
      </c>
      <c r="M98" s="152">
        <v>10.3</v>
      </c>
      <c r="N98" s="152">
        <v>8</v>
      </c>
      <c r="O98" s="152">
        <v>8.3000000000000007</v>
      </c>
      <c r="P98" s="152">
        <v>9.1</v>
      </c>
      <c r="Q98" s="152">
        <v>8.3000000000000007</v>
      </c>
      <c r="R98" s="152">
        <v>8</v>
      </c>
      <c r="S98" s="152">
        <v>9.5</v>
      </c>
      <c r="T98" s="152">
        <v>6.5</v>
      </c>
      <c r="U98" s="152">
        <v>7</v>
      </c>
      <c r="V98" s="152">
        <v>6.4</v>
      </c>
      <c r="W98" s="152">
        <v>9.3000000000000007</v>
      </c>
      <c r="X98" s="152">
        <v>6.6</v>
      </c>
      <c r="Y98" s="152">
        <v>5.5</v>
      </c>
      <c r="Z98" s="152">
        <v>6.2</v>
      </c>
      <c r="AA98" s="152">
        <v>6.4</v>
      </c>
      <c r="AB98" s="152">
        <v>5.4</v>
      </c>
      <c r="AC98" s="152">
        <v>5.5</v>
      </c>
      <c r="AD98" s="152">
        <v>6.2</v>
      </c>
      <c r="AE98" s="152">
        <v>5.4</v>
      </c>
      <c r="AF98" s="152">
        <v>6.8</v>
      </c>
      <c r="AG98" s="152">
        <v>6.1</v>
      </c>
      <c r="AH98" s="152">
        <v>8</v>
      </c>
      <c r="AI98" s="152">
        <v>8.6</v>
      </c>
      <c r="AJ98" s="152">
        <v>7.8</v>
      </c>
      <c r="AK98" s="152">
        <v>7.3</v>
      </c>
      <c r="AL98" s="152">
        <v>10.8</v>
      </c>
    </row>
    <row r="99" spans="1:38" x14ac:dyDescent="0.3">
      <c r="A99" s="152" t="s">
        <v>99</v>
      </c>
    </row>
    <row r="100" spans="1:38" x14ac:dyDescent="0.3">
      <c r="A100" s="152" t="s">
        <v>99</v>
      </c>
    </row>
    <row r="101" spans="1:38" x14ac:dyDescent="0.3">
      <c r="A101" s="152" t="s">
        <v>97</v>
      </c>
      <c r="B101" s="152">
        <v>11</v>
      </c>
      <c r="C101" s="152">
        <v>0.8</v>
      </c>
      <c r="D101" s="152">
        <v>3.3</v>
      </c>
      <c r="E101" s="152">
        <v>6.1</v>
      </c>
      <c r="F101" s="152">
        <v>6.1</v>
      </c>
      <c r="G101" s="152">
        <v>5.3</v>
      </c>
      <c r="H101" s="152">
        <v>5.5</v>
      </c>
      <c r="I101" s="152">
        <v>5.7</v>
      </c>
      <c r="J101" s="152">
        <v>6.3</v>
      </c>
      <c r="K101" s="152">
        <v>6.2</v>
      </c>
      <c r="L101" s="152">
        <v>5.4</v>
      </c>
      <c r="M101" s="152">
        <v>5.3</v>
      </c>
      <c r="N101" s="152">
        <v>5.8</v>
      </c>
      <c r="O101" s="152">
        <v>5.8</v>
      </c>
      <c r="P101" s="152">
        <v>6.1</v>
      </c>
      <c r="Q101" s="152">
        <v>5.8</v>
      </c>
      <c r="R101" s="152">
        <v>7</v>
      </c>
      <c r="S101" s="152">
        <v>7</v>
      </c>
      <c r="T101" s="152">
        <v>6.1</v>
      </c>
      <c r="U101" s="152">
        <v>8.5</v>
      </c>
      <c r="V101" s="152">
        <v>6.9</v>
      </c>
      <c r="W101" s="152">
        <v>10.5</v>
      </c>
      <c r="X101" s="152">
        <v>8.8000000000000007</v>
      </c>
      <c r="Y101" s="152">
        <v>11.4</v>
      </c>
      <c r="Z101" s="152">
        <v>11.4</v>
      </c>
      <c r="AA101" s="152">
        <v>7.3</v>
      </c>
      <c r="AB101" s="152">
        <v>5.7</v>
      </c>
      <c r="AC101" s="152">
        <v>6.3</v>
      </c>
      <c r="AD101" s="152">
        <v>7</v>
      </c>
      <c r="AE101" s="152">
        <v>7.5</v>
      </c>
      <c r="AF101" s="152">
        <v>8</v>
      </c>
      <c r="AG101" s="152">
        <v>8.1</v>
      </c>
      <c r="AH101" s="152">
        <v>7.4</v>
      </c>
      <c r="AI101" s="152">
        <v>8.5</v>
      </c>
      <c r="AJ101" s="152">
        <v>7.2</v>
      </c>
      <c r="AK101" s="152">
        <v>7.5</v>
      </c>
      <c r="AL101" s="152">
        <v>6.4</v>
      </c>
    </row>
    <row r="102" spans="1:38" x14ac:dyDescent="0.3">
      <c r="A102" s="152" t="s">
        <v>97</v>
      </c>
      <c r="B102" s="152">
        <v>11.3</v>
      </c>
      <c r="C102" s="152">
        <v>1.3</v>
      </c>
      <c r="D102" s="152">
        <v>3.2</v>
      </c>
      <c r="E102" s="152">
        <v>2.9</v>
      </c>
      <c r="F102" s="152">
        <v>3.6</v>
      </c>
      <c r="G102" s="152">
        <v>6.6</v>
      </c>
      <c r="H102" s="152">
        <v>7.5</v>
      </c>
      <c r="I102" s="152">
        <v>7.2</v>
      </c>
      <c r="J102" s="152">
        <v>6.6</v>
      </c>
      <c r="K102" s="152">
        <v>6</v>
      </c>
      <c r="L102" s="152">
        <v>7.9</v>
      </c>
      <c r="M102" s="152">
        <v>7.9</v>
      </c>
      <c r="N102" s="152">
        <v>9.8000000000000007</v>
      </c>
      <c r="O102" s="152">
        <v>7.7</v>
      </c>
      <c r="P102" s="152">
        <v>8.1</v>
      </c>
      <c r="Q102" s="152">
        <v>8.3000000000000007</v>
      </c>
      <c r="R102" s="152">
        <v>10.3</v>
      </c>
      <c r="S102" s="152">
        <v>10.7</v>
      </c>
      <c r="T102" s="152">
        <v>10.5</v>
      </c>
      <c r="U102" s="152">
        <v>12.7</v>
      </c>
      <c r="V102" s="152">
        <v>13.2</v>
      </c>
      <c r="W102" s="152">
        <v>15.9</v>
      </c>
      <c r="X102" s="152">
        <v>13.2</v>
      </c>
      <c r="Y102" s="152">
        <v>14.2</v>
      </c>
      <c r="Z102" s="152">
        <v>12.3</v>
      </c>
      <c r="AA102" s="152">
        <v>10.7</v>
      </c>
      <c r="AB102" s="152">
        <v>10.8</v>
      </c>
      <c r="AC102" s="152">
        <v>10.1</v>
      </c>
      <c r="AD102" s="152">
        <v>8.6999999999999993</v>
      </c>
      <c r="AE102" s="152">
        <v>10.9</v>
      </c>
      <c r="AF102" s="152">
        <v>10.9</v>
      </c>
      <c r="AG102" s="152">
        <v>11.5</v>
      </c>
      <c r="AH102" s="152">
        <v>13.1</v>
      </c>
      <c r="AI102" s="152">
        <v>11.5</v>
      </c>
      <c r="AJ102" s="152">
        <v>9.1999999999999993</v>
      </c>
      <c r="AK102" s="152">
        <v>10.8</v>
      </c>
      <c r="AL102" s="152">
        <v>10.8</v>
      </c>
    </row>
    <row r="103" spans="1:38" x14ac:dyDescent="0.3">
      <c r="A103" s="152" t="s">
        <v>97</v>
      </c>
      <c r="B103" s="152">
        <v>6.8</v>
      </c>
      <c r="C103" s="152">
        <v>0.6</v>
      </c>
      <c r="D103" s="152">
        <v>6.8</v>
      </c>
      <c r="E103" s="152">
        <v>8.9</v>
      </c>
      <c r="F103" s="152">
        <v>11.4</v>
      </c>
      <c r="G103" s="152">
        <v>11.6</v>
      </c>
      <c r="H103" s="152">
        <v>12.1</v>
      </c>
      <c r="I103" s="152">
        <v>10.6</v>
      </c>
      <c r="J103" s="152">
        <v>12.4</v>
      </c>
      <c r="K103" s="152">
        <v>11.1</v>
      </c>
      <c r="L103" s="152">
        <v>13.2</v>
      </c>
      <c r="M103" s="152">
        <v>10.199999999999999</v>
      </c>
      <c r="N103" s="152">
        <v>10.7</v>
      </c>
      <c r="O103" s="152">
        <v>11.1</v>
      </c>
      <c r="P103" s="152">
        <v>9.6999999999999993</v>
      </c>
      <c r="Q103" s="152">
        <v>9.9</v>
      </c>
      <c r="R103" s="152">
        <v>10.6</v>
      </c>
      <c r="S103" s="152">
        <v>10.199999999999999</v>
      </c>
      <c r="T103" s="152">
        <v>8.4</v>
      </c>
      <c r="U103" s="152">
        <v>8.1</v>
      </c>
      <c r="V103" s="152">
        <v>7.9</v>
      </c>
      <c r="W103" s="152">
        <v>8</v>
      </c>
      <c r="X103" s="152">
        <v>7.1</v>
      </c>
      <c r="Y103" s="152">
        <v>6.2</v>
      </c>
      <c r="Z103" s="152">
        <v>6.5</v>
      </c>
      <c r="AA103" s="152">
        <v>5</v>
      </c>
      <c r="AB103" s="152">
        <v>5.5</v>
      </c>
      <c r="AC103" s="152">
        <v>5.2</v>
      </c>
      <c r="AD103" s="152">
        <v>5.5</v>
      </c>
      <c r="AE103" s="152">
        <v>5.5</v>
      </c>
      <c r="AF103" s="152">
        <v>5.0999999999999996</v>
      </c>
      <c r="AG103" s="152">
        <v>4.2</v>
      </c>
      <c r="AH103" s="152">
        <v>4.7</v>
      </c>
      <c r="AI103" s="152">
        <v>4.5999999999999996</v>
      </c>
      <c r="AJ103" s="152">
        <v>6.5</v>
      </c>
      <c r="AK103" s="152">
        <v>7.2</v>
      </c>
      <c r="AL103" s="152">
        <v>5.4</v>
      </c>
    </row>
    <row r="104" spans="1:38" x14ac:dyDescent="0.3">
      <c r="A104" s="152" t="s">
        <v>97</v>
      </c>
      <c r="B104" s="152">
        <v>3.6</v>
      </c>
      <c r="C104" s="152">
        <v>1</v>
      </c>
      <c r="D104" s="152">
        <v>0.8</v>
      </c>
      <c r="E104" s="152">
        <v>2</v>
      </c>
      <c r="F104" s="152">
        <v>1.2</v>
      </c>
      <c r="G104" s="152">
        <v>1.2</v>
      </c>
      <c r="H104" s="152">
        <v>1.7</v>
      </c>
      <c r="I104" s="152">
        <v>1.4</v>
      </c>
      <c r="J104" s="152">
        <v>1.6</v>
      </c>
      <c r="K104" s="152">
        <v>1.7</v>
      </c>
      <c r="L104" s="152">
        <v>1.3</v>
      </c>
      <c r="M104" s="152">
        <v>1.6</v>
      </c>
      <c r="N104" s="152">
        <v>1.7</v>
      </c>
      <c r="O104" s="152">
        <v>1.8</v>
      </c>
      <c r="P104" s="152">
        <v>1.8</v>
      </c>
      <c r="Q104" s="152">
        <v>1.9</v>
      </c>
      <c r="R104" s="152">
        <v>2.2000000000000002</v>
      </c>
      <c r="S104" s="152">
        <v>1.9</v>
      </c>
      <c r="T104" s="152">
        <v>1.5</v>
      </c>
      <c r="U104" s="152">
        <v>1.8</v>
      </c>
      <c r="V104" s="152">
        <v>1.8</v>
      </c>
      <c r="W104" s="152">
        <v>2.5</v>
      </c>
      <c r="X104" s="152">
        <v>1.6</v>
      </c>
      <c r="Y104" s="152">
        <v>1.6</v>
      </c>
      <c r="Z104" s="152">
        <v>1.5</v>
      </c>
      <c r="AA104" s="152">
        <v>1.4</v>
      </c>
      <c r="AB104" s="152">
        <v>3.5</v>
      </c>
      <c r="AL104" s="152">
        <v>2.1</v>
      </c>
    </row>
    <row r="105" spans="1:38" x14ac:dyDescent="0.3">
      <c r="A105" s="152" t="s">
        <v>97</v>
      </c>
      <c r="B105" s="152">
        <v>6.2</v>
      </c>
      <c r="C105" s="152">
        <v>1.2</v>
      </c>
      <c r="D105" s="152">
        <v>1.4</v>
      </c>
      <c r="E105" s="152">
        <v>1.9</v>
      </c>
      <c r="F105" s="152">
        <v>2</v>
      </c>
      <c r="G105" s="152">
        <v>2</v>
      </c>
      <c r="H105" s="152">
        <v>2.6</v>
      </c>
      <c r="I105" s="152">
        <v>2.1</v>
      </c>
      <c r="J105" s="152">
        <v>2.2000000000000002</v>
      </c>
      <c r="K105" s="152">
        <v>2.5</v>
      </c>
      <c r="L105" s="152">
        <v>2.4</v>
      </c>
      <c r="M105" s="152">
        <v>2.4</v>
      </c>
      <c r="N105" s="152">
        <v>2.2999999999999998</v>
      </c>
      <c r="O105" s="152">
        <v>2.1</v>
      </c>
      <c r="P105" s="152">
        <v>2.8</v>
      </c>
      <c r="Q105" s="152">
        <v>3.4</v>
      </c>
      <c r="R105" s="152">
        <v>3.6</v>
      </c>
      <c r="S105" s="152">
        <v>3.6</v>
      </c>
      <c r="T105" s="152">
        <v>3.5</v>
      </c>
      <c r="U105" s="152">
        <v>4</v>
      </c>
      <c r="V105" s="152">
        <v>3.3</v>
      </c>
      <c r="W105" s="152">
        <v>3.5</v>
      </c>
      <c r="X105" s="152">
        <v>4.2</v>
      </c>
      <c r="Y105" s="152">
        <v>3.3</v>
      </c>
      <c r="Z105" s="152">
        <v>5</v>
      </c>
      <c r="AA105" s="152">
        <v>4.3</v>
      </c>
      <c r="AB105" s="152">
        <v>4.4000000000000004</v>
      </c>
      <c r="AC105" s="152">
        <v>4.5999999999999996</v>
      </c>
      <c r="AD105" s="152">
        <v>4.5</v>
      </c>
      <c r="AE105" s="152">
        <v>5</v>
      </c>
      <c r="AF105" s="152">
        <v>5.3</v>
      </c>
      <c r="AG105" s="152">
        <v>6</v>
      </c>
      <c r="AH105" s="152">
        <v>7.5</v>
      </c>
      <c r="AI105" s="152">
        <v>6.9</v>
      </c>
      <c r="AJ105" s="152">
        <v>6.1</v>
      </c>
      <c r="AK105" s="152">
        <v>6.5</v>
      </c>
      <c r="AL105" s="152">
        <v>5.7</v>
      </c>
    </row>
    <row r="106" spans="1:38" x14ac:dyDescent="0.3">
      <c r="A106" s="152" t="s">
        <v>97</v>
      </c>
      <c r="B106" s="152">
        <v>4.3</v>
      </c>
      <c r="C106" s="152">
        <v>0.5</v>
      </c>
      <c r="D106" s="152">
        <v>2.2000000000000002</v>
      </c>
      <c r="E106" s="152">
        <v>3.8</v>
      </c>
      <c r="F106" s="152">
        <v>5.3</v>
      </c>
      <c r="G106" s="152">
        <v>4.3</v>
      </c>
      <c r="H106" s="152">
        <v>5</v>
      </c>
      <c r="I106" s="152">
        <v>4.7</v>
      </c>
      <c r="J106" s="152">
        <v>4</v>
      </c>
      <c r="K106" s="152">
        <v>4.5999999999999996</v>
      </c>
      <c r="L106" s="152">
        <v>4.0999999999999996</v>
      </c>
      <c r="M106" s="152">
        <v>4.5</v>
      </c>
      <c r="N106" s="152">
        <v>4.4000000000000004</v>
      </c>
      <c r="O106" s="152">
        <v>4.5999999999999996</v>
      </c>
      <c r="P106" s="152">
        <v>4.5999999999999996</v>
      </c>
      <c r="Q106" s="152">
        <v>4.0999999999999996</v>
      </c>
      <c r="R106" s="152">
        <v>4.0999999999999996</v>
      </c>
      <c r="S106" s="152">
        <v>4.4000000000000004</v>
      </c>
      <c r="T106" s="152">
        <v>5.2</v>
      </c>
      <c r="U106" s="152">
        <v>5.2</v>
      </c>
      <c r="V106" s="152">
        <v>5</v>
      </c>
      <c r="W106" s="152">
        <v>3.6</v>
      </c>
      <c r="X106" s="152">
        <v>5.4</v>
      </c>
      <c r="Y106" s="152">
        <v>3.8</v>
      </c>
      <c r="Z106" s="152">
        <v>4.9000000000000004</v>
      </c>
      <c r="AA106" s="152">
        <v>5.0999999999999996</v>
      </c>
      <c r="AB106" s="152">
        <v>4.7</v>
      </c>
      <c r="AC106" s="152">
        <v>5.0999999999999996</v>
      </c>
      <c r="AD106" s="152">
        <v>5.2</v>
      </c>
      <c r="AE106" s="152">
        <v>4.5</v>
      </c>
      <c r="AF106" s="152">
        <v>5</v>
      </c>
      <c r="AG106" s="152">
        <v>4.5999999999999996</v>
      </c>
      <c r="AH106" s="152">
        <v>4.9000000000000004</v>
      </c>
      <c r="AI106" s="152">
        <v>3.2</v>
      </c>
      <c r="AJ106" s="152">
        <v>4</v>
      </c>
      <c r="AK106" s="152">
        <v>3.7</v>
      </c>
      <c r="AL106" s="152">
        <v>5.6</v>
      </c>
    </row>
    <row r="107" spans="1:38" x14ac:dyDescent="0.3">
      <c r="A107" s="152" t="s">
        <v>97</v>
      </c>
      <c r="B107" s="152" t="s">
        <v>109</v>
      </c>
    </row>
    <row r="108" spans="1:38" x14ac:dyDescent="0.3">
      <c r="A108" s="152" t="s">
        <v>97</v>
      </c>
      <c r="B108" s="152">
        <v>4</v>
      </c>
      <c r="C108" s="152">
        <v>1.2</v>
      </c>
      <c r="D108" s="152">
        <v>1</v>
      </c>
      <c r="E108" s="152">
        <v>1.1000000000000001</v>
      </c>
      <c r="F108" s="152">
        <v>1</v>
      </c>
      <c r="G108" s="152">
        <v>0.9</v>
      </c>
      <c r="H108" s="152">
        <v>0.9</v>
      </c>
      <c r="I108" s="152">
        <v>1</v>
      </c>
      <c r="J108" s="152">
        <v>0.9</v>
      </c>
      <c r="K108" s="152">
        <v>1.1000000000000001</v>
      </c>
      <c r="L108" s="152">
        <v>1.4</v>
      </c>
      <c r="M108" s="152">
        <v>1.8</v>
      </c>
      <c r="N108" s="152">
        <v>1.3</v>
      </c>
      <c r="O108" s="152">
        <v>1.4</v>
      </c>
      <c r="P108" s="152">
        <v>1.7</v>
      </c>
      <c r="Q108" s="152">
        <v>1.8</v>
      </c>
      <c r="R108" s="152">
        <v>1.6</v>
      </c>
      <c r="S108" s="152">
        <v>2</v>
      </c>
      <c r="T108" s="152">
        <v>1.9</v>
      </c>
      <c r="U108" s="152">
        <v>1.5</v>
      </c>
      <c r="V108" s="152">
        <v>1.7</v>
      </c>
      <c r="W108" s="152">
        <v>2.2999999999999998</v>
      </c>
      <c r="X108" s="152">
        <v>2.1</v>
      </c>
      <c r="Y108" s="152">
        <v>2.5</v>
      </c>
      <c r="Z108" s="152">
        <v>2.5</v>
      </c>
      <c r="AA108" s="152">
        <v>2.7</v>
      </c>
      <c r="AB108" s="152">
        <v>2.2000000000000002</v>
      </c>
      <c r="AC108" s="152">
        <v>2.7</v>
      </c>
      <c r="AD108" s="152">
        <v>3</v>
      </c>
      <c r="AE108" s="152">
        <v>4</v>
      </c>
      <c r="AF108" s="152">
        <v>4.3</v>
      </c>
      <c r="AG108" s="152">
        <v>4.8</v>
      </c>
      <c r="AH108" s="152">
        <v>1.2</v>
      </c>
      <c r="AI108" s="152">
        <v>5.9</v>
      </c>
      <c r="AJ108" s="152">
        <v>3.6</v>
      </c>
      <c r="AK108" s="152">
        <v>3.9</v>
      </c>
      <c r="AL108" s="152">
        <v>4.3</v>
      </c>
    </row>
    <row r="109" spans="1:38" x14ac:dyDescent="0.3">
      <c r="A109" s="152" t="s">
        <v>97</v>
      </c>
    </row>
    <row r="110" spans="1:38" x14ac:dyDescent="0.3">
      <c r="A110" s="152" t="s">
        <v>97</v>
      </c>
    </row>
    <row r="111" spans="1:38" x14ac:dyDescent="0.3">
      <c r="A111" s="152" t="s">
        <v>97</v>
      </c>
      <c r="B111" s="152">
        <v>8</v>
      </c>
      <c r="C111" s="152">
        <v>1.6</v>
      </c>
      <c r="D111" s="152">
        <v>4</v>
      </c>
      <c r="E111" s="152">
        <v>5.6</v>
      </c>
      <c r="F111" s="152">
        <v>5</v>
      </c>
      <c r="G111" s="152">
        <v>3.8</v>
      </c>
      <c r="H111" s="152">
        <v>4.9000000000000004</v>
      </c>
      <c r="I111" s="152">
        <v>4.9000000000000004</v>
      </c>
      <c r="J111" s="152">
        <v>4.7</v>
      </c>
      <c r="K111" s="152">
        <v>3.9</v>
      </c>
      <c r="L111" s="152">
        <v>4</v>
      </c>
      <c r="M111" s="152">
        <v>4.2</v>
      </c>
      <c r="N111" s="152">
        <v>3.8</v>
      </c>
      <c r="O111" s="152">
        <v>3.8</v>
      </c>
      <c r="P111" s="152">
        <v>3.2</v>
      </c>
      <c r="Q111" s="152">
        <v>3</v>
      </c>
      <c r="R111" s="152">
        <v>3.2</v>
      </c>
      <c r="S111" s="152">
        <v>4.4000000000000004</v>
      </c>
      <c r="T111" s="152">
        <v>3.4</v>
      </c>
      <c r="U111" s="152">
        <v>4.7</v>
      </c>
      <c r="V111" s="152">
        <v>4.9000000000000004</v>
      </c>
      <c r="W111" s="152">
        <v>5.0999999999999996</v>
      </c>
      <c r="X111" s="152">
        <v>5.6</v>
      </c>
      <c r="Y111" s="152">
        <v>6.2</v>
      </c>
      <c r="Z111" s="152">
        <v>4.8</v>
      </c>
      <c r="AA111" s="152">
        <v>4.5999999999999996</v>
      </c>
      <c r="AB111" s="152">
        <v>4.7</v>
      </c>
      <c r="AC111" s="152">
        <v>4.3</v>
      </c>
      <c r="AD111" s="152">
        <v>5.2</v>
      </c>
      <c r="AE111" s="152">
        <v>5.3</v>
      </c>
      <c r="AF111" s="152">
        <v>5.2</v>
      </c>
      <c r="AG111" s="152">
        <v>5.4</v>
      </c>
      <c r="AH111" s="152">
        <v>5.4</v>
      </c>
      <c r="AI111" s="152">
        <v>5.3</v>
      </c>
      <c r="AJ111" s="152">
        <v>3.4</v>
      </c>
      <c r="AK111" s="152">
        <v>4.5999999999999996</v>
      </c>
      <c r="AL111" s="152">
        <v>5.3</v>
      </c>
    </row>
    <row r="112" spans="1:38" x14ac:dyDescent="0.3">
      <c r="A112" s="152" t="s">
        <v>97</v>
      </c>
      <c r="B112" s="152">
        <v>6.8</v>
      </c>
      <c r="C112" s="152">
        <v>1.1000000000000001</v>
      </c>
      <c r="D112" s="152">
        <v>7.5</v>
      </c>
      <c r="E112" s="152">
        <v>7.9</v>
      </c>
      <c r="F112" s="152">
        <v>9.1</v>
      </c>
      <c r="G112" s="152">
        <v>6</v>
      </c>
      <c r="H112" s="152">
        <v>7.2</v>
      </c>
      <c r="I112" s="152">
        <v>5.9</v>
      </c>
      <c r="J112" s="152">
        <v>5.8</v>
      </c>
      <c r="K112" s="152">
        <v>5.8</v>
      </c>
      <c r="L112" s="152">
        <v>5.2</v>
      </c>
      <c r="M112" s="152">
        <v>5.3</v>
      </c>
      <c r="N112" s="152">
        <v>3.9</v>
      </c>
      <c r="O112" s="152">
        <v>6.3</v>
      </c>
      <c r="P112" s="152">
        <v>3.9</v>
      </c>
      <c r="Q112" s="152">
        <v>3.9</v>
      </c>
      <c r="R112" s="152">
        <v>3.5</v>
      </c>
      <c r="S112" s="152">
        <v>3.6</v>
      </c>
      <c r="T112" s="152">
        <v>3</v>
      </c>
      <c r="U112" s="152">
        <v>3</v>
      </c>
      <c r="V112" s="152">
        <v>2.6</v>
      </c>
      <c r="W112" s="152">
        <v>3.3</v>
      </c>
      <c r="X112" s="152">
        <v>3.4</v>
      </c>
      <c r="Y112" s="152">
        <v>2.8</v>
      </c>
      <c r="Z112" s="152">
        <v>2.4</v>
      </c>
      <c r="AA112" s="152">
        <v>2.5</v>
      </c>
      <c r="AB112" s="152">
        <v>2.7</v>
      </c>
      <c r="AC112" s="152">
        <v>2.7</v>
      </c>
      <c r="AD112" s="152">
        <v>2.6</v>
      </c>
      <c r="AE112" s="152">
        <v>2.7</v>
      </c>
      <c r="AF112" s="152">
        <v>2.5</v>
      </c>
      <c r="AG112" s="152">
        <v>2.9</v>
      </c>
      <c r="AH112" s="152">
        <v>2.5</v>
      </c>
      <c r="AI112" s="152">
        <v>3</v>
      </c>
      <c r="AJ112" s="152">
        <v>3.1</v>
      </c>
      <c r="AK112" s="152">
        <v>2.5</v>
      </c>
      <c r="AL112" s="152">
        <v>1.4</v>
      </c>
    </row>
    <row r="113" spans="1:38" x14ac:dyDescent="0.3">
      <c r="A113" s="152" t="s">
        <v>97</v>
      </c>
      <c r="B113" s="152">
        <v>5.6</v>
      </c>
      <c r="C113" s="152">
        <v>0.5</v>
      </c>
      <c r="D113" s="152">
        <v>2.7</v>
      </c>
      <c r="E113" s="152">
        <v>3.8</v>
      </c>
      <c r="F113" s="152">
        <v>6.2</v>
      </c>
      <c r="G113" s="152">
        <v>5.2</v>
      </c>
      <c r="H113" s="152">
        <v>3.6</v>
      </c>
      <c r="I113" s="152">
        <v>4.8</v>
      </c>
      <c r="J113" s="152">
        <v>3.3</v>
      </c>
      <c r="K113" s="152">
        <v>3.8</v>
      </c>
      <c r="L113" s="152">
        <v>3.3</v>
      </c>
      <c r="M113" s="152">
        <v>3.3</v>
      </c>
      <c r="N113" s="152">
        <v>3.4</v>
      </c>
      <c r="O113" s="152">
        <v>3.6</v>
      </c>
      <c r="P113" s="152">
        <v>3.1</v>
      </c>
      <c r="Q113" s="152">
        <v>2.7</v>
      </c>
      <c r="R113" s="152">
        <v>3.1</v>
      </c>
      <c r="S113" s="152">
        <v>2.8</v>
      </c>
      <c r="T113" s="152">
        <v>3.1</v>
      </c>
      <c r="U113" s="152">
        <v>2.9</v>
      </c>
      <c r="V113" s="152">
        <v>3.2</v>
      </c>
      <c r="W113" s="152">
        <v>2.9</v>
      </c>
      <c r="X113" s="152">
        <v>3.3</v>
      </c>
      <c r="Y113" s="152">
        <v>2.9</v>
      </c>
      <c r="Z113" s="152">
        <v>2.2000000000000002</v>
      </c>
      <c r="AA113" s="152">
        <v>2.1</v>
      </c>
      <c r="AB113" s="152">
        <v>2.7</v>
      </c>
      <c r="AC113" s="152">
        <v>2.7</v>
      </c>
      <c r="AD113" s="152">
        <v>2.4</v>
      </c>
      <c r="AE113" s="152">
        <v>2.7</v>
      </c>
      <c r="AF113" s="152">
        <v>2.6</v>
      </c>
      <c r="AG113" s="152">
        <v>1.5</v>
      </c>
      <c r="AH113" s="152">
        <v>1.5</v>
      </c>
      <c r="AI113" s="152">
        <v>1.3</v>
      </c>
      <c r="AJ113" s="152">
        <v>1.5</v>
      </c>
      <c r="AK113" s="152">
        <v>2.1</v>
      </c>
      <c r="AL113" s="152">
        <v>2.1</v>
      </c>
    </row>
    <row r="114" spans="1:38" x14ac:dyDescent="0.3">
      <c r="A114" s="152" t="s">
        <v>97</v>
      </c>
      <c r="B114" s="152">
        <v>5.6</v>
      </c>
      <c r="C114" s="152">
        <v>1</v>
      </c>
      <c r="D114" s="152">
        <v>4.4000000000000004</v>
      </c>
      <c r="E114" s="152">
        <v>6.5</v>
      </c>
      <c r="F114" s="152">
        <v>6.8</v>
      </c>
      <c r="G114" s="152">
        <v>6.5</v>
      </c>
      <c r="H114" s="152">
        <v>7.1</v>
      </c>
      <c r="I114" s="152">
        <v>6.6</v>
      </c>
      <c r="J114" s="152">
        <v>5.9</v>
      </c>
      <c r="K114" s="152">
        <v>7</v>
      </c>
      <c r="L114" s="152">
        <v>6.8</v>
      </c>
      <c r="M114" s="152">
        <v>6.4</v>
      </c>
      <c r="N114" s="152">
        <v>6.3</v>
      </c>
      <c r="O114" s="152">
        <v>6.5</v>
      </c>
      <c r="P114" s="152">
        <v>7</v>
      </c>
      <c r="Q114" s="152">
        <v>6.9</v>
      </c>
      <c r="R114" s="152">
        <v>6.9</v>
      </c>
      <c r="S114" s="152">
        <v>6.4</v>
      </c>
      <c r="T114" s="152">
        <v>7.1</v>
      </c>
      <c r="U114" s="152">
        <v>8</v>
      </c>
      <c r="V114" s="152">
        <v>7.2</v>
      </c>
      <c r="W114" s="152">
        <v>7.5</v>
      </c>
      <c r="X114" s="152">
        <v>7</v>
      </c>
      <c r="Y114" s="152">
        <v>6.3</v>
      </c>
      <c r="Z114" s="152">
        <v>6.4</v>
      </c>
      <c r="AA114" s="152">
        <v>7.3</v>
      </c>
      <c r="AB114" s="152">
        <v>6.9</v>
      </c>
      <c r="AC114" s="152">
        <v>6.7</v>
      </c>
      <c r="AD114" s="152">
        <v>6.8</v>
      </c>
      <c r="AE114" s="152">
        <v>7.5</v>
      </c>
      <c r="AF114" s="152">
        <v>7.4</v>
      </c>
      <c r="AG114" s="152">
        <v>7.8</v>
      </c>
      <c r="AH114" s="152">
        <v>7.3</v>
      </c>
      <c r="AI114" s="152">
        <v>6.9</v>
      </c>
      <c r="AJ114" s="152">
        <v>6.4</v>
      </c>
      <c r="AK114" s="152">
        <v>6.6</v>
      </c>
      <c r="AL114" s="152">
        <v>6.3</v>
      </c>
    </row>
    <row r="115" spans="1:38" x14ac:dyDescent="0.3">
      <c r="A115" s="152" t="s">
        <v>97</v>
      </c>
      <c r="B115" s="152">
        <v>4.8</v>
      </c>
      <c r="C115" s="152">
        <v>1</v>
      </c>
      <c r="D115" s="152">
        <v>3.9</v>
      </c>
      <c r="E115" s="152">
        <v>4.8</v>
      </c>
      <c r="F115" s="152">
        <v>6.7</v>
      </c>
      <c r="G115" s="152">
        <v>5.7</v>
      </c>
      <c r="H115" s="152">
        <v>46</v>
      </c>
      <c r="I115" s="152">
        <v>5.0999999999999996</v>
      </c>
      <c r="J115" s="152">
        <v>5.3</v>
      </c>
      <c r="K115" s="152">
        <v>5.2</v>
      </c>
      <c r="L115" s="152">
        <v>5</v>
      </c>
      <c r="M115" s="152">
        <v>4.7</v>
      </c>
      <c r="N115" s="152">
        <v>4.3</v>
      </c>
      <c r="O115" s="152">
        <v>3.6</v>
      </c>
      <c r="P115" s="152">
        <v>4</v>
      </c>
      <c r="Q115" s="152">
        <v>41</v>
      </c>
      <c r="R115" s="152">
        <v>3.9</v>
      </c>
      <c r="S115" s="152">
        <v>4.4000000000000004</v>
      </c>
      <c r="T115" s="152">
        <v>2.4</v>
      </c>
      <c r="U115" s="152">
        <v>2.9</v>
      </c>
      <c r="V115" s="152">
        <v>2.7</v>
      </c>
      <c r="W115" s="152">
        <v>3.4</v>
      </c>
      <c r="X115" s="152">
        <v>2.6</v>
      </c>
      <c r="Y115" s="152">
        <v>2.5</v>
      </c>
      <c r="Z115" s="152">
        <v>2.6</v>
      </c>
      <c r="AA115" s="152">
        <v>2.5</v>
      </c>
      <c r="AB115" s="152">
        <v>2.5</v>
      </c>
      <c r="AC115" s="152">
        <v>2.1</v>
      </c>
      <c r="AD115" s="152">
        <v>2.2000000000000002</v>
      </c>
      <c r="AE115" s="152">
        <v>2.2999999999999998</v>
      </c>
      <c r="AF115" s="152">
        <v>2.5</v>
      </c>
      <c r="AG115" s="152">
        <v>2.7</v>
      </c>
      <c r="AH115" s="152">
        <v>2.7</v>
      </c>
      <c r="AI115" s="152">
        <v>2.7</v>
      </c>
      <c r="AJ115" s="152">
        <v>2.8</v>
      </c>
      <c r="AK115" s="152">
        <v>3.4</v>
      </c>
      <c r="AL115" s="152">
        <v>3.4</v>
      </c>
    </row>
    <row r="116" spans="1:38" x14ac:dyDescent="0.3">
      <c r="A116" s="152" t="s">
        <v>97</v>
      </c>
    </row>
    <row r="117" spans="1:38" x14ac:dyDescent="0.3">
      <c r="A117" s="152" t="s">
        <v>97</v>
      </c>
    </row>
    <row r="118" spans="1:38" x14ac:dyDescent="0.3">
      <c r="A118" s="152" t="s">
        <v>100</v>
      </c>
      <c r="B118" s="152">
        <v>13.2</v>
      </c>
      <c r="C118" s="152">
        <v>0.9</v>
      </c>
      <c r="D118" s="152">
        <v>4.0999999999999996</v>
      </c>
      <c r="E118" s="152">
        <v>7.1</v>
      </c>
      <c r="F118" s="152">
        <v>9.6999999999999993</v>
      </c>
      <c r="G118" s="152">
        <v>7.1</v>
      </c>
      <c r="H118" s="152">
        <v>7.8</v>
      </c>
      <c r="I118" s="152">
        <v>8.6999999999999993</v>
      </c>
      <c r="J118" s="152">
        <v>6.7</v>
      </c>
      <c r="K118" s="152">
        <v>8.1999999999999993</v>
      </c>
      <c r="L118" s="152">
        <v>6.7</v>
      </c>
      <c r="M118" s="152">
        <v>8.1</v>
      </c>
      <c r="N118" s="152">
        <v>7.8</v>
      </c>
      <c r="O118" s="152">
        <v>8.5</v>
      </c>
      <c r="P118" s="152">
        <v>7.6</v>
      </c>
      <c r="Q118" s="152">
        <v>7.4</v>
      </c>
      <c r="R118" s="152">
        <v>8.4</v>
      </c>
      <c r="S118" s="152">
        <v>9.1999999999999993</v>
      </c>
      <c r="T118" s="152">
        <v>8</v>
      </c>
      <c r="U118" s="152">
        <v>10.8</v>
      </c>
      <c r="V118" s="152">
        <v>9.8000000000000007</v>
      </c>
      <c r="W118" s="152">
        <v>9.1</v>
      </c>
      <c r="X118" s="152">
        <v>9.4</v>
      </c>
      <c r="Y118" s="152">
        <v>9.3000000000000007</v>
      </c>
      <c r="Z118" s="152">
        <v>9.6999999999999993</v>
      </c>
      <c r="AA118" s="152">
        <v>7.4</v>
      </c>
      <c r="AB118" s="152">
        <v>4.5999999999999996</v>
      </c>
      <c r="AC118" s="152">
        <v>5.4</v>
      </c>
      <c r="AD118" s="152">
        <v>5.0999999999999996</v>
      </c>
      <c r="AE118" s="152">
        <v>6.5</v>
      </c>
      <c r="AF118" s="152">
        <v>6.1</v>
      </c>
      <c r="AG118" s="152">
        <v>7</v>
      </c>
      <c r="AH118" s="152">
        <v>6.2</v>
      </c>
      <c r="AI118" s="152">
        <v>5.7</v>
      </c>
      <c r="AJ118" s="152">
        <v>5.8</v>
      </c>
      <c r="AK118" s="152">
        <v>6.5</v>
      </c>
      <c r="AL118" s="152">
        <v>4.9000000000000004</v>
      </c>
    </row>
    <row r="119" spans="1:38" x14ac:dyDescent="0.3">
      <c r="A119" s="152" t="s">
        <v>100</v>
      </c>
      <c r="B119" s="152">
        <v>15.1</v>
      </c>
      <c r="C119" s="152">
        <v>3.3</v>
      </c>
      <c r="D119" s="152">
        <v>6.9</v>
      </c>
      <c r="E119" s="152">
        <v>4.5</v>
      </c>
      <c r="F119" s="152">
        <v>5.7</v>
      </c>
      <c r="G119" s="152">
        <v>10.3</v>
      </c>
      <c r="H119" s="152">
        <v>11.2</v>
      </c>
      <c r="I119" s="152">
        <v>9.1999999999999993</v>
      </c>
      <c r="J119" s="152">
        <v>8.6999999999999993</v>
      </c>
      <c r="K119" s="152">
        <v>8.5</v>
      </c>
      <c r="L119" s="152">
        <v>9.4</v>
      </c>
      <c r="M119" s="152">
        <v>12.6</v>
      </c>
      <c r="N119" s="152">
        <v>13.3</v>
      </c>
      <c r="O119" s="152">
        <v>12.8</v>
      </c>
      <c r="P119" s="152">
        <v>11.2</v>
      </c>
      <c r="Q119" s="152">
        <v>11</v>
      </c>
      <c r="R119" s="152">
        <v>12.6</v>
      </c>
      <c r="S119" s="152">
        <v>13</v>
      </c>
      <c r="T119" s="152">
        <v>13.5</v>
      </c>
      <c r="U119" s="152">
        <v>14.2</v>
      </c>
      <c r="V119" s="152">
        <v>18.5</v>
      </c>
      <c r="W119" s="152">
        <v>17.5</v>
      </c>
      <c r="X119" s="152">
        <v>14.7</v>
      </c>
      <c r="Y119" s="152">
        <v>15.5</v>
      </c>
      <c r="Z119" s="152">
        <v>14.7</v>
      </c>
      <c r="AA119" s="152">
        <v>12.5</v>
      </c>
      <c r="AB119" s="152">
        <v>12.4</v>
      </c>
      <c r="AC119" s="152">
        <v>14</v>
      </c>
      <c r="AD119" s="152">
        <v>12.9</v>
      </c>
      <c r="AE119" s="152">
        <v>12.6</v>
      </c>
      <c r="AF119" s="152">
        <v>13.2</v>
      </c>
      <c r="AG119" s="152">
        <v>14.1</v>
      </c>
      <c r="AH119" s="152">
        <v>14.7</v>
      </c>
      <c r="AI119" s="152">
        <v>13.3</v>
      </c>
      <c r="AJ119" s="152">
        <v>11.9</v>
      </c>
      <c r="AK119" s="152">
        <v>12</v>
      </c>
      <c r="AL119" s="152">
        <v>12</v>
      </c>
    </row>
    <row r="120" spans="1:38" x14ac:dyDescent="0.3">
      <c r="A120" s="152" t="s">
        <v>100</v>
      </c>
      <c r="B120" s="152">
        <v>6.8</v>
      </c>
      <c r="C120" s="152">
        <v>0.8</v>
      </c>
      <c r="D120" s="152">
        <v>6.1</v>
      </c>
      <c r="E120" s="152">
        <v>10.4</v>
      </c>
      <c r="F120" s="152">
        <v>11.8</v>
      </c>
      <c r="G120" s="152">
        <v>11.1</v>
      </c>
      <c r="H120" s="152">
        <v>10.8</v>
      </c>
      <c r="I120" s="152">
        <v>10.1</v>
      </c>
      <c r="J120" s="152">
        <v>11.5</v>
      </c>
      <c r="K120" s="152">
        <v>10.5</v>
      </c>
      <c r="L120" s="152">
        <v>9.6999999999999993</v>
      </c>
      <c r="M120" s="152">
        <v>9.6999999999999993</v>
      </c>
      <c r="N120" s="152">
        <v>9.1</v>
      </c>
      <c r="O120" s="152">
        <v>10.4</v>
      </c>
      <c r="P120" s="152">
        <v>9.9</v>
      </c>
      <c r="Q120" s="152">
        <v>10</v>
      </c>
      <c r="R120" s="152">
        <v>10.199999999999999</v>
      </c>
      <c r="S120" s="152">
        <v>9.6999999999999993</v>
      </c>
      <c r="T120" s="152">
        <v>9.4</v>
      </c>
      <c r="U120" s="152">
        <v>7.1</v>
      </c>
      <c r="V120" s="152">
        <v>8</v>
      </c>
      <c r="W120" s="152">
        <v>7.8</v>
      </c>
      <c r="X120" s="152">
        <v>6.2</v>
      </c>
      <c r="Y120" s="152">
        <v>6.3</v>
      </c>
      <c r="Z120" s="152">
        <v>4.7</v>
      </c>
      <c r="AA120" s="152">
        <v>4.0999999999999996</v>
      </c>
      <c r="AB120" s="152">
        <v>4.3</v>
      </c>
      <c r="AC120" s="152">
        <v>4.5</v>
      </c>
      <c r="AD120" s="152">
        <v>4.5</v>
      </c>
      <c r="AE120" s="152">
        <v>6.1</v>
      </c>
      <c r="AF120" s="152">
        <v>5.3</v>
      </c>
      <c r="AG120" s="152">
        <v>6</v>
      </c>
      <c r="AH120" s="152">
        <v>5.7</v>
      </c>
      <c r="AI120" s="152">
        <v>6.4</v>
      </c>
      <c r="AJ120" s="152">
        <v>6.4</v>
      </c>
      <c r="AK120" s="152">
        <v>6.7</v>
      </c>
      <c r="AL120" s="152">
        <v>5.4</v>
      </c>
    </row>
    <row r="121" spans="1:38" x14ac:dyDescent="0.3">
      <c r="A121" s="152" t="s">
        <v>100</v>
      </c>
      <c r="B121" s="152">
        <v>5.0999999999999996</v>
      </c>
      <c r="C121" s="152">
        <v>1.4</v>
      </c>
      <c r="D121" s="152">
        <v>2.1</v>
      </c>
      <c r="E121" s="152">
        <v>2.2999999999999998</v>
      </c>
      <c r="F121" s="152">
        <v>1</v>
      </c>
      <c r="G121" s="152">
        <v>1.1000000000000001</v>
      </c>
      <c r="H121" s="152">
        <v>1.2</v>
      </c>
      <c r="I121" s="152">
        <v>1.1000000000000001</v>
      </c>
      <c r="J121" s="152">
        <v>1.4</v>
      </c>
      <c r="K121" s="152">
        <v>1</v>
      </c>
      <c r="L121" s="152">
        <v>1.4</v>
      </c>
      <c r="M121" s="152">
        <v>1.2</v>
      </c>
      <c r="N121" s="152">
        <v>1.1000000000000001</v>
      </c>
      <c r="O121" s="152">
        <v>2.2999999999999998</v>
      </c>
      <c r="P121" s="152">
        <v>2.2999999999999998</v>
      </c>
      <c r="Q121" s="152">
        <v>2.7</v>
      </c>
      <c r="R121" s="152">
        <v>1.4</v>
      </c>
      <c r="S121" s="152">
        <v>1.5</v>
      </c>
      <c r="T121" s="152">
        <v>1.6</v>
      </c>
      <c r="U121" s="152">
        <v>1.7</v>
      </c>
      <c r="V121" s="152">
        <v>1.6</v>
      </c>
      <c r="W121" s="152">
        <v>2.7</v>
      </c>
      <c r="X121" s="152">
        <v>1.9</v>
      </c>
      <c r="Y121" s="152">
        <v>1.8</v>
      </c>
      <c r="Z121" s="152">
        <v>1.2</v>
      </c>
      <c r="AA121" s="152">
        <v>1</v>
      </c>
      <c r="AB121" s="152">
        <v>1.9</v>
      </c>
      <c r="AL121" s="152">
        <v>1.3</v>
      </c>
    </row>
    <row r="122" spans="1:38" x14ac:dyDescent="0.3">
      <c r="A122" s="152" t="s">
        <v>100</v>
      </c>
      <c r="B122" s="152">
        <v>7.4</v>
      </c>
      <c r="C122" s="152">
        <v>1</v>
      </c>
      <c r="D122" s="152">
        <v>2.5</v>
      </c>
      <c r="E122" s="152">
        <v>2.2000000000000002</v>
      </c>
      <c r="F122" s="152">
        <v>3.8</v>
      </c>
      <c r="G122" s="152">
        <v>4</v>
      </c>
      <c r="H122" s="152">
        <v>4</v>
      </c>
      <c r="I122" s="152">
        <v>4.5</v>
      </c>
      <c r="J122" s="152">
        <v>4.0999999999999996</v>
      </c>
      <c r="K122" s="152">
        <v>4.3</v>
      </c>
      <c r="L122" s="152">
        <v>4.0999999999999996</v>
      </c>
      <c r="M122" s="152">
        <v>4.5</v>
      </c>
      <c r="N122" s="152">
        <v>4</v>
      </c>
      <c r="O122" s="152">
        <v>4.4000000000000004</v>
      </c>
      <c r="P122" s="152">
        <v>5</v>
      </c>
      <c r="Q122" s="152">
        <v>5.5</v>
      </c>
      <c r="R122" s="152">
        <v>5.8</v>
      </c>
      <c r="S122" s="152">
        <v>5.3</v>
      </c>
      <c r="T122" s="152">
        <v>5.2</v>
      </c>
      <c r="U122" s="152">
        <v>5.5</v>
      </c>
      <c r="V122" s="152">
        <v>5.9</v>
      </c>
      <c r="W122" s="152">
        <v>6.1</v>
      </c>
      <c r="X122" s="152">
        <v>5.7</v>
      </c>
      <c r="Y122" s="152">
        <v>4.9000000000000004</v>
      </c>
      <c r="Z122" s="152">
        <v>6.7</v>
      </c>
      <c r="AA122" s="152">
        <v>5.2</v>
      </c>
      <c r="AB122" s="152">
        <v>5.5</v>
      </c>
      <c r="AC122" s="152">
        <v>5.5</v>
      </c>
      <c r="AD122" s="152">
        <v>5.2</v>
      </c>
      <c r="AE122" s="152">
        <v>5.7</v>
      </c>
      <c r="AF122" s="152">
        <v>5.4</v>
      </c>
      <c r="AG122" s="152">
        <v>5.8</v>
      </c>
      <c r="AH122" s="152">
        <v>6.1</v>
      </c>
      <c r="AI122" s="152">
        <v>6.6</v>
      </c>
      <c r="AJ122" s="152">
        <v>5</v>
      </c>
      <c r="AK122" s="152">
        <v>5.2</v>
      </c>
      <c r="AL122" s="152">
        <v>5.6</v>
      </c>
    </row>
    <row r="123" spans="1:38" x14ac:dyDescent="0.3">
      <c r="A123" s="152" t="s">
        <v>100</v>
      </c>
      <c r="B123" s="152">
        <v>4.5</v>
      </c>
      <c r="C123" s="152">
        <v>1</v>
      </c>
      <c r="D123" s="152">
        <v>2.4</v>
      </c>
      <c r="E123" s="152">
        <v>3.7</v>
      </c>
      <c r="F123" s="152">
        <v>5.3</v>
      </c>
      <c r="G123" s="152">
        <v>5.3</v>
      </c>
      <c r="H123" s="152">
        <v>5.0999999999999996</v>
      </c>
      <c r="I123" s="152">
        <v>4.5999999999999996</v>
      </c>
      <c r="J123" s="152">
        <v>4.5999999999999996</v>
      </c>
      <c r="K123" s="152">
        <v>5.4</v>
      </c>
      <c r="L123" s="152">
        <v>5.4</v>
      </c>
      <c r="M123" s="152">
        <v>4.5999999999999996</v>
      </c>
      <c r="N123" s="152">
        <v>4.9000000000000004</v>
      </c>
      <c r="O123" s="152">
        <v>5.3</v>
      </c>
      <c r="P123" s="152">
        <v>5.0999999999999996</v>
      </c>
      <c r="Q123" s="152">
        <v>4.7</v>
      </c>
      <c r="R123" s="152">
        <v>5</v>
      </c>
      <c r="S123" s="152">
        <v>3.7</v>
      </c>
      <c r="T123" s="152">
        <v>3.9</v>
      </c>
      <c r="U123" s="152">
        <v>3.8</v>
      </c>
      <c r="V123" s="152">
        <v>4.4000000000000004</v>
      </c>
      <c r="W123" s="152">
        <v>3.6</v>
      </c>
      <c r="X123" s="152">
        <v>3.9</v>
      </c>
      <c r="Y123" s="152">
        <v>3.5</v>
      </c>
      <c r="Z123" s="152">
        <v>4.4000000000000004</v>
      </c>
      <c r="AA123" s="152">
        <v>4.8</v>
      </c>
      <c r="AB123" s="152">
        <v>4.2</v>
      </c>
      <c r="AC123" s="152">
        <v>4.0999999999999996</v>
      </c>
      <c r="AD123" s="152">
        <v>4</v>
      </c>
      <c r="AE123" s="152">
        <v>4.8</v>
      </c>
      <c r="AF123" s="152">
        <v>4.5999999999999996</v>
      </c>
      <c r="AG123" s="152">
        <v>4.2</v>
      </c>
      <c r="AH123" s="152">
        <v>5.0999999999999996</v>
      </c>
      <c r="AI123" s="152">
        <v>3.6</v>
      </c>
      <c r="AJ123" s="152">
        <v>4.9000000000000004</v>
      </c>
      <c r="AK123" s="152">
        <v>5.4</v>
      </c>
      <c r="AL123" s="152">
        <v>6.8</v>
      </c>
    </row>
    <row r="124" spans="1:38" x14ac:dyDescent="0.3">
      <c r="A124" s="152" t="s">
        <v>100</v>
      </c>
    </row>
    <row r="125" spans="1:38" x14ac:dyDescent="0.3">
      <c r="A125" s="152" t="s">
        <v>100</v>
      </c>
      <c r="B125" s="152">
        <v>3.6</v>
      </c>
      <c r="C125" s="152">
        <v>0.9</v>
      </c>
      <c r="D125" s="152">
        <v>0.9</v>
      </c>
      <c r="E125" s="152">
        <v>1.3</v>
      </c>
      <c r="F125" s="152">
        <v>1.1000000000000001</v>
      </c>
      <c r="G125" s="152">
        <v>1.1000000000000001</v>
      </c>
      <c r="H125" s="152">
        <v>1</v>
      </c>
      <c r="I125" s="152">
        <v>1</v>
      </c>
      <c r="J125" s="152">
        <v>1.1000000000000001</v>
      </c>
      <c r="K125" s="152">
        <v>1.3</v>
      </c>
      <c r="L125" s="152">
        <v>0.7</v>
      </c>
      <c r="M125" s="152">
        <v>0.8</v>
      </c>
      <c r="N125" s="152">
        <v>1</v>
      </c>
      <c r="O125" s="152">
        <v>0.9</v>
      </c>
      <c r="P125" s="152">
        <v>1</v>
      </c>
      <c r="Q125" s="152">
        <v>1.2</v>
      </c>
      <c r="R125" s="152">
        <v>1.4</v>
      </c>
      <c r="S125" s="152">
        <v>2.2000000000000002</v>
      </c>
      <c r="T125" s="152">
        <v>1.7</v>
      </c>
      <c r="U125" s="152">
        <v>1.7</v>
      </c>
      <c r="V125" s="152">
        <v>2</v>
      </c>
      <c r="W125" s="152">
        <v>2.2000000000000002</v>
      </c>
      <c r="X125" s="152">
        <v>2</v>
      </c>
      <c r="Y125" s="152">
        <v>1.8</v>
      </c>
      <c r="Z125" s="152">
        <v>1</v>
      </c>
      <c r="AA125" s="152">
        <v>0.8</v>
      </c>
      <c r="AB125" s="152">
        <v>1</v>
      </c>
      <c r="AC125" s="152">
        <v>1</v>
      </c>
      <c r="AD125" s="152">
        <v>1.3</v>
      </c>
      <c r="AE125" s="152">
        <v>1.9</v>
      </c>
      <c r="AF125" s="152">
        <v>1.9</v>
      </c>
      <c r="AG125" s="152">
        <v>2.5</v>
      </c>
      <c r="AH125" s="152">
        <v>0.8</v>
      </c>
      <c r="AI125" s="152">
        <v>1.7</v>
      </c>
      <c r="AJ125" s="152">
        <v>1.9</v>
      </c>
      <c r="AK125" s="152">
        <v>2.2000000000000002</v>
      </c>
      <c r="AL125" s="152">
        <v>2.7</v>
      </c>
    </row>
    <row r="126" spans="1:38" x14ac:dyDescent="0.3">
      <c r="A126" s="152" t="s">
        <v>100</v>
      </c>
    </row>
    <row r="127" spans="1:38" x14ac:dyDescent="0.3">
      <c r="A127" s="152" t="s">
        <v>100</v>
      </c>
    </row>
    <row r="128" spans="1:38" x14ac:dyDescent="0.3">
      <c r="A128" s="152" t="s">
        <v>100</v>
      </c>
      <c r="B128" s="152">
        <v>9.5</v>
      </c>
      <c r="C128" s="152">
        <v>1.4</v>
      </c>
      <c r="D128" s="152">
        <v>3.6</v>
      </c>
      <c r="E128" s="152">
        <v>6</v>
      </c>
      <c r="F128" s="152">
        <v>5.0999999999999996</v>
      </c>
      <c r="G128" s="152">
        <v>3.9</v>
      </c>
      <c r="H128" s="152">
        <v>5.6</v>
      </c>
      <c r="I128" s="152">
        <v>6.5</v>
      </c>
      <c r="J128" s="152">
        <v>5.5</v>
      </c>
      <c r="K128" s="152">
        <v>4.7</v>
      </c>
      <c r="L128" s="152">
        <v>5.2</v>
      </c>
      <c r="M128" s="152">
        <v>5.9</v>
      </c>
      <c r="N128" s="152">
        <v>5.4</v>
      </c>
      <c r="O128" s="152">
        <v>5.7</v>
      </c>
      <c r="P128" s="152">
        <v>4.7</v>
      </c>
      <c r="Q128" s="152">
        <v>5</v>
      </c>
      <c r="R128" s="152">
        <v>5.3</v>
      </c>
      <c r="S128" s="152">
        <v>6.5</v>
      </c>
      <c r="T128" s="152">
        <v>5.9</v>
      </c>
      <c r="U128" s="152">
        <v>7.6</v>
      </c>
      <c r="V128" s="152">
        <v>7.3</v>
      </c>
      <c r="W128" s="152">
        <v>8.4</v>
      </c>
      <c r="X128" s="152">
        <v>7.9</v>
      </c>
      <c r="Y128" s="152">
        <v>8.6999999999999993</v>
      </c>
      <c r="Z128" s="152">
        <v>7.3</v>
      </c>
      <c r="AA128" s="152">
        <v>7.4</v>
      </c>
      <c r="AB128" s="152">
        <v>6.8</v>
      </c>
      <c r="AC128" s="152">
        <v>7</v>
      </c>
      <c r="AD128" s="152">
        <v>6.9</v>
      </c>
      <c r="AE128" s="152">
        <v>7</v>
      </c>
      <c r="AF128" s="152">
        <v>7.8</v>
      </c>
      <c r="AG128" s="152">
        <v>7.5</v>
      </c>
      <c r="AH128" s="152">
        <v>8.6</v>
      </c>
      <c r="AI128" s="152">
        <v>8.8000000000000007</v>
      </c>
      <c r="AJ128" s="152">
        <v>3.7</v>
      </c>
      <c r="AK128" s="152">
        <v>5.6</v>
      </c>
      <c r="AL128" s="152">
        <v>4.9000000000000004</v>
      </c>
    </row>
    <row r="129" spans="1:38" x14ac:dyDescent="0.3">
      <c r="A129" s="152" t="s">
        <v>100</v>
      </c>
      <c r="B129" s="152">
        <v>8.4</v>
      </c>
      <c r="C129" s="152">
        <v>1.6</v>
      </c>
      <c r="D129" s="152">
        <v>7.8</v>
      </c>
      <c r="E129" s="152">
        <v>8.8000000000000007</v>
      </c>
      <c r="F129" s="152">
        <v>9.3000000000000007</v>
      </c>
      <c r="G129" s="152">
        <v>6.6</v>
      </c>
      <c r="H129" s="152">
        <v>7.8</v>
      </c>
      <c r="I129" s="152">
        <v>7.9</v>
      </c>
      <c r="J129" s="152">
        <v>6.9</v>
      </c>
      <c r="K129" s="152">
        <v>7.1</v>
      </c>
      <c r="L129" s="152">
        <v>6.9</v>
      </c>
      <c r="M129" s="152">
        <v>6.6</v>
      </c>
      <c r="N129" s="152">
        <v>6.4</v>
      </c>
      <c r="O129" s="152">
        <v>5.9</v>
      </c>
      <c r="P129" s="152">
        <v>5.6</v>
      </c>
      <c r="Q129" s="152">
        <v>4.4000000000000004</v>
      </c>
      <c r="R129" s="152">
        <v>5</v>
      </c>
      <c r="S129" s="152">
        <v>4.7</v>
      </c>
      <c r="T129" s="152">
        <v>3</v>
      </c>
      <c r="U129" s="152">
        <v>4.2</v>
      </c>
      <c r="V129" s="152">
        <v>3.8</v>
      </c>
      <c r="W129" s="152">
        <v>4.4000000000000004</v>
      </c>
      <c r="X129" s="152">
        <v>4.0999999999999996</v>
      </c>
      <c r="Y129" s="152">
        <v>2.7</v>
      </c>
      <c r="Z129" s="152">
        <v>2.6</v>
      </c>
      <c r="AA129" s="152">
        <v>3.9</v>
      </c>
      <c r="AB129" s="152">
        <v>4.0999999999999996</v>
      </c>
      <c r="AC129" s="152">
        <v>3.6</v>
      </c>
      <c r="AD129" s="152">
        <v>2.9</v>
      </c>
      <c r="AE129" s="152">
        <v>3.9</v>
      </c>
      <c r="AF129" s="152">
        <v>3.3</v>
      </c>
      <c r="AG129" s="152">
        <v>3.4</v>
      </c>
      <c r="AH129" s="152">
        <v>2</v>
      </c>
      <c r="AI129" s="152">
        <v>2.5</v>
      </c>
      <c r="AJ129" s="152">
        <v>3.7</v>
      </c>
      <c r="AK129" s="152">
        <v>3.3</v>
      </c>
      <c r="AL129" s="152">
        <v>2.5</v>
      </c>
    </row>
    <row r="130" spans="1:38" x14ac:dyDescent="0.3">
      <c r="A130" s="152" t="s">
        <v>100</v>
      </c>
      <c r="B130" s="152">
        <v>4.4000000000000004</v>
      </c>
      <c r="C130" s="152">
        <v>0.5</v>
      </c>
      <c r="D130" s="152">
        <v>2.2999999999999998</v>
      </c>
      <c r="E130" s="152">
        <v>3</v>
      </c>
      <c r="F130" s="152">
        <v>5.0999999999999996</v>
      </c>
      <c r="G130" s="152">
        <v>4.0999999999999996</v>
      </c>
      <c r="H130" s="152">
        <v>2.7</v>
      </c>
      <c r="I130" s="152">
        <v>3.9</v>
      </c>
      <c r="J130" s="152">
        <v>3.2</v>
      </c>
      <c r="K130" s="152">
        <v>3.4</v>
      </c>
      <c r="L130" s="152">
        <v>2.7</v>
      </c>
      <c r="M130" s="152">
        <v>2.8</v>
      </c>
      <c r="N130" s="152">
        <v>2.8</v>
      </c>
      <c r="O130" s="152">
        <v>2.6</v>
      </c>
      <c r="P130" s="152">
        <v>2.7</v>
      </c>
      <c r="Q130" s="152">
        <v>2.9</v>
      </c>
      <c r="R130" s="152">
        <v>2.5</v>
      </c>
      <c r="S130" s="152">
        <v>2.2999999999999998</v>
      </c>
      <c r="T130" s="152">
        <v>2.4</v>
      </c>
      <c r="U130" s="152">
        <v>2.2999999999999998</v>
      </c>
      <c r="V130" s="152">
        <v>2.4</v>
      </c>
      <c r="W130" s="152">
        <v>2.5</v>
      </c>
      <c r="X130" s="152">
        <v>2.7</v>
      </c>
      <c r="Y130" s="152">
        <v>2.5</v>
      </c>
      <c r="Z130" s="152">
        <v>2.2000000000000002</v>
      </c>
      <c r="AA130" s="152">
        <v>1.8</v>
      </c>
      <c r="AB130" s="152">
        <v>2.1</v>
      </c>
      <c r="AC130" s="152">
        <v>2.2000000000000002</v>
      </c>
      <c r="AD130" s="152">
        <v>2.9</v>
      </c>
      <c r="AE130" s="152">
        <v>2.6</v>
      </c>
      <c r="AF130" s="152">
        <v>2.1</v>
      </c>
      <c r="AG130" s="152">
        <v>1.6</v>
      </c>
      <c r="AH130" s="152">
        <v>1.5</v>
      </c>
      <c r="AI130" s="152">
        <v>1.4</v>
      </c>
      <c r="AJ130" s="152">
        <v>1.7</v>
      </c>
      <c r="AK130" s="152">
        <v>2.1</v>
      </c>
      <c r="AL130" s="152">
        <v>2.2000000000000002</v>
      </c>
    </row>
    <row r="131" spans="1:38" x14ac:dyDescent="0.3">
      <c r="A131" s="152" t="s">
        <v>100</v>
      </c>
      <c r="B131" s="152">
        <v>5.9</v>
      </c>
      <c r="C131" s="152">
        <v>1.1000000000000001</v>
      </c>
      <c r="D131" s="152">
        <v>4.2</v>
      </c>
      <c r="E131" s="152">
        <v>7</v>
      </c>
      <c r="F131" s="152">
        <v>8.6999999999999993</v>
      </c>
      <c r="G131" s="152">
        <v>7.6</v>
      </c>
      <c r="H131" s="152">
        <v>8.1</v>
      </c>
      <c r="I131" s="152">
        <v>7.5</v>
      </c>
      <c r="J131" s="152">
        <v>7.3</v>
      </c>
      <c r="K131" s="152">
        <v>6.8</v>
      </c>
      <c r="L131" s="152">
        <v>7.1</v>
      </c>
      <c r="M131" s="152">
        <v>7.4</v>
      </c>
      <c r="N131" s="152">
        <v>7.5</v>
      </c>
      <c r="O131" s="152">
        <v>8.3000000000000007</v>
      </c>
      <c r="P131" s="152">
        <v>7.4</v>
      </c>
      <c r="Q131" s="152">
        <v>6.8</v>
      </c>
      <c r="R131" s="152">
        <v>7.9</v>
      </c>
      <c r="S131" s="152">
        <v>7.4</v>
      </c>
      <c r="T131" s="152">
        <v>7.2</v>
      </c>
      <c r="U131" s="152">
        <v>8.1</v>
      </c>
      <c r="V131" s="152">
        <v>7</v>
      </c>
      <c r="W131" s="152">
        <v>7.8</v>
      </c>
      <c r="X131" s="152">
        <v>6.3</v>
      </c>
      <c r="Y131" s="152">
        <v>7.4</v>
      </c>
      <c r="Z131" s="152">
        <v>7.4</v>
      </c>
      <c r="AA131" s="152">
        <v>7.3</v>
      </c>
      <c r="AB131" s="152">
        <v>6.9</v>
      </c>
      <c r="AC131" s="152">
        <v>6.1</v>
      </c>
      <c r="AD131" s="152">
        <v>6.9</v>
      </c>
      <c r="AE131" s="152">
        <v>6.8</v>
      </c>
      <c r="AF131" s="152">
        <v>7.6</v>
      </c>
      <c r="AG131" s="152">
        <v>6.5</v>
      </c>
      <c r="AH131" s="152">
        <v>6.8</v>
      </c>
      <c r="AI131" s="152">
        <v>7.5</v>
      </c>
      <c r="AJ131" s="152">
        <v>6.6</v>
      </c>
      <c r="AK131" s="152">
        <v>6.2</v>
      </c>
      <c r="AL131" s="152">
        <v>5.8</v>
      </c>
    </row>
    <row r="132" spans="1:38" x14ac:dyDescent="0.3">
      <c r="A132" s="152" t="s">
        <v>100</v>
      </c>
      <c r="B132" s="152">
        <v>4.7</v>
      </c>
      <c r="C132" s="152">
        <v>1.1000000000000001</v>
      </c>
      <c r="D132" s="152">
        <v>4.7</v>
      </c>
      <c r="F132" s="152">
        <v>6.1</v>
      </c>
      <c r="G132" s="152">
        <v>4.9000000000000004</v>
      </c>
      <c r="H132" s="152">
        <v>5.2</v>
      </c>
      <c r="I132" s="152">
        <v>4.8</v>
      </c>
      <c r="J132" s="152">
        <v>5.8</v>
      </c>
      <c r="K132" s="152">
        <v>4.9000000000000004</v>
      </c>
      <c r="L132" s="152">
        <v>5.7</v>
      </c>
      <c r="M132" s="152">
        <v>5</v>
      </c>
      <c r="N132" s="152">
        <v>4.4000000000000004</v>
      </c>
      <c r="O132" s="152">
        <v>4.8</v>
      </c>
      <c r="P132" s="152">
        <v>4.7</v>
      </c>
      <c r="Q132" s="152">
        <v>4.9000000000000004</v>
      </c>
      <c r="R132" s="152">
        <v>4.4000000000000004</v>
      </c>
      <c r="S132" s="152">
        <v>4.7</v>
      </c>
      <c r="T132" s="152">
        <v>2.6</v>
      </c>
      <c r="U132" s="152">
        <v>3.6</v>
      </c>
      <c r="V132" s="152">
        <v>2.9</v>
      </c>
      <c r="W132" s="152">
        <v>3.5</v>
      </c>
      <c r="X132" s="152">
        <v>3.3</v>
      </c>
      <c r="Y132" s="152">
        <v>3</v>
      </c>
      <c r="Z132" s="152">
        <v>2.9</v>
      </c>
      <c r="AA132" s="152">
        <v>3.4</v>
      </c>
      <c r="AB132" s="152">
        <v>2.8</v>
      </c>
      <c r="AC132" s="152">
        <v>2.6</v>
      </c>
      <c r="AD132" s="152">
        <v>2.9</v>
      </c>
      <c r="AE132" s="152">
        <v>3.2</v>
      </c>
      <c r="AF132" s="152">
        <v>3.4</v>
      </c>
      <c r="AG132" s="152">
        <v>3.3</v>
      </c>
      <c r="AH132" s="152">
        <v>3.5</v>
      </c>
      <c r="AI132" s="152">
        <v>3.5</v>
      </c>
      <c r="AJ132" s="152">
        <v>3.4</v>
      </c>
      <c r="AK132" s="152">
        <v>4.3</v>
      </c>
      <c r="AL132" s="152">
        <v>4.0999999999999996</v>
      </c>
    </row>
    <row r="133" spans="1:38" x14ac:dyDescent="0.3">
      <c r="A133" s="152" t="s">
        <v>100</v>
      </c>
    </row>
    <row r="134" spans="1:38" x14ac:dyDescent="0.3">
      <c r="A134" s="152" t="s">
        <v>100</v>
      </c>
    </row>
    <row r="135" spans="1:38" x14ac:dyDescent="0.3">
      <c r="A135" s="152" t="s">
        <v>103</v>
      </c>
      <c r="B135" s="152">
        <v>4</v>
      </c>
      <c r="C135" s="152">
        <v>0</v>
      </c>
      <c r="D135" s="152">
        <v>2</v>
      </c>
      <c r="E135" s="152">
        <v>4</v>
      </c>
      <c r="F135" s="152">
        <v>4</v>
      </c>
      <c r="G135" s="152">
        <v>4</v>
      </c>
      <c r="H135" s="152">
        <v>4</v>
      </c>
      <c r="I135" s="152">
        <v>4</v>
      </c>
      <c r="J135" s="152">
        <v>4</v>
      </c>
      <c r="K135" s="152">
        <v>4</v>
      </c>
      <c r="L135" s="152">
        <v>4</v>
      </c>
      <c r="M135" s="152">
        <v>4</v>
      </c>
      <c r="N135" s="152">
        <v>4</v>
      </c>
      <c r="O135" s="152">
        <v>4</v>
      </c>
      <c r="P135" s="152">
        <v>4</v>
      </c>
      <c r="Q135" s="152">
        <v>4</v>
      </c>
      <c r="R135" s="152">
        <v>4</v>
      </c>
      <c r="S135" s="152" t="s">
        <v>163</v>
      </c>
      <c r="T135" s="152">
        <v>4</v>
      </c>
      <c r="U135" s="152">
        <v>4</v>
      </c>
      <c r="V135" s="152">
        <v>4</v>
      </c>
      <c r="W135" s="152">
        <v>4</v>
      </c>
      <c r="X135" s="152">
        <v>4</v>
      </c>
      <c r="Y135" s="152">
        <v>4</v>
      </c>
      <c r="Z135" s="152" t="s">
        <v>163</v>
      </c>
      <c r="AA135" s="152">
        <v>4</v>
      </c>
      <c r="AB135" s="152">
        <v>4</v>
      </c>
      <c r="AC135" s="152">
        <v>4</v>
      </c>
      <c r="AD135" s="152">
        <v>4</v>
      </c>
      <c r="AE135" s="152">
        <v>4</v>
      </c>
      <c r="AF135" s="152">
        <v>4</v>
      </c>
      <c r="AG135" s="152">
        <v>4</v>
      </c>
      <c r="AH135" s="152">
        <v>4</v>
      </c>
      <c r="AI135" s="152">
        <v>4</v>
      </c>
      <c r="AJ135" s="152">
        <v>4</v>
      </c>
      <c r="AK135" s="152">
        <v>4</v>
      </c>
      <c r="AL135" s="152">
        <v>4</v>
      </c>
    </row>
    <row r="136" spans="1:38" x14ac:dyDescent="0.3">
      <c r="A136" s="152" t="s">
        <v>103</v>
      </c>
      <c r="B136" s="152">
        <v>4</v>
      </c>
      <c r="C136" s="152">
        <v>0</v>
      </c>
      <c r="D136" s="152">
        <v>2</v>
      </c>
      <c r="E136" s="152">
        <v>2</v>
      </c>
      <c r="F136" s="152">
        <v>2</v>
      </c>
      <c r="G136" s="152">
        <v>4</v>
      </c>
      <c r="H136" s="152">
        <v>4</v>
      </c>
      <c r="I136" s="152">
        <v>4</v>
      </c>
      <c r="J136" s="152">
        <v>4</v>
      </c>
      <c r="K136" s="152">
        <v>4</v>
      </c>
      <c r="L136" s="152">
        <v>4</v>
      </c>
      <c r="M136" s="152">
        <v>4</v>
      </c>
      <c r="N136" s="152">
        <v>4</v>
      </c>
      <c r="O136" s="152">
        <v>4</v>
      </c>
      <c r="P136" s="152">
        <v>4</v>
      </c>
      <c r="Q136" s="152">
        <v>4</v>
      </c>
      <c r="R136" s="152">
        <v>4</v>
      </c>
      <c r="S136" s="152">
        <v>4</v>
      </c>
      <c r="T136" s="152">
        <v>4</v>
      </c>
      <c r="U136" s="152">
        <v>4</v>
      </c>
      <c r="V136" s="152">
        <v>4</v>
      </c>
      <c r="W136" s="152">
        <v>4</v>
      </c>
      <c r="X136" s="152">
        <v>4</v>
      </c>
      <c r="Y136" s="152">
        <v>4</v>
      </c>
      <c r="Z136" s="152">
        <v>4</v>
      </c>
      <c r="AA136" s="152">
        <v>4</v>
      </c>
      <c r="AB136" s="152">
        <v>4</v>
      </c>
      <c r="AC136" s="152">
        <v>4</v>
      </c>
      <c r="AD136" s="152">
        <v>4</v>
      </c>
      <c r="AE136" s="152">
        <v>4</v>
      </c>
      <c r="AF136" s="152">
        <v>4</v>
      </c>
      <c r="AG136" s="152">
        <v>4</v>
      </c>
      <c r="AH136" s="152">
        <v>4</v>
      </c>
      <c r="AI136" s="152">
        <v>4</v>
      </c>
      <c r="AJ136" s="152">
        <v>4</v>
      </c>
      <c r="AK136" s="152">
        <v>4</v>
      </c>
      <c r="AL136" s="152">
        <v>4</v>
      </c>
    </row>
    <row r="137" spans="1:38" x14ac:dyDescent="0.3">
      <c r="A137" s="152" t="s">
        <v>103</v>
      </c>
      <c r="B137" s="152">
        <v>4</v>
      </c>
      <c r="C137" s="152">
        <v>0</v>
      </c>
      <c r="D137" s="152">
        <v>4</v>
      </c>
      <c r="E137" s="152">
        <v>4</v>
      </c>
      <c r="F137" s="152">
        <v>4</v>
      </c>
      <c r="G137" s="152">
        <v>4</v>
      </c>
      <c r="H137" s="152">
        <v>4</v>
      </c>
      <c r="I137" s="152">
        <v>4</v>
      </c>
      <c r="J137" s="152">
        <v>4</v>
      </c>
      <c r="K137" s="152">
        <v>4</v>
      </c>
      <c r="L137" s="152">
        <v>4</v>
      </c>
      <c r="M137" s="152">
        <v>4</v>
      </c>
      <c r="N137" s="152">
        <v>4</v>
      </c>
      <c r="O137" s="152">
        <v>4</v>
      </c>
      <c r="P137" s="152">
        <v>4</v>
      </c>
      <c r="Q137" s="152">
        <v>4</v>
      </c>
      <c r="R137" s="152">
        <v>4</v>
      </c>
      <c r="S137" s="152">
        <v>4</v>
      </c>
      <c r="T137" s="152">
        <v>4</v>
      </c>
      <c r="U137" s="152">
        <v>4</v>
      </c>
      <c r="V137" s="152">
        <v>4</v>
      </c>
      <c r="W137" s="152">
        <v>4</v>
      </c>
      <c r="X137" s="152">
        <v>4</v>
      </c>
      <c r="Y137" s="152">
        <v>4</v>
      </c>
      <c r="Z137" s="152">
        <v>4</v>
      </c>
      <c r="AA137" s="152">
        <v>2</v>
      </c>
      <c r="AB137" s="152">
        <v>4</v>
      </c>
      <c r="AC137" s="152">
        <v>2</v>
      </c>
      <c r="AD137" s="152">
        <v>4</v>
      </c>
      <c r="AE137" s="152">
        <v>4</v>
      </c>
      <c r="AF137" s="152">
        <v>4</v>
      </c>
      <c r="AG137" s="152">
        <v>4</v>
      </c>
      <c r="AH137" s="152">
        <v>4</v>
      </c>
      <c r="AI137" s="152">
        <v>4</v>
      </c>
      <c r="AJ137" s="152">
        <v>4</v>
      </c>
      <c r="AK137" s="152">
        <v>4</v>
      </c>
      <c r="AL137" s="152">
        <v>4</v>
      </c>
    </row>
    <row r="138" spans="1:38" x14ac:dyDescent="0.3">
      <c r="A138" s="152" t="s">
        <v>103</v>
      </c>
      <c r="B138" s="152">
        <v>4</v>
      </c>
      <c r="C138" s="152">
        <v>0</v>
      </c>
      <c r="D138" s="152">
        <v>0</v>
      </c>
      <c r="E138" s="152">
        <v>0</v>
      </c>
      <c r="F138" s="152">
        <v>0</v>
      </c>
      <c r="G138" s="152">
        <v>0</v>
      </c>
      <c r="H138" s="152">
        <v>1</v>
      </c>
      <c r="I138" s="152">
        <v>0</v>
      </c>
      <c r="J138" s="152">
        <v>1</v>
      </c>
      <c r="K138" s="152">
        <v>0</v>
      </c>
      <c r="L138" s="152">
        <v>0</v>
      </c>
      <c r="M138" s="152">
        <v>0</v>
      </c>
      <c r="N138" s="152">
        <v>0</v>
      </c>
      <c r="O138" s="152">
        <v>0</v>
      </c>
      <c r="P138" s="152">
        <v>0</v>
      </c>
      <c r="Q138" s="152">
        <v>0</v>
      </c>
      <c r="R138" s="152">
        <v>0</v>
      </c>
      <c r="S138" s="152">
        <v>0</v>
      </c>
      <c r="T138" s="152">
        <v>0</v>
      </c>
      <c r="U138" s="152">
        <v>1</v>
      </c>
      <c r="V138" s="152">
        <v>1</v>
      </c>
      <c r="W138" s="152">
        <v>3</v>
      </c>
      <c r="X138" s="152">
        <v>1</v>
      </c>
      <c r="Y138" s="152">
        <v>1</v>
      </c>
      <c r="Z138" s="152">
        <v>0</v>
      </c>
      <c r="AA138" s="152">
        <v>1</v>
      </c>
      <c r="AB138" s="152" t="s">
        <v>163</v>
      </c>
      <c r="AC138" s="152" t="s">
        <v>163</v>
      </c>
      <c r="AD138" s="152" t="s">
        <v>163</v>
      </c>
      <c r="AE138" s="152" t="s">
        <v>163</v>
      </c>
      <c r="AF138" s="152" t="s">
        <v>163</v>
      </c>
      <c r="AG138" s="152" t="s">
        <v>163</v>
      </c>
      <c r="AH138" s="152" t="s">
        <v>163</v>
      </c>
      <c r="AI138" s="152" t="s">
        <v>163</v>
      </c>
      <c r="AJ138" s="152" t="s">
        <v>163</v>
      </c>
      <c r="AK138" s="152" t="s">
        <v>163</v>
      </c>
      <c r="AL138" s="152">
        <v>0</v>
      </c>
    </row>
    <row r="139" spans="1:38" x14ac:dyDescent="0.3">
      <c r="A139" s="152" t="s">
        <v>103</v>
      </c>
      <c r="B139" s="152">
        <v>4</v>
      </c>
      <c r="C139" s="152">
        <v>0</v>
      </c>
      <c r="D139" s="152">
        <v>0</v>
      </c>
      <c r="E139" s="152">
        <v>0</v>
      </c>
      <c r="F139" s="152">
        <v>2</v>
      </c>
      <c r="G139" s="152">
        <v>2</v>
      </c>
      <c r="H139" s="152">
        <v>2</v>
      </c>
      <c r="I139" s="152">
        <v>2</v>
      </c>
      <c r="J139" s="152">
        <v>2</v>
      </c>
      <c r="K139" s="152">
        <v>2</v>
      </c>
      <c r="L139" s="152">
        <v>2</v>
      </c>
      <c r="M139" s="152">
        <v>2</v>
      </c>
      <c r="N139" s="152">
        <v>2</v>
      </c>
      <c r="O139" s="152">
        <v>2</v>
      </c>
      <c r="P139" s="152">
        <v>2</v>
      </c>
      <c r="Q139" s="152">
        <v>2</v>
      </c>
      <c r="R139" s="152">
        <v>2</v>
      </c>
      <c r="S139" s="152">
        <v>2</v>
      </c>
      <c r="T139" s="152">
        <v>2</v>
      </c>
      <c r="U139" s="152">
        <v>2</v>
      </c>
      <c r="V139" s="152">
        <v>2</v>
      </c>
      <c r="W139" s="152">
        <v>2</v>
      </c>
      <c r="X139" s="152">
        <v>2</v>
      </c>
      <c r="Y139" s="152">
        <v>2</v>
      </c>
      <c r="Z139" s="152" t="s">
        <v>163</v>
      </c>
      <c r="AA139" s="152">
        <v>2</v>
      </c>
      <c r="AB139" s="152">
        <v>2</v>
      </c>
      <c r="AC139" s="152" t="s">
        <v>163</v>
      </c>
      <c r="AD139" s="152" t="s">
        <v>163</v>
      </c>
      <c r="AE139" s="152" t="s">
        <v>163</v>
      </c>
      <c r="AF139" s="152">
        <v>4</v>
      </c>
      <c r="AG139" s="152">
        <v>4</v>
      </c>
      <c r="AH139" s="152">
        <v>4</v>
      </c>
      <c r="AI139" s="152">
        <v>4</v>
      </c>
      <c r="AJ139" s="152">
        <v>4</v>
      </c>
      <c r="AK139" s="152">
        <v>4</v>
      </c>
      <c r="AL139" s="152">
        <v>4</v>
      </c>
    </row>
    <row r="140" spans="1:38" x14ac:dyDescent="0.3">
      <c r="A140" s="152" t="s">
        <v>103</v>
      </c>
      <c r="B140" s="152">
        <v>4</v>
      </c>
      <c r="C140" s="152">
        <v>0</v>
      </c>
      <c r="D140" s="152">
        <v>0</v>
      </c>
      <c r="E140" s="152">
        <v>2</v>
      </c>
      <c r="F140" s="152">
        <v>4</v>
      </c>
      <c r="G140" s="152">
        <v>4</v>
      </c>
      <c r="H140" s="152">
        <v>4</v>
      </c>
      <c r="I140" s="152">
        <v>4</v>
      </c>
      <c r="J140" s="152">
        <v>4</v>
      </c>
      <c r="K140" s="152" t="s">
        <v>163</v>
      </c>
      <c r="L140" s="152">
        <v>4</v>
      </c>
      <c r="M140" s="152">
        <v>4</v>
      </c>
      <c r="N140" s="152">
        <v>4</v>
      </c>
      <c r="O140" s="152">
        <v>4</v>
      </c>
      <c r="P140" s="152">
        <v>4</v>
      </c>
      <c r="Q140" s="152">
        <v>4</v>
      </c>
      <c r="R140" s="152">
        <v>4</v>
      </c>
      <c r="S140" s="152">
        <v>4</v>
      </c>
      <c r="T140" s="152">
        <v>4</v>
      </c>
      <c r="U140" s="152">
        <v>4</v>
      </c>
      <c r="V140" s="152">
        <v>4</v>
      </c>
      <c r="W140" s="152">
        <v>2</v>
      </c>
      <c r="X140" s="152">
        <v>4</v>
      </c>
      <c r="Y140" s="152">
        <v>4</v>
      </c>
      <c r="Z140" s="152">
        <v>4</v>
      </c>
      <c r="AA140" s="152">
        <v>4</v>
      </c>
      <c r="AB140" s="152">
        <v>2</v>
      </c>
      <c r="AC140" s="152">
        <v>4</v>
      </c>
      <c r="AD140" s="152">
        <v>4</v>
      </c>
      <c r="AE140" s="152">
        <v>4</v>
      </c>
      <c r="AF140" s="152">
        <v>4</v>
      </c>
      <c r="AG140" s="152">
        <v>4</v>
      </c>
      <c r="AH140" s="152" t="s">
        <v>163</v>
      </c>
      <c r="AI140" s="152">
        <v>4</v>
      </c>
      <c r="AJ140" s="152">
        <v>4</v>
      </c>
      <c r="AK140" s="152">
        <v>4</v>
      </c>
      <c r="AL140" s="152">
        <v>4</v>
      </c>
    </row>
    <row r="141" spans="1:38" x14ac:dyDescent="0.3">
      <c r="A141" s="152" t="s">
        <v>103</v>
      </c>
    </row>
    <row r="142" spans="1:38" x14ac:dyDescent="0.3">
      <c r="A142" s="152" t="s">
        <v>103</v>
      </c>
      <c r="B142" s="152" t="s">
        <v>163</v>
      </c>
      <c r="C142" s="152">
        <v>0</v>
      </c>
      <c r="D142" s="152">
        <v>0</v>
      </c>
      <c r="E142" s="152">
        <v>0</v>
      </c>
      <c r="F142" s="152">
        <v>0</v>
      </c>
      <c r="G142" s="152">
        <v>0</v>
      </c>
      <c r="H142" s="152">
        <v>0</v>
      </c>
      <c r="I142" s="152">
        <v>0</v>
      </c>
      <c r="J142" s="152">
        <v>0</v>
      </c>
      <c r="K142" s="152">
        <v>0</v>
      </c>
      <c r="L142" s="152">
        <v>0</v>
      </c>
      <c r="M142" s="152">
        <v>0</v>
      </c>
      <c r="N142" s="152">
        <v>0</v>
      </c>
      <c r="O142" s="152">
        <v>0</v>
      </c>
      <c r="P142" s="152">
        <v>0</v>
      </c>
      <c r="Q142" s="152">
        <v>0</v>
      </c>
      <c r="R142" s="152">
        <v>0</v>
      </c>
      <c r="S142" s="152">
        <v>0</v>
      </c>
      <c r="T142" s="152">
        <v>0</v>
      </c>
      <c r="U142" s="152">
        <v>0</v>
      </c>
      <c r="V142" s="152">
        <v>0</v>
      </c>
      <c r="W142" s="152">
        <v>0</v>
      </c>
      <c r="X142" s="152">
        <v>0</v>
      </c>
      <c r="Y142" s="152">
        <v>0</v>
      </c>
      <c r="Z142" s="152">
        <v>0</v>
      </c>
      <c r="AA142" s="152">
        <v>0</v>
      </c>
      <c r="AB142" s="152">
        <v>0</v>
      </c>
      <c r="AC142" s="152">
        <v>0</v>
      </c>
      <c r="AD142" s="152">
        <v>0</v>
      </c>
      <c r="AE142" s="152">
        <v>0</v>
      </c>
      <c r="AF142" s="152" t="s">
        <v>163</v>
      </c>
      <c r="AG142" s="152">
        <v>0</v>
      </c>
      <c r="AH142" s="152">
        <v>0</v>
      </c>
      <c r="AI142" s="152">
        <v>0</v>
      </c>
      <c r="AJ142" s="152">
        <v>0</v>
      </c>
      <c r="AK142" s="152">
        <v>0</v>
      </c>
      <c r="AL142" s="152">
        <v>0</v>
      </c>
    </row>
    <row r="143" spans="1:38" x14ac:dyDescent="0.3">
      <c r="A143" s="152" t="s">
        <v>103</v>
      </c>
    </row>
    <row r="144" spans="1:38" x14ac:dyDescent="0.3">
      <c r="A144" s="152" t="s">
        <v>103</v>
      </c>
    </row>
    <row r="145" spans="1:38" x14ac:dyDescent="0.3">
      <c r="A145" s="152" t="s">
        <v>103</v>
      </c>
      <c r="B145" s="152">
        <v>4</v>
      </c>
      <c r="C145" s="152">
        <v>0</v>
      </c>
      <c r="D145" s="152">
        <v>2</v>
      </c>
      <c r="E145" s="152">
        <v>3</v>
      </c>
      <c r="F145" s="152" t="s">
        <v>163</v>
      </c>
      <c r="G145" s="152">
        <v>2</v>
      </c>
      <c r="H145" s="152" t="s">
        <v>163</v>
      </c>
      <c r="I145" s="152" t="s">
        <v>163</v>
      </c>
      <c r="J145" s="152" t="s">
        <v>163</v>
      </c>
      <c r="K145" s="152">
        <v>2</v>
      </c>
      <c r="L145" s="152">
        <v>2</v>
      </c>
      <c r="M145" s="152" t="s">
        <v>163</v>
      </c>
      <c r="N145" s="152">
        <v>2</v>
      </c>
      <c r="O145" s="152">
        <v>2</v>
      </c>
      <c r="P145" s="152">
        <v>2</v>
      </c>
      <c r="Q145" s="152">
        <v>2</v>
      </c>
      <c r="R145" s="152">
        <v>2</v>
      </c>
      <c r="S145" s="152" t="s">
        <v>163</v>
      </c>
      <c r="T145" s="152">
        <v>2</v>
      </c>
      <c r="U145" s="152">
        <v>4</v>
      </c>
      <c r="V145" s="152">
        <v>4</v>
      </c>
      <c r="W145" s="152">
        <v>4</v>
      </c>
      <c r="X145" s="152">
        <v>4</v>
      </c>
      <c r="Y145" s="152">
        <v>4</v>
      </c>
      <c r="Z145" s="152">
        <v>4</v>
      </c>
      <c r="AA145" s="152">
        <v>4</v>
      </c>
      <c r="AB145" s="152">
        <v>4</v>
      </c>
      <c r="AC145" s="152" t="s">
        <v>163</v>
      </c>
      <c r="AD145" s="152" t="s">
        <v>163</v>
      </c>
      <c r="AE145" s="152">
        <v>4</v>
      </c>
      <c r="AF145" s="152">
        <v>4</v>
      </c>
      <c r="AG145" s="152">
        <v>4</v>
      </c>
      <c r="AH145" s="152">
        <v>4</v>
      </c>
      <c r="AI145" s="152">
        <v>4</v>
      </c>
      <c r="AJ145" s="152">
        <v>2</v>
      </c>
      <c r="AK145" s="152">
        <v>2</v>
      </c>
      <c r="AL145" s="152">
        <v>2</v>
      </c>
    </row>
    <row r="146" spans="1:38" x14ac:dyDescent="0.3">
      <c r="A146" s="152" t="s">
        <v>103</v>
      </c>
      <c r="B146" s="152">
        <v>4</v>
      </c>
      <c r="C146" s="152">
        <v>0</v>
      </c>
      <c r="D146" s="152">
        <v>4</v>
      </c>
      <c r="E146" s="152">
        <v>4</v>
      </c>
      <c r="F146" s="152">
        <v>4</v>
      </c>
      <c r="G146" s="152">
        <v>4</v>
      </c>
      <c r="H146" s="152">
        <v>4</v>
      </c>
      <c r="I146" s="152">
        <v>4</v>
      </c>
      <c r="J146" s="152">
        <v>4</v>
      </c>
      <c r="K146" s="152">
        <v>4</v>
      </c>
      <c r="L146" s="152">
        <v>4</v>
      </c>
      <c r="M146" s="152">
        <v>4</v>
      </c>
      <c r="N146" s="152" t="s">
        <v>163</v>
      </c>
      <c r="O146" s="152" t="s">
        <v>163</v>
      </c>
      <c r="P146" s="152">
        <v>2</v>
      </c>
      <c r="Q146" s="152">
        <v>2</v>
      </c>
      <c r="R146" s="152">
        <v>2</v>
      </c>
      <c r="S146" s="152">
        <v>2</v>
      </c>
      <c r="T146" s="152">
        <v>2</v>
      </c>
      <c r="U146" s="152">
        <v>2</v>
      </c>
      <c r="V146" s="152">
        <v>2</v>
      </c>
      <c r="W146" s="152">
        <v>2</v>
      </c>
      <c r="X146" s="152">
        <v>2</v>
      </c>
      <c r="Y146" s="152">
        <v>2</v>
      </c>
      <c r="Z146" s="152">
        <v>0</v>
      </c>
      <c r="AA146" s="152">
        <v>2</v>
      </c>
      <c r="AB146" s="152">
        <v>2</v>
      </c>
      <c r="AC146" s="152">
        <v>2</v>
      </c>
      <c r="AD146" s="152">
        <v>0</v>
      </c>
      <c r="AE146" s="152">
        <v>2</v>
      </c>
      <c r="AF146" s="152">
        <v>2</v>
      </c>
      <c r="AG146" s="152">
        <v>2</v>
      </c>
      <c r="AH146" s="152">
        <v>0</v>
      </c>
      <c r="AI146" s="152">
        <v>2</v>
      </c>
      <c r="AJ146" s="152">
        <v>2</v>
      </c>
      <c r="AK146" s="152">
        <v>0</v>
      </c>
      <c r="AL146" s="152">
        <v>0</v>
      </c>
    </row>
    <row r="147" spans="1:38" x14ac:dyDescent="0.3">
      <c r="A147" s="152" t="s">
        <v>103</v>
      </c>
      <c r="B147" s="152">
        <v>4</v>
      </c>
      <c r="C147" s="152">
        <v>0</v>
      </c>
      <c r="D147" s="152">
        <v>2</v>
      </c>
      <c r="E147" s="152">
        <v>2</v>
      </c>
      <c r="F147" s="152">
        <v>4</v>
      </c>
      <c r="G147" s="152">
        <v>2</v>
      </c>
      <c r="H147" s="152">
        <v>2</v>
      </c>
      <c r="I147" s="152">
        <v>4</v>
      </c>
      <c r="J147" s="152">
        <v>2</v>
      </c>
      <c r="K147" s="152">
        <v>2</v>
      </c>
      <c r="L147" s="152">
        <v>4</v>
      </c>
      <c r="M147" s="152">
        <v>2</v>
      </c>
      <c r="N147" s="152">
        <v>2</v>
      </c>
      <c r="O147" s="152">
        <v>2</v>
      </c>
      <c r="P147" s="152">
        <v>2</v>
      </c>
      <c r="Q147" s="152">
        <v>2</v>
      </c>
      <c r="R147" s="152">
        <v>2</v>
      </c>
      <c r="S147" s="152">
        <v>2</v>
      </c>
      <c r="T147" s="152">
        <v>2</v>
      </c>
      <c r="U147" s="152">
        <v>2</v>
      </c>
      <c r="V147" s="152">
        <v>2</v>
      </c>
      <c r="W147" s="152">
        <v>2</v>
      </c>
      <c r="X147" s="152">
        <v>2</v>
      </c>
      <c r="Y147" s="152">
        <v>2</v>
      </c>
      <c r="Z147" s="152">
        <v>0</v>
      </c>
      <c r="AA147" s="152">
        <v>0</v>
      </c>
      <c r="AB147" s="152">
        <v>2</v>
      </c>
      <c r="AC147" s="152">
        <v>2</v>
      </c>
      <c r="AD147" s="152">
        <v>2</v>
      </c>
      <c r="AE147" s="152">
        <v>2</v>
      </c>
      <c r="AF147" s="152">
        <v>2</v>
      </c>
      <c r="AG147" s="152">
        <v>0</v>
      </c>
      <c r="AH147" s="152">
        <v>0</v>
      </c>
      <c r="AI147" s="152">
        <v>1</v>
      </c>
      <c r="AJ147" s="152">
        <v>0</v>
      </c>
      <c r="AK147" s="152">
        <v>0</v>
      </c>
      <c r="AL147" s="152">
        <v>0</v>
      </c>
    </row>
    <row r="148" spans="1:38" x14ac:dyDescent="0.3">
      <c r="A148" s="152" t="s">
        <v>103</v>
      </c>
      <c r="B148" s="152">
        <v>4</v>
      </c>
      <c r="C148" s="152">
        <v>0</v>
      </c>
      <c r="D148" s="152">
        <v>2</v>
      </c>
      <c r="E148" s="152">
        <v>4</v>
      </c>
      <c r="F148" s="152">
        <v>4</v>
      </c>
      <c r="G148" s="152">
        <v>4</v>
      </c>
      <c r="H148" s="152">
        <v>4</v>
      </c>
      <c r="I148" s="152">
        <v>4</v>
      </c>
      <c r="J148" s="152">
        <v>4</v>
      </c>
      <c r="K148" s="152">
        <v>4</v>
      </c>
      <c r="L148" s="152">
        <v>4</v>
      </c>
      <c r="M148" s="152">
        <v>4</v>
      </c>
      <c r="N148" s="152">
        <v>4</v>
      </c>
      <c r="O148" s="152">
        <v>4</v>
      </c>
      <c r="P148" s="152">
        <v>4</v>
      </c>
      <c r="Q148" s="152">
        <v>4</v>
      </c>
      <c r="R148" s="152">
        <v>4</v>
      </c>
      <c r="S148" s="152">
        <v>4</v>
      </c>
      <c r="T148" s="152">
        <v>4</v>
      </c>
      <c r="U148" s="152">
        <v>4</v>
      </c>
      <c r="V148" s="152">
        <v>4</v>
      </c>
      <c r="W148" s="152">
        <v>4</v>
      </c>
      <c r="X148" s="152">
        <v>4</v>
      </c>
      <c r="Y148" s="152">
        <v>4</v>
      </c>
      <c r="Z148" s="152">
        <v>4</v>
      </c>
      <c r="AA148" s="152">
        <v>4</v>
      </c>
      <c r="AB148" s="152">
        <v>4</v>
      </c>
      <c r="AC148" s="152">
        <v>4</v>
      </c>
      <c r="AD148" s="152">
        <v>4</v>
      </c>
      <c r="AE148" s="152">
        <v>4</v>
      </c>
      <c r="AF148" s="152">
        <v>4</v>
      </c>
      <c r="AG148" s="152">
        <v>4</v>
      </c>
      <c r="AH148" s="152">
        <v>4</v>
      </c>
      <c r="AI148" s="152">
        <v>4</v>
      </c>
      <c r="AJ148" s="152">
        <v>4</v>
      </c>
      <c r="AK148" s="152">
        <v>4</v>
      </c>
      <c r="AL148" s="152">
        <v>4</v>
      </c>
    </row>
    <row r="149" spans="1:38" x14ac:dyDescent="0.3">
      <c r="A149" s="152" t="s">
        <v>103</v>
      </c>
      <c r="B149" s="152">
        <v>4</v>
      </c>
      <c r="C149" s="152">
        <v>0</v>
      </c>
      <c r="D149" s="152">
        <v>2</v>
      </c>
      <c r="E149" s="152">
        <v>2</v>
      </c>
      <c r="F149" s="152">
        <v>4</v>
      </c>
      <c r="G149" s="152" t="s">
        <v>163</v>
      </c>
      <c r="H149" s="152">
        <v>4</v>
      </c>
      <c r="I149" s="152" t="s">
        <v>163</v>
      </c>
      <c r="J149" s="152" t="s">
        <v>163</v>
      </c>
      <c r="K149" s="152" t="s">
        <v>163</v>
      </c>
      <c r="L149" s="152">
        <v>4</v>
      </c>
      <c r="M149" s="152">
        <v>4</v>
      </c>
      <c r="N149" s="152">
        <v>2</v>
      </c>
      <c r="O149" s="152">
        <v>2</v>
      </c>
      <c r="P149" s="152">
        <v>2</v>
      </c>
      <c r="Q149" s="152" t="s">
        <v>163</v>
      </c>
      <c r="R149" s="152">
        <v>2</v>
      </c>
      <c r="S149" s="152">
        <v>2</v>
      </c>
      <c r="T149" s="152">
        <v>2</v>
      </c>
      <c r="U149" s="152">
        <v>2</v>
      </c>
      <c r="V149" s="152">
        <v>2</v>
      </c>
      <c r="W149" s="152">
        <v>2</v>
      </c>
      <c r="X149" s="152">
        <v>2</v>
      </c>
      <c r="Y149" s="152">
        <v>2</v>
      </c>
      <c r="Z149" s="152">
        <v>2</v>
      </c>
      <c r="AA149" s="152">
        <v>2</v>
      </c>
      <c r="AB149" s="152" t="s">
        <v>163</v>
      </c>
      <c r="AC149" s="152">
        <v>2</v>
      </c>
      <c r="AD149" s="152">
        <v>2</v>
      </c>
      <c r="AE149" s="152">
        <v>2</v>
      </c>
      <c r="AF149" s="152">
        <v>2</v>
      </c>
      <c r="AG149" s="152">
        <v>2</v>
      </c>
      <c r="AH149" s="152">
        <v>2</v>
      </c>
      <c r="AI149" s="152">
        <v>2</v>
      </c>
      <c r="AJ149" s="152">
        <v>2</v>
      </c>
      <c r="AK149" s="152">
        <v>2</v>
      </c>
      <c r="AL149" s="152">
        <v>4</v>
      </c>
    </row>
    <row r="150" spans="1:38" x14ac:dyDescent="0.3">
      <c r="A150" s="152" t="s">
        <v>103</v>
      </c>
    </row>
    <row r="151" spans="1:38" x14ac:dyDescent="0.3">
      <c r="A151" s="152" t="s">
        <v>103</v>
      </c>
    </row>
    <row r="152" spans="1:38" x14ac:dyDescent="0.3">
      <c r="A152" s="152" t="s">
        <v>104</v>
      </c>
      <c r="B152" s="152" t="s">
        <v>105</v>
      </c>
      <c r="C152" s="152" t="s">
        <v>105</v>
      </c>
      <c r="D152" s="152" t="s">
        <v>105</v>
      </c>
      <c r="E152" s="152" t="s">
        <v>105</v>
      </c>
      <c r="F152" s="152" t="s">
        <v>105</v>
      </c>
      <c r="G152" s="152" t="s">
        <v>105</v>
      </c>
      <c r="H152" s="152" t="s">
        <v>105</v>
      </c>
      <c r="I152" s="152" t="s">
        <v>105</v>
      </c>
      <c r="J152" s="152" t="s">
        <v>105</v>
      </c>
      <c r="K152" s="152" t="s">
        <v>105</v>
      </c>
      <c r="L152" s="152" t="s">
        <v>105</v>
      </c>
      <c r="M152" s="152" t="s">
        <v>105</v>
      </c>
      <c r="N152" s="152" t="s">
        <v>105</v>
      </c>
      <c r="O152" s="152" t="s">
        <v>105</v>
      </c>
      <c r="P152" s="152" t="s">
        <v>105</v>
      </c>
      <c r="Q152" s="152" t="s">
        <v>105</v>
      </c>
      <c r="R152" s="152" t="s">
        <v>105</v>
      </c>
      <c r="S152" s="152" t="s">
        <v>107</v>
      </c>
      <c r="T152" s="152" t="s">
        <v>105</v>
      </c>
      <c r="U152" s="152" t="s">
        <v>105</v>
      </c>
      <c r="V152" s="152" t="s">
        <v>105</v>
      </c>
      <c r="W152" s="152" t="s">
        <v>105</v>
      </c>
      <c r="X152" s="152" t="s">
        <v>105</v>
      </c>
      <c r="Y152" s="152" t="s">
        <v>105</v>
      </c>
      <c r="Z152" s="152" t="s">
        <v>107</v>
      </c>
      <c r="AA152" s="152" t="s">
        <v>105</v>
      </c>
      <c r="AB152" s="152" t="s">
        <v>105</v>
      </c>
      <c r="AC152" s="152" t="s">
        <v>105</v>
      </c>
      <c r="AD152" s="152" t="s">
        <v>105</v>
      </c>
      <c r="AE152" s="152" t="s">
        <v>105</v>
      </c>
      <c r="AF152" s="152" t="s">
        <v>105</v>
      </c>
      <c r="AG152" s="152" t="s">
        <v>105</v>
      </c>
      <c r="AH152" s="152" t="s">
        <v>105</v>
      </c>
      <c r="AI152" s="152" t="s">
        <v>105</v>
      </c>
      <c r="AJ152" s="152" t="s">
        <v>105</v>
      </c>
      <c r="AK152" s="152" t="s">
        <v>105</v>
      </c>
      <c r="AL152" s="152" t="s">
        <v>105</v>
      </c>
    </row>
    <row r="153" spans="1:38" x14ac:dyDescent="0.3">
      <c r="A153" s="152" t="s">
        <v>104</v>
      </c>
      <c r="B153" s="152" t="s">
        <v>105</v>
      </c>
      <c r="C153" s="152" t="s">
        <v>105</v>
      </c>
      <c r="D153" s="152" t="s">
        <v>105</v>
      </c>
      <c r="E153" s="152" t="s">
        <v>105</v>
      </c>
      <c r="F153" s="152" t="s">
        <v>105</v>
      </c>
      <c r="G153" s="152" t="s">
        <v>105</v>
      </c>
      <c r="H153" s="152" t="s">
        <v>105</v>
      </c>
      <c r="I153" s="152" t="s">
        <v>105</v>
      </c>
      <c r="J153" s="152" t="s">
        <v>105</v>
      </c>
      <c r="K153" s="152" t="s">
        <v>105</v>
      </c>
      <c r="L153" s="152" t="s">
        <v>105</v>
      </c>
      <c r="M153" s="152" t="s">
        <v>105</v>
      </c>
      <c r="N153" s="152" t="s">
        <v>105</v>
      </c>
      <c r="O153" s="152" t="s">
        <v>105</v>
      </c>
      <c r="P153" s="152" t="s">
        <v>105</v>
      </c>
      <c r="Q153" s="152" t="s">
        <v>105</v>
      </c>
      <c r="R153" s="152" t="s">
        <v>105</v>
      </c>
      <c r="S153" s="152" t="s">
        <v>105</v>
      </c>
      <c r="T153" s="152" t="s">
        <v>105</v>
      </c>
      <c r="U153" s="152" t="s">
        <v>105</v>
      </c>
      <c r="V153" s="152" t="s">
        <v>105</v>
      </c>
      <c r="W153" s="152" t="s">
        <v>105</v>
      </c>
      <c r="X153" s="152" t="s">
        <v>105</v>
      </c>
      <c r="Y153" s="152" t="s">
        <v>105</v>
      </c>
      <c r="Z153" s="152" t="s">
        <v>105</v>
      </c>
      <c r="AA153" s="152" t="s">
        <v>105</v>
      </c>
      <c r="AB153" s="152" t="s">
        <v>105</v>
      </c>
      <c r="AC153" s="152" t="s">
        <v>105</v>
      </c>
      <c r="AD153" s="152" t="s">
        <v>105</v>
      </c>
      <c r="AE153" s="152" t="s">
        <v>105</v>
      </c>
      <c r="AF153" s="152" t="s">
        <v>105</v>
      </c>
      <c r="AG153" s="152" t="s">
        <v>105</v>
      </c>
      <c r="AH153" s="152" t="s">
        <v>105</v>
      </c>
      <c r="AI153" s="152" t="s">
        <v>105</v>
      </c>
      <c r="AJ153" s="152" t="s">
        <v>105</v>
      </c>
      <c r="AK153" s="152" t="s">
        <v>105</v>
      </c>
      <c r="AL153" s="152" t="s">
        <v>105</v>
      </c>
    </row>
    <row r="154" spans="1:38" x14ac:dyDescent="0.3">
      <c r="A154" s="152" t="s">
        <v>104</v>
      </c>
      <c r="B154" s="152" t="s">
        <v>105</v>
      </c>
      <c r="C154" s="152" t="s">
        <v>105</v>
      </c>
      <c r="D154" s="152" t="s">
        <v>105</v>
      </c>
      <c r="E154" s="152" t="s">
        <v>105</v>
      </c>
      <c r="F154" s="152" t="s">
        <v>105</v>
      </c>
      <c r="G154" s="152" t="s">
        <v>105</v>
      </c>
      <c r="H154" s="152" t="s">
        <v>105</v>
      </c>
      <c r="I154" s="152" t="s">
        <v>105</v>
      </c>
      <c r="J154" s="152" t="s">
        <v>105</v>
      </c>
      <c r="K154" s="152" t="s">
        <v>105</v>
      </c>
      <c r="L154" s="152" t="s">
        <v>105</v>
      </c>
      <c r="M154" s="152" t="s">
        <v>105</v>
      </c>
      <c r="N154" s="152" t="s">
        <v>105</v>
      </c>
      <c r="O154" s="152" t="s">
        <v>105</v>
      </c>
      <c r="P154" s="152" t="s">
        <v>105</v>
      </c>
      <c r="Q154" s="152" t="s">
        <v>105</v>
      </c>
      <c r="R154" s="152" t="s">
        <v>105</v>
      </c>
      <c r="S154" s="152" t="s">
        <v>105</v>
      </c>
      <c r="T154" s="152" t="s">
        <v>105</v>
      </c>
      <c r="U154" s="152" t="s">
        <v>105</v>
      </c>
      <c r="V154" s="152" t="s">
        <v>105</v>
      </c>
      <c r="W154" s="152" t="s">
        <v>105</v>
      </c>
      <c r="X154" s="152" t="s">
        <v>105</v>
      </c>
      <c r="Y154" s="152" t="s">
        <v>105</v>
      </c>
      <c r="Z154" s="152" t="s">
        <v>105</v>
      </c>
      <c r="AA154" s="152" t="s">
        <v>105</v>
      </c>
      <c r="AB154" s="152" t="s">
        <v>105</v>
      </c>
      <c r="AC154" s="152" t="s">
        <v>105</v>
      </c>
      <c r="AD154" s="152" t="s">
        <v>105</v>
      </c>
      <c r="AE154" s="152" t="s">
        <v>105</v>
      </c>
      <c r="AF154" s="152" t="s">
        <v>105</v>
      </c>
      <c r="AG154" s="152" t="s">
        <v>105</v>
      </c>
      <c r="AH154" s="152" t="s">
        <v>105</v>
      </c>
      <c r="AI154" s="152" t="s">
        <v>105</v>
      </c>
      <c r="AJ154" s="152" t="s">
        <v>105</v>
      </c>
      <c r="AK154" s="152" t="s">
        <v>105</v>
      </c>
      <c r="AL154" s="152" t="s">
        <v>105</v>
      </c>
    </row>
    <row r="155" spans="1:38" x14ac:dyDescent="0.3">
      <c r="A155" s="152" t="s">
        <v>104</v>
      </c>
      <c r="B155" s="152" t="s">
        <v>105</v>
      </c>
      <c r="C155" s="152" t="s">
        <v>105</v>
      </c>
      <c r="D155" s="152" t="s">
        <v>105</v>
      </c>
      <c r="E155" s="152" t="s">
        <v>105</v>
      </c>
      <c r="F155" s="152" t="s">
        <v>105</v>
      </c>
      <c r="G155" s="152" t="s">
        <v>105</v>
      </c>
      <c r="H155" s="152" t="s">
        <v>107</v>
      </c>
      <c r="I155" s="152" t="s">
        <v>105</v>
      </c>
      <c r="J155" s="152" t="s">
        <v>107</v>
      </c>
      <c r="K155" s="152" t="s">
        <v>105</v>
      </c>
      <c r="L155" s="152" t="s">
        <v>105</v>
      </c>
      <c r="M155" s="152" t="s">
        <v>105</v>
      </c>
      <c r="N155" s="152" t="s">
        <v>105</v>
      </c>
      <c r="O155" s="152" t="s">
        <v>105</v>
      </c>
      <c r="P155" s="152" t="s">
        <v>105</v>
      </c>
      <c r="Q155" s="152" t="s">
        <v>105</v>
      </c>
      <c r="R155" s="152" t="s">
        <v>105</v>
      </c>
      <c r="S155" s="152" t="s">
        <v>105</v>
      </c>
      <c r="T155" s="152" t="s">
        <v>105</v>
      </c>
      <c r="U155" s="152" t="s">
        <v>107</v>
      </c>
      <c r="V155" s="152" t="s">
        <v>107</v>
      </c>
      <c r="W155" s="152" t="s">
        <v>105</v>
      </c>
      <c r="X155" s="152" t="s">
        <v>107</v>
      </c>
      <c r="Y155" s="152" t="s">
        <v>107</v>
      </c>
      <c r="Z155" s="152" t="s">
        <v>105</v>
      </c>
      <c r="AA155" s="152" t="s">
        <v>107</v>
      </c>
      <c r="AB155" s="152" t="s">
        <v>105</v>
      </c>
      <c r="AL155" s="152" t="s">
        <v>105</v>
      </c>
    </row>
    <row r="156" spans="1:38" x14ac:dyDescent="0.3">
      <c r="A156" s="152" t="s">
        <v>104</v>
      </c>
      <c r="B156" s="152" t="s">
        <v>105</v>
      </c>
      <c r="C156" s="152" t="s">
        <v>105</v>
      </c>
      <c r="D156" s="152" t="s">
        <v>105</v>
      </c>
      <c r="E156" s="152" t="s">
        <v>105</v>
      </c>
      <c r="F156" s="152" t="s">
        <v>105</v>
      </c>
      <c r="G156" s="152" t="s">
        <v>105</v>
      </c>
      <c r="H156" s="152" t="s">
        <v>105</v>
      </c>
      <c r="I156" s="152" t="s">
        <v>105</v>
      </c>
      <c r="J156" s="152" t="s">
        <v>105</v>
      </c>
      <c r="K156" s="152" t="s">
        <v>105</v>
      </c>
      <c r="L156" s="152" t="s">
        <v>105</v>
      </c>
      <c r="M156" s="152" t="s">
        <v>105</v>
      </c>
      <c r="N156" s="152" t="s">
        <v>105</v>
      </c>
      <c r="O156" s="152" t="s">
        <v>105</v>
      </c>
      <c r="P156" s="152" t="s">
        <v>105</v>
      </c>
      <c r="Q156" s="152" t="s">
        <v>105</v>
      </c>
      <c r="R156" s="152" t="s">
        <v>105</v>
      </c>
      <c r="S156" s="152" t="s">
        <v>105</v>
      </c>
      <c r="T156" s="152" t="s">
        <v>105</v>
      </c>
      <c r="U156" s="152" t="s">
        <v>105</v>
      </c>
      <c r="V156" s="152" t="s">
        <v>105</v>
      </c>
      <c r="W156" s="152" t="s">
        <v>105</v>
      </c>
      <c r="X156" s="152" t="s">
        <v>105</v>
      </c>
      <c r="Y156" s="152" t="s">
        <v>105</v>
      </c>
      <c r="Z156" s="152" t="s">
        <v>105</v>
      </c>
      <c r="AA156" s="152" t="s">
        <v>105</v>
      </c>
      <c r="AB156" s="152" t="s">
        <v>105</v>
      </c>
      <c r="AC156" s="152" t="s">
        <v>105</v>
      </c>
      <c r="AD156" s="152" t="s">
        <v>105</v>
      </c>
      <c r="AE156" s="152" t="s">
        <v>105</v>
      </c>
      <c r="AF156" s="152" t="s">
        <v>105</v>
      </c>
      <c r="AG156" s="152" t="s">
        <v>105</v>
      </c>
      <c r="AH156" s="152" t="s">
        <v>105</v>
      </c>
      <c r="AI156" s="152" t="s">
        <v>105</v>
      </c>
      <c r="AJ156" s="152" t="s">
        <v>105</v>
      </c>
      <c r="AK156" s="152" t="s">
        <v>105</v>
      </c>
      <c r="AL156" s="152" t="s">
        <v>105</v>
      </c>
    </row>
    <row r="157" spans="1:38" x14ac:dyDescent="0.3">
      <c r="A157" s="152" t="s">
        <v>104</v>
      </c>
      <c r="B157" s="152" t="s">
        <v>105</v>
      </c>
      <c r="C157" s="152" t="s">
        <v>105</v>
      </c>
      <c r="D157" s="152" t="s">
        <v>105</v>
      </c>
      <c r="E157" s="152" t="s">
        <v>105</v>
      </c>
      <c r="F157" s="152" t="s">
        <v>105</v>
      </c>
      <c r="G157" s="152" t="s">
        <v>105</v>
      </c>
      <c r="H157" s="152" t="s">
        <v>105</v>
      </c>
      <c r="I157" s="152" t="s">
        <v>105</v>
      </c>
      <c r="J157" s="152" t="s">
        <v>105</v>
      </c>
      <c r="K157" s="152" t="s">
        <v>105</v>
      </c>
      <c r="L157" s="152" t="s">
        <v>105</v>
      </c>
      <c r="M157" s="152" t="s">
        <v>105</v>
      </c>
      <c r="N157" s="152" t="s">
        <v>105</v>
      </c>
      <c r="O157" s="152" t="s">
        <v>105</v>
      </c>
      <c r="P157" s="152" t="s">
        <v>105</v>
      </c>
      <c r="Q157" s="152" t="s">
        <v>105</v>
      </c>
      <c r="R157" s="152" t="s">
        <v>105</v>
      </c>
      <c r="S157" s="152" t="s">
        <v>105</v>
      </c>
      <c r="T157" s="152" t="s">
        <v>105</v>
      </c>
      <c r="U157" s="152" t="s">
        <v>105</v>
      </c>
      <c r="V157" s="152" t="s">
        <v>105</v>
      </c>
      <c r="W157" s="152" t="s">
        <v>105</v>
      </c>
      <c r="X157" s="152" t="s">
        <v>105</v>
      </c>
      <c r="Y157" s="152" t="s">
        <v>105</v>
      </c>
      <c r="Z157" s="152" t="s">
        <v>105</v>
      </c>
      <c r="AA157" s="152" t="s">
        <v>105</v>
      </c>
      <c r="AB157" s="152" t="s">
        <v>105</v>
      </c>
      <c r="AC157" s="152" t="s">
        <v>105</v>
      </c>
      <c r="AD157" s="152" t="s">
        <v>105</v>
      </c>
      <c r="AE157" s="152" t="s">
        <v>105</v>
      </c>
      <c r="AF157" s="152" t="s">
        <v>105</v>
      </c>
      <c r="AG157" s="152" t="s">
        <v>105</v>
      </c>
      <c r="AH157" s="152" t="s">
        <v>105</v>
      </c>
      <c r="AI157" s="152" t="s">
        <v>105</v>
      </c>
      <c r="AJ157" s="152" t="s">
        <v>105</v>
      </c>
      <c r="AK157" s="152" t="s">
        <v>105</v>
      </c>
      <c r="AL157" s="152" t="s">
        <v>105</v>
      </c>
    </row>
    <row r="158" spans="1:38" x14ac:dyDescent="0.3">
      <c r="A158" s="152" t="s">
        <v>104</v>
      </c>
    </row>
    <row r="159" spans="1:38" x14ac:dyDescent="0.3">
      <c r="A159" s="152" t="s">
        <v>104</v>
      </c>
      <c r="B159" s="152" t="s">
        <v>105</v>
      </c>
      <c r="C159" s="152" t="s">
        <v>105</v>
      </c>
      <c r="D159" s="152" t="s">
        <v>105</v>
      </c>
      <c r="E159" s="152" t="s">
        <v>105</v>
      </c>
      <c r="F159" s="152" t="s">
        <v>105</v>
      </c>
      <c r="G159" s="152" t="s">
        <v>105</v>
      </c>
      <c r="H159" s="152" t="s">
        <v>105</v>
      </c>
      <c r="I159" s="152" t="s">
        <v>105</v>
      </c>
      <c r="J159" s="152" t="s">
        <v>105</v>
      </c>
      <c r="K159" s="152" t="s">
        <v>105</v>
      </c>
      <c r="L159" s="152" t="s">
        <v>105</v>
      </c>
      <c r="M159" s="152" t="s">
        <v>105</v>
      </c>
      <c r="N159" s="152" t="s">
        <v>105</v>
      </c>
      <c r="O159" s="152" t="s">
        <v>105</v>
      </c>
      <c r="P159" s="152" t="s">
        <v>105</v>
      </c>
      <c r="Q159" s="152" t="s">
        <v>105</v>
      </c>
      <c r="R159" s="152" t="s">
        <v>105</v>
      </c>
      <c r="S159" s="152" t="s">
        <v>105</v>
      </c>
      <c r="T159" s="152" t="s">
        <v>105</v>
      </c>
      <c r="U159" s="152" t="s">
        <v>105</v>
      </c>
      <c r="V159" s="152" t="s">
        <v>105</v>
      </c>
      <c r="W159" s="152" t="s">
        <v>105</v>
      </c>
      <c r="X159" s="152" t="s">
        <v>105</v>
      </c>
      <c r="Y159" s="152" t="s">
        <v>105</v>
      </c>
      <c r="Z159" s="152" t="s">
        <v>105</v>
      </c>
      <c r="AA159" s="152" t="s">
        <v>105</v>
      </c>
      <c r="AB159" s="152" t="s">
        <v>105</v>
      </c>
      <c r="AC159" s="152" t="s">
        <v>105</v>
      </c>
      <c r="AD159" s="152" t="s">
        <v>105</v>
      </c>
      <c r="AE159" s="152" t="s">
        <v>105</v>
      </c>
      <c r="AF159" s="152" t="s">
        <v>105</v>
      </c>
      <c r="AG159" s="152" t="s">
        <v>105</v>
      </c>
      <c r="AH159" s="152" t="s">
        <v>105</v>
      </c>
      <c r="AI159" s="152" t="s">
        <v>105</v>
      </c>
      <c r="AJ159" s="152" t="s">
        <v>105</v>
      </c>
      <c r="AK159" s="152" t="s">
        <v>105</v>
      </c>
      <c r="AL159" s="152" t="s">
        <v>105</v>
      </c>
    </row>
    <row r="160" spans="1:38" x14ac:dyDescent="0.3">
      <c r="A160" s="152" t="s">
        <v>104</v>
      </c>
    </row>
    <row r="161" spans="1:38" x14ac:dyDescent="0.3">
      <c r="A161" s="152" t="s">
        <v>104</v>
      </c>
    </row>
    <row r="162" spans="1:38" x14ac:dyDescent="0.3">
      <c r="A162" s="152" t="s">
        <v>104</v>
      </c>
      <c r="B162" s="152" t="s">
        <v>105</v>
      </c>
      <c r="C162" s="152" t="s">
        <v>105</v>
      </c>
      <c r="D162" s="152" t="s">
        <v>105</v>
      </c>
      <c r="E162" s="152" t="s">
        <v>105</v>
      </c>
      <c r="F162" s="152" t="s">
        <v>105</v>
      </c>
      <c r="G162" s="152" t="s">
        <v>105</v>
      </c>
      <c r="H162" s="152" t="s">
        <v>105</v>
      </c>
      <c r="I162" s="152" t="s">
        <v>105</v>
      </c>
      <c r="J162" s="152" t="s">
        <v>105</v>
      </c>
      <c r="K162" s="152" t="s">
        <v>105</v>
      </c>
      <c r="L162" s="152" t="s">
        <v>105</v>
      </c>
      <c r="M162" s="152" t="s">
        <v>105</v>
      </c>
      <c r="N162" s="152" t="s">
        <v>105</v>
      </c>
      <c r="O162" s="152" t="s">
        <v>105</v>
      </c>
      <c r="P162" s="152" t="s">
        <v>105</v>
      </c>
      <c r="Q162" s="152" t="s">
        <v>105</v>
      </c>
      <c r="R162" s="152" t="s">
        <v>105</v>
      </c>
      <c r="S162" s="152" t="s">
        <v>105</v>
      </c>
      <c r="T162" s="152" t="s">
        <v>105</v>
      </c>
      <c r="U162" s="152" t="s">
        <v>105</v>
      </c>
      <c r="V162" s="152" t="s">
        <v>105</v>
      </c>
      <c r="W162" s="152" t="s">
        <v>105</v>
      </c>
      <c r="X162" s="152" t="s">
        <v>105</v>
      </c>
      <c r="Y162" s="152" t="s">
        <v>105</v>
      </c>
      <c r="Z162" s="152" t="s">
        <v>105</v>
      </c>
      <c r="AA162" s="152" t="s">
        <v>105</v>
      </c>
      <c r="AB162" s="152" t="s">
        <v>105</v>
      </c>
      <c r="AC162" s="152" t="s">
        <v>105</v>
      </c>
      <c r="AD162" s="152" t="s">
        <v>105</v>
      </c>
      <c r="AE162" s="152" t="s">
        <v>105</v>
      </c>
      <c r="AF162" s="152" t="s">
        <v>105</v>
      </c>
      <c r="AG162" s="152" t="s">
        <v>105</v>
      </c>
      <c r="AH162" s="152" t="s">
        <v>105</v>
      </c>
      <c r="AI162" s="152" t="s">
        <v>105</v>
      </c>
      <c r="AJ162" s="152" t="s">
        <v>105</v>
      </c>
      <c r="AK162" s="152" t="s">
        <v>105</v>
      </c>
      <c r="AL162" s="152" t="s">
        <v>105</v>
      </c>
    </row>
    <row r="163" spans="1:38" x14ac:dyDescent="0.3">
      <c r="A163" s="152" t="s">
        <v>104</v>
      </c>
      <c r="B163" s="152" t="s">
        <v>105</v>
      </c>
      <c r="C163" s="152" t="s">
        <v>105</v>
      </c>
      <c r="D163" s="152" t="s">
        <v>105</v>
      </c>
      <c r="E163" s="152" t="s">
        <v>105</v>
      </c>
      <c r="F163" s="152" t="s">
        <v>105</v>
      </c>
      <c r="G163" s="152" t="s">
        <v>105</v>
      </c>
      <c r="H163" s="152" t="s">
        <v>105</v>
      </c>
      <c r="I163" s="152" t="s">
        <v>105</v>
      </c>
      <c r="J163" s="152" t="s">
        <v>105</v>
      </c>
      <c r="K163" s="152" t="s">
        <v>105</v>
      </c>
      <c r="L163" s="152" t="s">
        <v>105</v>
      </c>
      <c r="M163" s="152" t="s">
        <v>105</v>
      </c>
      <c r="N163" s="152" t="s">
        <v>105</v>
      </c>
      <c r="O163" s="152" t="s">
        <v>105</v>
      </c>
      <c r="P163" s="152" t="s">
        <v>105</v>
      </c>
      <c r="Q163" s="152" t="s">
        <v>105</v>
      </c>
      <c r="R163" s="152" t="s">
        <v>105</v>
      </c>
      <c r="S163" s="152" t="s">
        <v>105</v>
      </c>
      <c r="T163" s="152" t="s">
        <v>105</v>
      </c>
      <c r="U163" s="152" t="s">
        <v>105</v>
      </c>
      <c r="V163" s="152" t="s">
        <v>105</v>
      </c>
      <c r="W163" s="152" t="s">
        <v>105</v>
      </c>
      <c r="X163" s="152" t="s">
        <v>105</v>
      </c>
      <c r="Y163" s="152" t="s">
        <v>105</v>
      </c>
      <c r="Z163" s="152" t="s">
        <v>105</v>
      </c>
      <c r="AA163" s="152" t="s">
        <v>105</v>
      </c>
      <c r="AB163" s="152" t="s">
        <v>105</v>
      </c>
      <c r="AC163" s="152" t="s">
        <v>105</v>
      </c>
      <c r="AD163" s="152" t="s">
        <v>105</v>
      </c>
      <c r="AE163" s="152" t="s">
        <v>105</v>
      </c>
      <c r="AF163" s="152" t="s">
        <v>105</v>
      </c>
      <c r="AG163" s="152" t="s">
        <v>105</v>
      </c>
      <c r="AH163" s="152" t="s">
        <v>105</v>
      </c>
      <c r="AI163" s="152" t="s">
        <v>105</v>
      </c>
      <c r="AJ163" s="152" t="s">
        <v>105</v>
      </c>
      <c r="AK163" s="152" t="s">
        <v>105</v>
      </c>
      <c r="AL163" s="152" t="s">
        <v>105</v>
      </c>
    </row>
    <row r="164" spans="1:38" x14ac:dyDescent="0.3">
      <c r="A164" s="152" t="s">
        <v>104</v>
      </c>
      <c r="B164" s="152" t="s">
        <v>105</v>
      </c>
      <c r="C164" s="152" t="s">
        <v>105</v>
      </c>
      <c r="D164" s="152" t="s">
        <v>105</v>
      </c>
      <c r="E164" s="152" t="s">
        <v>105</v>
      </c>
      <c r="F164" s="152" t="s">
        <v>105</v>
      </c>
      <c r="G164" s="152" t="s">
        <v>105</v>
      </c>
      <c r="H164" s="152" t="s">
        <v>105</v>
      </c>
      <c r="I164" s="152" t="s">
        <v>105</v>
      </c>
      <c r="J164" s="152" t="s">
        <v>105</v>
      </c>
      <c r="K164" s="152" t="s">
        <v>105</v>
      </c>
      <c r="L164" s="152" t="s">
        <v>105</v>
      </c>
      <c r="M164" s="152" t="s">
        <v>105</v>
      </c>
      <c r="N164" s="152" t="s">
        <v>105</v>
      </c>
      <c r="O164" s="152" t="s">
        <v>105</v>
      </c>
      <c r="P164" s="152" t="s">
        <v>105</v>
      </c>
      <c r="Q164" s="152" t="s">
        <v>105</v>
      </c>
      <c r="R164" s="152" t="s">
        <v>105</v>
      </c>
      <c r="S164" s="152" t="s">
        <v>105</v>
      </c>
      <c r="T164" s="152" t="s">
        <v>105</v>
      </c>
      <c r="U164" s="152" t="s">
        <v>105</v>
      </c>
      <c r="V164" s="152" t="s">
        <v>105</v>
      </c>
      <c r="W164" s="152" t="s">
        <v>105</v>
      </c>
      <c r="X164" s="152" t="s">
        <v>105</v>
      </c>
      <c r="Y164" s="152" t="s">
        <v>105</v>
      </c>
      <c r="Z164" s="152" t="s">
        <v>105</v>
      </c>
      <c r="AA164" s="152" t="s">
        <v>105</v>
      </c>
      <c r="AB164" s="152" t="s">
        <v>105</v>
      </c>
      <c r="AC164" s="152" t="s">
        <v>105</v>
      </c>
      <c r="AD164" s="152" t="s">
        <v>105</v>
      </c>
      <c r="AE164" s="152" t="s">
        <v>105</v>
      </c>
      <c r="AF164" s="152" t="s">
        <v>105</v>
      </c>
      <c r="AG164" s="152" t="s">
        <v>105</v>
      </c>
      <c r="AH164" s="152" t="s">
        <v>105</v>
      </c>
      <c r="AI164" s="152" t="s">
        <v>107</v>
      </c>
      <c r="AJ164" s="152" t="s">
        <v>105</v>
      </c>
      <c r="AK164" s="152" t="s">
        <v>105</v>
      </c>
      <c r="AL164" s="152" t="s">
        <v>105</v>
      </c>
    </row>
    <row r="165" spans="1:38" x14ac:dyDescent="0.3">
      <c r="A165" s="152" t="s">
        <v>104</v>
      </c>
      <c r="B165" s="152" t="s">
        <v>105</v>
      </c>
      <c r="C165" s="152" t="s">
        <v>105</v>
      </c>
      <c r="D165" s="152" t="s">
        <v>105</v>
      </c>
      <c r="E165" s="152" t="s">
        <v>105</v>
      </c>
      <c r="F165" s="152" t="s">
        <v>105</v>
      </c>
      <c r="G165" s="152" t="s">
        <v>105</v>
      </c>
      <c r="H165" s="152" t="s">
        <v>105</v>
      </c>
      <c r="I165" s="152" t="s">
        <v>105</v>
      </c>
      <c r="J165" s="152" t="s">
        <v>105</v>
      </c>
      <c r="K165" s="152" t="s">
        <v>105</v>
      </c>
      <c r="L165" s="152" t="s">
        <v>105</v>
      </c>
      <c r="M165" s="152" t="s">
        <v>105</v>
      </c>
      <c r="N165" s="152" t="s">
        <v>105</v>
      </c>
      <c r="O165" s="152" t="s">
        <v>105</v>
      </c>
      <c r="P165" s="152" t="s">
        <v>105</v>
      </c>
      <c r="Q165" s="152" t="s">
        <v>105</v>
      </c>
      <c r="R165" s="152" t="s">
        <v>105</v>
      </c>
      <c r="S165" s="152" t="s">
        <v>105</v>
      </c>
      <c r="T165" s="152" t="s">
        <v>105</v>
      </c>
      <c r="U165" s="152" t="s">
        <v>105</v>
      </c>
      <c r="V165" s="152" t="s">
        <v>105</v>
      </c>
      <c r="W165" s="152" t="s">
        <v>105</v>
      </c>
      <c r="X165" s="152" t="s">
        <v>105</v>
      </c>
      <c r="Y165" s="152" t="s">
        <v>105</v>
      </c>
      <c r="Z165" s="152" t="s">
        <v>105</v>
      </c>
      <c r="AA165" s="152" t="s">
        <v>105</v>
      </c>
      <c r="AB165" s="152" t="s">
        <v>105</v>
      </c>
      <c r="AC165" s="152" t="s">
        <v>105</v>
      </c>
      <c r="AD165" s="152" t="s">
        <v>105</v>
      </c>
      <c r="AE165" s="152" t="s">
        <v>105</v>
      </c>
      <c r="AF165" s="152" t="s">
        <v>105</v>
      </c>
      <c r="AG165" s="152" t="s">
        <v>105</v>
      </c>
      <c r="AH165" s="152" t="s">
        <v>105</v>
      </c>
      <c r="AI165" s="152" t="s">
        <v>105</v>
      </c>
      <c r="AJ165" s="152" t="s">
        <v>105</v>
      </c>
      <c r="AK165" s="152" t="s">
        <v>105</v>
      </c>
      <c r="AL165" s="152" t="s">
        <v>105</v>
      </c>
    </row>
    <row r="166" spans="1:38" x14ac:dyDescent="0.3">
      <c r="A166" s="152" t="s">
        <v>104</v>
      </c>
      <c r="B166" s="152" t="s">
        <v>105</v>
      </c>
      <c r="C166" s="152" t="s">
        <v>105</v>
      </c>
      <c r="D166" s="152" t="s">
        <v>105</v>
      </c>
      <c r="E166" s="152" t="s">
        <v>105</v>
      </c>
      <c r="F166" s="152" t="s">
        <v>105</v>
      </c>
      <c r="G166" s="152" t="s">
        <v>107</v>
      </c>
      <c r="H166" s="152" t="s">
        <v>105</v>
      </c>
      <c r="I166" s="152" t="s">
        <v>107</v>
      </c>
      <c r="J166" s="152" t="s">
        <v>105</v>
      </c>
      <c r="K166" s="152" t="s">
        <v>105</v>
      </c>
      <c r="L166" s="152" t="s">
        <v>105</v>
      </c>
      <c r="M166" s="152" t="s">
        <v>105</v>
      </c>
      <c r="N166" s="152" t="s">
        <v>105</v>
      </c>
      <c r="O166" s="152" t="s">
        <v>105</v>
      </c>
      <c r="P166" s="152" t="s">
        <v>105</v>
      </c>
      <c r="Q166" s="152" t="s">
        <v>105</v>
      </c>
      <c r="R166" s="152" t="s">
        <v>105</v>
      </c>
      <c r="S166" s="152" t="s">
        <v>105</v>
      </c>
      <c r="T166" s="152" t="s">
        <v>105</v>
      </c>
      <c r="U166" s="152" t="s">
        <v>105</v>
      </c>
      <c r="V166" s="152" t="s">
        <v>105</v>
      </c>
      <c r="W166" s="152" t="s">
        <v>105</v>
      </c>
      <c r="X166" s="152" t="s">
        <v>105</v>
      </c>
      <c r="Y166" s="152" t="s">
        <v>105</v>
      </c>
      <c r="Z166" s="152" t="s">
        <v>105</v>
      </c>
      <c r="AA166" s="152" t="s">
        <v>105</v>
      </c>
      <c r="AB166" s="152" t="s">
        <v>105</v>
      </c>
      <c r="AC166" s="152" t="s">
        <v>105</v>
      </c>
      <c r="AD166" s="152" t="s">
        <v>105</v>
      </c>
      <c r="AE166" s="152" t="s">
        <v>105</v>
      </c>
      <c r="AF166" s="152" t="s">
        <v>105</v>
      </c>
      <c r="AG166" s="152" t="s">
        <v>105</v>
      </c>
      <c r="AH166" s="152" t="s">
        <v>105</v>
      </c>
      <c r="AI166" s="152" t="s">
        <v>105</v>
      </c>
      <c r="AJ166" s="152" t="s">
        <v>105</v>
      </c>
      <c r="AK166" s="152" t="s">
        <v>105</v>
      </c>
      <c r="AL166" s="152" t="s">
        <v>105</v>
      </c>
    </row>
    <row r="167" spans="1:38" x14ac:dyDescent="0.3">
      <c r="A167" s="152" t="s">
        <v>104</v>
      </c>
    </row>
    <row r="168" spans="1:38" x14ac:dyDescent="0.3">
      <c r="A168" s="152" t="s">
        <v>104</v>
      </c>
    </row>
    <row r="175" spans="1:38" ht="15.6" x14ac:dyDescent="0.3">
      <c r="B175"/>
      <c r="C175"/>
      <c r="D175"/>
      <c r="E175" s="181"/>
      <c r="F175" s="2"/>
      <c r="G175" s="181"/>
      <c r="H175" s="181"/>
      <c r="I175" s="181"/>
    </row>
    <row r="176" spans="1:38" ht="15.6" x14ac:dyDescent="0.3">
      <c r="B176"/>
      <c r="C176"/>
      <c r="D176"/>
      <c r="E176" s="181"/>
      <c r="F176" s="2"/>
      <c r="G176" s="181"/>
      <c r="H176" s="181"/>
      <c r="I176" s="181"/>
    </row>
    <row r="177" spans="2:9" ht="15.6" x14ac:dyDescent="0.3">
      <c r="B177"/>
      <c r="C177"/>
      <c r="D177"/>
      <c r="E177" s="181"/>
      <c r="F177" s="2"/>
      <c r="G177" s="181"/>
      <c r="H177" s="181"/>
      <c r="I177" s="181"/>
    </row>
    <row r="178" spans="2:9" ht="15.6" x14ac:dyDescent="0.3">
      <c r="B178"/>
      <c r="C178"/>
      <c r="D178"/>
      <c r="E178" s="181"/>
      <c r="F178" s="2"/>
      <c r="G178" s="181"/>
      <c r="H178" s="181"/>
      <c r="I178" s="181"/>
    </row>
    <row r="179" spans="2:9" ht="15.6" x14ac:dyDescent="0.3">
      <c r="B179"/>
      <c r="C179"/>
      <c r="D179"/>
      <c r="E179" s="118"/>
    </row>
    <row r="180" spans="2:9" ht="15.6" x14ac:dyDescent="0.3">
      <c r="B180"/>
      <c r="C180"/>
      <c r="D180"/>
      <c r="E180" s="118"/>
    </row>
    <row r="181" spans="2:9" ht="15.6" x14ac:dyDescent="0.3">
      <c r="B181"/>
      <c r="C181"/>
      <c r="D181"/>
    </row>
    <row r="182" spans="2:9" ht="15.6" x14ac:dyDescent="0.3">
      <c r="B182"/>
      <c r="C182"/>
      <c r="D182"/>
    </row>
    <row r="183" spans="2:9" ht="15.6" x14ac:dyDescent="0.3">
      <c r="B183" s="181"/>
      <c r="C183" s="181"/>
      <c r="D183" s="181"/>
    </row>
    <row r="184" spans="2:9" ht="15.6" x14ac:dyDescent="0.3">
      <c r="B184" s="181"/>
      <c r="C184" s="181"/>
      <c r="D184" s="181"/>
    </row>
    <row r="185" spans="2:9" ht="15.6" x14ac:dyDescent="0.3">
      <c r="B185" s="181"/>
      <c r="C185" s="181"/>
      <c r="D185" s="181"/>
    </row>
    <row r="186" spans="2:9" ht="15.6" x14ac:dyDescent="0.3">
      <c r="B186" s="181"/>
      <c r="C186" s="181"/>
      <c r="D186" s="181"/>
    </row>
    <row r="187" spans="2:9" ht="15.6" x14ac:dyDescent="0.3">
      <c r="B187"/>
      <c r="C187"/>
      <c r="D187"/>
    </row>
    <row r="188" spans="2:9" ht="15.6" x14ac:dyDescent="0.3">
      <c r="B188"/>
      <c r="C188"/>
      <c r="D188"/>
    </row>
    <row r="189" spans="2:9" ht="15.6" x14ac:dyDescent="0.3">
      <c r="B189"/>
      <c r="C189"/>
      <c r="D189"/>
    </row>
    <row r="190" spans="2:9" ht="15.6" x14ac:dyDescent="0.3">
      <c r="B190"/>
      <c r="C190"/>
      <c r="D190"/>
    </row>
    <row r="191" spans="2:9" ht="15.6" x14ac:dyDescent="0.3">
      <c r="B191"/>
      <c r="C191"/>
      <c r="D191"/>
    </row>
    <row r="192" spans="2:9" ht="15.6" x14ac:dyDescent="0.3">
      <c r="B192"/>
      <c r="C192"/>
      <c r="D192"/>
    </row>
    <row r="193" spans="2:4" ht="15.6" x14ac:dyDescent="0.3">
      <c r="B193"/>
      <c r="C193"/>
      <c r="D193"/>
    </row>
    <row r="194" spans="2:4" ht="15.6" x14ac:dyDescent="0.3">
      <c r="B194"/>
      <c r="C194"/>
      <c r="D194"/>
    </row>
    <row r="195" spans="2:4" ht="15.6" x14ac:dyDescent="0.3">
      <c r="B195" s="181"/>
      <c r="C195" s="181"/>
      <c r="D195" s="181"/>
    </row>
    <row r="196" spans="2:4" ht="15.6" x14ac:dyDescent="0.3">
      <c r="B196" s="181"/>
      <c r="C196" s="181"/>
      <c r="D196" s="181"/>
    </row>
    <row r="197" spans="2:4" ht="15.6" x14ac:dyDescent="0.3">
      <c r="B197" s="181"/>
      <c r="C197" s="181"/>
      <c r="D197" s="181"/>
    </row>
    <row r="198" spans="2:4" ht="15.6" x14ac:dyDescent="0.3">
      <c r="B198" s="181"/>
      <c r="C198" s="181"/>
      <c r="D198" s="181"/>
    </row>
    <row r="199" spans="2:4" ht="15.6" x14ac:dyDescent="0.3">
      <c r="B199"/>
      <c r="C199"/>
      <c r="D199"/>
    </row>
    <row r="200" spans="2:4" ht="15.6" x14ac:dyDescent="0.3">
      <c r="B200"/>
      <c r="C200"/>
      <c r="D200"/>
    </row>
    <row r="201" spans="2:4" ht="15.6" x14ac:dyDescent="0.3">
      <c r="B201"/>
      <c r="C201"/>
      <c r="D201"/>
    </row>
    <row r="202" spans="2:4" ht="15.6" x14ac:dyDescent="0.3">
      <c r="B202"/>
      <c r="C202"/>
      <c r="D202"/>
    </row>
    <row r="203" spans="2:4" ht="15.6" x14ac:dyDescent="0.3">
      <c r="B203"/>
      <c r="C203"/>
      <c r="D203"/>
    </row>
    <row r="204" spans="2:4" ht="15.6" x14ac:dyDescent="0.3">
      <c r="B204"/>
      <c r="C204"/>
      <c r="D204"/>
    </row>
    <row r="205" spans="2:4" ht="15.6" x14ac:dyDescent="0.3">
      <c r="B205"/>
      <c r="C205"/>
      <c r="D205"/>
    </row>
    <row r="206" spans="2:4" ht="15.6" x14ac:dyDescent="0.3">
      <c r="B206"/>
      <c r="C206"/>
      <c r="D206"/>
    </row>
    <row r="207" spans="2:4" ht="15.6" x14ac:dyDescent="0.3">
      <c r="B207" s="181"/>
      <c r="C207" s="181"/>
      <c r="D207" s="181"/>
    </row>
    <row r="208" spans="2:4" ht="15.6" x14ac:dyDescent="0.3">
      <c r="B208" s="181"/>
      <c r="C208" s="181"/>
      <c r="D208" s="181"/>
    </row>
    <row r="209" spans="2:4" ht="15.6" x14ac:dyDescent="0.3">
      <c r="B209" s="181"/>
      <c r="C209" s="181"/>
      <c r="D209" s="181"/>
    </row>
    <row r="210" spans="2:4" ht="15.6" x14ac:dyDescent="0.3">
      <c r="B210" s="181"/>
      <c r="C210" s="181"/>
      <c r="D210" s="181"/>
    </row>
    <row r="211" spans="2:4" ht="15.6" x14ac:dyDescent="0.3">
      <c r="B211"/>
      <c r="C211"/>
      <c r="D211"/>
    </row>
    <row r="212" spans="2:4" ht="15.6" x14ac:dyDescent="0.3">
      <c r="B212"/>
      <c r="C212"/>
      <c r="D212"/>
    </row>
    <row r="213" spans="2:4" ht="15.6" x14ac:dyDescent="0.3">
      <c r="B213"/>
      <c r="C213"/>
      <c r="D213"/>
    </row>
    <row r="214" spans="2:4" ht="15.6" x14ac:dyDescent="0.3">
      <c r="B214"/>
      <c r="C214"/>
      <c r="D214"/>
    </row>
    <row r="215" spans="2:4" ht="15.6" x14ac:dyDescent="0.3">
      <c r="B215"/>
      <c r="C215"/>
      <c r="D215"/>
    </row>
    <row r="216" spans="2:4" ht="15.6" x14ac:dyDescent="0.3">
      <c r="B216"/>
      <c r="C216"/>
      <c r="D216"/>
    </row>
    <row r="217" spans="2:4" ht="15.6" x14ac:dyDescent="0.3">
      <c r="B217"/>
      <c r="C217"/>
      <c r="D217"/>
    </row>
    <row r="218" spans="2:4" ht="15.6" x14ac:dyDescent="0.3">
      <c r="B218"/>
      <c r="C218"/>
      <c r="D218"/>
    </row>
    <row r="219" spans="2:4" ht="15.6" x14ac:dyDescent="0.3">
      <c r="B219" s="181"/>
      <c r="C219" s="181"/>
      <c r="D219" s="181"/>
    </row>
    <row r="220" spans="2:4" ht="15.6" x14ac:dyDescent="0.3">
      <c r="B220" s="181"/>
      <c r="C220" s="181"/>
      <c r="D220" s="181"/>
    </row>
    <row r="221" spans="2:4" ht="15.6" x14ac:dyDescent="0.3">
      <c r="B221" s="181"/>
      <c r="C221" s="181"/>
      <c r="D221" s="181"/>
    </row>
    <row r="222" spans="2:4" ht="15.6" x14ac:dyDescent="0.3">
      <c r="B222" s="181"/>
      <c r="C222" s="181"/>
      <c r="D222" s="181"/>
    </row>
    <row r="223" spans="2:4" ht="15.6" x14ac:dyDescent="0.3">
      <c r="B223"/>
      <c r="C223"/>
      <c r="D223"/>
    </row>
    <row r="224" spans="2:4" ht="15.6" x14ac:dyDescent="0.3">
      <c r="B224"/>
      <c r="C224"/>
      <c r="D224"/>
    </row>
    <row r="225" spans="2:4" ht="15.6" x14ac:dyDescent="0.3">
      <c r="B225"/>
      <c r="C225"/>
      <c r="D225"/>
    </row>
    <row r="226" spans="2:4" ht="15.6" x14ac:dyDescent="0.3">
      <c r="B226"/>
      <c r="C226"/>
      <c r="D226"/>
    </row>
    <row r="227" spans="2:4" ht="15.6" x14ac:dyDescent="0.3">
      <c r="B227"/>
      <c r="C227"/>
      <c r="D227"/>
    </row>
    <row r="228" spans="2:4" ht="15.6" x14ac:dyDescent="0.3">
      <c r="B228"/>
      <c r="C228"/>
      <c r="D228"/>
    </row>
    <row r="229" spans="2:4" ht="15.6" x14ac:dyDescent="0.3">
      <c r="B229"/>
      <c r="C229"/>
      <c r="D229"/>
    </row>
    <row r="230" spans="2:4" ht="15.6" x14ac:dyDescent="0.3">
      <c r="B230"/>
      <c r="C230"/>
      <c r="D230"/>
    </row>
    <row r="231" spans="2:4" ht="15.6" x14ac:dyDescent="0.3">
      <c r="B231" s="181"/>
      <c r="C231" s="181"/>
      <c r="D231" s="181"/>
    </row>
    <row r="232" spans="2:4" ht="15.6" x14ac:dyDescent="0.3">
      <c r="B232" s="181"/>
      <c r="C232" s="181"/>
      <c r="D232" s="181"/>
    </row>
    <row r="233" spans="2:4" ht="15.6" x14ac:dyDescent="0.3">
      <c r="B233" s="181"/>
      <c r="C233" s="181"/>
      <c r="D233" s="181"/>
    </row>
    <row r="234" spans="2:4" ht="15.6" x14ac:dyDescent="0.3">
      <c r="B234" s="181"/>
      <c r="C234" s="181"/>
      <c r="D234" s="181"/>
    </row>
    <row r="235" spans="2:4" ht="15.6" x14ac:dyDescent="0.3">
      <c r="B235"/>
      <c r="C235"/>
      <c r="D235"/>
    </row>
    <row r="236" spans="2:4" ht="15.6" x14ac:dyDescent="0.3">
      <c r="B236"/>
      <c r="C236"/>
      <c r="D236"/>
    </row>
    <row r="237" spans="2:4" ht="15.6" x14ac:dyDescent="0.3">
      <c r="B237"/>
      <c r="C237"/>
      <c r="D237"/>
    </row>
    <row r="238" spans="2:4" ht="15.6" x14ac:dyDescent="0.3">
      <c r="B238"/>
      <c r="C238"/>
      <c r="D238"/>
    </row>
    <row r="239" spans="2:4" ht="15.6" x14ac:dyDescent="0.3">
      <c r="B239"/>
      <c r="C239"/>
      <c r="D239"/>
    </row>
    <row r="240" spans="2:4" ht="15.6" x14ac:dyDescent="0.3">
      <c r="B240"/>
      <c r="C240"/>
      <c r="D240"/>
    </row>
    <row r="241" spans="2:4" ht="15.6" x14ac:dyDescent="0.3">
      <c r="B241"/>
      <c r="C241"/>
      <c r="D241"/>
    </row>
    <row r="242" spans="2:4" ht="15.6" x14ac:dyDescent="0.3">
      <c r="B242"/>
      <c r="C242"/>
      <c r="D242"/>
    </row>
    <row r="243" spans="2:4" ht="15.6" x14ac:dyDescent="0.3">
      <c r="B243" s="181"/>
      <c r="C243" s="181"/>
      <c r="D243" s="181"/>
    </row>
    <row r="244" spans="2:4" ht="15.6" x14ac:dyDescent="0.3">
      <c r="B244" s="181"/>
      <c r="C244" s="181"/>
      <c r="D244" s="181"/>
    </row>
    <row r="245" spans="2:4" ht="15.6" x14ac:dyDescent="0.3">
      <c r="B245" s="181"/>
      <c r="C245" s="181"/>
      <c r="D245" s="181"/>
    </row>
    <row r="246" spans="2:4" ht="15.6" x14ac:dyDescent="0.3">
      <c r="B246" s="181"/>
      <c r="C246" s="181"/>
      <c r="D246" s="181"/>
    </row>
    <row r="247" spans="2:4" ht="15.6" x14ac:dyDescent="0.3">
      <c r="B247"/>
      <c r="C247"/>
      <c r="D247"/>
    </row>
    <row r="248" spans="2:4" ht="15.6" x14ac:dyDescent="0.3">
      <c r="B248"/>
      <c r="C248"/>
      <c r="D248"/>
    </row>
    <row r="249" spans="2:4" ht="15.6" x14ac:dyDescent="0.3">
      <c r="B249"/>
      <c r="C249"/>
      <c r="D249"/>
    </row>
    <row r="250" spans="2:4" ht="15.6" x14ac:dyDescent="0.3">
      <c r="B250"/>
      <c r="C250"/>
      <c r="D250"/>
    </row>
    <row r="251" spans="2:4" ht="15.6" x14ac:dyDescent="0.3">
      <c r="B251"/>
      <c r="C251"/>
      <c r="D251"/>
    </row>
    <row r="252" spans="2:4" ht="15.6" x14ac:dyDescent="0.3">
      <c r="B252"/>
      <c r="C252"/>
      <c r="D252"/>
    </row>
    <row r="253" spans="2:4" ht="15.6" x14ac:dyDescent="0.3">
      <c r="B253"/>
      <c r="C253"/>
      <c r="D253"/>
    </row>
    <row r="254" spans="2:4" ht="15.6" x14ac:dyDescent="0.3">
      <c r="B254" s="181"/>
      <c r="C254" s="181"/>
      <c r="D254" s="181"/>
    </row>
    <row r="255" spans="2:4" ht="15.6" x14ac:dyDescent="0.3">
      <c r="B255" s="181"/>
      <c r="C255" s="181"/>
      <c r="D255" s="181"/>
    </row>
    <row r="256" spans="2:4" ht="15.6" x14ac:dyDescent="0.3">
      <c r="B256" s="181"/>
      <c r="C256" s="181"/>
      <c r="D256" s="181"/>
    </row>
    <row r="257" spans="2:4" ht="15.6" x14ac:dyDescent="0.3">
      <c r="B257" s="181"/>
      <c r="C257" s="181"/>
      <c r="D257" s="181"/>
    </row>
    <row r="258" spans="2:4" ht="15.6" x14ac:dyDescent="0.3">
      <c r="B258" s="181"/>
      <c r="C258" s="181"/>
      <c r="D258" s="181"/>
    </row>
    <row r="259" spans="2:4" ht="15.6" x14ac:dyDescent="0.3">
      <c r="B259"/>
      <c r="C259"/>
      <c r="D259"/>
    </row>
    <row r="260" spans="2:4" ht="15.6" x14ac:dyDescent="0.3">
      <c r="B260"/>
      <c r="C260"/>
      <c r="D260"/>
    </row>
    <row r="261" spans="2:4" ht="15.6" x14ac:dyDescent="0.3">
      <c r="B261"/>
      <c r="C261"/>
      <c r="D261"/>
    </row>
    <row r="262" spans="2:4" ht="15.6" x14ac:dyDescent="0.3">
      <c r="B262"/>
      <c r="C262"/>
      <c r="D262"/>
    </row>
    <row r="263" spans="2:4" ht="15.6" x14ac:dyDescent="0.3">
      <c r="B263"/>
      <c r="C263"/>
      <c r="D263"/>
    </row>
    <row r="264" spans="2:4" ht="15.6" x14ac:dyDescent="0.3">
      <c r="B264"/>
      <c r="C264"/>
      <c r="D264"/>
    </row>
    <row r="265" spans="2:4" ht="15.6" x14ac:dyDescent="0.3">
      <c r="B265"/>
      <c r="C265"/>
      <c r="D265"/>
    </row>
    <row r="266" spans="2:4" ht="15.6" x14ac:dyDescent="0.3">
      <c r="B266"/>
      <c r="C266"/>
      <c r="D266"/>
    </row>
    <row r="267" spans="2:4" ht="15.6" x14ac:dyDescent="0.3">
      <c r="B267"/>
      <c r="C267"/>
      <c r="D267"/>
    </row>
    <row r="268" spans="2:4" ht="15.6" x14ac:dyDescent="0.3">
      <c r="B268"/>
      <c r="C268"/>
      <c r="D268"/>
    </row>
    <row r="269" spans="2:4" ht="15.6" x14ac:dyDescent="0.3">
      <c r="B269" s="181"/>
      <c r="C269" s="181"/>
      <c r="D269" s="181"/>
    </row>
    <row r="270" spans="2:4" ht="15.6" x14ac:dyDescent="0.3">
      <c r="B270" s="181"/>
      <c r="C270" s="181"/>
      <c r="D270" s="181"/>
    </row>
    <row r="271" spans="2:4" ht="15.6" x14ac:dyDescent="0.3">
      <c r="B271"/>
      <c r="C271"/>
      <c r="D271"/>
    </row>
    <row r="272" spans="2:4" ht="15.6" x14ac:dyDescent="0.3">
      <c r="B272"/>
      <c r="C272"/>
      <c r="D272"/>
    </row>
    <row r="273" spans="2:4" ht="15.6" x14ac:dyDescent="0.3">
      <c r="B273"/>
      <c r="C273"/>
      <c r="D273"/>
    </row>
    <row r="274" spans="2:4" ht="15.6" x14ac:dyDescent="0.3">
      <c r="B274"/>
      <c r="C274"/>
      <c r="D274"/>
    </row>
    <row r="275" spans="2:4" ht="15.6" x14ac:dyDescent="0.3">
      <c r="B275"/>
      <c r="C275"/>
      <c r="D275"/>
    </row>
    <row r="276" spans="2:4" ht="15.6" x14ac:dyDescent="0.3">
      <c r="B276"/>
      <c r="C276"/>
      <c r="D276"/>
    </row>
    <row r="277" spans="2:4" ht="15.6" x14ac:dyDescent="0.3">
      <c r="B277"/>
      <c r="C277"/>
      <c r="D277"/>
    </row>
    <row r="278" spans="2:4" ht="15.6" x14ac:dyDescent="0.3">
      <c r="B278"/>
      <c r="C278"/>
      <c r="D278"/>
    </row>
    <row r="279" spans="2:4" ht="15.6" x14ac:dyDescent="0.3">
      <c r="B279" s="181"/>
      <c r="C279" s="181"/>
      <c r="D279" s="181"/>
    </row>
    <row r="280" spans="2:4" ht="15.6" x14ac:dyDescent="0.3">
      <c r="B280" s="181"/>
      <c r="C280" s="181"/>
      <c r="D280" s="181"/>
    </row>
    <row r="281" spans="2:4" ht="15.6" x14ac:dyDescent="0.3">
      <c r="B281" s="181"/>
      <c r="C281" s="181"/>
      <c r="D281" s="181"/>
    </row>
    <row r="282" spans="2:4" ht="15.6" x14ac:dyDescent="0.3">
      <c r="B282" s="181"/>
      <c r="C282" s="181"/>
      <c r="D282" s="181"/>
    </row>
    <row r="283" spans="2:4" ht="15.6" x14ac:dyDescent="0.3">
      <c r="B283"/>
      <c r="C283"/>
      <c r="D283"/>
    </row>
    <row r="284" spans="2:4" ht="15.6" x14ac:dyDescent="0.3">
      <c r="B284"/>
      <c r="C284"/>
      <c r="D284"/>
    </row>
    <row r="285" spans="2:4" ht="15.6" x14ac:dyDescent="0.3">
      <c r="B285"/>
      <c r="C285"/>
      <c r="D285"/>
    </row>
    <row r="286" spans="2:4" ht="15.6" x14ac:dyDescent="0.3">
      <c r="B286"/>
      <c r="C286"/>
      <c r="D286"/>
    </row>
    <row r="287" spans="2:4" ht="15.6" x14ac:dyDescent="0.3">
      <c r="B287"/>
      <c r="C287"/>
      <c r="D287"/>
    </row>
    <row r="288" spans="2:4" ht="15.6" x14ac:dyDescent="0.3">
      <c r="B288"/>
      <c r="C288"/>
      <c r="D288"/>
    </row>
    <row r="289" spans="2:4" ht="15.6" x14ac:dyDescent="0.3">
      <c r="B289"/>
      <c r="C289"/>
      <c r="D289"/>
    </row>
    <row r="290" spans="2:4" ht="15.6" x14ac:dyDescent="0.3">
      <c r="B290"/>
      <c r="C290"/>
      <c r="D2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305DE-3343-C64A-8D55-391D3D01E2E3}">
  <dimension ref="A1:AN30"/>
  <sheetViews>
    <sheetView workbookViewId="0">
      <pane xSplit="1" topLeftCell="J1" activePane="topRight" state="frozen"/>
      <selection pane="topRight" activeCell="L27" sqref="L27"/>
    </sheetView>
  </sheetViews>
  <sheetFormatPr defaultColWidth="11" defaultRowHeight="15.6" x14ac:dyDescent="0.3"/>
  <cols>
    <col min="2" max="2" width="15.19921875" customWidth="1"/>
    <col min="3" max="3" width="15.5" bestFit="1" customWidth="1"/>
    <col min="4" max="4" width="7.796875" bestFit="1" customWidth="1"/>
    <col min="5" max="5" width="7" bestFit="1" customWidth="1"/>
    <col min="6" max="6" width="5.5" bestFit="1" customWidth="1"/>
    <col min="7" max="7" width="16.796875" style="2" bestFit="1" customWidth="1"/>
    <col min="8" max="8" width="11.796875" bestFit="1" customWidth="1"/>
    <col min="9" max="9" width="11.5" bestFit="1" customWidth="1"/>
    <col min="10" max="10" width="7.5" bestFit="1" customWidth="1"/>
    <col min="11" max="11" width="7.5" customWidth="1"/>
    <col min="12" max="13" width="12.19921875" bestFit="1" customWidth="1"/>
    <col min="14" max="14" width="7.69921875" bestFit="1" customWidth="1"/>
    <col min="15" max="16" width="7.5" customWidth="1"/>
    <col min="17" max="17" width="14.796875" customWidth="1"/>
    <col min="18" max="18" width="15.796875" bestFit="1" customWidth="1"/>
    <col min="19" max="19" width="8" bestFit="1" customWidth="1"/>
    <col min="20" max="20" width="7.69921875" bestFit="1" customWidth="1"/>
    <col min="21" max="21" width="7.5" bestFit="1" customWidth="1"/>
    <col min="22" max="22" width="15.296875" bestFit="1" customWidth="1"/>
    <col min="23" max="23" width="8.19921875" bestFit="1" customWidth="1"/>
    <col min="24" max="24" width="7.19921875" bestFit="1" customWidth="1"/>
    <col min="25" max="25" width="10.296875" bestFit="1" customWidth="1"/>
    <col min="26" max="26" width="9.5" bestFit="1" customWidth="1"/>
    <col min="27" max="27" width="8.5" bestFit="1" customWidth="1"/>
    <col min="28" max="28" width="10.5" bestFit="1" customWidth="1"/>
    <col min="29" max="29" width="9.69921875" bestFit="1" customWidth="1"/>
    <col min="30" max="30" width="8.69921875" bestFit="1" customWidth="1"/>
    <col min="31" max="31" width="7.796875" bestFit="1" customWidth="1"/>
    <col min="33" max="33" width="15.5" bestFit="1" customWidth="1"/>
  </cols>
  <sheetData>
    <row r="1" spans="1:40" ht="16.2" thickBot="1" x14ac:dyDescent="0.35"/>
    <row r="2" spans="1:40" ht="16.2" thickBot="1" x14ac:dyDescent="0.35">
      <c r="A2" s="35" t="s">
        <v>0</v>
      </c>
      <c r="B2" s="35" t="s">
        <v>29</v>
      </c>
      <c r="C2" s="35" t="s">
        <v>57</v>
      </c>
      <c r="D2" s="35" t="s">
        <v>1</v>
      </c>
      <c r="E2" s="35" t="s">
        <v>2</v>
      </c>
      <c r="F2" s="35" t="s">
        <v>30</v>
      </c>
      <c r="G2" s="35" t="s">
        <v>91</v>
      </c>
      <c r="H2" s="36" t="s">
        <v>28</v>
      </c>
      <c r="I2" s="110" t="s">
        <v>31</v>
      </c>
      <c r="J2" s="6" t="s">
        <v>32</v>
      </c>
      <c r="K2" s="6" t="s">
        <v>33</v>
      </c>
      <c r="L2" s="6" t="s">
        <v>138</v>
      </c>
      <c r="M2" s="6" t="s">
        <v>139</v>
      </c>
      <c r="N2" s="6" t="s">
        <v>144</v>
      </c>
      <c r="O2" s="6" t="s">
        <v>140</v>
      </c>
      <c r="P2" s="6" t="s">
        <v>141</v>
      </c>
      <c r="Q2" s="6" t="s">
        <v>137</v>
      </c>
      <c r="R2" s="6" t="s">
        <v>36</v>
      </c>
      <c r="S2" s="6" t="s">
        <v>35</v>
      </c>
      <c r="T2" s="6" t="s">
        <v>34</v>
      </c>
      <c r="U2" s="10" t="s">
        <v>142</v>
      </c>
      <c r="V2" s="14" t="s">
        <v>143</v>
      </c>
      <c r="W2" s="11" t="s">
        <v>37</v>
      </c>
      <c r="X2" s="11" t="s">
        <v>119</v>
      </c>
      <c r="Y2" s="11" t="s">
        <v>38</v>
      </c>
      <c r="Z2" s="11" t="s">
        <v>39</v>
      </c>
      <c r="AA2" s="11" t="s">
        <v>40</v>
      </c>
      <c r="AB2" s="11" t="s">
        <v>41</v>
      </c>
      <c r="AC2" s="11" t="s">
        <v>42</v>
      </c>
      <c r="AD2" s="11" t="s">
        <v>43</v>
      </c>
      <c r="AE2" s="11" t="s">
        <v>48</v>
      </c>
      <c r="AF2" s="11" t="s">
        <v>49</v>
      </c>
      <c r="AG2" s="10" t="s">
        <v>111</v>
      </c>
      <c r="AH2" s="11" t="s">
        <v>112</v>
      </c>
      <c r="AI2" s="11" t="s">
        <v>113</v>
      </c>
      <c r="AJ2" s="11" t="s">
        <v>114</v>
      </c>
      <c r="AK2" s="11" t="s">
        <v>115</v>
      </c>
      <c r="AL2" s="14" t="s">
        <v>116</v>
      </c>
      <c r="AM2" s="11" t="s">
        <v>93</v>
      </c>
      <c r="AN2" t="s">
        <v>206</v>
      </c>
    </row>
    <row r="3" spans="1:40" x14ac:dyDescent="0.3">
      <c r="A3" s="167">
        <v>2334</v>
      </c>
      <c r="B3" s="204">
        <v>43403</v>
      </c>
      <c r="C3" s="167" t="b">
        <v>0</v>
      </c>
      <c r="D3" s="167" t="s">
        <v>88</v>
      </c>
      <c r="E3" s="167">
        <v>1</v>
      </c>
      <c r="F3" s="167">
        <v>1</v>
      </c>
      <c r="G3" s="167">
        <v>1.5</v>
      </c>
      <c r="H3" s="203">
        <v>12</v>
      </c>
      <c r="I3" s="105">
        <v>2.4305555555555556E-2</v>
      </c>
      <c r="J3" s="167">
        <v>50</v>
      </c>
      <c r="K3" s="167">
        <v>73</v>
      </c>
      <c r="L3" s="167">
        <v>0</v>
      </c>
      <c r="M3" s="167">
        <v>0</v>
      </c>
      <c r="N3" s="167">
        <v>0</v>
      </c>
      <c r="O3">
        <v>55</v>
      </c>
      <c r="P3">
        <v>50</v>
      </c>
      <c r="Q3">
        <v>212</v>
      </c>
      <c r="R3">
        <v>211</v>
      </c>
      <c r="S3" s="167">
        <v>200</v>
      </c>
      <c r="T3" s="167">
        <v>250</v>
      </c>
      <c r="U3">
        <v>685</v>
      </c>
      <c r="V3" s="105">
        <v>0</v>
      </c>
      <c r="W3">
        <v>7.4</v>
      </c>
      <c r="X3">
        <v>6.8760000000000003</v>
      </c>
      <c r="Y3">
        <v>36</v>
      </c>
      <c r="Z3">
        <v>42.8</v>
      </c>
      <c r="AA3">
        <v>98.8</v>
      </c>
      <c r="AB3">
        <v>14.3</v>
      </c>
      <c r="AC3">
        <v>22.7</v>
      </c>
      <c r="AD3">
        <v>6.3</v>
      </c>
      <c r="AE3" s="2">
        <v>1</v>
      </c>
      <c r="AF3" s="2">
        <v>17</v>
      </c>
      <c r="AG3" s="202">
        <v>-2.1</v>
      </c>
      <c r="AH3">
        <v>-24.8</v>
      </c>
      <c r="AI3">
        <v>5.4</v>
      </c>
      <c r="AJ3">
        <v>8.8000000000000007</v>
      </c>
      <c r="AK3">
        <v>87</v>
      </c>
      <c r="AL3" s="2">
        <v>103</v>
      </c>
      <c r="AN3">
        <v>2100</v>
      </c>
    </row>
    <row r="4" spans="1:40" x14ac:dyDescent="0.3">
      <c r="A4" s="167">
        <v>2344</v>
      </c>
      <c r="B4" s="204">
        <v>43411</v>
      </c>
      <c r="C4" s="167" t="b">
        <v>0</v>
      </c>
      <c r="D4" s="167" t="s">
        <v>88</v>
      </c>
      <c r="E4" s="167">
        <v>1</v>
      </c>
      <c r="F4" s="167">
        <v>2</v>
      </c>
      <c r="G4" s="167">
        <v>1.96</v>
      </c>
      <c r="H4" s="203">
        <v>14</v>
      </c>
      <c r="I4" s="105">
        <v>2.4652777777777777E-2</v>
      </c>
      <c r="J4" s="167">
        <v>11</v>
      </c>
      <c r="K4" s="167">
        <v>64</v>
      </c>
      <c r="L4" s="167">
        <v>810</v>
      </c>
      <c r="M4" s="167">
        <v>735</v>
      </c>
      <c r="N4" s="167">
        <v>0</v>
      </c>
      <c r="O4">
        <v>46</v>
      </c>
      <c r="P4">
        <v>11</v>
      </c>
      <c r="Q4" s="167">
        <v>161</v>
      </c>
      <c r="R4" s="167">
        <v>158</v>
      </c>
      <c r="S4">
        <v>158</v>
      </c>
      <c r="T4">
        <v>245</v>
      </c>
      <c r="U4">
        <v>245</v>
      </c>
      <c r="V4" s="2">
        <v>10</v>
      </c>
      <c r="W4">
        <v>7.4550000000000001</v>
      </c>
      <c r="X4">
        <v>7.1580000000000004</v>
      </c>
      <c r="Y4">
        <v>37.1</v>
      </c>
      <c r="Z4">
        <v>49.8</v>
      </c>
      <c r="AA4">
        <v>99.1</v>
      </c>
      <c r="AB4">
        <v>18.7</v>
      </c>
      <c r="AC4">
        <v>26.4</v>
      </c>
      <c r="AD4">
        <v>14.3</v>
      </c>
      <c r="AE4" s="2">
        <v>0.8</v>
      </c>
      <c r="AF4" s="2">
        <v>10.199999999999999</v>
      </c>
      <c r="AG4" s="202">
        <v>2.2000000000000002</v>
      </c>
      <c r="AH4">
        <v>-11.3</v>
      </c>
      <c r="AI4">
        <v>6.2</v>
      </c>
      <c r="AJ4">
        <v>11.3</v>
      </c>
      <c r="AK4">
        <v>106</v>
      </c>
      <c r="AL4" s="2">
        <v>116</v>
      </c>
      <c r="AN4">
        <v>2130</v>
      </c>
    </row>
    <row r="5" spans="1:40" x14ac:dyDescent="0.3">
      <c r="A5" s="167">
        <v>2350</v>
      </c>
      <c r="B5" s="77">
        <v>43424</v>
      </c>
      <c r="C5" s="167" t="b">
        <v>0</v>
      </c>
      <c r="D5" s="78" t="s">
        <v>88</v>
      </c>
      <c r="E5" s="79">
        <v>1</v>
      </c>
      <c r="F5" s="167">
        <v>3</v>
      </c>
      <c r="G5" s="78">
        <v>1.46</v>
      </c>
      <c r="H5" s="95">
        <v>6</v>
      </c>
      <c r="I5" s="109">
        <v>1.9201388888888889E-2</v>
      </c>
      <c r="J5" s="167">
        <v>19</v>
      </c>
      <c r="K5" s="167">
        <v>53</v>
      </c>
      <c r="L5" s="167">
        <v>573</v>
      </c>
      <c r="M5" s="167">
        <v>130</v>
      </c>
      <c r="N5" s="167">
        <v>0</v>
      </c>
      <c r="O5">
        <v>42</v>
      </c>
      <c r="P5">
        <v>19</v>
      </c>
      <c r="Q5" s="167">
        <v>104</v>
      </c>
      <c r="R5" s="167">
        <v>107</v>
      </c>
      <c r="S5" s="167">
        <v>92</v>
      </c>
      <c r="T5" s="167">
        <v>176</v>
      </c>
      <c r="U5">
        <v>0</v>
      </c>
      <c r="V5" s="2">
        <v>560</v>
      </c>
      <c r="W5" s="89">
        <v>7.4</v>
      </c>
      <c r="X5" s="89">
        <v>7.117</v>
      </c>
      <c r="Y5" s="89">
        <v>43</v>
      </c>
      <c r="Z5" s="89">
        <v>45.2</v>
      </c>
      <c r="AA5" s="89">
        <v>105</v>
      </c>
      <c r="AB5" s="89">
        <v>16.899999999999999</v>
      </c>
      <c r="AC5" s="89">
        <v>27.8</v>
      </c>
      <c r="AD5" s="89">
        <v>12.5</v>
      </c>
      <c r="AE5" s="89">
        <v>1.6</v>
      </c>
      <c r="AF5" s="89">
        <v>6.3</v>
      </c>
      <c r="AG5" s="202">
        <v>3.7</v>
      </c>
      <c r="AH5" s="89">
        <v>-14.1</v>
      </c>
      <c r="AI5" s="89">
        <v>3.4</v>
      </c>
      <c r="AJ5" s="89">
        <v>5.2</v>
      </c>
      <c r="AK5" s="89">
        <v>105</v>
      </c>
      <c r="AL5" s="98">
        <v>77</v>
      </c>
      <c r="AN5">
        <v>1659</v>
      </c>
    </row>
    <row r="6" spans="1:40" x14ac:dyDescent="0.3">
      <c r="A6" s="167">
        <v>2368</v>
      </c>
      <c r="B6" s="204">
        <v>43507</v>
      </c>
      <c r="C6" s="167" t="b">
        <v>1</v>
      </c>
      <c r="D6" s="167" t="s">
        <v>88</v>
      </c>
      <c r="E6" s="205">
        <v>1</v>
      </c>
      <c r="F6" s="167">
        <v>4</v>
      </c>
      <c r="G6" s="167">
        <v>1.36</v>
      </c>
      <c r="H6" s="203">
        <v>1</v>
      </c>
      <c r="I6" s="105">
        <v>2.361111111111111E-2</v>
      </c>
      <c r="J6" s="167"/>
      <c r="O6">
        <v>50</v>
      </c>
      <c r="P6">
        <v>12</v>
      </c>
      <c r="Q6" s="167">
        <v>143</v>
      </c>
      <c r="R6" s="167">
        <v>127</v>
      </c>
      <c r="S6" s="167"/>
      <c r="V6" s="2"/>
      <c r="W6">
        <v>7.3810000000000002</v>
      </c>
      <c r="X6">
        <v>7.1029999999999998</v>
      </c>
      <c r="Y6">
        <v>40.9</v>
      </c>
      <c r="Z6">
        <v>53.1</v>
      </c>
      <c r="AA6">
        <v>90.5</v>
      </c>
      <c r="AB6">
        <v>15</v>
      </c>
      <c r="AC6">
        <v>23.8</v>
      </c>
      <c r="AD6">
        <v>14.9</v>
      </c>
      <c r="AE6">
        <v>9</v>
      </c>
      <c r="AF6">
        <v>5.4</v>
      </c>
      <c r="AG6" s="202">
        <v>-0.7</v>
      </c>
      <c r="AH6">
        <v>-10.8</v>
      </c>
      <c r="AI6">
        <v>6.4</v>
      </c>
      <c r="AJ6">
        <v>9.6</v>
      </c>
      <c r="AK6">
        <v>93</v>
      </c>
      <c r="AL6" s="2">
        <v>93</v>
      </c>
      <c r="AN6">
        <v>2040</v>
      </c>
    </row>
    <row r="7" spans="1:40" x14ac:dyDescent="0.3">
      <c r="A7" s="167">
        <v>2374</v>
      </c>
      <c r="B7" s="204">
        <v>43529</v>
      </c>
      <c r="C7" s="167" t="b">
        <v>0</v>
      </c>
      <c r="D7" s="167" t="s">
        <v>88</v>
      </c>
      <c r="E7" s="205">
        <v>1</v>
      </c>
      <c r="F7" s="167">
        <v>6</v>
      </c>
      <c r="G7" s="167">
        <v>1.54</v>
      </c>
      <c r="H7" s="203">
        <v>21</v>
      </c>
      <c r="I7" s="105">
        <v>3.125E-2</v>
      </c>
      <c r="J7" s="167">
        <v>16</v>
      </c>
      <c r="K7" s="167">
        <v>69</v>
      </c>
      <c r="L7" s="167">
        <v>400</v>
      </c>
      <c r="M7" s="167">
        <v>360</v>
      </c>
      <c r="N7" s="167">
        <v>0</v>
      </c>
      <c r="O7">
        <v>41</v>
      </c>
      <c r="P7">
        <v>9</v>
      </c>
      <c r="Q7" s="167">
        <v>113</v>
      </c>
      <c r="R7" s="167">
        <v>158</v>
      </c>
      <c r="S7" s="167">
        <v>111</v>
      </c>
      <c r="T7" s="167">
        <v>235</v>
      </c>
      <c r="U7" s="167">
        <v>140</v>
      </c>
      <c r="V7" s="2">
        <v>100</v>
      </c>
      <c r="W7">
        <v>7.4740000000000002</v>
      </c>
      <c r="X7">
        <v>7.1070000000000002</v>
      </c>
      <c r="Y7">
        <v>35</v>
      </c>
      <c r="Z7">
        <v>49.2</v>
      </c>
      <c r="AA7">
        <v>98.2</v>
      </c>
      <c r="AB7">
        <v>19.100000000000001</v>
      </c>
      <c r="AC7">
        <v>26.5</v>
      </c>
      <c r="AD7">
        <v>12.5</v>
      </c>
      <c r="AE7">
        <v>1.5</v>
      </c>
      <c r="AF7">
        <v>13</v>
      </c>
      <c r="AG7" s="202">
        <v>2.4</v>
      </c>
      <c r="AH7">
        <v>-14.2</v>
      </c>
      <c r="AI7">
        <v>5.9</v>
      </c>
      <c r="AJ7">
        <v>9.8000000000000007</v>
      </c>
      <c r="AK7">
        <v>108</v>
      </c>
      <c r="AL7" s="2">
        <v>114</v>
      </c>
      <c r="AN7">
        <v>2700</v>
      </c>
    </row>
    <row r="8" spans="1:40" x14ac:dyDescent="0.3">
      <c r="A8" s="167">
        <v>2379</v>
      </c>
      <c r="B8" s="204">
        <v>43550</v>
      </c>
      <c r="C8" s="167" t="b">
        <v>1</v>
      </c>
      <c r="D8" s="167" t="s">
        <v>88</v>
      </c>
      <c r="E8" s="205">
        <v>1</v>
      </c>
      <c r="F8" s="167">
        <v>7</v>
      </c>
      <c r="G8" s="167">
        <v>1.34</v>
      </c>
      <c r="H8" s="203">
        <v>10</v>
      </c>
      <c r="I8" s="105">
        <v>2.0833333333333332E-2</v>
      </c>
      <c r="J8" s="167">
        <v>29</v>
      </c>
      <c r="K8" s="167">
        <v>42</v>
      </c>
      <c r="L8">
        <v>10</v>
      </c>
      <c r="M8">
        <v>0</v>
      </c>
      <c r="N8">
        <v>0</v>
      </c>
      <c r="O8">
        <v>43</v>
      </c>
      <c r="P8">
        <v>24</v>
      </c>
      <c r="Q8" s="167">
        <v>152</v>
      </c>
      <c r="R8" s="167">
        <v>160</v>
      </c>
      <c r="S8">
        <v>150</v>
      </c>
      <c r="T8">
        <v>208</v>
      </c>
      <c r="U8">
        <v>10</v>
      </c>
      <c r="V8" s="2">
        <v>0</v>
      </c>
      <c r="W8">
        <v>7.3860000000000001</v>
      </c>
      <c r="X8">
        <v>7.0220000000000002</v>
      </c>
      <c r="Y8">
        <v>43.4</v>
      </c>
      <c r="Z8">
        <v>51.6</v>
      </c>
      <c r="AA8">
        <v>86.2</v>
      </c>
      <c r="AB8">
        <v>13.9</v>
      </c>
      <c r="AC8">
        <v>25.2</v>
      </c>
      <c r="AD8">
        <v>10.3</v>
      </c>
      <c r="AE8">
        <v>1.9</v>
      </c>
      <c r="AF8">
        <v>12.4</v>
      </c>
      <c r="AG8" s="202">
        <v>0.8</v>
      </c>
      <c r="AH8">
        <v>-17.600000000000001</v>
      </c>
      <c r="AI8">
        <v>5</v>
      </c>
      <c r="AJ8">
        <v>5.7</v>
      </c>
      <c r="AK8">
        <v>84</v>
      </c>
      <c r="AL8" s="2">
        <v>102</v>
      </c>
      <c r="AN8">
        <v>1800</v>
      </c>
    </row>
    <row r="9" spans="1:40" x14ac:dyDescent="0.3">
      <c r="A9" s="167">
        <v>2408</v>
      </c>
      <c r="B9" s="204">
        <v>43578</v>
      </c>
      <c r="C9" s="167" t="b">
        <v>1</v>
      </c>
      <c r="D9" s="167" t="s">
        <v>88</v>
      </c>
      <c r="E9" s="205">
        <v>1</v>
      </c>
      <c r="F9" s="167">
        <v>8</v>
      </c>
      <c r="G9" s="167">
        <v>2.1800000000000002</v>
      </c>
      <c r="H9" s="203">
        <v>5</v>
      </c>
      <c r="I9" s="105">
        <v>2.9166666666666664E-2</v>
      </c>
      <c r="V9" s="2"/>
      <c r="W9">
        <v>7.4139999999999997</v>
      </c>
      <c r="X9">
        <v>7.109</v>
      </c>
      <c r="Y9">
        <v>41.1</v>
      </c>
      <c r="Z9">
        <v>49.4</v>
      </c>
      <c r="AA9">
        <v>102</v>
      </c>
      <c r="AB9">
        <v>14.7</v>
      </c>
      <c r="AC9">
        <v>25.9</v>
      </c>
      <c r="AD9">
        <v>12.8</v>
      </c>
      <c r="AE9">
        <v>1.4</v>
      </c>
      <c r="AF9">
        <v>11.2</v>
      </c>
      <c r="AG9" s="202">
        <v>1.6</v>
      </c>
      <c r="AH9">
        <v>-13.7</v>
      </c>
      <c r="AI9">
        <v>5.2</v>
      </c>
      <c r="AJ9">
        <v>12.2</v>
      </c>
      <c r="AK9">
        <v>92</v>
      </c>
      <c r="AL9" s="2">
        <v>96</v>
      </c>
      <c r="AN9">
        <v>2520</v>
      </c>
    </row>
    <row r="10" spans="1:40" x14ac:dyDescent="0.3">
      <c r="A10" s="167">
        <v>2335</v>
      </c>
      <c r="B10" s="204">
        <v>43403</v>
      </c>
      <c r="C10" s="167" t="b">
        <v>0</v>
      </c>
      <c r="D10" s="167" t="s">
        <v>89</v>
      </c>
      <c r="E10" s="205">
        <v>2</v>
      </c>
      <c r="F10" s="167">
        <v>1</v>
      </c>
      <c r="G10" s="167">
        <v>1.54</v>
      </c>
      <c r="H10" s="203">
        <v>12</v>
      </c>
      <c r="I10" s="105">
        <v>2.1180555555555553E-2</v>
      </c>
      <c r="J10" s="167">
        <v>16</v>
      </c>
      <c r="K10" s="167">
        <v>82</v>
      </c>
      <c r="L10" s="167">
        <v>195</v>
      </c>
      <c r="M10" s="167">
        <v>170</v>
      </c>
      <c r="N10" s="167">
        <v>0</v>
      </c>
      <c r="O10" s="167">
        <v>37</v>
      </c>
      <c r="P10" s="167">
        <v>16</v>
      </c>
      <c r="Q10" s="167">
        <v>105</v>
      </c>
      <c r="R10" s="167">
        <v>148</v>
      </c>
      <c r="S10">
        <v>105</v>
      </c>
      <c r="T10">
        <v>194</v>
      </c>
      <c r="U10" s="167">
        <v>0</v>
      </c>
      <c r="V10" s="2">
        <v>195</v>
      </c>
      <c r="W10">
        <v>7.27</v>
      </c>
      <c r="X10">
        <v>7.0069999999999997</v>
      </c>
      <c r="Y10">
        <v>41</v>
      </c>
      <c r="Z10">
        <v>49.2</v>
      </c>
      <c r="AA10">
        <v>85.1</v>
      </c>
      <c r="AB10">
        <v>26</v>
      </c>
      <c r="AC10">
        <v>23.2</v>
      </c>
      <c r="AD10">
        <v>9.6</v>
      </c>
      <c r="AE10">
        <v>0.7</v>
      </c>
      <c r="AF10">
        <v>12.3</v>
      </c>
      <c r="AG10" s="202">
        <v>-1.4</v>
      </c>
      <c r="AH10">
        <v>-18.899999999999999</v>
      </c>
      <c r="AI10">
        <v>6.4</v>
      </c>
      <c r="AJ10">
        <v>10.7</v>
      </c>
      <c r="AK10">
        <v>104</v>
      </c>
      <c r="AL10" s="2">
        <v>109</v>
      </c>
      <c r="AN10">
        <v>1830</v>
      </c>
    </row>
    <row r="11" spans="1:40" x14ac:dyDescent="0.3">
      <c r="A11" s="167">
        <v>2343</v>
      </c>
      <c r="B11" s="204">
        <v>43411</v>
      </c>
      <c r="C11" s="167" t="b">
        <v>0</v>
      </c>
      <c r="D11" s="167" t="s">
        <v>88</v>
      </c>
      <c r="E11" s="205">
        <v>2</v>
      </c>
      <c r="F11" s="167">
        <v>2</v>
      </c>
      <c r="G11" s="167">
        <v>1.82</v>
      </c>
      <c r="H11" s="203">
        <v>12</v>
      </c>
      <c r="I11" s="105">
        <v>2.5868055555555557E-2</v>
      </c>
      <c r="J11" s="167">
        <v>7</v>
      </c>
      <c r="K11" s="167">
        <v>70</v>
      </c>
      <c r="L11" s="167">
        <v>580</v>
      </c>
      <c r="M11" s="167">
        <v>355</v>
      </c>
      <c r="N11" s="167">
        <v>110</v>
      </c>
      <c r="O11" s="167">
        <v>48</v>
      </c>
      <c r="P11" s="167">
        <v>7</v>
      </c>
      <c r="Q11" s="167">
        <v>171</v>
      </c>
      <c r="R11" s="167">
        <v>148</v>
      </c>
      <c r="S11" s="167">
        <v>145</v>
      </c>
      <c r="T11" s="167">
        <v>247</v>
      </c>
      <c r="U11" s="167">
        <v>625</v>
      </c>
      <c r="V11" s="2">
        <v>0</v>
      </c>
      <c r="W11">
        <v>7.5279999999999996</v>
      </c>
      <c r="X11">
        <v>7.1559999999999997</v>
      </c>
      <c r="Y11">
        <v>33</v>
      </c>
      <c r="Z11">
        <v>46.6</v>
      </c>
      <c r="AA11" t="s">
        <v>56</v>
      </c>
      <c r="AB11">
        <v>18.2</v>
      </c>
      <c r="AC11">
        <v>28.8</v>
      </c>
      <c r="AD11">
        <v>13.7</v>
      </c>
      <c r="AE11">
        <v>1.3</v>
      </c>
      <c r="AF11">
        <v>13.9</v>
      </c>
      <c r="AG11" s="202">
        <v>4.8</v>
      </c>
      <c r="AH11">
        <v>-12.2</v>
      </c>
      <c r="AI11">
        <v>7.3</v>
      </c>
      <c r="AJ11">
        <v>13.7</v>
      </c>
      <c r="AK11">
        <v>100</v>
      </c>
      <c r="AL11" s="2">
        <v>108</v>
      </c>
      <c r="AN11">
        <v>2235</v>
      </c>
    </row>
    <row r="12" spans="1:40" x14ac:dyDescent="0.3">
      <c r="A12" s="167">
        <v>2351</v>
      </c>
      <c r="B12" s="81">
        <v>43424</v>
      </c>
      <c r="C12" s="167" t="b">
        <v>0</v>
      </c>
      <c r="D12" s="82" t="s">
        <v>88</v>
      </c>
      <c r="E12" s="83">
        <v>2</v>
      </c>
      <c r="F12" s="167">
        <v>3</v>
      </c>
      <c r="G12" s="82">
        <v>1.52</v>
      </c>
      <c r="H12" s="96">
        <v>6</v>
      </c>
      <c r="I12" s="105">
        <v>3.2731481481481479E-2</v>
      </c>
      <c r="J12" s="167">
        <v>16</v>
      </c>
      <c r="K12" s="167">
        <v>52</v>
      </c>
      <c r="L12" s="167">
        <v>575</v>
      </c>
      <c r="M12" s="167">
        <v>20</v>
      </c>
      <c r="N12" s="167">
        <v>0</v>
      </c>
      <c r="O12" s="167">
        <v>37</v>
      </c>
      <c r="P12" s="167">
        <v>19</v>
      </c>
      <c r="Q12" s="167">
        <v>105</v>
      </c>
      <c r="R12" s="167">
        <v>176</v>
      </c>
      <c r="S12" s="167">
        <v>105</v>
      </c>
      <c r="T12" s="167">
        <v>204</v>
      </c>
      <c r="U12" s="167">
        <v>40</v>
      </c>
      <c r="V12" s="2">
        <v>115</v>
      </c>
      <c r="W12" s="90">
        <v>7.4160000000000004</v>
      </c>
      <c r="X12" s="90">
        <v>7.05</v>
      </c>
      <c r="Y12" s="90">
        <v>40.1</v>
      </c>
      <c r="Z12" s="90">
        <v>66.8</v>
      </c>
      <c r="AA12" s="90">
        <v>100</v>
      </c>
      <c r="AB12" s="90">
        <v>10.1</v>
      </c>
      <c r="AC12" s="90">
        <v>25.5</v>
      </c>
      <c r="AD12" s="90">
        <v>12.4</v>
      </c>
      <c r="AE12" s="90">
        <v>0.8</v>
      </c>
      <c r="AF12" s="90">
        <v>13.5</v>
      </c>
      <c r="AG12" s="202">
        <v>1.2</v>
      </c>
      <c r="AH12" s="90">
        <v>-14</v>
      </c>
      <c r="AI12" s="99">
        <v>3.9</v>
      </c>
      <c r="AJ12" s="90">
        <v>7.5</v>
      </c>
      <c r="AK12" s="90">
        <v>116</v>
      </c>
      <c r="AL12" s="99">
        <v>136</v>
      </c>
      <c r="AN12">
        <v>2828</v>
      </c>
    </row>
    <row r="13" spans="1:40" x14ac:dyDescent="0.3">
      <c r="A13" s="167">
        <v>2367</v>
      </c>
      <c r="B13" s="204">
        <v>43507</v>
      </c>
      <c r="C13" s="167" t="b">
        <v>0</v>
      </c>
      <c r="D13" s="167" t="s">
        <v>89</v>
      </c>
      <c r="E13" s="205">
        <v>2</v>
      </c>
      <c r="F13" s="167">
        <v>4</v>
      </c>
      <c r="G13" s="167">
        <v>1.32</v>
      </c>
      <c r="H13" s="203">
        <v>1</v>
      </c>
      <c r="I13" s="105">
        <v>2.4999999999999998E-2</v>
      </c>
      <c r="J13" s="167">
        <v>14</v>
      </c>
      <c r="K13" s="167">
        <v>57</v>
      </c>
      <c r="L13" s="167">
        <v>595</v>
      </c>
      <c r="M13" s="167">
        <v>280</v>
      </c>
      <c r="N13" s="167">
        <v>0</v>
      </c>
      <c r="O13">
        <v>40</v>
      </c>
      <c r="P13">
        <v>15</v>
      </c>
      <c r="Q13" s="167">
        <v>151</v>
      </c>
      <c r="R13" s="167">
        <v>155</v>
      </c>
      <c r="S13" s="167">
        <v>108</v>
      </c>
      <c r="T13" s="167">
        <v>229</v>
      </c>
      <c r="U13" s="167">
        <v>475</v>
      </c>
      <c r="V13" s="2">
        <v>10</v>
      </c>
      <c r="W13">
        <v>7.4089999999999998</v>
      </c>
      <c r="X13">
        <v>7.1319999999999997</v>
      </c>
      <c r="Y13">
        <v>35.200000000000003</v>
      </c>
      <c r="Z13">
        <v>44.4</v>
      </c>
      <c r="AA13">
        <v>93.6</v>
      </c>
      <c r="AB13">
        <v>14.2</v>
      </c>
      <c r="AC13">
        <v>22.9</v>
      </c>
      <c r="AD13">
        <v>12.3</v>
      </c>
      <c r="AE13">
        <v>1</v>
      </c>
      <c r="AF13">
        <v>2.2999999999999998</v>
      </c>
      <c r="AG13" s="202">
        <v>-1.8</v>
      </c>
      <c r="AH13">
        <v>-14.3</v>
      </c>
      <c r="AJ13">
        <v>8</v>
      </c>
      <c r="AK13">
        <v>112</v>
      </c>
      <c r="AL13" s="2">
        <v>121</v>
      </c>
      <c r="AN13">
        <v>2160</v>
      </c>
    </row>
    <row r="14" spans="1:40" x14ac:dyDescent="0.3">
      <c r="A14" s="167">
        <v>2370</v>
      </c>
      <c r="B14" s="204">
        <v>43514</v>
      </c>
      <c r="C14" s="167" t="b">
        <v>0</v>
      </c>
      <c r="D14" s="167" t="s">
        <v>89</v>
      </c>
      <c r="E14" s="205">
        <v>2</v>
      </c>
      <c r="F14" s="167">
        <v>5</v>
      </c>
      <c r="G14" s="167">
        <v>1.52</v>
      </c>
      <c r="H14" s="203">
        <v>16</v>
      </c>
      <c r="I14" s="105">
        <v>2.7777777777777776E-2</v>
      </c>
      <c r="J14" s="167">
        <v>16</v>
      </c>
      <c r="K14" s="167">
        <v>63</v>
      </c>
      <c r="L14" s="167">
        <v>575</v>
      </c>
      <c r="M14" s="167">
        <v>130</v>
      </c>
      <c r="N14" s="167">
        <v>0</v>
      </c>
      <c r="O14">
        <v>48</v>
      </c>
      <c r="P14">
        <v>19</v>
      </c>
      <c r="Q14" s="167">
        <v>121</v>
      </c>
      <c r="R14" s="167">
        <v>184</v>
      </c>
      <c r="S14" s="167">
        <v>103</v>
      </c>
      <c r="T14" s="167">
        <v>222</v>
      </c>
      <c r="U14" s="167">
        <v>460</v>
      </c>
      <c r="V14" s="2">
        <v>55</v>
      </c>
      <c r="W14">
        <v>7.4820000000000002</v>
      </c>
      <c r="X14">
        <v>7.1740000000000004</v>
      </c>
      <c r="Y14">
        <v>36.5</v>
      </c>
      <c r="Z14">
        <v>43.2</v>
      </c>
      <c r="AA14">
        <v>110</v>
      </c>
      <c r="AB14">
        <v>14.9</v>
      </c>
      <c r="AC14">
        <v>27.9</v>
      </c>
      <c r="AD14">
        <v>13.7</v>
      </c>
      <c r="AE14">
        <v>1.3</v>
      </c>
      <c r="AF14">
        <v>12.5</v>
      </c>
      <c r="AG14" s="202">
        <v>3.8</v>
      </c>
      <c r="AH14">
        <v>-12.3</v>
      </c>
      <c r="AI14">
        <v>7.7</v>
      </c>
      <c r="AJ14">
        <v>10.4</v>
      </c>
      <c r="AK14">
        <v>96</v>
      </c>
      <c r="AL14" s="2">
        <v>107</v>
      </c>
      <c r="AN14">
        <v>2400</v>
      </c>
    </row>
    <row r="15" spans="1:40" x14ac:dyDescent="0.3">
      <c r="A15" s="167">
        <v>2380</v>
      </c>
      <c r="B15" s="204">
        <v>43550</v>
      </c>
      <c r="C15" s="167" t="b">
        <v>0</v>
      </c>
      <c r="D15" s="167" t="s">
        <v>88</v>
      </c>
      <c r="E15" s="205">
        <v>2</v>
      </c>
      <c r="F15" s="167">
        <v>7</v>
      </c>
      <c r="G15" s="167">
        <v>1.68</v>
      </c>
      <c r="H15" s="203">
        <v>9</v>
      </c>
      <c r="I15" s="105">
        <v>2.0833333333333332E-2</v>
      </c>
      <c r="J15" s="167">
        <v>14</v>
      </c>
      <c r="K15" s="167">
        <v>74</v>
      </c>
      <c r="L15" s="167">
        <v>550</v>
      </c>
      <c r="M15" s="167">
        <v>520</v>
      </c>
      <c r="N15" s="167">
        <v>0</v>
      </c>
      <c r="O15">
        <v>45</v>
      </c>
      <c r="P15">
        <v>14</v>
      </c>
      <c r="Q15" s="167">
        <v>118</v>
      </c>
      <c r="R15" s="167">
        <v>142</v>
      </c>
      <c r="S15" s="167">
        <v>103</v>
      </c>
      <c r="T15" s="167">
        <v>169</v>
      </c>
      <c r="U15" s="167">
        <v>0</v>
      </c>
      <c r="V15" s="2">
        <v>40</v>
      </c>
      <c r="W15">
        <v>7.444</v>
      </c>
      <c r="X15">
        <v>7.1769999999999996</v>
      </c>
      <c r="Y15">
        <v>35.299999999999997</v>
      </c>
      <c r="Z15">
        <v>43</v>
      </c>
      <c r="AA15">
        <v>105</v>
      </c>
      <c r="AB15">
        <v>17.5</v>
      </c>
      <c r="AC15">
        <v>24.9</v>
      </c>
      <c r="AD15">
        <v>13.9</v>
      </c>
      <c r="AE15">
        <v>2.2999999999999998</v>
      </c>
      <c r="AF15">
        <v>9.1999999999999993</v>
      </c>
      <c r="AG15" s="202">
        <v>0.5</v>
      </c>
      <c r="AH15">
        <v>-12.1</v>
      </c>
      <c r="AI15">
        <v>6</v>
      </c>
      <c r="AJ15">
        <v>5.6</v>
      </c>
      <c r="AK15">
        <v>96</v>
      </c>
      <c r="AL15" s="2">
        <v>97</v>
      </c>
      <c r="AN15">
        <v>1800</v>
      </c>
    </row>
    <row r="16" spans="1:40" x14ac:dyDescent="0.3">
      <c r="A16" s="167">
        <v>2407</v>
      </c>
      <c r="B16" s="204">
        <v>43578</v>
      </c>
      <c r="C16" s="167" t="b">
        <v>0</v>
      </c>
      <c r="D16" s="167" t="s">
        <v>89</v>
      </c>
      <c r="E16" s="205">
        <v>2</v>
      </c>
      <c r="F16" s="167">
        <v>8</v>
      </c>
      <c r="G16" s="167">
        <v>2.06</v>
      </c>
      <c r="H16" s="203">
        <v>5</v>
      </c>
      <c r="I16" s="105">
        <v>2.4305555555555556E-2</v>
      </c>
      <c r="V16" s="2"/>
      <c r="W16">
        <v>7.4169999999999998</v>
      </c>
      <c r="X16">
        <v>7.0179999999999998</v>
      </c>
      <c r="Y16">
        <v>38.6</v>
      </c>
      <c r="Z16">
        <v>50.9</v>
      </c>
      <c r="AA16">
        <v>93.1</v>
      </c>
      <c r="AB16">
        <v>13.7</v>
      </c>
      <c r="AC16">
        <v>24.9</v>
      </c>
      <c r="AD16">
        <v>9.9</v>
      </c>
      <c r="AE16">
        <v>0.8</v>
      </c>
      <c r="AF16">
        <v>12.1</v>
      </c>
      <c r="AG16" s="202">
        <v>0.5</v>
      </c>
      <c r="AH16">
        <v>-13.7</v>
      </c>
      <c r="AI16">
        <v>1.7</v>
      </c>
      <c r="AJ16">
        <v>11</v>
      </c>
      <c r="AK16">
        <v>102</v>
      </c>
      <c r="AL16" s="2">
        <v>116</v>
      </c>
      <c r="AN16">
        <v>2100</v>
      </c>
    </row>
    <row r="17" spans="1:40" x14ac:dyDescent="0.3">
      <c r="A17" s="167">
        <v>2409</v>
      </c>
      <c r="B17" s="204">
        <v>43592</v>
      </c>
      <c r="C17" s="167" t="b">
        <v>1</v>
      </c>
      <c r="D17" s="167" t="s">
        <v>88</v>
      </c>
      <c r="E17" s="205">
        <v>3</v>
      </c>
      <c r="F17" s="167">
        <v>9</v>
      </c>
      <c r="G17" s="167">
        <v>1.76</v>
      </c>
      <c r="H17" s="203">
        <v>7</v>
      </c>
      <c r="I17" s="105">
        <v>2.0833333333333332E-2</v>
      </c>
      <c r="O17">
        <v>43</v>
      </c>
      <c r="P17">
        <v>36</v>
      </c>
      <c r="Q17">
        <v>147</v>
      </c>
      <c r="R17">
        <v>145</v>
      </c>
      <c r="V17" s="2"/>
      <c r="W17">
        <v>7.39</v>
      </c>
      <c r="X17">
        <v>7.4119999999999999</v>
      </c>
      <c r="Y17">
        <v>37.299999999999997</v>
      </c>
      <c r="Z17">
        <v>35.799999999999997</v>
      </c>
      <c r="AA17">
        <v>108</v>
      </c>
      <c r="AB17">
        <v>112</v>
      </c>
      <c r="AC17">
        <v>22.8</v>
      </c>
      <c r="AD17">
        <v>23.1</v>
      </c>
      <c r="AE17">
        <v>0.7</v>
      </c>
      <c r="AF17">
        <v>0.8</v>
      </c>
      <c r="AG17" s="202">
        <v>-2</v>
      </c>
      <c r="AH17">
        <v>-1.6</v>
      </c>
      <c r="AI17">
        <v>4.7</v>
      </c>
      <c r="AJ17">
        <v>4.7</v>
      </c>
      <c r="AK17">
        <v>92</v>
      </c>
      <c r="AL17" s="2">
        <v>96</v>
      </c>
      <c r="AN17">
        <v>1800</v>
      </c>
    </row>
    <row r="18" spans="1:40" x14ac:dyDescent="0.3">
      <c r="A18" s="167">
        <v>2410</v>
      </c>
      <c r="B18" s="204">
        <v>43592</v>
      </c>
      <c r="C18" s="167" t="b">
        <v>1</v>
      </c>
      <c r="D18" s="167" t="s">
        <v>89</v>
      </c>
      <c r="E18" s="205">
        <v>3</v>
      </c>
      <c r="F18" s="167">
        <v>9</v>
      </c>
      <c r="G18" s="167">
        <v>1.84</v>
      </c>
      <c r="H18" s="203">
        <v>7</v>
      </c>
      <c r="I18" s="105">
        <v>2.0833333333333332E-2</v>
      </c>
      <c r="O18">
        <v>44</v>
      </c>
      <c r="P18">
        <v>41</v>
      </c>
      <c r="Q18">
        <v>145</v>
      </c>
      <c r="R18">
        <v>132</v>
      </c>
      <c r="V18" s="2"/>
      <c r="W18">
        <v>7.4020000000000001</v>
      </c>
      <c r="X18">
        <v>7.3949999999999996</v>
      </c>
      <c r="Y18">
        <v>35.299999999999997</v>
      </c>
      <c r="Z18">
        <v>36.9</v>
      </c>
      <c r="AA18">
        <v>101</v>
      </c>
      <c r="AB18">
        <v>102</v>
      </c>
      <c r="AC18">
        <v>22.6</v>
      </c>
      <c r="AD18">
        <v>22.9</v>
      </c>
      <c r="AE18">
        <v>0.6</v>
      </c>
      <c r="AF18">
        <v>0.7</v>
      </c>
      <c r="AG18" s="202">
        <v>-2.2000000000000002</v>
      </c>
      <c r="AH18">
        <v>-1.8</v>
      </c>
      <c r="AI18">
        <v>4.5999999999999996</v>
      </c>
      <c r="AJ18">
        <v>4.7</v>
      </c>
      <c r="AK18">
        <v>108</v>
      </c>
      <c r="AL18" s="2">
        <v>112</v>
      </c>
      <c r="AN18">
        <v>1800</v>
      </c>
    </row>
    <row r="19" spans="1:40" x14ac:dyDescent="0.3">
      <c r="A19" s="167">
        <v>2371</v>
      </c>
      <c r="B19" s="204">
        <v>43514</v>
      </c>
      <c r="C19" s="167" t="b">
        <v>1</v>
      </c>
      <c r="D19" s="167" t="s">
        <v>88</v>
      </c>
      <c r="E19" s="167" t="s">
        <v>56</v>
      </c>
      <c r="F19" s="167">
        <v>5</v>
      </c>
      <c r="G19" s="167">
        <v>1.6</v>
      </c>
      <c r="H19" s="203">
        <v>16</v>
      </c>
      <c r="I19" s="105">
        <v>1.1805555555555555E-2</v>
      </c>
      <c r="J19" s="167">
        <v>7</v>
      </c>
      <c r="K19" s="167">
        <v>51</v>
      </c>
      <c r="L19" s="167">
        <v>310</v>
      </c>
      <c r="M19" s="167">
        <v>295</v>
      </c>
      <c r="N19" s="167">
        <v>195</v>
      </c>
      <c r="O19">
        <v>39</v>
      </c>
      <c r="P19">
        <v>5</v>
      </c>
      <c r="Q19" s="167">
        <v>156</v>
      </c>
      <c r="R19" s="167">
        <v>87</v>
      </c>
      <c r="S19" s="167">
        <v>114</v>
      </c>
      <c r="T19" s="167">
        <v>185</v>
      </c>
      <c r="U19" s="167">
        <v>0</v>
      </c>
      <c r="V19" s="2">
        <v>80</v>
      </c>
      <c r="W19">
        <v>7.4880000000000004</v>
      </c>
      <c r="X19" t="s">
        <v>56</v>
      </c>
      <c r="Y19">
        <v>43.6</v>
      </c>
      <c r="Z19" t="s">
        <v>56</v>
      </c>
      <c r="AA19">
        <v>71.900000000000006</v>
      </c>
      <c r="AB19" t="s">
        <v>56</v>
      </c>
      <c r="AC19" t="s">
        <v>56</v>
      </c>
      <c r="AD19" t="s">
        <v>56</v>
      </c>
      <c r="AE19">
        <v>4.2</v>
      </c>
      <c r="AF19" t="s">
        <v>56</v>
      </c>
      <c r="AG19" s="202">
        <v>8.8000000000000007</v>
      </c>
      <c r="AH19" t="s">
        <v>56</v>
      </c>
      <c r="AI19">
        <v>6</v>
      </c>
      <c r="AJ19" t="s">
        <v>56</v>
      </c>
      <c r="AK19">
        <v>38</v>
      </c>
      <c r="AL19" s="2" t="s">
        <v>56</v>
      </c>
      <c r="AN19">
        <v>1020</v>
      </c>
    </row>
    <row r="20" spans="1:40" x14ac:dyDescent="0.3">
      <c r="A20" s="167">
        <v>2375</v>
      </c>
      <c r="B20" s="204">
        <v>43529</v>
      </c>
      <c r="C20" s="167" t="b">
        <v>1</v>
      </c>
      <c r="D20" s="167" t="s">
        <v>88</v>
      </c>
      <c r="E20" s="167" t="s">
        <v>56</v>
      </c>
      <c r="F20" s="167">
        <v>6</v>
      </c>
      <c r="G20" s="167">
        <v>1.58</v>
      </c>
      <c r="H20" s="203">
        <v>21</v>
      </c>
      <c r="I20" s="105">
        <v>1.2499999999999999E-2</v>
      </c>
      <c r="J20" s="167">
        <v>48</v>
      </c>
      <c r="K20" s="167">
        <v>74</v>
      </c>
      <c r="O20">
        <v>43</v>
      </c>
      <c r="P20">
        <v>12</v>
      </c>
      <c r="Q20" s="167">
        <v>149</v>
      </c>
      <c r="R20" s="167">
        <v>129</v>
      </c>
      <c r="S20" s="167">
        <v>145</v>
      </c>
      <c r="T20" s="167">
        <v>219</v>
      </c>
      <c r="U20" s="167">
        <v>30</v>
      </c>
      <c r="V20" s="2"/>
      <c r="W20">
        <v>7.4340000000000002</v>
      </c>
      <c r="X20" t="s">
        <v>56</v>
      </c>
      <c r="Y20">
        <v>45.3</v>
      </c>
      <c r="Z20" t="s">
        <v>56</v>
      </c>
      <c r="AA20">
        <v>80.400000000000006</v>
      </c>
      <c r="AB20" t="s">
        <v>56</v>
      </c>
      <c r="AC20">
        <v>29.2</v>
      </c>
      <c r="AD20" t="s">
        <v>56</v>
      </c>
      <c r="AE20">
        <v>1.9</v>
      </c>
      <c r="AF20" t="s">
        <v>56</v>
      </c>
      <c r="AG20" s="202">
        <v>5.3</v>
      </c>
      <c r="AH20" t="s">
        <v>56</v>
      </c>
      <c r="AI20">
        <v>6.1</v>
      </c>
      <c r="AJ20" t="s">
        <v>56</v>
      </c>
      <c r="AK20">
        <v>122</v>
      </c>
      <c r="AL20" s="2" t="s">
        <v>56</v>
      </c>
      <c r="AN20">
        <v>1080</v>
      </c>
    </row>
    <row r="21" spans="1:40" x14ac:dyDescent="0.3">
      <c r="V21" s="2"/>
      <c r="AH21" s="202"/>
    </row>
    <row r="23" spans="1:40" x14ac:dyDescent="0.3">
      <c r="AM23" t="s">
        <v>7</v>
      </c>
      <c r="AN23">
        <f>AVERAGE(AN3:AN9)</f>
        <v>2135.5714285714284</v>
      </c>
    </row>
    <row r="24" spans="1:40" x14ac:dyDescent="0.3">
      <c r="AM24" t="s">
        <v>7</v>
      </c>
      <c r="AN24">
        <f>AVERAGE(AN10:AN16)</f>
        <v>2193.2857142857142</v>
      </c>
    </row>
    <row r="25" spans="1:40" x14ac:dyDescent="0.3">
      <c r="L25">
        <f>AVERAGE(L3:L15)</f>
        <v>442.09090909090907</v>
      </c>
      <c r="O25">
        <f>AVERAGE(O3:O16,O19,O20)</f>
        <v>43.857142857142854</v>
      </c>
      <c r="P25">
        <f>AVERAGE(P3:P15,P20,P19)</f>
        <v>16.571428571428573</v>
      </c>
      <c r="Q25">
        <f>AVERAGE(Q3:Q15,Q20,Q19)</f>
        <v>140.07142857142858</v>
      </c>
      <c r="R25">
        <f>AVERAGE(R3:R15,R20,R19)</f>
        <v>149.28571428571428</v>
      </c>
      <c r="W25">
        <f t="shared" ref="W25:AL25" si="0">AVERAGE(W3:W16)</f>
        <v>7.4197142857142868</v>
      </c>
      <c r="X25">
        <f t="shared" si="0"/>
        <v>7.0861428571428586</v>
      </c>
      <c r="Y25">
        <f t="shared" si="0"/>
        <v>38.300000000000004</v>
      </c>
      <c r="Z25">
        <f t="shared" si="0"/>
        <v>48.942857142857143</v>
      </c>
      <c r="AA25">
        <f t="shared" si="0"/>
        <v>97.430769230769229</v>
      </c>
      <c r="AB25">
        <f t="shared" si="0"/>
        <v>16.228571428571428</v>
      </c>
      <c r="AC25">
        <f t="shared" si="0"/>
        <v>25.457142857142852</v>
      </c>
      <c r="AD25">
        <f t="shared" si="0"/>
        <v>12.078571428571427</v>
      </c>
      <c r="AE25">
        <f t="shared" si="0"/>
        <v>1.8142857142857145</v>
      </c>
      <c r="AF25">
        <f t="shared" si="0"/>
        <v>10.807142857142855</v>
      </c>
      <c r="AG25">
        <f t="shared" si="0"/>
        <v>1.1071428571428572</v>
      </c>
      <c r="AH25">
        <f t="shared" si="0"/>
        <v>-14.571428571428571</v>
      </c>
      <c r="AI25">
        <f t="shared" si="0"/>
        <v>5.4230769230769242</v>
      </c>
      <c r="AJ25">
        <f t="shared" si="0"/>
        <v>9.25</v>
      </c>
      <c r="AK25">
        <f t="shared" si="0"/>
        <v>100.07142857142857</v>
      </c>
      <c r="AL25">
        <f t="shared" si="0"/>
        <v>106.78571428571429</v>
      </c>
    </row>
    <row r="26" spans="1:40" x14ac:dyDescent="0.3">
      <c r="L26">
        <f>L25/60</f>
        <v>7.3681818181818182</v>
      </c>
      <c r="W26">
        <f t="shared" ref="W26:AL26" si="1">STDEV(W3:W16)</f>
        <v>5.9732002209134848E-2</v>
      </c>
      <c r="X26">
        <f t="shared" si="1"/>
        <v>8.3574800345243089E-2</v>
      </c>
      <c r="Y26">
        <f t="shared" si="1"/>
        <v>3.2919482190525229</v>
      </c>
      <c r="Z26">
        <f t="shared" si="1"/>
        <v>6.1662498621639763</v>
      </c>
      <c r="AA26">
        <f t="shared" si="1"/>
        <v>7.4439443638643414</v>
      </c>
      <c r="AB26">
        <f t="shared" si="1"/>
        <v>3.7066320129088721</v>
      </c>
      <c r="AC26">
        <f t="shared" si="1"/>
        <v>1.9109861673670305</v>
      </c>
      <c r="AD26">
        <f t="shared" si="1"/>
        <v>2.3195419214307726</v>
      </c>
      <c r="AE26">
        <f t="shared" si="1"/>
        <v>2.1190916569486675</v>
      </c>
      <c r="AF26">
        <f t="shared" si="1"/>
        <v>3.866117966625974</v>
      </c>
      <c r="AG26">
        <f t="shared" si="1"/>
        <v>2.1456447070265874</v>
      </c>
      <c r="AH26">
        <f t="shared" si="1"/>
        <v>3.6860294609258371</v>
      </c>
      <c r="AI26">
        <f t="shared" si="1"/>
        <v>1.6402001128692805</v>
      </c>
      <c r="AJ26">
        <f t="shared" si="1"/>
        <v>2.5836021365527642</v>
      </c>
      <c r="AK26">
        <f t="shared" si="1"/>
        <v>9.2608712475520498</v>
      </c>
      <c r="AL26">
        <f t="shared" si="1"/>
        <v>14.170275343009477</v>
      </c>
      <c r="AM26" t="s">
        <v>207</v>
      </c>
      <c r="AN26">
        <f>_xlfn.STDEV.S(AN3:AN9)</f>
        <v>368.9001026216792</v>
      </c>
    </row>
    <row r="27" spans="1:40" x14ac:dyDescent="0.3">
      <c r="L27">
        <f>STDEV(L3:L20)</f>
        <v>252.77278993857968</v>
      </c>
      <c r="AM27" t="s">
        <v>207</v>
      </c>
      <c r="AN27">
        <f>_xlfn.STDEV.S(AN13:AN19)</f>
        <v>438.76449914992605</v>
      </c>
    </row>
    <row r="28" spans="1:40" x14ac:dyDescent="0.3">
      <c r="L28">
        <f>L27/60</f>
        <v>4.2128798323096612</v>
      </c>
    </row>
    <row r="29" spans="1:40" x14ac:dyDescent="0.3">
      <c r="AM29" t="s">
        <v>208</v>
      </c>
      <c r="AN29">
        <f>MEDIAN(AN3:AN9)</f>
        <v>2100</v>
      </c>
    </row>
    <row r="30" spans="1:40" x14ac:dyDescent="0.3">
      <c r="AM30" t="s">
        <v>208</v>
      </c>
      <c r="AN30">
        <f>MEDIAN(AN10:AN16)</f>
        <v>2160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N30"/>
  <sheetViews>
    <sheetView workbookViewId="0">
      <pane xSplit="1" topLeftCell="W1" activePane="topRight" state="frozen"/>
      <selection pane="topRight" activeCell="L30" sqref="L30"/>
    </sheetView>
  </sheetViews>
  <sheetFormatPr defaultColWidth="11" defaultRowHeight="15.6" x14ac:dyDescent="0.3"/>
  <cols>
    <col min="2" max="2" width="15.19921875" customWidth="1"/>
    <col min="3" max="3" width="15.5" bestFit="1" customWidth="1"/>
    <col min="4" max="4" width="7.796875" bestFit="1" customWidth="1"/>
    <col min="5" max="5" width="7" bestFit="1" customWidth="1"/>
    <col min="6" max="6" width="5.5" bestFit="1" customWidth="1"/>
    <col min="7" max="7" width="16.796875" style="2" bestFit="1" customWidth="1"/>
    <col min="8" max="8" width="11.796875" bestFit="1" customWidth="1"/>
    <col min="9" max="9" width="11.5" bestFit="1" customWidth="1"/>
    <col min="10" max="10" width="7.5" bestFit="1" customWidth="1"/>
    <col min="11" max="11" width="7.5" customWidth="1"/>
    <col min="12" max="13" width="12.19921875" bestFit="1" customWidth="1"/>
    <col min="14" max="14" width="7.69921875" bestFit="1" customWidth="1"/>
    <col min="15" max="16" width="7.5" customWidth="1"/>
    <col min="17" max="17" width="14.796875" customWidth="1"/>
    <col min="18" max="18" width="15.796875" bestFit="1" customWidth="1"/>
    <col min="19" max="19" width="8" bestFit="1" customWidth="1"/>
    <col min="20" max="20" width="7.69921875" bestFit="1" customWidth="1"/>
    <col min="21" max="21" width="7.5" bestFit="1" customWidth="1"/>
    <col min="22" max="22" width="15.296875" bestFit="1" customWidth="1"/>
    <col min="23" max="23" width="8.19921875" bestFit="1" customWidth="1"/>
    <col min="24" max="24" width="7.19921875" bestFit="1" customWidth="1"/>
    <col min="25" max="25" width="10.296875" bestFit="1" customWidth="1"/>
    <col min="26" max="26" width="9.5" bestFit="1" customWidth="1"/>
    <col min="27" max="27" width="8.5" bestFit="1" customWidth="1"/>
    <col min="28" max="28" width="10.5" bestFit="1" customWidth="1"/>
    <col min="29" max="29" width="9.69921875" bestFit="1" customWidth="1"/>
    <col min="30" max="30" width="8.69921875" bestFit="1" customWidth="1"/>
    <col min="31" max="31" width="7.796875" bestFit="1" customWidth="1"/>
    <col min="33" max="33" width="15.5" bestFit="1" customWidth="1"/>
  </cols>
  <sheetData>
    <row r="1" spans="1:40" ht="16.2" thickBot="1" x14ac:dyDescent="0.35"/>
    <row r="2" spans="1:40" ht="16.2" thickBot="1" x14ac:dyDescent="0.35">
      <c r="A2" s="35" t="s">
        <v>0</v>
      </c>
      <c r="B2" s="35" t="s">
        <v>29</v>
      </c>
      <c r="C2" s="35" t="s">
        <v>57</v>
      </c>
      <c r="D2" s="35" t="s">
        <v>1</v>
      </c>
      <c r="E2" s="35" t="s">
        <v>2</v>
      </c>
      <c r="F2" s="35" t="s">
        <v>30</v>
      </c>
      <c r="G2" s="35" t="s">
        <v>91</v>
      </c>
      <c r="H2" s="36" t="s">
        <v>28</v>
      </c>
      <c r="I2" s="110" t="s">
        <v>31</v>
      </c>
      <c r="J2" s="6" t="s">
        <v>32</v>
      </c>
      <c r="K2" s="6" t="s">
        <v>33</v>
      </c>
      <c r="L2" s="6" t="s">
        <v>138</v>
      </c>
      <c r="M2" s="6" t="s">
        <v>139</v>
      </c>
      <c r="N2" s="63" t="s">
        <v>144</v>
      </c>
      <c r="O2" s="63" t="s">
        <v>140</v>
      </c>
      <c r="P2" s="63" t="s">
        <v>141</v>
      </c>
      <c r="Q2" s="63" t="s">
        <v>137</v>
      </c>
      <c r="R2" s="63" t="s">
        <v>36</v>
      </c>
      <c r="S2" s="6" t="s">
        <v>35</v>
      </c>
      <c r="T2" s="6" t="s">
        <v>34</v>
      </c>
      <c r="U2" s="10" t="s">
        <v>142</v>
      </c>
      <c r="V2" s="14" t="s">
        <v>143</v>
      </c>
      <c r="W2" s="11" t="s">
        <v>37</v>
      </c>
      <c r="X2" s="11" t="s">
        <v>119</v>
      </c>
      <c r="Y2" s="11" t="s">
        <v>38</v>
      </c>
      <c r="Z2" s="11" t="s">
        <v>39</v>
      </c>
      <c r="AA2" s="11" t="s">
        <v>40</v>
      </c>
      <c r="AB2" s="11" t="s">
        <v>41</v>
      </c>
      <c r="AC2" s="11" t="s">
        <v>42</v>
      </c>
      <c r="AD2" s="11" t="s">
        <v>43</v>
      </c>
      <c r="AE2" s="11" t="s">
        <v>48</v>
      </c>
      <c r="AF2" s="11" t="s">
        <v>49</v>
      </c>
      <c r="AG2" s="68" t="s">
        <v>111</v>
      </c>
      <c r="AH2" s="69" t="s">
        <v>112</v>
      </c>
      <c r="AI2" s="69" t="s">
        <v>113</v>
      </c>
      <c r="AJ2" s="69" t="s">
        <v>114</v>
      </c>
      <c r="AK2" s="69" t="s">
        <v>115</v>
      </c>
      <c r="AL2" s="104" t="s">
        <v>116</v>
      </c>
      <c r="AM2" s="69" t="s">
        <v>93</v>
      </c>
      <c r="AN2" s="9" t="s">
        <v>206</v>
      </c>
    </row>
    <row r="3" spans="1:40" x14ac:dyDescent="0.3">
      <c r="A3" s="40">
        <v>2334</v>
      </c>
      <c r="B3" s="70">
        <v>43403</v>
      </c>
      <c r="C3" s="71" t="b">
        <v>0</v>
      </c>
      <c r="D3" s="72" t="s">
        <v>88</v>
      </c>
      <c r="E3" s="71">
        <v>1</v>
      </c>
      <c r="F3" s="71">
        <v>1</v>
      </c>
      <c r="G3" s="72">
        <v>1.5</v>
      </c>
      <c r="H3" s="94">
        <v>12</v>
      </c>
      <c r="I3" s="105">
        <v>2.4305555555555556E-2</v>
      </c>
      <c r="J3" s="71">
        <v>50</v>
      </c>
      <c r="K3" s="71">
        <v>73</v>
      </c>
      <c r="L3" s="71">
        <v>0</v>
      </c>
      <c r="M3" s="71">
        <v>0</v>
      </c>
      <c r="N3" s="71">
        <v>0</v>
      </c>
      <c r="O3">
        <v>55</v>
      </c>
      <c r="P3">
        <v>50</v>
      </c>
      <c r="Q3">
        <v>212</v>
      </c>
      <c r="R3">
        <v>211</v>
      </c>
      <c r="S3" s="71">
        <v>200</v>
      </c>
      <c r="T3" s="71">
        <v>250</v>
      </c>
      <c r="U3">
        <v>685</v>
      </c>
      <c r="V3" s="105">
        <v>0</v>
      </c>
      <c r="W3" s="85">
        <v>7.4</v>
      </c>
      <c r="X3" s="85">
        <v>6.8760000000000003</v>
      </c>
      <c r="Y3" s="85">
        <v>36</v>
      </c>
      <c r="Z3" s="85">
        <v>42.8</v>
      </c>
      <c r="AA3" s="85">
        <v>98.8</v>
      </c>
      <c r="AB3" s="85">
        <v>14.3</v>
      </c>
      <c r="AC3" s="85">
        <v>22.7</v>
      </c>
      <c r="AD3" s="85">
        <v>6.3</v>
      </c>
      <c r="AE3" s="86">
        <v>1</v>
      </c>
      <c r="AF3" s="86">
        <v>17</v>
      </c>
      <c r="AG3" s="87">
        <v>-2.1</v>
      </c>
      <c r="AH3" s="85">
        <v>-24.8</v>
      </c>
      <c r="AI3" s="85">
        <v>5.4</v>
      </c>
      <c r="AJ3" s="85">
        <v>8.8000000000000007</v>
      </c>
      <c r="AK3" s="85">
        <v>87</v>
      </c>
      <c r="AL3" s="86">
        <v>103</v>
      </c>
      <c r="AN3">
        <v>2100</v>
      </c>
    </row>
    <row r="4" spans="1:40" x14ac:dyDescent="0.3">
      <c r="A4" s="40">
        <v>2344</v>
      </c>
      <c r="B4" s="74">
        <v>43411</v>
      </c>
      <c r="C4" s="71" t="b">
        <v>0</v>
      </c>
      <c r="D4" s="71" t="s">
        <v>88</v>
      </c>
      <c r="E4" s="71">
        <v>1</v>
      </c>
      <c r="F4" s="71">
        <v>2</v>
      </c>
      <c r="G4" s="71">
        <v>1.96</v>
      </c>
      <c r="H4" s="94">
        <v>14</v>
      </c>
      <c r="I4" s="105">
        <v>2.4652777777777777E-2</v>
      </c>
      <c r="J4" s="71">
        <v>11</v>
      </c>
      <c r="K4" s="71">
        <v>64</v>
      </c>
      <c r="L4" s="71">
        <v>810</v>
      </c>
      <c r="M4" s="71">
        <v>735</v>
      </c>
      <c r="N4" s="71">
        <v>0</v>
      </c>
      <c r="O4">
        <v>46</v>
      </c>
      <c r="P4">
        <v>11</v>
      </c>
      <c r="Q4" s="71">
        <v>161</v>
      </c>
      <c r="R4" s="71">
        <v>158</v>
      </c>
      <c r="S4">
        <v>158</v>
      </c>
      <c r="T4">
        <v>245</v>
      </c>
      <c r="U4">
        <v>245</v>
      </c>
      <c r="V4" s="2">
        <v>10</v>
      </c>
      <c r="W4" s="88">
        <v>7.4550000000000001</v>
      </c>
      <c r="X4" s="88">
        <v>7.1580000000000004</v>
      </c>
      <c r="Y4" s="88">
        <v>37.1</v>
      </c>
      <c r="Z4" s="88">
        <v>49.8</v>
      </c>
      <c r="AA4" s="88">
        <v>99.1</v>
      </c>
      <c r="AB4" s="88">
        <v>18.7</v>
      </c>
      <c r="AC4" s="88">
        <v>26.4</v>
      </c>
      <c r="AD4" s="88">
        <v>14.3</v>
      </c>
      <c r="AE4" s="86">
        <v>0.8</v>
      </c>
      <c r="AF4" s="86">
        <v>10.199999999999999</v>
      </c>
      <c r="AG4" s="87">
        <v>2.2000000000000002</v>
      </c>
      <c r="AH4" s="88">
        <v>-11.3</v>
      </c>
      <c r="AI4" s="88">
        <v>6.2</v>
      </c>
      <c r="AJ4" s="88">
        <v>11.3</v>
      </c>
      <c r="AK4" s="88">
        <v>106</v>
      </c>
      <c r="AL4" s="86">
        <v>116</v>
      </c>
      <c r="AN4">
        <v>2130</v>
      </c>
    </row>
    <row r="5" spans="1:40" x14ac:dyDescent="0.3">
      <c r="A5" s="40">
        <v>2350</v>
      </c>
      <c r="B5" s="77">
        <v>43424</v>
      </c>
      <c r="C5" s="71" t="b">
        <v>0</v>
      </c>
      <c r="D5" s="78" t="s">
        <v>88</v>
      </c>
      <c r="E5" s="79">
        <v>1</v>
      </c>
      <c r="F5" s="71">
        <v>3</v>
      </c>
      <c r="G5" s="78">
        <v>1.46</v>
      </c>
      <c r="H5" s="95">
        <v>6</v>
      </c>
      <c r="I5" s="109">
        <v>1.9201388888888889E-2</v>
      </c>
      <c r="J5" s="71">
        <v>19</v>
      </c>
      <c r="K5" s="71">
        <v>53</v>
      </c>
      <c r="L5" s="71">
        <v>573</v>
      </c>
      <c r="M5" s="71">
        <v>130</v>
      </c>
      <c r="N5" s="71">
        <v>0</v>
      </c>
      <c r="O5">
        <v>42</v>
      </c>
      <c r="P5">
        <v>19</v>
      </c>
      <c r="Q5" s="71">
        <v>104</v>
      </c>
      <c r="R5" s="71">
        <v>107</v>
      </c>
      <c r="S5" s="71">
        <v>92</v>
      </c>
      <c r="T5" s="71">
        <v>176</v>
      </c>
      <c r="U5">
        <v>0</v>
      </c>
      <c r="V5" s="2">
        <v>560</v>
      </c>
      <c r="W5" s="89">
        <v>7.4</v>
      </c>
      <c r="X5" s="89">
        <v>7.117</v>
      </c>
      <c r="Y5" s="89">
        <v>43</v>
      </c>
      <c r="Z5" s="89">
        <v>45.2</v>
      </c>
      <c r="AA5" s="89">
        <v>105</v>
      </c>
      <c r="AB5" s="89">
        <v>16.899999999999999</v>
      </c>
      <c r="AC5" s="89">
        <v>27.8</v>
      </c>
      <c r="AD5" s="89">
        <v>12.5</v>
      </c>
      <c r="AE5" s="89">
        <v>1.6</v>
      </c>
      <c r="AF5" s="89">
        <v>6.3</v>
      </c>
      <c r="AG5" s="87">
        <v>3.7</v>
      </c>
      <c r="AH5" s="89">
        <v>-14.1</v>
      </c>
      <c r="AI5" s="89">
        <v>3.4</v>
      </c>
      <c r="AJ5" s="89">
        <v>5.2</v>
      </c>
      <c r="AK5" s="89">
        <v>105</v>
      </c>
      <c r="AL5" s="98">
        <v>77</v>
      </c>
      <c r="AN5">
        <v>1659</v>
      </c>
    </row>
    <row r="6" spans="1:40" x14ac:dyDescent="0.3">
      <c r="A6" s="40">
        <v>2368</v>
      </c>
      <c r="B6" s="74">
        <v>43507</v>
      </c>
      <c r="C6" s="71" t="b">
        <v>1</v>
      </c>
      <c r="D6" s="71" t="s">
        <v>88</v>
      </c>
      <c r="E6" s="75">
        <v>1</v>
      </c>
      <c r="F6" s="71">
        <v>4</v>
      </c>
      <c r="G6" s="71">
        <v>1.36</v>
      </c>
      <c r="H6" s="94">
        <v>1</v>
      </c>
      <c r="I6" s="105">
        <v>2.361111111111111E-2</v>
      </c>
      <c r="J6" s="71"/>
      <c r="O6">
        <v>50</v>
      </c>
      <c r="P6">
        <v>12</v>
      </c>
      <c r="Q6" s="71">
        <v>143</v>
      </c>
      <c r="R6" s="71">
        <v>127</v>
      </c>
      <c r="S6" s="71"/>
      <c r="V6" s="2"/>
      <c r="W6" s="88">
        <v>7.3810000000000002</v>
      </c>
      <c r="X6" s="88">
        <v>7.1029999999999998</v>
      </c>
      <c r="Y6" s="88">
        <v>40.9</v>
      </c>
      <c r="Z6" s="88">
        <v>53.1</v>
      </c>
      <c r="AA6" s="88">
        <v>90.5</v>
      </c>
      <c r="AB6" s="88">
        <v>15</v>
      </c>
      <c r="AC6" s="88">
        <v>23.8</v>
      </c>
      <c r="AD6" s="88">
        <v>14.9</v>
      </c>
      <c r="AE6" s="88">
        <v>9</v>
      </c>
      <c r="AF6" s="88">
        <v>5.4</v>
      </c>
      <c r="AG6" s="87">
        <v>-0.7</v>
      </c>
      <c r="AH6" s="88">
        <v>-10.8</v>
      </c>
      <c r="AI6" s="88">
        <v>6.4</v>
      </c>
      <c r="AJ6" s="88">
        <v>9.6</v>
      </c>
      <c r="AK6" s="88">
        <v>93</v>
      </c>
      <c r="AL6" s="86">
        <v>93</v>
      </c>
      <c r="AN6">
        <v>2040</v>
      </c>
    </row>
    <row r="7" spans="1:40" x14ac:dyDescent="0.3">
      <c r="A7" s="40">
        <v>2374</v>
      </c>
      <c r="B7" s="74">
        <v>43529</v>
      </c>
      <c r="C7" s="71" t="b">
        <v>0</v>
      </c>
      <c r="D7" s="71" t="s">
        <v>88</v>
      </c>
      <c r="E7" s="75">
        <v>1</v>
      </c>
      <c r="F7" s="71">
        <v>6</v>
      </c>
      <c r="G7" s="71">
        <v>1.54</v>
      </c>
      <c r="H7" s="94">
        <v>21</v>
      </c>
      <c r="I7" s="105">
        <v>3.125E-2</v>
      </c>
      <c r="J7" s="71">
        <v>16</v>
      </c>
      <c r="K7" s="71">
        <v>69</v>
      </c>
      <c r="L7" s="71">
        <v>400</v>
      </c>
      <c r="M7" s="71">
        <v>360</v>
      </c>
      <c r="N7" s="71">
        <v>0</v>
      </c>
      <c r="O7">
        <v>41</v>
      </c>
      <c r="P7">
        <v>9</v>
      </c>
      <c r="Q7" s="71">
        <v>113</v>
      </c>
      <c r="R7" s="71">
        <v>158</v>
      </c>
      <c r="S7" s="71">
        <v>111</v>
      </c>
      <c r="T7" s="71">
        <v>235</v>
      </c>
      <c r="U7" s="71">
        <v>140</v>
      </c>
      <c r="V7" s="2">
        <v>100</v>
      </c>
      <c r="W7" s="88">
        <v>7.4740000000000002</v>
      </c>
      <c r="X7" s="88">
        <v>7.1070000000000002</v>
      </c>
      <c r="Y7" s="88">
        <v>35</v>
      </c>
      <c r="Z7" s="88">
        <v>49.2</v>
      </c>
      <c r="AA7" s="88">
        <v>98.2</v>
      </c>
      <c r="AB7" s="88">
        <v>19.100000000000001</v>
      </c>
      <c r="AC7" s="88">
        <v>26.5</v>
      </c>
      <c r="AD7" s="88">
        <v>12.5</v>
      </c>
      <c r="AE7" s="88">
        <v>1.5</v>
      </c>
      <c r="AF7" s="88">
        <v>13</v>
      </c>
      <c r="AG7" s="87">
        <v>2.4</v>
      </c>
      <c r="AH7" s="88">
        <v>-14.2</v>
      </c>
      <c r="AI7" s="88">
        <v>5.9</v>
      </c>
      <c r="AJ7" s="88">
        <v>9.8000000000000007</v>
      </c>
      <c r="AK7" s="88">
        <v>108</v>
      </c>
      <c r="AL7" s="86">
        <v>114</v>
      </c>
      <c r="AN7">
        <v>2700</v>
      </c>
    </row>
    <row r="8" spans="1:40" x14ac:dyDescent="0.3">
      <c r="A8" s="40">
        <v>2379</v>
      </c>
      <c r="B8" s="74">
        <v>43550</v>
      </c>
      <c r="C8" s="71" t="b">
        <v>1</v>
      </c>
      <c r="D8" s="71" t="s">
        <v>88</v>
      </c>
      <c r="E8" s="75">
        <v>1</v>
      </c>
      <c r="F8" s="71">
        <v>7</v>
      </c>
      <c r="G8" s="71">
        <v>1.34</v>
      </c>
      <c r="H8" s="94">
        <v>10</v>
      </c>
      <c r="I8" s="105">
        <v>2.0833333333333332E-2</v>
      </c>
      <c r="J8" s="71">
        <v>29</v>
      </c>
      <c r="K8" s="71">
        <v>42</v>
      </c>
      <c r="L8">
        <v>10</v>
      </c>
      <c r="M8">
        <v>0</v>
      </c>
      <c r="N8">
        <v>0</v>
      </c>
      <c r="O8">
        <v>43</v>
      </c>
      <c r="P8">
        <v>24</v>
      </c>
      <c r="Q8" s="71">
        <v>152</v>
      </c>
      <c r="R8" s="71">
        <v>160</v>
      </c>
      <c r="S8">
        <v>150</v>
      </c>
      <c r="T8">
        <v>208</v>
      </c>
      <c r="U8">
        <v>10</v>
      </c>
      <c r="V8" s="2">
        <v>0</v>
      </c>
      <c r="W8" s="88">
        <v>7.3860000000000001</v>
      </c>
      <c r="X8" s="88">
        <v>7.0220000000000002</v>
      </c>
      <c r="Y8" s="88">
        <v>43.4</v>
      </c>
      <c r="Z8" s="88">
        <v>51.6</v>
      </c>
      <c r="AA8" s="88">
        <v>86.2</v>
      </c>
      <c r="AB8" s="88">
        <v>13.9</v>
      </c>
      <c r="AC8" s="88">
        <v>25.2</v>
      </c>
      <c r="AD8" s="88">
        <v>10.3</v>
      </c>
      <c r="AE8" s="88">
        <v>1.9</v>
      </c>
      <c r="AF8" s="88">
        <v>12.4</v>
      </c>
      <c r="AG8" s="87">
        <v>0.8</v>
      </c>
      <c r="AH8" s="88">
        <v>-17.600000000000001</v>
      </c>
      <c r="AI8" s="88">
        <v>5</v>
      </c>
      <c r="AJ8" s="88">
        <v>5.7</v>
      </c>
      <c r="AK8" s="88">
        <v>84</v>
      </c>
      <c r="AL8" s="86">
        <v>102</v>
      </c>
      <c r="AN8">
        <v>1800</v>
      </c>
    </row>
    <row r="9" spans="1:40" x14ac:dyDescent="0.3">
      <c r="A9" s="40">
        <v>2408</v>
      </c>
      <c r="B9" s="74">
        <v>43578</v>
      </c>
      <c r="C9" s="71" t="b">
        <v>1</v>
      </c>
      <c r="D9" s="71" t="s">
        <v>88</v>
      </c>
      <c r="E9" s="75">
        <v>1</v>
      </c>
      <c r="F9" s="71">
        <v>8</v>
      </c>
      <c r="G9" s="71">
        <v>2.1800000000000002</v>
      </c>
      <c r="H9" s="94">
        <v>5</v>
      </c>
      <c r="I9" s="105">
        <v>2.9166666666666664E-2</v>
      </c>
      <c r="V9" s="2"/>
      <c r="W9" s="88">
        <v>7.4139999999999997</v>
      </c>
      <c r="X9" s="88">
        <v>7.109</v>
      </c>
      <c r="Y9" s="88">
        <v>41.1</v>
      </c>
      <c r="Z9" s="88">
        <v>49.4</v>
      </c>
      <c r="AA9" s="88">
        <v>102</v>
      </c>
      <c r="AB9" s="88">
        <v>14.7</v>
      </c>
      <c r="AC9" s="88">
        <v>25.9</v>
      </c>
      <c r="AD9" s="88">
        <v>12.8</v>
      </c>
      <c r="AE9" s="88">
        <v>1.4</v>
      </c>
      <c r="AF9" s="88">
        <v>11.2</v>
      </c>
      <c r="AG9" s="87">
        <v>1.6</v>
      </c>
      <c r="AH9" s="88">
        <v>-13.7</v>
      </c>
      <c r="AI9" s="88">
        <v>5.2</v>
      </c>
      <c r="AJ9" s="88">
        <v>12.2</v>
      </c>
      <c r="AK9" s="88">
        <v>92</v>
      </c>
      <c r="AL9" s="86">
        <v>96</v>
      </c>
      <c r="AN9">
        <v>2520</v>
      </c>
    </row>
    <row r="10" spans="1:40" x14ac:dyDescent="0.3">
      <c r="A10" s="40">
        <v>2335</v>
      </c>
      <c r="B10" s="70">
        <v>43403</v>
      </c>
      <c r="C10" s="71" t="b">
        <v>0</v>
      </c>
      <c r="D10" s="72" t="s">
        <v>89</v>
      </c>
      <c r="E10" s="75">
        <v>2</v>
      </c>
      <c r="F10" s="71">
        <v>1</v>
      </c>
      <c r="G10" s="72">
        <v>1.54</v>
      </c>
      <c r="H10" s="94">
        <v>12</v>
      </c>
      <c r="I10" s="105">
        <v>2.1180555555555553E-2</v>
      </c>
      <c r="J10" s="71">
        <v>16</v>
      </c>
      <c r="K10" s="71">
        <v>82</v>
      </c>
      <c r="L10" s="71">
        <v>195</v>
      </c>
      <c r="M10" s="71">
        <v>170</v>
      </c>
      <c r="N10" s="71">
        <v>0</v>
      </c>
      <c r="O10" s="71">
        <v>37</v>
      </c>
      <c r="P10" s="71">
        <v>16</v>
      </c>
      <c r="Q10" s="71">
        <v>105</v>
      </c>
      <c r="R10" s="71">
        <v>148</v>
      </c>
      <c r="S10">
        <v>105</v>
      </c>
      <c r="T10">
        <v>194</v>
      </c>
      <c r="U10" s="71">
        <v>0</v>
      </c>
      <c r="V10" s="2">
        <v>195</v>
      </c>
      <c r="W10" s="85">
        <v>7.27</v>
      </c>
      <c r="X10" s="85">
        <v>7.0069999999999997</v>
      </c>
      <c r="Y10" s="85">
        <v>41</v>
      </c>
      <c r="Z10" s="85">
        <v>49.2</v>
      </c>
      <c r="AA10" s="85">
        <v>85.1</v>
      </c>
      <c r="AB10" s="85">
        <v>26</v>
      </c>
      <c r="AC10" s="85">
        <v>23.2</v>
      </c>
      <c r="AD10" s="85">
        <v>9.6</v>
      </c>
      <c r="AE10" s="88">
        <v>0.7</v>
      </c>
      <c r="AF10" s="88">
        <v>12.3</v>
      </c>
      <c r="AG10" s="87">
        <v>-1.4</v>
      </c>
      <c r="AH10" s="85">
        <v>-18.899999999999999</v>
      </c>
      <c r="AI10" s="85">
        <v>6.4</v>
      </c>
      <c r="AJ10" s="85">
        <v>10.7</v>
      </c>
      <c r="AK10" s="85">
        <v>104</v>
      </c>
      <c r="AL10" s="86">
        <v>109</v>
      </c>
      <c r="AN10">
        <v>1830</v>
      </c>
    </row>
    <row r="11" spans="1:40" x14ac:dyDescent="0.3">
      <c r="A11" s="40">
        <v>2343</v>
      </c>
      <c r="B11" s="74">
        <v>43411</v>
      </c>
      <c r="C11" s="71" t="b">
        <v>0</v>
      </c>
      <c r="D11" s="71" t="s">
        <v>88</v>
      </c>
      <c r="E11" s="75">
        <v>2</v>
      </c>
      <c r="F11" s="71">
        <v>2</v>
      </c>
      <c r="G11" s="71">
        <v>1.82</v>
      </c>
      <c r="H11" s="94">
        <v>12</v>
      </c>
      <c r="I11" s="105">
        <v>2.5868055555555557E-2</v>
      </c>
      <c r="J11" s="71">
        <v>7</v>
      </c>
      <c r="K11" s="71">
        <v>70</v>
      </c>
      <c r="L11" s="71">
        <v>580</v>
      </c>
      <c r="M11" s="71">
        <v>355</v>
      </c>
      <c r="N11" s="71">
        <v>110</v>
      </c>
      <c r="O11" s="71">
        <v>48</v>
      </c>
      <c r="P11" s="71">
        <v>7</v>
      </c>
      <c r="Q11" s="71">
        <v>171</v>
      </c>
      <c r="R11" s="71">
        <v>148</v>
      </c>
      <c r="S11" s="71">
        <v>145</v>
      </c>
      <c r="T11" s="71">
        <v>247</v>
      </c>
      <c r="U11" s="71">
        <v>625</v>
      </c>
      <c r="V11" s="2">
        <v>0</v>
      </c>
      <c r="W11" s="88">
        <v>7.5279999999999996</v>
      </c>
      <c r="X11" s="88">
        <v>7.1559999999999997</v>
      </c>
      <c r="Y11" s="88">
        <v>33</v>
      </c>
      <c r="Z11" s="88">
        <v>46.6</v>
      </c>
      <c r="AA11" s="88" t="s">
        <v>56</v>
      </c>
      <c r="AB11" s="88">
        <v>18.2</v>
      </c>
      <c r="AC11" s="88">
        <v>28.8</v>
      </c>
      <c r="AD11" s="88">
        <v>13.7</v>
      </c>
      <c r="AE11" s="88">
        <v>1.3</v>
      </c>
      <c r="AF11" s="88">
        <v>13.9</v>
      </c>
      <c r="AG11" s="87">
        <v>4.8</v>
      </c>
      <c r="AH11" s="88">
        <v>-12.2</v>
      </c>
      <c r="AI11" s="88">
        <v>7.3</v>
      </c>
      <c r="AJ11" s="88">
        <v>13.7</v>
      </c>
      <c r="AK11" s="88">
        <v>100</v>
      </c>
      <c r="AL11" s="86">
        <v>108</v>
      </c>
      <c r="AN11">
        <v>2235</v>
      </c>
    </row>
    <row r="12" spans="1:40" x14ac:dyDescent="0.3">
      <c r="A12" s="40">
        <v>2351</v>
      </c>
      <c r="B12" s="81">
        <v>43424</v>
      </c>
      <c r="C12" s="71" t="b">
        <v>0</v>
      </c>
      <c r="D12" s="82" t="s">
        <v>88</v>
      </c>
      <c r="E12" s="83">
        <v>2</v>
      </c>
      <c r="F12" s="71">
        <v>3</v>
      </c>
      <c r="G12" s="82">
        <v>1.52</v>
      </c>
      <c r="H12" s="96">
        <v>6</v>
      </c>
      <c r="I12" s="105">
        <v>3.2731481481481479E-2</v>
      </c>
      <c r="J12" s="71">
        <v>16</v>
      </c>
      <c r="K12" s="71">
        <v>52</v>
      </c>
      <c r="L12" s="71">
        <v>575</v>
      </c>
      <c r="M12" s="71">
        <v>20</v>
      </c>
      <c r="N12" s="71">
        <v>0</v>
      </c>
      <c r="O12" s="71">
        <v>37</v>
      </c>
      <c r="P12" s="71">
        <v>19</v>
      </c>
      <c r="Q12" s="71">
        <v>105</v>
      </c>
      <c r="R12" s="71">
        <v>176</v>
      </c>
      <c r="S12" s="71">
        <v>105</v>
      </c>
      <c r="T12" s="71">
        <v>204</v>
      </c>
      <c r="U12" s="71">
        <v>40</v>
      </c>
      <c r="V12" s="2">
        <v>115</v>
      </c>
      <c r="W12" s="90">
        <v>7.4160000000000004</v>
      </c>
      <c r="X12" s="90">
        <v>7.05</v>
      </c>
      <c r="Y12" s="90">
        <v>40.1</v>
      </c>
      <c r="Z12" s="90">
        <v>66.8</v>
      </c>
      <c r="AA12" s="90">
        <v>100</v>
      </c>
      <c r="AB12" s="90">
        <v>10.1</v>
      </c>
      <c r="AC12" s="90">
        <v>25.5</v>
      </c>
      <c r="AD12" s="90">
        <v>12.4</v>
      </c>
      <c r="AE12" s="90">
        <v>0.8</v>
      </c>
      <c r="AF12" s="90">
        <v>13.5</v>
      </c>
      <c r="AG12" s="87">
        <v>1.2</v>
      </c>
      <c r="AH12" s="90">
        <v>-14</v>
      </c>
      <c r="AI12" s="99">
        <v>3.9</v>
      </c>
      <c r="AJ12" s="90">
        <v>7.5</v>
      </c>
      <c r="AK12" s="90">
        <v>116</v>
      </c>
      <c r="AL12" s="99">
        <v>136</v>
      </c>
      <c r="AN12">
        <v>2828</v>
      </c>
    </row>
    <row r="13" spans="1:40" x14ac:dyDescent="0.3">
      <c r="A13" s="40">
        <v>2367</v>
      </c>
      <c r="B13" s="74">
        <v>43507</v>
      </c>
      <c r="C13" s="71" t="b">
        <v>0</v>
      </c>
      <c r="D13" s="71" t="s">
        <v>89</v>
      </c>
      <c r="E13" s="75">
        <v>2</v>
      </c>
      <c r="F13" s="71">
        <v>4</v>
      </c>
      <c r="G13" s="71">
        <v>1.32</v>
      </c>
      <c r="H13" s="94">
        <v>1</v>
      </c>
      <c r="I13" s="105">
        <v>2.4999999999999998E-2</v>
      </c>
      <c r="J13" s="71">
        <v>14</v>
      </c>
      <c r="K13" s="71">
        <v>57</v>
      </c>
      <c r="L13" s="71">
        <v>595</v>
      </c>
      <c r="M13" s="71">
        <v>280</v>
      </c>
      <c r="N13" s="71">
        <v>0</v>
      </c>
      <c r="O13">
        <v>40</v>
      </c>
      <c r="P13">
        <v>15</v>
      </c>
      <c r="Q13" s="71">
        <v>151</v>
      </c>
      <c r="R13" s="71">
        <v>155</v>
      </c>
      <c r="S13" s="71">
        <v>108</v>
      </c>
      <c r="T13" s="71">
        <v>229</v>
      </c>
      <c r="U13" s="71">
        <v>475</v>
      </c>
      <c r="V13" s="2">
        <v>10</v>
      </c>
      <c r="W13" s="88">
        <v>7.4089999999999998</v>
      </c>
      <c r="X13" s="88">
        <v>7.1319999999999997</v>
      </c>
      <c r="Y13" s="88">
        <v>35.200000000000003</v>
      </c>
      <c r="Z13" s="88">
        <v>44.4</v>
      </c>
      <c r="AA13" s="88">
        <v>93.6</v>
      </c>
      <c r="AB13" s="88">
        <v>14.2</v>
      </c>
      <c r="AC13" s="88">
        <v>22.9</v>
      </c>
      <c r="AD13" s="88">
        <v>12.3</v>
      </c>
      <c r="AE13" s="88">
        <v>1</v>
      </c>
      <c r="AF13" s="88">
        <v>2.2999999999999998</v>
      </c>
      <c r="AG13" s="87">
        <v>-1.8</v>
      </c>
      <c r="AH13" s="88">
        <v>-14.3</v>
      </c>
      <c r="AI13" s="88"/>
      <c r="AJ13" s="88">
        <v>8</v>
      </c>
      <c r="AK13" s="88">
        <v>112</v>
      </c>
      <c r="AL13" s="86">
        <v>121</v>
      </c>
      <c r="AN13">
        <v>2160</v>
      </c>
    </row>
    <row r="14" spans="1:40" x14ac:dyDescent="0.3">
      <c r="A14" s="40">
        <v>2370</v>
      </c>
      <c r="B14" s="74">
        <v>43514</v>
      </c>
      <c r="C14" s="71" t="b">
        <v>0</v>
      </c>
      <c r="D14" s="71" t="s">
        <v>89</v>
      </c>
      <c r="E14" s="75">
        <v>2</v>
      </c>
      <c r="F14" s="71">
        <v>5</v>
      </c>
      <c r="G14" s="71">
        <v>1.52</v>
      </c>
      <c r="H14" s="94">
        <v>16</v>
      </c>
      <c r="I14" s="105">
        <v>2.7777777777777776E-2</v>
      </c>
      <c r="J14" s="71">
        <v>16</v>
      </c>
      <c r="K14" s="71">
        <v>63</v>
      </c>
      <c r="L14" s="71">
        <v>575</v>
      </c>
      <c r="M14" s="71">
        <v>130</v>
      </c>
      <c r="N14" s="71">
        <v>0</v>
      </c>
      <c r="O14">
        <v>48</v>
      </c>
      <c r="P14">
        <v>19</v>
      </c>
      <c r="Q14" s="71">
        <v>121</v>
      </c>
      <c r="R14" s="71">
        <v>184</v>
      </c>
      <c r="S14" s="71">
        <v>103</v>
      </c>
      <c r="T14" s="71">
        <v>222</v>
      </c>
      <c r="U14" s="71">
        <v>460</v>
      </c>
      <c r="V14" s="2">
        <v>55</v>
      </c>
      <c r="W14" s="88">
        <v>7.4820000000000002</v>
      </c>
      <c r="X14" s="88">
        <v>7.1740000000000004</v>
      </c>
      <c r="Y14" s="88">
        <v>36.5</v>
      </c>
      <c r="Z14" s="88">
        <v>43.2</v>
      </c>
      <c r="AA14" s="88">
        <v>110</v>
      </c>
      <c r="AB14" s="88">
        <v>14.9</v>
      </c>
      <c r="AC14" s="88">
        <v>27.9</v>
      </c>
      <c r="AD14" s="88">
        <v>13.7</v>
      </c>
      <c r="AE14" s="88">
        <v>1.3</v>
      </c>
      <c r="AF14" s="88">
        <v>12.5</v>
      </c>
      <c r="AG14" s="87">
        <v>3.8</v>
      </c>
      <c r="AH14" s="88">
        <v>-12.3</v>
      </c>
      <c r="AI14" s="88">
        <v>7.7</v>
      </c>
      <c r="AJ14" s="88">
        <v>10.4</v>
      </c>
      <c r="AK14" s="88">
        <v>96</v>
      </c>
      <c r="AL14" s="86">
        <v>107</v>
      </c>
      <c r="AN14">
        <v>2400</v>
      </c>
    </row>
    <row r="15" spans="1:40" x14ac:dyDescent="0.3">
      <c r="A15" s="40">
        <v>2380</v>
      </c>
      <c r="B15" s="74">
        <v>43550</v>
      </c>
      <c r="C15" s="71" t="b">
        <v>0</v>
      </c>
      <c r="D15" s="71" t="s">
        <v>88</v>
      </c>
      <c r="E15" s="75">
        <v>2</v>
      </c>
      <c r="F15" s="71">
        <v>7</v>
      </c>
      <c r="G15" s="71">
        <v>1.68</v>
      </c>
      <c r="H15" s="94">
        <v>9</v>
      </c>
      <c r="I15" s="105">
        <v>2.0833333333333332E-2</v>
      </c>
      <c r="J15" s="71">
        <v>14</v>
      </c>
      <c r="K15" s="71">
        <v>74</v>
      </c>
      <c r="L15" s="71">
        <v>550</v>
      </c>
      <c r="M15" s="71">
        <v>520</v>
      </c>
      <c r="N15" s="71">
        <v>0</v>
      </c>
      <c r="O15">
        <v>45</v>
      </c>
      <c r="P15">
        <v>14</v>
      </c>
      <c r="Q15" s="71">
        <v>118</v>
      </c>
      <c r="R15" s="71">
        <v>142</v>
      </c>
      <c r="S15" s="71">
        <v>103</v>
      </c>
      <c r="T15" s="71">
        <v>169</v>
      </c>
      <c r="U15" s="71">
        <v>0</v>
      </c>
      <c r="V15" s="2">
        <v>40</v>
      </c>
      <c r="W15" s="88">
        <v>7.444</v>
      </c>
      <c r="X15" s="88">
        <v>7.1769999999999996</v>
      </c>
      <c r="Y15" s="88">
        <v>35.299999999999997</v>
      </c>
      <c r="Z15" s="88">
        <v>43</v>
      </c>
      <c r="AA15" s="88">
        <v>105</v>
      </c>
      <c r="AB15" s="88">
        <v>17.5</v>
      </c>
      <c r="AC15" s="88">
        <v>24.9</v>
      </c>
      <c r="AD15" s="88">
        <v>13.9</v>
      </c>
      <c r="AE15" s="88">
        <v>2.2999999999999998</v>
      </c>
      <c r="AF15" s="88">
        <v>9.1999999999999993</v>
      </c>
      <c r="AG15" s="87">
        <v>0.5</v>
      </c>
      <c r="AH15" s="88">
        <v>-12.1</v>
      </c>
      <c r="AI15" s="88">
        <v>6</v>
      </c>
      <c r="AJ15" s="88">
        <v>5.6</v>
      </c>
      <c r="AK15" s="88">
        <v>96</v>
      </c>
      <c r="AL15" s="86">
        <v>97</v>
      </c>
      <c r="AN15">
        <v>1800</v>
      </c>
    </row>
    <row r="16" spans="1:40" x14ac:dyDescent="0.3">
      <c r="A16" s="40">
        <v>2407</v>
      </c>
      <c r="B16" s="74">
        <v>43578</v>
      </c>
      <c r="C16" s="71" t="b">
        <v>0</v>
      </c>
      <c r="D16" s="71" t="s">
        <v>89</v>
      </c>
      <c r="E16" s="75">
        <v>2</v>
      </c>
      <c r="F16" s="71">
        <v>8</v>
      </c>
      <c r="G16" s="71">
        <v>2.06</v>
      </c>
      <c r="H16" s="94">
        <v>5</v>
      </c>
      <c r="I16" s="105">
        <v>2.4305555555555556E-2</v>
      </c>
      <c r="V16" s="2"/>
      <c r="W16" s="88">
        <v>7.4169999999999998</v>
      </c>
      <c r="X16" s="88">
        <v>7.0179999999999998</v>
      </c>
      <c r="Y16" s="88">
        <v>38.6</v>
      </c>
      <c r="Z16" s="88">
        <v>50.9</v>
      </c>
      <c r="AA16" s="88">
        <v>93.1</v>
      </c>
      <c r="AB16" s="88">
        <v>13.7</v>
      </c>
      <c r="AC16" s="88">
        <v>24.9</v>
      </c>
      <c r="AD16" s="88">
        <v>9.9</v>
      </c>
      <c r="AE16" s="88">
        <v>0.8</v>
      </c>
      <c r="AF16" s="88">
        <v>12.1</v>
      </c>
      <c r="AG16" s="87">
        <v>0.5</v>
      </c>
      <c r="AH16" s="88">
        <v>13.7</v>
      </c>
      <c r="AI16" s="88">
        <v>1.7</v>
      </c>
      <c r="AJ16" s="88">
        <v>11</v>
      </c>
      <c r="AK16" s="88">
        <v>102</v>
      </c>
      <c r="AL16" s="86">
        <v>116</v>
      </c>
      <c r="AN16">
        <v>2100</v>
      </c>
    </row>
    <row r="17" spans="1:40" x14ac:dyDescent="0.3">
      <c r="A17" s="40">
        <v>2409</v>
      </c>
      <c r="B17" s="74">
        <v>43592</v>
      </c>
      <c r="C17" s="71" t="b">
        <v>1</v>
      </c>
      <c r="D17" s="71" t="s">
        <v>88</v>
      </c>
      <c r="E17" s="75">
        <v>3</v>
      </c>
      <c r="F17" s="71">
        <v>9</v>
      </c>
      <c r="G17" s="71">
        <v>1.76</v>
      </c>
      <c r="H17" s="94">
        <v>7</v>
      </c>
      <c r="I17" s="105">
        <v>2.0833333333333332E-2</v>
      </c>
      <c r="O17">
        <v>43</v>
      </c>
      <c r="P17">
        <v>36</v>
      </c>
      <c r="Q17">
        <v>147</v>
      </c>
      <c r="R17">
        <v>145</v>
      </c>
      <c r="V17" s="2"/>
      <c r="W17" s="88">
        <v>7.39</v>
      </c>
      <c r="X17" s="88">
        <v>7.4119999999999999</v>
      </c>
      <c r="Y17" s="88">
        <v>37.299999999999997</v>
      </c>
      <c r="Z17" s="88">
        <v>35.799999999999997</v>
      </c>
      <c r="AA17" s="88">
        <v>108</v>
      </c>
      <c r="AB17" s="88">
        <v>112</v>
      </c>
      <c r="AC17" s="88">
        <v>22.8</v>
      </c>
      <c r="AD17" s="88">
        <v>23.1</v>
      </c>
      <c r="AE17" s="88">
        <v>0.7</v>
      </c>
      <c r="AF17" s="88">
        <v>0.8</v>
      </c>
      <c r="AG17" s="87">
        <v>-2</v>
      </c>
      <c r="AH17" s="88">
        <v>-1.6</v>
      </c>
      <c r="AI17" s="88">
        <v>4.7</v>
      </c>
      <c r="AJ17" s="88">
        <v>4.7</v>
      </c>
      <c r="AK17" s="88">
        <v>92</v>
      </c>
      <c r="AL17" s="86">
        <v>96</v>
      </c>
      <c r="AN17">
        <v>1800</v>
      </c>
    </row>
    <row r="18" spans="1:40" x14ac:dyDescent="0.3">
      <c r="A18" s="61">
        <v>2410</v>
      </c>
      <c r="B18" s="74">
        <v>43592</v>
      </c>
      <c r="C18" s="72" t="b">
        <v>1</v>
      </c>
      <c r="D18" s="71" t="s">
        <v>89</v>
      </c>
      <c r="E18" s="75">
        <v>3</v>
      </c>
      <c r="F18" s="72">
        <v>9</v>
      </c>
      <c r="G18" s="71">
        <v>1.84</v>
      </c>
      <c r="H18" s="94">
        <v>7</v>
      </c>
      <c r="I18" s="105">
        <v>2.0833333333333332E-2</v>
      </c>
      <c r="O18">
        <v>44</v>
      </c>
      <c r="P18">
        <v>41</v>
      </c>
      <c r="Q18">
        <v>145</v>
      </c>
      <c r="R18">
        <v>132</v>
      </c>
      <c r="V18" s="2"/>
      <c r="W18" s="88">
        <v>7.4020000000000001</v>
      </c>
      <c r="X18" s="88">
        <v>7.3949999999999996</v>
      </c>
      <c r="Y18" s="88">
        <v>35.299999999999997</v>
      </c>
      <c r="Z18" s="88">
        <v>36.9</v>
      </c>
      <c r="AA18" s="88">
        <v>101</v>
      </c>
      <c r="AB18" s="88">
        <v>102</v>
      </c>
      <c r="AC18" s="88">
        <v>22.6</v>
      </c>
      <c r="AD18" s="88">
        <v>22.9</v>
      </c>
      <c r="AE18" s="88">
        <v>0.6</v>
      </c>
      <c r="AF18" s="88">
        <v>0.7</v>
      </c>
      <c r="AG18" s="87">
        <v>-2.2000000000000002</v>
      </c>
      <c r="AH18" s="88">
        <v>-1.8</v>
      </c>
      <c r="AI18" s="88">
        <v>4.5999999999999996</v>
      </c>
      <c r="AJ18" s="88">
        <v>4.7</v>
      </c>
      <c r="AK18" s="88">
        <v>108</v>
      </c>
      <c r="AL18" s="86">
        <v>112</v>
      </c>
      <c r="AN18">
        <v>1800</v>
      </c>
    </row>
    <row r="19" spans="1:40" x14ac:dyDescent="0.3">
      <c r="A19" s="40">
        <v>2371</v>
      </c>
      <c r="B19" s="74">
        <v>43514</v>
      </c>
      <c r="C19" s="71" t="b">
        <v>1</v>
      </c>
      <c r="D19" s="72" t="s">
        <v>88</v>
      </c>
      <c r="E19" s="71" t="s">
        <v>56</v>
      </c>
      <c r="F19" s="71">
        <v>5</v>
      </c>
      <c r="G19" s="72">
        <v>1.6</v>
      </c>
      <c r="H19" s="94">
        <v>16</v>
      </c>
      <c r="I19" s="105">
        <v>1.1805555555555555E-2</v>
      </c>
      <c r="J19" s="71">
        <v>7</v>
      </c>
      <c r="K19" s="71">
        <v>51</v>
      </c>
      <c r="L19" s="71">
        <v>310</v>
      </c>
      <c r="M19" s="71">
        <v>295</v>
      </c>
      <c r="N19" s="71">
        <v>195</v>
      </c>
      <c r="O19">
        <v>39</v>
      </c>
      <c r="P19">
        <v>5</v>
      </c>
      <c r="Q19" s="71">
        <v>156</v>
      </c>
      <c r="R19" s="71">
        <v>87</v>
      </c>
      <c r="S19" s="71">
        <v>114</v>
      </c>
      <c r="T19" s="71">
        <v>185</v>
      </c>
      <c r="U19" s="71">
        <v>0</v>
      </c>
      <c r="V19" s="2">
        <v>80</v>
      </c>
      <c r="W19" s="85">
        <v>7.4880000000000004</v>
      </c>
      <c r="X19" s="85" t="s">
        <v>56</v>
      </c>
      <c r="Y19" s="85">
        <v>43.6</v>
      </c>
      <c r="Z19" s="85" t="s">
        <v>56</v>
      </c>
      <c r="AA19" s="85">
        <v>71.900000000000006</v>
      </c>
      <c r="AB19" s="85" t="s">
        <v>56</v>
      </c>
      <c r="AC19" s="85" t="s">
        <v>56</v>
      </c>
      <c r="AD19" s="85" t="s">
        <v>56</v>
      </c>
      <c r="AE19" s="88">
        <v>4.2</v>
      </c>
      <c r="AF19" s="85" t="s">
        <v>56</v>
      </c>
      <c r="AG19" s="87">
        <v>8.8000000000000007</v>
      </c>
      <c r="AH19" s="85" t="s">
        <v>56</v>
      </c>
      <c r="AI19" s="88">
        <v>6</v>
      </c>
      <c r="AJ19" s="85" t="s">
        <v>56</v>
      </c>
      <c r="AK19" s="85">
        <v>38</v>
      </c>
      <c r="AL19" s="86" t="s">
        <v>56</v>
      </c>
      <c r="AN19">
        <v>1020</v>
      </c>
    </row>
    <row r="20" spans="1:40" x14ac:dyDescent="0.3">
      <c r="A20" s="40">
        <v>2375</v>
      </c>
      <c r="B20" s="74">
        <v>43529</v>
      </c>
      <c r="C20" s="71" t="b">
        <v>1</v>
      </c>
      <c r="D20" s="71" t="s">
        <v>88</v>
      </c>
      <c r="E20" s="71" t="s">
        <v>56</v>
      </c>
      <c r="F20" s="71">
        <v>6</v>
      </c>
      <c r="G20" s="71">
        <v>1.58</v>
      </c>
      <c r="H20" s="94">
        <v>21</v>
      </c>
      <c r="I20" s="105">
        <v>1.2499999999999999E-2</v>
      </c>
      <c r="J20" s="71">
        <v>48</v>
      </c>
      <c r="K20" s="71">
        <v>74</v>
      </c>
      <c r="O20">
        <v>43</v>
      </c>
      <c r="P20">
        <v>12</v>
      </c>
      <c r="Q20" s="71">
        <v>149</v>
      </c>
      <c r="R20" s="71">
        <v>129</v>
      </c>
      <c r="S20" s="71">
        <v>145</v>
      </c>
      <c r="T20" s="71">
        <v>219</v>
      </c>
      <c r="U20" s="71">
        <v>30</v>
      </c>
      <c r="V20" s="2"/>
      <c r="W20" s="88">
        <v>7.4340000000000002</v>
      </c>
      <c r="X20" s="88" t="s">
        <v>56</v>
      </c>
      <c r="Y20" s="88">
        <v>45.3</v>
      </c>
      <c r="Z20" s="88" t="s">
        <v>56</v>
      </c>
      <c r="AA20" s="88">
        <v>80.400000000000006</v>
      </c>
      <c r="AB20" s="88" t="s">
        <v>56</v>
      </c>
      <c r="AC20" s="88">
        <v>29.2</v>
      </c>
      <c r="AD20" s="88" t="s">
        <v>56</v>
      </c>
      <c r="AE20" s="88">
        <v>1.9</v>
      </c>
      <c r="AF20" s="88" t="s">
        <v>56</v>
      </c>
      <c r="AG20" s="87">
        <v>5.3</v>
      </c>
      <c r="AH20" s="88" t="s">
        <v>56</v>
      </c>
      <c r="AI20" s="88">
        <v>6.1</v>
      </c>
      <c r="AJ20" s="88" t="s">
        <v>56</v>
      </c>
      <c r="AK20" s="88">
        <v>122</v>
      </c>
      <c r="AL20" s="86" t="s">
        <v>56</v>
      </c>
      <c r="AN20">
        <v>1080</v>
      </c>
    </row>
    <row r="21" spans="1:40" x14ac:dyDescent="0.3">
      <c r="A21" s="9"/>
      <c r="B21" s="4"/>
      <c r="C21" s="4"/>
      <c r="D21" s="4"/>
      <c r="E21" s="4"/>
      <c r="F21" s="4"/>
      <c r="V21" s="2"/>
      <c r="W21" s="85"/>
      <c r="X21" s="85"/>
      <c r="Y21" s="85"/>
      <c r="Z21" s="85"/>
      <c r="AA21" s="85"/>
      <c r="AB21" s="85"/>
      <c r="AC21" s="85"/>
      <c r="AD21" s="85"/>
      <c r="AE21" s="85"/>
      <c r="AF21" s="85"/>
      <c r="AG21" s="85"/>
      <c r="AH21" s="87"/>
      <c r="AI21" s="85"/>
      <c r="AJ21" s="85"/>
      <c r="AK21" s="8"/>
      <c r="AL21" s="8"/>
      <c r="AM21" s="8"/>
    </row>
    <row r="22" spans="1:40" x14ac:dyDescent="0.3">
      <c r="A22" s="4"/>
      <c r="B22" s="4"/>
      <c r="C22" s="4"/>
      <c r="D22" s="4"/>
      <c r="E22" s="4"/>
      <c r="F22" s="4"/>
    </row>
    <row r="23" spans="1:40" x14ac:dyDescent="0.3">
      <c r="AM23" t="s">
        <v>7</v>
      </c>
      <c r="AN23">
        <f>AVERAGE(AN3:AN9)</f>
        <v>2135.5714285714284</v>
      </c>
    </row>
    <row r="24" spans="1:40" x14ac:dyDescent="0.3">
      <c r="AM24" t="s">
        <v>7</v>
      </c>
      <c r="AN24">
        <f>AVERAGE(AN10:AN16)</f>
        <v>2193.2857142857142</v>
      </c>
    </row>
    <row r="26" spans="1:40" x14ac:dyDescent="0.3">
      <c r="AM26" t="s">
        <v>207</v>
      </c>
      <c r="AN26">
        <f>_xlfn.STDEV.S(AN3:AN9)</f>
        <v>368.9001026216792</v>
      </c>
    </row>
    <row r="27" spans="1:40" x14ac:dyDescent="0.3">
      <c r="AM27" t="s">
        <v>207</v>
      </c>
      <c r="AN27">
        <f>_xlfn.STDEV.S(AN13:AN19)</f>
        <v>438.76449914992605</v>
      </c>
    </row>
    <row r="29" spans="1:40" x14ac:dyDescent="0.3">
      <c r="AM29" t="s">
        <v>208</v>
      </c>
      <c r="AN29">
        <f>MEDIAN(AN3:AN9)</f>
        <v>2100</v>
      </c>
    </row>
    <row r="30" spans="1:40" x14ac:dyDescent="0.3">
      <c r="AM30" t="s">
        <v>208</v>
      </c>
      <c r="AN30">
        <f>MEDIAN(AN10:AN16)</f>
        <v>2160</v>
      </c>
    </row>
  </sheetData>
  <sortState xmlns:xlrd2="http://schemas.microsoft.com/office/spreadsheetml/2017/richdata2" ref="A3:AM20">
    <sortCondition ref="E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
  <sheetViews>
    <sheetView workbookViewId="0">
      <selection activeCell="H5" sqref="H5"/>
    </sheetView>
  </sheetViews>
  <sheetFormatPr defaultColWidth="8.796875" defaultRowHeight="15.6" x14ac:dyDescent="0.3"/>
  <sheetData>
    <row r="1" spans="1:8" x14ac:dyDescent="0.3">
      <c r="A1" t="s">
        <v>153</v>
      </c>
      <c r="B1" t="s">
        <v>205</v>
      </c>
    </row>
    <row r="2" spans="1:8" x14ac:dyDescent="0.3">
      <c r="A2" s="105">
        <v>2.4305555555555556E-2</v>
      </c>
      <c r="B2">
        <f>35*60</f>
        <v>2100</v>
      </c>
    </row>
    <row r="3" spans="1:8" x14ac:dyDescent="0.3">
      <c r="A3" s="105">
        <v>2.4652777777777777E-2</v>
      </c>
      <c r="B3">
        <f>35*60+30</f>
        <v>2130</v>
      </c>
      <c r="E3" t="s">
        <v>7</v>
      </c>
      <c r="F3">
        <v>2135.5714285714284</v>
      </c>
      <c r="G3">
        <f>F3/60</f>
        <v>35.592857142857142</v>
      </c>
      <c r="H3">
        <f>60*0.59</f>
        <v>35.4</v>
      </c>
    </row>
    <row r="4" spans="1:8" x14ac:dyDescent="0.3">
      <c r="A4" s="109">
        <v>1.9201388888888889E-2</v>
      </c>
      <c r="B4">
        <f>27*60+39</f>
        <v>1659</v>
      </c>
      <c r="E4" t="s">
        <v>7</v>
      </c>
      <c r="F4">
        <v>2193.2857142857142</v>
      </c>
      <c r="G4">
        <f t="shared" ref="G4:G10" si="0">F4/60</f>
        <v>36.554761904761904</v>
      </c>
      <c r="H4">
        <f>60*0.55</f>
        <v>33</v>
      </c>
    </row>
    <row r="5" spans="1:8" x14ac:dyDescent="0.3">
      <c r="A5" s="105">
        <v>2.361111111111111E-2</v>
      </c>
      <c r="B5">
        <f>34*60</f>
        <v>2040</v>
      </c>
      <c r="G5">
        <f t="shared" si="0"/>
        <v>0</v>
      </c>
      <c r="H5">
        <f t="shared" ref="H5" si="1">60*0.59</f>
        <v>35.4</v>
      </c>
    </row>
    <row r="6" spans="1:8" x14ac:dyDescent="0.3">
      <c r="A6" s="105">
        <v>3.125E-2</v>
      </c>
      <c r="B6">
        <f>45*60</f>
        <v>2700</v>
      </c>
      <c r="E6" t="s">
        <v>207</v>
      </c>
      <c r="F6">
        <v>368.9001026216792</v>
      </c>
      <c r="G6">
        <f t="shared" si="0"/>
        <v>6.1483350436946536</v>
      </c>
      <c r="H6">
        <f>60*0.15</f>
        <v>9</v>
      </c>
    </row>
    <row r="7" spans="1:8" x14ac:dyDescent="0.3">
      <c r="A7" s="105">
        <v>2.0833333333333332E-2</v>
      </c>
      <c r="B7">
        <f>30*60</f>
        <v>1800</v>
      </c>
      <c r="E7" t="s">
        <v>207</v>
      </c>
      <c r="F7">
        <v>438.76449914992605</v>
      </c>
      <c r="G7">
        <f t="shared" si="0"/>
        <v>7.3127416524987678</v>
      </c>
      <c r="H7">
        <f>60*0.31</f>
        <v>18.600000000000001</v>
      </c>
    </row>
    <row r="8" spans="1:8" x14ac:dyDescent="0.3">
      <c r="A8" s="105">
        <v>2.9166666666666664E-2</v>
      </c>
      <c r="B8">
        <f>42*60</f>
        <v>2520</v>
      </c>
    </row>
    <row r="9" spans="1:8" x14ac:dyDescent="0.3">
      <c r="A9" s="105">
        <v>2.1180555555555553E-2</v>
      </c>
      <c r="B9">
        <f>30*60+30</f>
        <v>1830</v>
      </c>
      <c r="E9" t="s">
        <v>208</v>
      </c>
      <c r="F9">
        <v>2100</v>
      </c>
      <c r="G9">
        <f t="shared" si="0"/>
        <v>35</v>
      </c>
      <c r="H9">
        <v>0</v>
      </c>
    </row>
    <row r="10" spans="1:8" x14ac:dyDescent="0.3">
      <c r="A10" s="105">
        <v>2.5868055555555557E-2</v>
      </c>
      <c r="B10">
        <f>37*60+15</f>
        <v>2235</v>
      </c>
      <c r="E10" t="s">
        <v>208</v>
      </c>
      <c r="F10">
        <v>2160</v>
      </c>
      <c r="G10">
        <f t="shared" si="0"/>
        <v>36</v>
      </c>
      <c r="H10">
        <v>0</v>
      </c>
    </row>
    <row r="11" spans="1:8" x14ac:dyDescent="0.3">
      <c r="A11" s="105">
        <v>3.2731481481481479E-2</v>
      </c>
      <c r="B11">
        <f>47*60+8</f>
        <v>2828</v>
      </c>
    </row>
    <row r="12" spans="1:8" x14ac:dyDescent="0.3">
      <c r="A12" s="105">
        <v>2.4999999999999998E-2</v>
      </c>
      <c r="B12">
        <f>36*60</f>
        <v>2160</v>
      </c>
    </row>
    <row r="13" spans="1:8" x14ac:dyDescent="0.3">
      <c r="A13" s="105">
        <v>2.7777777777777776E-2</v>
      </c>
      <c r="B13">
        <f>40*60</f>
        <v>2400</v>
      </c>
    </row>
    <row r="14" spans="1:8" x14ac:dyDescent="0.3">
      <c r="A14" s="105">
        <v>2.0833333333333332E-2</v>
      </c>
      <c r="B14">
        <f>30*60</f>
        <v>1800</v>
      </c>
    </row>
    <row r="15" spans="1:8" x14ac:dyDescent="0.3">
      <c r="A15" s="105">
        <v>2.4305555555555556E-2</v>
      </c>
      <c r="B15">
        <f>35*60</f>
        <v>2100</v>
      </c>
    </row>
    <row r="16" spans="1:8" x14ac:dyDescent="0.3">
      <c r="A16" s="105">
        <v>2.0833333333333332E-2</v>
      </c>
      <c r="B16">
        <f>30*60</f>
        <v>1800</v>
      </c>
    </row>
    <row r="17" spans="1:2" x14ac:dyDescent="0.3">
      <c r="A17" s="105">
        <v>2.0833333333333332E-2</v>
      </c>
      <c r="B17">
        <f>30*60</f>
        <v>1800</v>
      </c>
    </row>
    <row r="18" spans="1:2" x14ac:dyDescent="0.3">
      <c r="A18" s="105">
        <v>1.1805555555555555E-2</v>
      </c>
      <c r="B18">
        <f>17*60</f>
        <v>1020</v>
      </c>
    </row>
    <row r="19" spans="1:2" x14ac:dyDescent="0.3">
      <c r="A19" s="105">
        <v>1.2499999999999999E-2</v>
      </c>
      <c r="B19">
        <f>18*60</f>
        <v>1080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Y21"/>
  <sheetViews>
    <sheetView workbookViewId="0">
      <selection activeCell="I17" sqref="I17"/>
    </sheetView>
  </sheetViews>
  <sheetFormatPr defaultColWidth="11" defaultRowHeight="15.6" x14ac:dyDescent="0.3"/>
  <cols>
    <col min="1" max="1" width="5.19921875" bestFit="1" customWidth="1"/>
    <col min="2" max="2" width="12.69921875" customWidth="1"/>
    <col min="3" max="3" width="15.5" bestFit="1" customWidth="1"/>
    <col min="4" max="4" width="7.796875" bestFit="1" customWidth="1"/>
    <col min="5" max="5" width="6.19921875" bestFit="1" customWidth="1"/>
    <col min="6" max="6" width="5.5" bestFit="1" customWidth="1"/>
    <col min="7" max="7" width="11.796875" bestFit="1" customWidth="1"/>
  </cols>
  <sheetData>
    <row r="1" spans="1:25" ht="16.2" thickBot="1" x14ac:dyDescent="0.35">
      <c r="I1" s="206" t="s">
        <v>86</v>
      </c>
      <c r="J1" s="207"/>
      <c r="K1" s="207"/>
      <c r="L1" s="207"/>
      <c r="M1" s="207"/>
      <c r="N1" s="207"/>
      <c r="O1" s="208"/>
      <c r="P1" s="209" t="s">
        <v>87</v>
      </c>
      <c r="Q1" s="210"/>
      <c r="R1" s="210"/>
      <c r="S1" s="211"/>
      <c r="T1" s="212" t="s">
        <v>63</v>
      </c>
      <c r="U1" s="213"/>
      <c r="V1" s="213"/>
      <c r="W1" s="213"/>
    </row>
    <row r="2" spans="1:25" ht="16.2" thickBot="1" x14ac:dyDescent="0.35">
      <c r="A2" s="35" t="s">
        <v>0</v>
      </c>
      <c r="B2" s="35" t="s">
        <v>29</v>
      </c>
      <c r="C2" s="35" t="s">
        <v>57</v>
      </c>
      <c r="D2" s="35" t="s">
        <v>1</v>
      </c>
      <c r="E2" s="35" t="s">
        <v>2</v>
      </c>
      <c r="F2" s="35" t="s">
        <v>30</v>
      </c>
      <c r="G2" s="35" t="s">
        <v>91</v>
      </c>
      <c r="H2" s="36" t="s">
        <v>28</v>
      </c>
      <c r="I2" t="s">
        <v>120</v>
      </c>
      <c r="J2" t="s">
        <v>121</v>
      </c>
      <c r="K2" t="s">
        <v>122</v>
      </c>
      <c r="L2" t="s">
        <v>123</v>
      </c>
      <c r="M2" t="s">
        <v>124</v>
      </c>
      <c r="N2" t="s">
        <v>62</v>
      </c>
      <c r="O2" t="s">
        <v>125</v>
      </c>
      <c r="P2" s="3" t="s">
        <v>126</v>
      </c>
      <c r="Q2" s="4" t="s">
        <v>145</v>
      </c>
      <c r="R2" s="2" t="s">
        <v>146</v>
      </c>
      <c r="S2" s="115" t="s">
        <v>147</v>
      </c>
      <c r="T2" s="2" t="s">
        <v>148</v>
      </c>
      <c r="U2" s="9" t="s">
        <v>161</v>
      </c>
      <c r="V2" s="9" t="s">
        <v>162</v>
      </c>
      <c r="W2" s="2"/>
      <c r="X2" s="9"/>
      <c r="Y2" s="9"/>
    </row>
    <row r="3" spans="1:25" x14ac:dyDescent="0.3">
      <c r="A3" s="166">
        <v>2334</v>
      </c>
      <c r="B3" s="38">
        <v>43403</v>
      </c>
      <c r="C3" s="71" t="b">
        <v>0</v>
      </c>
      <c r="D3" s="167" t="s">
        <v>88</v>
      </c>
      <c r="E3" s="166">
        <v>1</v>
      </c>
      <c r="F3" s="166">
        <v>1</v>
      </c>
      <c r="G3" s="167">
        <v>1.5</v>
      </c>
      <c r="H3" s="39">
        <v>12</v>
      </c>
      <c r="I3">
        <v>6.9849076242518864</v>
      </c>
      <c r="J3">
        <v>1.8826623649880767</v>
      </c>
      <c r="K3">
        <v>2.6522082798142477</v>
      </c>
      <c r="L3">
        <v>0.37970556269143368</v>
      </c>
      <c r="M3">
        <v>0.26953289381399914</v>
      </c>
      <c r="N3">
        <v>0.14316581604142606</v>
      </c>
      <c r="O3">
        <v>1.4087540756842212</v>
      </c>
      <c r="P3">
        <v>7.1</v>
      </c>
      <c r="Q3" s="120">
        <v>264.14724999999999</v>
      </c>
      <c r="R3" s="2">
        <v>766.48125000000005</v>
      </c>
      <c r="S3" s="115">
        <v>248.48875000000001</v>
      </c>
      <c r="T3" s="2">
        <v>779.96574999999984</v>
      </c>
      <c r="U3">
        <f>Q3+S3/2</f>
        <v>388.39162499999998</v>
      </c>
      <c r="V3">
        <f>R3+T3/2</f>
        <v>1156.464125</v>
      </c>
      <c r="W3" s="2"/>
    </row>
    <row r="4" spans="1:25" x14ac:dyDescent="0.3">
      <c r="A4" s="166">
        <v>2335</v>
      </c>
      <c r="B4" s="38">
        <v>43403</v>
      </c>
      <c r="C4" s="71" t="b">
        <v>0</v>
      </c>
      <c r="D4" s="167" t="s">
        <v>89</v>
      </c>
      <c r="E4" s="166">
        <v>2</v>
      </c>
      <c r="F4" s="166">
        <v>1</v>
      </c>
      <c r="G4" s="167">
        <v>1.54</v>
      </c>
      <c r="H4" s="39">
        <v>12</v>
      </c>
      <c r="I4">
        <v>6.8436482084690553</v>
      </c>
      <c r="J4">
        <v>1.9155143595198298</v>
      </c>
      <c r="K4">
        <v>2.9889745109662123</v>
      </c>
      <c r="L4">
        <v>0.43675163011262602</v>
      </c>
      <c r="M4">
        <v>0.2798966722382617</v>
      </c>
      <c r="N4">
        <v>0.14612089481199431</v>
      </c>
      <c r="O4">
        <v>1.5604030823947839</v>
      </c>
      <c r="P4">
        <v>7.09</v>
      </c>
      <c r="Q4" s="4">
        <v>242.756</v>
      </c>
      <c r="R4" s="2">
        <v>772.45425</v>
      </c>
      <c r="S4" s="115">
        <v>203.98000000000002</v>
      </c>
      <c r="T4" s="2">
        <v>749.58200000000011</v>
      </c>
      <c r="U4">
        <f t="shared" ref="U4:U6" si="0">Q4+S4/2</f>
        <v>344.74599999999998</v>
      </c>
      <c r="V4">
        <f t="shared" ref="V4:V6" si="1">R4+T4/2</f>
        <v>1147.2452499999999</v>
      </c>
      <c r="W4" s="2"/>
    </row>
    <row r="5" spans="1:25" x14ac:dyDescent="0.3">
      <c r="A5" s="166">
        <v>2343</v>
      </c>
      <c r="B5" s="41">
        <v>43411</v>
      </c>
      <c r="C5" s="71" t="b">
        <v>0</v>
      </c>
      <c r="D5" s="166" t="s">
        <v>88</v>
      </c>
      <c r="E5" s="42">
        <v>2</v>
      </c>
      <c r="F5" s="166">
        <v>2</v>
      </c>
      <c r="G5" s="166">
        <v>1.82</v>
      </c>
      <c r="H5" s="43">
        <v>12</v>
      </c>
      <c r="I5">
        <v>5.4337722695584816</v>
      </c>
      <c r="J5">
        <v>1.5793621013133208</v>
      </c>
      <c r="K5">
        <v>3.1242577197149641</v>
      </c>
      <c r="L5">
        <v>0.57497030878859856</v>
      </c>
      <c r="M5">
        <v>0.29065666041275795</v>
      </c>
      <c r="N5">
        <v>0.18403421240199572</v>
      </c>
      <c r="O5">
        <v>1.9781769596199525</v>
      </c>
      <c r="P5">
        <v>7.08</v>
      </c>
      <c r="Q5" s="4">
        <v>204.25924999999998</v>
      </c>
      <c r="R5" s="2">
        <v>814.39525000000003</v>
      </c>
      <c r="S5" s="115">
        <v>176.63624999999999</v>
      </c>
      <c r="T5" s="2">
        <v>819.25125000000003</v>
      </c>
      <c r="U5">
        <f t="shared" si="0"/>
        <v>292.57737499999996</v>
      </c>
      <c r="V5">
        <f t="shared" si="1"/>
        <v>1224.0208750000002</v>
      </c>
      <c r="W5" s="2"/>
    </row>
    <row r="6" spans="1:25" x14ac:dyDescent="0.3">
      <c r="A6" s="166">
        <v>2344</v>
      </c>
      <c r="B6" s="41">
        <v>43411</v>
      </c>
      <c r="C6" s="71" t="b">
        <v>0</v>
      </c>
      <c r="D6" s="40" t="s">
        <v>88</v>
      </c>
      <c r="E6" s="42">
        <v>1</v>
      </c>
      <c r="F6" s="166">
        <v>2</v>
      </c>
      <c r="G6" s="40">
        <v>1.96</v>
      </c>
      <c r="H6" s="43">
        <v>14</v>
      </c>
      <c r="I6">
        <v>0.19428007889546348</v>
      </c>
      <c r="J6">
        <v>0.31248583729888962</v>
      </c>
      <c r="K6">
        <v>1.1786324786324787</v>
      </c>
      <c r="L6">
        <v>6.0666666666666673</v>
      </c>
      <c r="M6">
        <v>1.6084296397008837</v>
      </c>
      <c r="N6">
        <v>5.1472081218274122</v>
      </c>
      <c r="O6">
        <v>3.7717948717948722</v>
      </c>
      <c r="P6" s="3" t="s">
        <v>56</v>
      </c>
      <c r="Q6" s="4">
        <v>335.4855</v>
      </c>
      <c r="R6" s="2">
        <v>1139.19</v>
      </c>
      <c r="S6" s="115">
        <v>313.97125</v>
      </c>
      <c r="T6" s="2">
        <v>1142.675</v>
      </c>
      <c r="U6">
        <f t="shared" si="0"/>
        <v>492.47112500000003</v>
      </c>
      <c r="V6">
        <f t="shared" si="1"/>
        <v>1710.5275000000001</v>
      </c>
      <c r="W6" s="2"/>
    </row>
    <row r="7" spans="1:25" x14ac:dyDescent="0.3">
      <c r="A7" s="166">
        <v>2350</v>
      </c>
      <c r="B7" s="44">
        <v>43424</v>
      </c>
      <c r="C7" s="71" t="b">
        <v>0</v>
      </c>
      <c r="D7" s="45" t="s">
        <v>88</v>
      </c>
      <c r="E7" s="46">
        <v>1</v>
      </c>
      <c r="F7" s="166">
        <v>3</v>
      </c>
      <c r="G7" s="45">
        <v>1.46</v>
      </c>
      <c r="H7" s="47">
        <v>6</v>
      </c>
      <c r="I7">
        <v>11.582470669427192</v>
      </c>
      <c r="J7">
        <v>1.6179504482791864</v>
      </c>
      <c r="K7">
        <v>1.4788087056128294</v>
      </c>
      <c r="L7">
        <v>0.12767644726407615</v>
      </c>
      <c r="M7">
        <v>0.13968957871396895</v>
      </c>
      <c r="N7">
        <v>8.6337365190967047E-2</v>
      </c>
      <c r="O7">
        <v>0.91400123358886254</v>
      </c>
      <c r="P7" s="3" t="s">
        <v>56</v>
      </c>
      <c r="Q7" s="4" t="s">
        <v>56</v>
      </c>
      <c r="R7" s="2" t="s">
        <v>56</v>
      </c>
      <c r="S7" s="4" t="s">
        <v>56</v>
      </c>
      <c r="T7" s="2" t="s">
        <v>56</v>
      </c>
      <c r="U7" s="2" t="s">
        <v>56</v>
      </c>
      <c r="V7" s="2" t="s">
        <v>56</v>
      </c>
      <c r="W7" s="2"/>
      <c r="X7" s="2"/>
      <c r="Y7" s="2"/>
    </row>
    <row r="8" spans="1:25" x14ac:dyDescent="0.3">
      <c r="A8" s="166">
        <v>2351</v>
      </c>
      <c r="B8" s="48">
        <v>43424</v>
      </c>
      <c r="C8" s="71" t="b">
        <v>0</v>
      </c>
      <c r="D8" s="49" t="s">
        <v>88</v>
      </c>
      <c r="E8" s="50">
        <v>2</v>
      </c>
      <c r="F8" s="166">
        <v>3</v>
      </c>
      <c r="G8" s="49">
        <v>1.52</v>
      </c>
      <c r="H8" s="51">
        <v>6</v>
      </c>
      <c r="I8">
        <v>9.7226952980377632</v>
      </c>
      <c r="J8">
        <v>2.0905110651170196</v>
      </c>
      <c r="K8">
        <v>2.0255302738141148</v>
      </c>
      <c r="L8">
        <v>0.20833011955264172</v>
      </c>
      <c r="M8">
        <v>0.21501353287693042</v>
      </c>
      <c r="N8">
        <v>0.1028521381516317</v>
      </c>
      <c r="O8">
        <v>0.96891631315079063</v>
      </c>
      <c r="P8">
        <v>7.14</v>
      </c>
      <c r="Q8" s="4">
        <v>249.01000000000002</v>
      </c>
      <c r="R8" s="2">
        <v>795.84849999999994</v>
      </c>
      <c r="S8" s="115">
        <v>221.92699999999999</v>
      </c>
      <c r="T8" s="2">
        <v>834.80174999999997</v>
      </c>
      <c r="U8">
        <f t="shared" ref="U8:U9" si="2">Q8+S8/2</f>
        <v>359.9735</v>
      </c>
      <c r="V8">
        <f t="shared" ref="V8:V9" si="3">R8+T8/2</f>
        <v>1213.2493749999999</v>
      </c>
      <c r="W8" s="2"/>
    </row>
    <row r="9" spans="1:25" x14ac:dyDescent="0.3">
      <c r="A9" s="166">
        <v>2367</v>
      </c>
      <c r="B9" s="41">
        <v>43507</v>
      </c>
      <c r="C9" s="71" t="b">
        <v>0</v>
      </c>
      <c r="D9" s="52" t="s">
        <v>89</v>
      </c>
      <c r="E9" s="53">
        <v>2</v>
      </c>
      <c r="F9" s="166">
        <v>4</v>
      </c>
      <c r="G9" s="52">
        <v>1.32</v>
      </c>
      <c r="H9" s="54">
        <v>1</v>
      </c>
      <c r="I9" s="20">
        <v>5.4352625298329347</v>
      </c>
      <c r="J9" s="18">
        <v>1.9473065412569472</v>
      </c>
      <c r="K9" s="18">
        <v>1.4950763170851797</v>
      </c>
      <c r="L9" s="18">
        <v>0.27506975217462665</v>
      </c>
      <c r="M9" s="18">
        <v>0.35827276613937581</v>
      </c>
      <c r="N9" s="18">
        <v>0.1839837532246556</v>
      </c>
      <c r="O9" s="21">
        <v>0.76776628918430989</v>
      </c>
      <c r="P9" s="3" t="s">
        <v>56</v>
      </c>
      <c r="Q9" s="4">
        <v>239.75050000000002</v>
      </c>
      <c r="R9" s="2">
        <v>854.71550000000013</v>
      </c>
      <c r="S9" s="115">
        <v>215.85124999999999</v>
      </c>
      <c r="T9" s="2">
        <v>823.4464999999999</v>
      </c>
      <c r="U9">
        <f t="shared" si="2"/>
        <v>347.67612500000001</v>
      </c>
      <c r="V9">
        <f t="shared" si="3"/>
        <v>1266.43875</v>
      </c>
      <c r="W9" s="2"/>
    </row>
    <row r="10" spans="1:25" x14ac:dyDescent="0.3">
      <c r="A10" s="55">
        <v>2368</v>
      </c>
      <c r="B10" s="41">
        <v>43507</v>
      </c>
      <c r="C10" s="71" t="b">
        <v>1</v>
      </c>
      <c r="D10" s="56" t="s">
        <v>88</v>
      </c>
      <c r="E10" s="57">
        <v>1</v>
      </c>
      <c r="F10" s="55">
        <v>4</v>
      </c>
      <c r="G10" s="56">
        <v>1.36</v>
      </c>
      <c r="H10" s="58">
        <v>1</v>
      </c>
      <c r="I10" s="20" t="s">
        <v>56</v>
      </c>
      <c r="J10" s="18" t="s">
        <v>56</v>
      </c>
      <c r="K10" s="18" t="s">
        <v>56</v>
      </c>
      <c r="L10" s="18" t="s">
        <v>56</v>
      </c>
      <c r="M10" s="18" t="s">
        <v>56</v>
      </c>
      <c r="N10" s="18" t="s">
        <v>56</v>
      </c>
      <c r="O10" s="21" t="s">
        <v>56</v>
      </c>
      <c r="P10">
        <v>7.11</v>
      </c>
      <c r="Q10" s="4" t="s">
        <v>56</v>
      </c>
      <c r="R10" s="2" t="s">
        <v>56</v>
      </c>
      <c r="S10" s="4" t="s">
        <v>56</v>
      </c>
      <c r="T10" s="2" t="s">
        <v>56</v>
      </c>
      <c r="U10" s="2" t="s">
        <v>56</v>
      </c>
      <c r="V10" s="2" t="s">
        <v>56</v>
      </c>
      <c r="W10" s="2"/>
      <c r="X10" s="2"/>
      <c r="Y10" s="2"/>
    </row>
    <row r="11" spans="1:25" x14ac:dyDescent="0.3">
      <c r="A11" s="166">
        <v>2370</v>
      </c>
      <c r="B11" s="41">
        <v>43514</v>
      </c>
      <c r="C11" s="71" t="b">
        <v>0</v>
      </c>
      <c r="D11" s="166" t="s">
        <v>89</v>
      </c>
      <c r="E11" s="57">
        <v>2</v>
      </c>
      <c r="F11" s="166">
        <v>5</v>
      </c>
      <c r="G11" s="166">
        <v>1.52</v>
      </c>
      <c r="H11" s="43">
        <v>16</v>
      </c>
      <c r="I11" s="20">
        <v>6.5770739064856718</v>
      </c>
      <c r="J11" s="18">
        <v>2.5086871476239789</v>
      </c>
      <c r="K11" s="18">
        <v>2.0070882813219186</v>
      </c>
      <c r="L11" s="18">
        <v>0.30516431924882631</v>
      </c>
      <c r="M11" s="18">
        <v>0.38142906454953401</v>
      </c>
      <c r="N11" s="18">
        <v>0.15204329679401918</v>
      </c>
      <c r="O11" s="21">
        <v>0.80005523336094997</v>
      </c>
      <c r="P11" s="3" t="s">
        <v>56</v>
      </c>
      <c r="Q11" s="4">
        <v>213.92225000000002</v>
      </c>
      <c r="R11" s="2">
        <v>807.52625</v>
      </c>
      <c r="S11" s="115">
        <v>194.1215</v>
      </c>
      <c r="T11" s="2">
        <v>784.41049999999996</v>
      </c>
      <c r="U11">
        <f t="shared" ref="U11" si="4">Q11+S11/2</f>
        <v>310.983</v>
      </c>
      <c r="V11">
        <f t="shared" ref="V11" si="5">R11+T11/2</f>
        <v>1199.7314999999999</v>
      </c>
      <c r="W11" s="2"/>
    </row>
    <row r="12" spans="1:25" x14ac:dyDescent="0.3">
      <c r="A12" s="59">
        <v>2371</v>
      </c>
      <c r="B12" s="41">
        <v>43514</v>
      </c>
      <c r="C12" s="71" t="b">
        <v>1</v>
      </c>
      <c r="D12" s="167" t="s">
        <v>88</v>
      </c>
      <c r="E12" s="57" t="s">
        <v>56</v>
      </c>
      <c r="F12" s="59">
        <v>5</v>
      </c>
      <c r="G12" s="167">
        <v>1.6</v>
      </c>
      <c r="H12" s="43">
        <v>16</v>
      </c>
      <c r="I12" s="20" t="s">
        <v>56</v>
      </c>
      <c r="J12" s="18" t="s">
        <v>56</v>
      </c>
      <c r="K12" s="18" t="s">
        <v>56</v>
      </c>
      <c r="L12" s="18" t="s">
        <v>56</v>
      </c>
      <c r="M12" s="18" t="s">
        <v>56</v>
      </c>
      <c r="N12" s="18" t="s">
        <v>56</v>
      </c>
      <c r="O12" s="21" t="s">
        <v>56</v>
      </c>
      <c r="P12" s="3" t="s">
        <v>56</v>
      </c>
      <c r="Q12" s="4" t="s">
        <v>56</v>
      </c>
      <c r="R12" s="2" t="s">
        <v>56</v>
      </c>
      <c r="S12" s="4" t="s">
        <v>56</v>
      </c>
      <c r="T12" s="2" t="s">
        <v>56</v>
      </c>
      <c r="U12" s="2" t="s">
        <v>56</v>
      </c>
      <c r="V12" s="2" t="s">
        <v>56</v>
      </c>
      <c r="W12" s="2"/>
      <c r="X12" s="2"/>
      <c r="Y12" s="2"/>
    </row>
    <row r="13" spans="1:25" x14ac:dyDescent="0.3">
      <c r="A13" s="40">
        <v>2374</v>
      </c>
      <c r="B13" s="41">
        <v>43529</v>
      </c>
      <c r="C13" s="71" t="b">
        <v>0</v>
      </c>
      <c r="D13" s="56" t="s">
        <v>88</v>
      </c>
      <c r="E13" s="57">
        <v>1</v>
      </c>
      <c r="F13" s="40">
        <v>6</v>
      </c>
      <c r="G13" s="166">
        <v>1.54</v>
      </c>
      <c r="H13" s="43">
        <v>21</v>
      </c>
      <c r="I13" s="20">
        <v>5.6028552887735241</v>
      </c>
      <c r="J13" s="18">
        <v>1.4498740554156173</v>
      </c>
      <c r="K13" s="18">
        <v>1.9356574375070061</v>
      </c>
      <c r="L13" s="18">
        <v>0.34547696446586706</v>
      </c>
      <c r="M13" s="18">
        <v>0.25877413937867338</v>
      </c>
      <c r="N13" s="18">
        <v>0.17848042622191337</v>
      </c>
      <c r="O13" s="21">
        <v>1.3350521242013227</v>
      </c>
      <c r="P13" s="3" t="s">
        <v>56</v>
      </c>
      <c r="Q13" s="4">
        <v>201.23099999999999</v>
      </c>
      <c r="R13" s="2">
        <v>810.12424999999996</v>
      </c>
      <c r="S13" s="115">
        <v>198.83025000000001</v>
      </c>
      <c r="T13" s="2">
        <v>815.3192499999999</v>
      </c>
      <c r="U13">
        <f t="shared" ref="U13" si="6">Q13+S13/2</f>
        <v>300.64612499999998</v>
      </c>
      <c r="V13">
        <f t="shared" ref="V13" si="7">R13+T13/2</f>
        <v>1217.7838749999999</v>
      </c>
      <c r="W13" s="2"/>
    </row>
    <row r="14" spans="1:25" x14ac:dyDescent="0.3">
      <c r="A14" s="59">
        <v>2375</v>
      </c>
      <c r="B14" s="41">
        <v>43529</v>
      </c>
      <c r="C14" s="71" t="b">
        <v>1</v>
      </c>
      <c r="D14" s="166" t="s">
        <v>88</v>
      </c>
      <c r="E14" s="57" t="s">
        <v>56</v>
      </c>
      <c r="F14" s="59">
        <v>6</v>
      </c>
      <c r="G14" s="166">
        <v>1.58</v>
      </c>
      <c r="H14" s="43">
        <v>21</v>
      </c>
      <c r="I14" s="20" t="s">
        <v>56</v>
      </c>
      <c r="J14" s="18" t="s">
        <v>56</v>
      </c>
      <c r="K14" s="18" t="s">
        <v>56</v>
      </c>
      <c r="L14" s="18" t="s">
        <v>56</v>
      </c>
      <c r="M14" s="18" t="s">
        <v>56</v>
      </c>
      <c r="N14" s="18" t="s">
        <v>56</v>
      </c>
      <c r="O14" s="21" t="s">
        <v>56</v>
      </c>
      <c r="P14" s="3" t="s">
        <v>56</v>
      </c>
      <c r="Q14" s="4" t="s">
        <v>56</v>
      </c>
      <c r="R14" s="2" t="s">
        <v>56</v>
      </c>
      <c r="S14" s="4" t="s">
        <v>56</v>
      </c>
      <c r="T14" s="2" t="s">
        <v>56</v>
      </c>
      <c r="U14" s="2" t="s">
        <v>56</v>
      </c>
      <c r="V14" s="2" t="s">
        <v>56</v>
      </c>
      <c r="W14" s="2"/>
      <c r="X14" s="2"/>
      <c r="Y14" s="2"/>
    </row>
    <row r="15" spans="1:25" x14ac:dyDescent="0.3">
      <c r="A15" s="55">
        <v>2379</v>
      </c>
      <c r="B15" s="41">
        <v>43550</v>
      </c>
      <c r="C15" s="71" t="b">
        <v>1</v>
      </c>
      <c r="D15" s="40" t="s">
        <v>88</v>
      </c>
      <c r="E15" s="42">
        <v>1</v>
      </c>
      <c r="F15" s="55">
        <v>7</v>
      </c>
      <c r="G15" s="40">
        <v>1.34</v>
      </c>
      <c r="H15" s="62">
        <v>10</v>
      </c>
      <c r="I15" s="20" t="s">
        <v>56</v>
      </c>
      <c r="J15" s="18" t="s">
        <v>56</v>
      </c>
      <c r="K15" s="18" t="s">
        <v>56</v>
      </c>
      <c r="L15" s="18" t="s">
        <v>56</v>
      </c>
      <c r="M15" s="18" t="s">
        <v>56</v>
      </c>
      <c r="N15" s="18" t="s">
        <v>56</v>
      </c>
      <c r="O15" s="21" t="s">
        <v>56</v>
      </c>
      <c r="P15" s="3" t="s">
        <v>56</v>
      </c>
      <c r="Q15" s="4" t="s">
        <v>56</v>
      </c>
      <c r="R15" s="2" t="s">
        <v>56</v>
      </c>
      <c r="S15" s="4" t="s">
        <v>56</v>
      </c>
      <c r="T15" s="2" t="s">
        <v>56</v>
      </c>
      <c r="U15" s="2" t="s">
        <v>56</v>
      </c>
      <c r="V15" s="2" t="s">
        <v>56</v>
      </c>
      <c r="W15" s="2"/>
      <c r="X15" s="2"/>
      <c r="Y15" s="2"/>
    </row>
    <row r="16" spans="1:25" x14ac:dyDescent="0.3">
      <c r="A16" s="166">
        <v>2380</v>
      </c>
      <c r="B16" s="41">
        <v>43550</v>
      </c>
      <c r="C16" s="71" t="b">
        <v>0</v>
      </c>
      <c r="D16" s="40" t="s">
        <v>88</v>
      </c>
      <c r="E16" s="42">
        <v>2</v>
      </c>
      <c r="F16" s="166">
        <v>7</v>
      </c>
      <c r="G16" s="40">
        <v>1.68</v>
      </c>
      <c r="H16" s="62">
        <v>9</v>
      </c>
      <c r="I16" s="20">
        <v>6.1949241234955528</v>
      </c>
      <c r="J16" s="18">
        <v>1.8203275159529486</v>
      </c>
      <c r="K16" s="18">
        <v>2.3800763972657819</v>
      </c>
      <c r="L16" s="18">
        <v>0.38419782870928826</v>
      </c>
      <c r="M16" s="18">
        <v>0.2938417775044207</v>
      </c>
      <c r="N16" s="18">
        <v>0.16142247750981964</v>
      </c>
      <c r="O16" s="21">
        <v>1.3074989947728186</v>
      </c>
      <c r="P16">
        <v>7.05</v>
      </c>
      <c r="Q16" s="4">
        <v>289.44024999999999</v>
      </c>
      <c r="R16" s="2">
        <v>799.87499999999989</v>
      </c>
      <c r="S16" s="115">
        <v>240.54375000000002</v>
      </c>
      <c r="T16" s="2">
        <v>794.52150000000006</v>
      </c>
      <c r="U16">
        <f t="shared" ref="U16:U17" si="8">Q16+S16/2</f>
        <v>409.71212500000001</v>
      </c>
      <c r="V16">
        <f t="shared" ref="V16:V17" si="9">R16+T16/2</f>
        <v>1197.1357499999999</v>
      </c>
      <c r="W16" s="2"/>
    </row>
    <row r="17" spans="1:25" x14ac:dyDescent="0.3">
      <c r="A17" s="166">
        <v>2407</v>
      </c>
      <c r="B17" s="41">
        <v>43578</v>
      </c>
      <c r="C17" s="71" t="b">
        <v>0</v>
      </c>
      <c r="D17" s="40" t="s">
        <v>89</v>
      </c>
      <c r="E17" s="42">
        <v>2</v>
      </c>
      <c r="F17" s="166">
        <v>8</v>
      </c>
      <c r="G17" s="40">
        <v>2.06</v>
      </c>
      <c r="H17" s="62">
        <v>5</v>
      </c>
      <c r="I17" s="20"/>
      <c r="J17" s="18"/>
      <c r="K17" s="18"/>
      <c r="L17" s="18"/>
      <c r="M17" s="18"/>
      <c r="N17" s="18"/>
      <c r="O17" s="21"/>
      <c r="P17" s="3"/>
      <c r="Q17" s="4">
        <v>246.49199999999999</v>
      </c>
      <c r="R17" s="2">
        <v>832.19350000000009</v>
      </c>
      <c r="S17" s="115">
        <v>215.54150000000001</v>
      </c>
      <c r="T17" s="2">
        <v>777.40375000000006</v>
      </c>
      <c r="U17">
        <f t="shared" si="8"/>
        <v>354.26274999999998</v>
      </c>
      <c r="V17">
        <f t="shared" si="9"/>
        <v>1220.8953750000001</v>
      </c>
      <c r="W17" s="2"/>
    </row>
    <row r="18" spans="1:25" x14ac:dyDescent="0.3">
      <c r="A18" s="166">
        <v>2408</v>
      </c>
      <c r="B18" s="41">
        <v>43578</v>
      </c>
      <c r="C18" s="71" t="b">
        <v>1</v>
      </c>
      <c r="D18" s="40" t="s">
        <v>88</v>
      </c>
      <c r="E18" s="42">
        <v>1</v>
      </c>
      <c r="F18" s="166">
        <v>8</v>
      </c>
      <c r="G18" s="40">
        <v>2.1800000000000002</v>
      </c>
      <c r="H18" s="62">
        <v>5</v>
      </c>
      <c r="I18" s="20"/>
      <c r="J18" s="18"/>
      <c r="K18" s="18"/>
      <c r="L18" s="18"/>
      <c r="M18" s="18"/>
      <c r="N18" s="18"/>
      <c r="O18" s="21"/>
      <c r="P18" s="3"/>
      <c r="Q18" s="4" t="s">
        <v>56</v>
      </c>
      <c r="R18" s="2" t="s">
        <v>56</v>
      </c>
      <c r="S18" s="4" t="s">
        <v>56</v>
      </c>
      <c r="T18" s="2" t="s">
        <v>56</v>
      </c>
      <c r="U18" s="2" t="s">
        <v>56</v>
      </c>
      <c r="V18" s="2" t="s">
        <v>56</v>
      </c>
      <c r="W18" s="2"/>
      <c r="X18" s="2"/>
      <c r="Y18" s="2"/>
    </row>
    <row r="19" spans="1:25" x14ac:dyDescent="0.3">
      <c r="A19" s="59">
        <v>2409</v>
      </c>
      <c r="B19" s="41">
        <v>43592</v>
      </c>
      <c r="C19" s="71" t="b">
        <v>1</v>
      </c>
      <c r="D19" s="40" t="s">
        <v>88</v>
      </c>
      <c r="E19" s="59">
        <v>3</v>
      </c>
      <c r="F19" s="59">
        <v>9</v>
      </c>
      <c r="G19" s="40">
        <v>1.76</v>
      </c>
      <c r="H19" s="43">
        <v>7</v>
      </c>
      <c r="I19" s="20"/>
      <c r="J19" s="18"/>
      <c r="K19" s="18"/>
      <c r="L19" s="18"/>
      <c r="M19" s="18"/>
      <c r="N19" s="18"/>
      <c r="O19" s="21"/>
      <c r="P19" s="3"/>
      <c r="Q19" s="4" t="s">
        <v>56</v>
      </c>
      <c r="R19" s="2" t="s">
        <v>56</v>
      </c>
      <c r="S19" s="4" t="s">
        <v>56</v>
      </c>
      <c r="T19" s="2" t="s">
        <v>56</v>
      </c>
      <c r="U19" s="2" t="s">
        <v>56</v>
      </c>
      <c r="V19" s="2" t="s">
        <v>56</v>
      </c>
      <c r="W19" s="2"/>
      <c r="X19" s="2"/>
      <c r="Y19" s="2"/>
    </row>
    <row r="20" spans="1:25" ht="16.2" thickBot="1" x14ac:dyDescent="0.35">
      <c r="A20" s="60">
        <v>2410</v>
      </c>
      <c r="B20" s="41">
        <v>43592</v>
      </c>
      <c r="C20" s="72" t="b">
        <v>1</v>
      </c>
      <c r="D20" s="40" t="s">
        <v>89</v>
      </c>
      <c r="E20" s="60">
        <v>3</v>
      </c>
      <c r="F20" s="60">
        <v>9</v>
      </c>
      <c r="G20" s="40">
        <v>1.84</v>
      </c>
      <c r="H20" s="43">
        <v>7</v>
      </c>
      <c r="I20" s="22"/>
      <c r="J20" s="19"/>
      <c r="K20" s="19"/>
      <c r="L20" s="19"/>
      <c r="M20" s="19"/>
      <c r="N20" s="19"/>
      <c r="O20" s="23"/>
      <c r="P20" s="5"/>
      <c r="Q20" s="4" t="s">
        <v>56</v>
      </c>
      <c r="R20" s="2" t="s">
        <v>56</v>
      </c>
      <c r="S20" s="4" t="s">
        <v>56</v>
      </c>
      <c r="T20" s="2" t="s">
        <v>56</v>
      </c>
      <c r="U20" s="2" t="s">
        <v>56</v>
      </c>
      <c r="V20" s="2" t="s">
        <v>56</v>
      </c>
      <c r="W20" s="2"/>
      <c r="X20" s="2"/>
      <c r="Y20" s="2"/>
    </row>
    <row r="21" spans="1:25" x14ac:dyDescent="0.3">
      <c r="V21" s="4"/>
      <c r="W21" s="2"/>
    </row>
  </sheetData>
  <mergeCells count="3">
    <mergeCell ref="I1:O1"/>
    <mergeCell ref="P1:S1"/>
    <mergeCell ref="T1:W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415"/>
  <sheetViews>
    <sheetView topLeftCell="H1" workbookViewId="0">
      <selection activeCell="R8" sqref="R8"/>
    </sheetView>
  </sheetViews>
  <sheetFormatPr defaultColWidth="11" defaultRowHeight="15.6" x14ac:dyDescent="0.3"/>
  <cols>
    <col min="1" max="2" width="11" style="85"/>
    <col min="3" max="3" width="19.69921875" style="85" customWidth="1"/>
    <col min="4" max="5" width="11" style="85"/>
    <col min="6" max="6" width="11.796875" style="85" bestFit="1" customWidth="1"/>
    <col min="7" max="7" width="20.69921875" style="85" bestFit="1" customWidth="1"/>
    <col min="8" max="8" width="20.69921875" style="85" customWidth="1"/>
    <col min="9" max="16" width="11" style="85"/>
    <col min="17" max="17" width="11" style="136"/>
    <col min="18" max="16384" width="11" style="85"/>
  </cols>
  <sheetData>
    <row r="1" spans="1:17" ht="16.2" thickBot="1" x14ac:dyDescent="0.35">
      <c r="A1" s="93" t="s">
        <v>0</v>
      </c>
      <c r="B1" s="93" t="s">
        <v>29</v>
      </c>
      <c r="C1" s="93" t="s">
        <v>57</v>
      </c>
      <c r="D1" s="93" t="s">
        <v>1</v>
      </c>
      <c r="E1" s="93" t="s">
        <v>2</v>
      </c>
      <c r="F1" s="93" t="s">
        <v>30</v>
      </c>
      <c r="G1" s="97" t="s">
        <v>28</v>
      </c>
      <c r="H1" s="86" t="s">
        <v>158</v>
      </c>
      <c r="I1" s="134" t="s">
        <v>153</v>
      </c>
      <c r="J1" s="88" t="s">
        <v>50</v>
      </c>
      <c r="K1" s="88" t="s">
        <v>52</v>
      </c>
      <c r="L1" s="88" t="s">
        <v>53</v>
      </c>
      <c r="M1" s="88" t="s">
        <v>155</v>
      </c>
      <c r="N1" s="88" t="s">
        <v>51</v>
      </c>
      <c r="O1" s="88" t="s">
        <v>156</v>
      </c>
      <c r="P1" s="88" t="s">
        <v>157</v>
      </c>
      <c r="Q1" s="138" t="s">
        <v>154</v>
      </c>
    </row>
    <row r="2" spans="1:17" ht="16.2" thickBot="1" x14ac:dyDescent="0.35">
      <c r="A2" s="146">
        <v>2334</v>
      </c>
      <c r="B2" s="135">
        <v>43403</v>
      </c>
      <c r="C2" s="71" t="b">
        <v>0</v>
      </c>
      <c r="D2" s="85" t="s">
        <v>88</v>
      </c>
      <c r="E2" s="71">
        <v>1</v>
      </c>
      <c r="F2" s="71">
        <v>1</v>
      </c>
      <c r="G2" s="136">
        <v>12</v>
      </c>
      <c r="H2" s="136" t="s">
        <v>213</v>
      </c>
      <c r="I2" s="134">
        <v>-40</v>
      </c>
      <c r="J2" s="85">
        <v>7.4</v>
      </c>
      <c r="K2" s="85">
        <v>98.8</v>
      </c>
      <c r="L2" s="85">
        <v>36</v>
      </c>
      <c r="M2" s="85">
        <v>-2.1</v>
      </c>
      <c r="N2" s="85">
        <v>22.7</v>
      </c>
      <c r="O2" s="85">
        <v>87</v>
      </c>
      <c r="P2" s="85">
        <v>5.4</v>
      </c>
      <c r="Q2" s="168">
        <v>1</v>
      </c>
    </row>
    <row r="3" spans="1:17" ht="16.2" thickBot="1" x14ac:dyDescent="0.35">
      <c r="A3" s="146">
        <v>2335</v>
      </c>
      <c r="B3" s="135">
        <v>43403</v>
      </c>
      <c r="C3" s="71" t="b">
        <v>0</v>
      </c>
      <c r="D3" s="85" t="s">
        <v>89</v>
      </c>
      <c r="E3" s="71">
        <v>2</v>
      </c>
      <c r="F3" s="71">
        <v>1</v>
      </c>
      <c r="G3" s="136">
        <v>12</v>
      </c>
      <c r="H3" s="136" t="s">
        <v>213</v>
      </c>
      <c r="I3" s="134">
        <v>-40</v>
      </c>
      <c r="J3" s="85">
        <v>7.27</v>
      </c>
      <c r="K3" s="85">
        <v>85.1</v>
      </c>
      <c r="L3" s="85">
        <v>41</v>
      </c>
      <c r="M3" s="85">
        <v>-1.4</v>
      </c>
      <c r="N3" s="85">
        <v>23.2</v>
      </c>
      <c r="O3" s="85">
        <v>104</v>
      </c>
      <c r="P3" s="85">
        <v>6.4</v>
      </c>
      <c r="Q3" s="168">
        <v>0.7</v>
      </c>
    </row>
    <row r="4" spans="1:17" ht="16.2" thickBot="1" x14ac:dyDescent="0.35">
      <c r="A4" s="147">
        <v>2343</v>
      </c>
      <c r="B4" s="137">
        <v>43411</v>
      </c>
      <c r="C4" s="71" t="b">
        <v>0</v>
      </c>
      <c r="D4" s="88" t="s">
        <v>88</v>
      </c>
      <c r="E4" s="75">
        <v>2</v>
      </c>
      <c r="F4" s="71">
        <v>2</v>
      </c>
      <c r="G4" s="138">
        <v>12</v>
      </c>
      <c r="H4" s="136" t="s">
        <v>213</v>
      </c>
      <c r="I4" s="134">
        <v>-40</v>
      </c>
      <c r="J4" s="88">
        <v>7.5279999999999996</v>
      </c>
      <c r="K4" s="88" t="s">
        <v>56</v>
      </c>
      <c r="L4" s="88">
        <v>33</v>
      </c>
      <c r="M4" s="88">
        <v>4.8</v>
      </c>
      <c r="N4" s="88">
        <v>28.8</v>
      </c>
      <c r="O4" s="88">
        <v>100</v>
      </c>
      <c r="P4" s="88">
        <v>7.3</v>
      </c>
      <c r="Q4" s="138">
        <v>1.3</v>
      </c>
    </row>
    <row r="5" spans="1:17" ht="16.2" thickBot="1" x14ac:dyDescent="0.35">
      <c r="A5" s="147">
        <v>2344</v>
      </c>
      <c r="B5" s="137">
        <v>43411</v>
      </c>
      <c r="C5" s="71" t="b">
        <v>0</v>
      </c>
      <c r="D5" s="88" t="s">
        <v>88</v>
      </c>
      <c r="E5" s="75">
        <v>1</v>
      </c>
      <c r="F5" s="71">
        <v>2</v>
      </c>
      <c r="G5" s="138">
        <v>14</v>
      </c>
      <c r="H5" s="136" t="s">
        <v>213</v>
      </c>
      <c r="I5" s="134">
        <v>-40</v>
      </c>
      <c r="J5" s="88">
        <v>7.4550000000000001</v>
      </c>
      <c r="K5" s="88">
        <v>99.1</v>
      </c>
      <c r="L5" s="88">
        <v>37.1</v>
      </c>
      <c r="M5" s="88">
        <v>2.2000000000000002</v>
      </c>
      <c r="N5" s="88">
        <v>26.4</v>
      </c>
      <c r="O5" s="88">
        <v>106</v>
      </c>
      <c r="P5" s="88">
        <v>6.2</v>
      </c>
      <c r="Q5" s="138">
        <v>0.8</v>
      </c>
    </row>
    <row r="6" spans="1:17" ht="16.2" thickBot="1" x14ac:dyDescent="0.35">
      <c r="A6" s="148">
        <v>2350</v>
      </c>
      <c r="B6" s="140">
        <v>43424</v>
      </c>
      <c r="C6" s="71" t="b">
        <v>0</v>
      </c>
      <c r="D6" s="139" t="s">
        <v>88</v>
      </c>
      <c r="E6" s="79">
        <v>1</v>
      </c>
      <c r="F6" s="71">
        <v>3</v>
      </c>
      <c r="G6" s="141">
        <v>6</v>
      </c>
      <c r="H6" s="136" t="s">
        <v>213</v>
      </c>
      <c r="I6" s="134">
        <v>-40</v>
      </c>
      <c r="J6" s="139">
        <v>7.4</v>
      </c>
      <c r="K6" s="139">
        <v>105</v>
      </c>
      <c r="L6" s="139">
        <v>43</v>
      </c>
      <c r="M6" s="139">
        <v>3.7</v>
      </c>
      <c r="N6" s="139">
        <v>27.8</v>
      </c>
      <c r="O6" s="139">
        <v>105</v>
      </c>
      <c r="P6" s="139">
        <v>3.4</v>
      </c>
      <c r="Q6" s="141">
        <v>1.6</v>
      </c>
    </row>
    <row r="7" spans="1:17" ht="16.2" thickBot="1" x14ac:dyDescent="0.35">
      <c r="A7" s="149">
        <v>2351</v>
      </c>
      <c r="B7" s="143">
        <v>43424</v>
      </c>
      <c r="C7" s="71" t="b">
        <v>0</v>
      </c>
      <c r="D7" s="142" t="s">
        <v>88</v>
      </c>
      <c r="E7" s="83">
        <v>2</v>
      </c>
      <c r="F7" s="71">
        <v>3</v>
      </c>
      <c r="G7" s="144">
        <v>6</v>
      </c>
      <c r="H7" s="136" t="s">
        <v>213</v>
      </c>
      <c r="I7" s="134">
        <v>-40</v>
      </c>
      <c r="J7" s="142">
        <v>7.4160000000000004</v>
      </c>
      <c r="K7" s="142">
        <v>100</v>
      </c>
      <c r="L7" s="142">
        <v>40.1</v>
      </c>
      <c r="M7" s="142">
        <v>1.2</v>
      </c>
      <c r="N7" s="142">
        <v>25.5</v>
      </c>
      <c r="O7" s="142">
        <v>116</v>
      </c>
      <c r="P7" s="142">
        <v>3.9</v>
      </c>
      <c r="Q7" s="144">
        <v>0.8</v>
      </c>
    </row>
    <row r="8" spans="1:17" ht="16.2" thickBot="1" x14ac:dyDescent="0.35">
      <c r="A8" s="147">
        <v>2367</v>
      </c>
      <c r="B8" s="137">
        <v>43507</v>
      </c>
      <c r="C8" s="71" t="b">
        <v>0</v>
      </c>
      <c r="D8" s="88" t="s">
        <v>89</v>
      </c>
      <c r="E8" s="75">
        <v>2</v>
      </c>
      <c r="F8" s="71">
        <v>4</v>
      </c>
      <c r="G8" s="138">
        <v>1</v>
      </c>
      <c r="H8" s="136" t="s">
        <v>213</v>
      </c>
      <c r="I8" s="134">
        <v>-40</v>
      </c>
      <c r="J8" s="88">
        <v>7.4089999999999998</v>
      </c>
      <c r="K8" s="88">
        <v>93.6</v>
      </c>
      <c r="L8" s="88">
        <v>35.200000000000003</v>
      </c>
      <c r="M8" s="88">
        <v>-1.8</v>
      </c>
      <c r="N8" s="88">
        <v>22.9</v>
      </c>
      <c r="O8" s="88">
        <v>112</v>
      </c>
      <c r="P8" s="88" t="s">
        <v>56</v>
      </c>
      <c r="Q8" s="138">
        <v>1</v>
      </c>
    </row>
    <row r="9" spans="1:17" ht="16.2" thickBot="1" x14ac:dyDescent="0.35">
      <c r="A9" s="147">
        <v>2368</v>
      </c>
      <c r="B9" s="137">
        <v>43507</v>
      </c>
      <c r="C9" s="71" t="b">
        <v>1</v>
      </c>
      <c r="D9" s="88" t="s">
        <v>88</v>
      </c>
      <c r="E9" s="75">
        <v>1</v>
      </c>
      <c r="F9" s="71">
        <v>4</v>
      </c>
      <c r="G9" s="138">
        <v>1</v>
      </c>
      <c r="H9" s="136" t="s">
        <v>213</v>
      </c>
      <c r="I9" s="134">
        <v>-40</v>
      </c>
      <c r="J9" s="88">
        <v>7.3810000000000002</v>
      </c>
      <c r="K9" s="88">
        <v>90.5</v>
      </c>
      <c r="L9" s="88">
        <v>40.9</v>
      </c>
      <c r="M9" s="88">
        <v>-0.7</v>
      </c>
      <c r="N9" s="88">
        <v>23.8</v>
      </c>
      <c r="O9" s="88">
        <v>93</v>
      </c>
      <c r="P9" s="88">
        <v>6.4</v>
      </c>
      <c r="Q9" s="138">
        <v>9</v>
      </c>
    </row>
    <row r="10" spans="1:17" ht="16.2" thickBot="1" x14ac:dyDescent="0.35">
      <c r="A10" s="147">
        <v>2370</v>
      </c>
      <c r="B10" s="137">
        <v>43514</v>
      </c>
      <c r="C10" s="71" t="b">
        <v>0</v>
      </c>
      <c r="D10" s="88" t="s">
        <v>89</v>
      </c>
      <c r="E10" s="75">
        <v>2</v>
      </c>
      <c r="F10" s="71">
        <v>5</v>
      </c>
      <c r="G10" s="138">
        <v>16</v>
      </c>
      <c r="H10" s="136" t="s">
        <v>213</v>
      </c>
      <c r="I10" s="134">
        <v>-40</v>
      </c>
      <c r="J10" s="88">
        <v>7.4820000000000002</v>
      </c>
      <c r="K10" s="88">
        <v>110</v>
      </c>
      <c r="L10" s="88">
        <v>36.5</v>
      </c>
      <c r="M10" s="88">
        <v>3.8</v>
      </c>
      <c r="N10" s="88">
        <v>27.9</v>
      </c>
      <c r="O10" s="88">
        <v>96</v>
      </c>
      <c r="P10" s="88">
        <v>7.7</v>
      </c>
      <c r="Q10" s="138">
        <v>1.3</v>
      </c>
    </row>
    <row r="11" spans="1:17" ht="16.2" thickBot="1" x14ac:dyDescent="0.35">
      <c r="A11" s="146">
        <v>2371</v>
      </c>
      <c r="B11" s="137">
        <v>43514</v>
      </c>
      <c r="C11" s="71" t="b">
        <v>1</v>
      </c>
      <c r="D11" s="85" t="s">
        <v>88</v>
      </c>
      <c r="E11" s="75" t="s">
        <v>56</v>
      </c>
      <c r="F11" s="71">
        <v>5</v>
      </c>
      <c r="G11" s="138">
        <v>16</v>
      </c>
      <c r="H11" s="136" t="s">
        <v>213</v>
      </c>
      <c r="I11" s="134">
        <v>-40</v>
      </c>
      <c r="J11" s="85">
        <v>7.4880000000000004</v>
      </c>
      <c r="K11" s="85">
        <v>71.900000000000006</v>
      </c>
      <c r="L11" s="85">
        <v>43.6</v>
      </c>
      <c r="M11" s="85">
        <v>8.8000000000000007</v>
      </c>
      <c r="N11" s="85" t="s">
        <v>56</v>
      </c>
      <c r="O11" s="85">
        <v>38</v>
      </c>
      <c r="P11" s="86">
        <v>6</v>
      </c>
      <c r="Q11" s="138">
        <v>4.2</v>
      </c>
    </row>
    <row r="12" spans="1:17" ht="16.2" thickBot="1" x14ac:dyDescent="0.35">
      <c r="A12" s="147">
        <v>2374</v>
      </c>
      <c r="B12" s="137">
        <v>43529</v>
      </c>
      <c r="C12" s="71" t="b">
        <v>0</v>
      </c>
      <c r="D12" s="88" t="s">
        <v>88</v>
      </c>
      <c r="E12" s="75">
        <v>1</v>
      </c>
      <c r="F12" s="71">
        <v>6</v>
      </c>
      <c r="G12" s="138">
        <v>21</v>
      </c>
      <c r="H12" s="136" t="s">
        <v>213</v>
      </c>
      <c r="I12" s="134">
        <v>-40</v>
      </c>
      <c r="J12" s="88">
        <v>7.4740000000000002</v>
      </c>
      <c r="K12" s="88">
        <v>98.2</v>
      </c>
      <c r="L12" s="88">
        <v>35</v>
      </c>
      <c r="M12" s="88">
        <v>2.4</v>
      </c>
      <c r="N12" s="88">
        <v>26.5</v>
      </c>
      <c r="O12" s="88">
        <v>108</v>
      </c>
      <c r="P12" s="88">
        <v>5.9</v>
      </c>
      <c r="Q12" s="138">
        <v>1.5</v>
      </c>
    </row>
    <row r="13" spans="1:17" ht="16.2" thickBot="1" x14ac:dyDescent="0.35">
      <c r="A13" s="147">
        <v>2375</v>
      </c>
      <c r="B13" s="137">
        <v>43529</v>
      </c>
      <c r="C13" s="71" t="b">
        <v>1</v>
      </c>
      <c r="D13" s="88" t="s">
        <v>88</v>
      </c>
      <c r="E13" s="75" t="s">
        <v>56</v>
      </c>
      <c r="F13" s="71">
        <v>6</v>
      </c>
      <c r="G13" s="138">
        <v>21</v>
      </c>
      <c r="H13" s="136" t="s">
        <v>213</v>
      </c>
      <c r="I13" s="134">
        <v>-40</v>
      </c>
      <c r="J13" s="88">
        <v>7.4340000000000002</v>
      </c>
      <c r="K13" s="88">
        <v>80.400000000000006</v>
      </c>
      <c r="L13" s="88">
        <v>45.3</v>
      </c>
      <c r="M13" s="88">
        <v>5.3</v>
      </c>
      <c r="N13" s="88">
        <v>29.2</v>
      </c>
      <c r="O13" s="88">
        <v>122</v>
      </c>
      <c r="P13" s="88">
        <v>6.1</v>
      </c>
      <c r="Q13" s="138">
        <v>1.9</v>
      </c>
    </row>
    <row r="14" spans="1:17" ht="16.2" thickBot="1" x14ac:dyDescent="0.35">
      <c r="A14" s="147">
        <v>2379</v>
      </c>
      <c r="B14" s="137">
        <v>43550</v>
      </c>
      <c r="C14" s="71" t="b">
        <v>1</v>
      </c>
      <c r="D14" s="88" t="s">
        <v>88</v>
      </c>
      <c r="E14" s="75">
        <v>1</v>
      </c>
      <c r="F14" s="71">
        <v>7</v>
      </c>
      <c r="G14" s="138">
        <v>10</v>
      </c>
      <c r="H14" s="136" t="s">
        <v>213</v>
      </c>
      <c r="I14" s="134">
        <v>-40</v>
      </c>
      <c r="J14" s="88">
        <v>7.3860000000000001</v>
      </c>
      <c r="K14" s="88">
        <v>86.2</v>
      </c>
      <c r="L14" s="88">
        <v>43.4</v>
      </c>
      <c r="M14" s="88">
        <v>0.8</v>
      </c>
      <c r="N14" s="88">
        <v>25.2</v>
      </c>
      <c r="O14" s="88">
        <v>84</v>
      </c>
      <c r="P14" s="88">
        <v>5</v>
      </c>
      <c r="Q14" s="138">
        <v>1.9</v>
      </c>
    </row>
    <row r="15" spans="1:17" ht="16.2" thickBot="1" x14ac:dyDescent="0.35">
      <c r="A15" s="147">
        <v>2380</v>
      </c>
      <c r="B15" s="137">
        <v>43550</v>
      </c>
      <c r="C15" s="71" t="b">
        <v>0</v>
      </c>
      <c r="D15" s="88" t="s">
        <v>88</v>
      </c>
      <c r="E15" s="75">
        <v>2</v>
      </c>
      <c r="F15" s="71">
        <v>7</v>
      </c>
      <c r="G15" s="138">
        <v>9</v>
      </c>
      <c r="H15" s="136" t="s">
        <v>213</v>
      </c>
      <c r="I15" s="134">
        <v>-40</v>
      </c>
      <c r="J15" s="88">
        <v>7.444</v>
      </c>
      <c r="K15" s="88">
        <v>105</v>
      </c>
      <c r="L15" s="88">
        <v>35.299999999999997</v>
      </c>
      <c r="M15" s="88">
        <v>0.5</v>
      </c>
      <c r="N15" s="88">
        <v>24.9</v>
      </c>
      <c r="O15" s="88">
        <v>96</v>
      </c>
      <c r="P15" s="88">
        <v>6</v>
      </c>
      <c r="Q15" s="138">
        <v>2.2999999999999998</v>
      </c>
    </row>
    <row r="16" spans="1:17" ht="16.2" thickBot="1" x14ac:dyDescent="0.35">
      <c r="A16" s="147">
        <v>2407</v>
      </c>
      <c r="B16" s="137">
        <v>43578</v>
      </c>
      <c r="C16" s="71" t="b">
        <v>0</v>
      </c>
      <c r="D16" s="88" t="s">
        <v>89</v>
      </c>
      <c r="E16" s="75">
        <v>2</v>
      </c>
      <c r="F16" s="71">
        <v>8</v>
      </c>
      <c r="G16" s="138">
        <v>5</v>
      </c>
      <c r="H16" s="136" t="s">
        <v>213</v>
      </c>
      <c r="I16" s="134">
        <v>-40</v>
      </c>
      <c r="J16" s="88">
        <v>7.4169999999999998</v>
      </c>
      <c r="K16" s="88">
        <v>93.1</v>
      </c>
      <c r="L16" s="88">
        <v>38.6</v>
      </c>
      <c r="M16" s="88">
        <v>0.5</v>
      </c>
      <c r="N16" s="88">
        <v>24.9</v>
      </c>
      <c r="O16" s="88">
        <v>102</v>
      </c>
      <c r="P16" s="88">
        <v>1.7</v>
      </c>
      <c r="Q16" s="138">
        <v>0.8</v>
      </c>
    </row>
    <row r="17" spans="1:17" ht="16.2" thickBot="1" x14ac:dyDescent="0.35">
      <c r="A17" s="147">
        <v>2408</v>
      </c>
      <c r="B17" s="137">
        <v>43578</v>
      </c>
      <c r="C17" s="71" t="b">
        <v>1</v>
      </c>
      <c r="D17" s="88" t="s">
        <v>88</v>
      </c>
      <c r="E17" s="75">
        <v>1</v>
      </c>
      <c r="F17" s="71">
        <v>8</v>
      </c>
      <c r="G17" s="138">
        <v>5</v>
      </c>
      <c r="H17" s="136" t="s">
        <v>213</v>
      </c>
      <c r="I17" s="134">
        <v>-40</v>
      </c>
      <c r="J17" s="88">
        <v>7.4139999999999997</v>
      </c>
      <c r="K17" s="88">
        <v>102</v>
      </c>
      <c r="L17" s="88">
        <v>41.1</v>
      </c>
      <c r="M17" s="88">
        <v>1.6</v>
      </c>
      <c r="N17" s="88">
        <v>25.9</v>
      </c>
      <c r="O17" s="88">
        <v>92</v>
      </c>
      <c r="P17" s="88">
        <v>5.2</v>
      </c>
      <c r="Q17" s="138">
        <v>1.4</v>
      </c>
    </row>
    <row r="18" spans="1:17" ht="16.2" thickBot="1" x14ac:dyDescent="0.35">
      <c r="A18" s="147">
        <v>2409</v>
      </c>
      <c r="B18" s="137">
        <v>43592</v>
      </c>
      <c r="C18" s="71" t="b">
        <v>1</v>
      </c>
      <c r="D18" s="88" t="s">
        <v>88</v>
      </c>
      <c r="E18" s="71">
        <v>3</v>
      </c>
      <c r="F18" s="71">
        <v>9</v>
      </c>
      <c r="G18" s="138">
        <v>7</v>
      </c>
      <c r="H18" s="136" t="s">
        <v>213</v>
      </c>
      <c r="I18" s="134">
        <v>-40</v>
      </c>
      <c r="J18" s="88">
        <v>7.39</v>
      </c>
      <c r="K18" s="88">
        <v>108</v>
      </c>
      <c r="L18" s="88">
        <v>37.299999999999997</v>
      </c>
      <c r="M18" s="88">
        <v>-2</v>
      </c>
      <c r="N18" s="88">
        <v>22.8</v>
      </c>
      <c r="O18" s="88">
        <v>92</v>
      </c>
      <c r="P18" s="88">
        <v>4.7</v>
      </c>
      <c r="Q18" s="138">
        <v>0.7</v>
      </c>
    </row>
    <row r="19" spans="1:17" x14ac:dyDescent="0.3">
      <c r="A19" s="147">
        <v>2410</v>
      </c>
      <c r="B19" s="137">
        <v>43592</v>
      </c>
      <c r="C19" s="72" t="b">
        <v>1</v>
      </c>
      <c r="D19" s="88" t="s">
        <v>89</v>
      </c>
      <c r="E19" s="72">
        <v>3</v>
      </c>
      <c r="F19" s="72">
        <v>9</v>
      </c>
      <c r="G19" s="138">
        <v>7</v>
      </c>
      <c r="H19" s="136" t="s">
        <v>213</v>
      </c>
      <c r="I19" s="134">
        <v>-40</v>
      </c>
      <c r="J19" s="88">
        <v>7.4020000000000001</v>
      </c>
      <c r="K19" s="88">
        <v>101</v>
      </c>
      <c r="L19" s="88">
        <v>35.299999999999997</v>
      </c>
      <c r="M19" s="88">
        <v>-2.2000000000000002</v>
      </c>
      <c r="N19" s="88">
        <v>22.6</v>
      </c>
      <c r="O19" s="88">
        <v>108</v>
      </c>
      <c r="P19" s="88">
        <v>4.5999999999999996</v>
      </c>
      <c r="Q19" s="138">
        <v>0.6</v>
      </c>
    </row>
    <row r="20" spans="1:17" x14ac:dyDescent="0.3">
      <c r="A20" s="146">
        <v>2334</v>
      </c>
      <c r="B20" s="135">
        <v>43403</v>
      </c>
      <c r="C20" s="71" t="b">
        <v>0</v>
      </c>
      <c r="D20" s="85" t="s">
        <v>88</v>
      </c>
      <c r="E20" s="71">
        <v>1</v>
      </c>
      <c r="F20" s="71">
        <v>1</v>
      </c>
      <c r="G20" s="136">
        <v>12</v>
      </c>
      <c r="H20" s="136" t="s">
        <v>159</v>
      </c>
      <c r="I20" s="145">
        <v>-30</v>
      </c>
      <c r="J20" s="88">
        <v>7.2679999999999998</v>
      </c>
      <c r="K20" s="88">
        <v>14.5</v>
      </c>
      <c r="L20" s="88">
        <v>37.6</v>
      </c>
      <c r="M20" s="88">
        <v>-9.1</v>
      </c>
      <c r="N20" s="88">
        <v>15.9</v>
      </c>
      <c r="O20" s="88">
        <v>105</v>
      </c>
      <c r="P20" s="88">
        <v>6.9</v>
      </c>
      <c r="Q20" s="168">
        <v>8.1999999999999993</v>
      </c>
    </row>
    <row r="21" spans="1:17" x14ac:dyDescent="0.3">
      <c r="A21" s="146">
        <v>2335</v>
      </c>
      <c r="B21" s="135">
        <v>43403</v>
      </c>
      <c r="C21" s="71" t="b">
        <v>0</v>
      </c>
      <c r="D21" s="85" t="s">
        <v>89</v>
      </c>
      <c r="E21" s="71">
        <v>2</v>
      </c>
      <c r="F21" s="71">
        <v>1</v>
      </c>
      <c r="G21" s="136">
        <v>12</v>
      </c>
      <c r="H21" s="136" t="s">
        <v>159</v>
      </c>
      <c r="I21" s="145">
        <v>-30</v>
      </c>
      <c r="J21" s="88">
        <v>7.2859999999999996</v>
      </c>
      <c r="K21" s="88">
        <v>16.100000000000001</v>
      </c>
      <c r="L21" s="88">
        <v>38.4</v>
      </c>
      <c r="M21" s="88">
        <v>-7.7</v>
      </c>
      <c r="N21" s="88">
        <v>16.8</v>
      </c>
      <c r="O21" s="88">
        <v>122</v>
      </c>
      <c r="P21" s="88">
        <v>7.7</v>
      </c>
      <c r="Q21" s="168">
        <v>6.5</v>
      </c>
    </row>
    <row r="22" spans="1:17" x14ac:dyDescent="0.3">
      <c r="A22" s="147">
        <v>2343</v>
      </c>
      <c r="B22" s="137">
        <v>43411</v>
      </c>
      <c r="C22" s="71" t="b">
        <v>0</v>
      </c>
      <c r="D22" s="88" t="s">
        <v>88</v>
      </c>
      <c r="E22" s="75">
        <v>2</v>
      </c>
      <c r="F22" s="71">
        <v>2</v>
      </c>
      <c r="G22" s="138">
        <v>12</v>
      </c>
      <c r="H22" s="136" t="s">
        <v>159</v>
      </c>
      <c r="I22" s="145">
        <v>-30</v>
      </c>
      <c r="J22" s="88">
        <v>7.2560000000000002</v>
      </c>
      <c r="K22" s="88">
        <v>88.8</v>
      </c>
      <c r="L22" s="88">
        <v>34.299999999999997</v>
      </c>
      <c r="M22" s="88">
        <v>-11.1</v>
      </c>
      <c r="N22" s="88">
        <v>15.6</v>
      </c>
      <c r="O22" s="88">
        <v>96</v>
      </c>
      <c r="P22" s="88">
        <v>12.8</v>
      </c>
      <c r="Q22" s="138">
        <v>10.8</v>
      </c>
    </row>
    <row r="23" spans="1:17" x14ac:dyDescent="0.3">
      <c r="A23" s="147">
        <v>2344</v>
      </c>
      <c r="B23" s="137">
        <v>43411</v>
      </c>
      <c r="C23" s="71" t="b">
        <v>0</v>
      </c>
      <c r="D23" s="88" t="s">
        <v>88</v>
      </c>
      <c r="E23" s="75">
        <v>1</v>
      </c>
      <c r="F23" s="71">
        <v>2</v>
      </c>
      <c r="G23" s="138">
        <v>14</v>
      </c>
      <c r="H23" s="136" t="s">
        <v>159</v>
      </c>
      <c r="I23" s="145">
        <v>-30</v>
      </c>
      <c r="J23" s="88">
        <v>7.3019999999999996</v>
      </c>
      <c r="K23" s="88">
        <v>12.7</v>
      </c>
      <c r="L23" s="88">
        <v>40</v>
      </c>
      <c r="M23" s="88">
        <v>-2.5</v>
      </c>
      <c r="N23" s="88">
        <v>20.8</v>
      </c>
      <c r="O23" s="88">
        <v>121</v>
      </c>
      <c r="P23" s="88">
        <v>8.1</v>
      </c>
      <c r="Q23" s="138">
        <v>4.5</v>
      </c>
    </row>
    <row r="24" spans="1:17" x14ac:dyDescent="0.3">
      <c r="A24" s="148">
        <v>2350</v>
      </c>
      <c r="B24" s="140">
        <v>43424</v>
      </c>
      <c r="C24" s="71" t="b">
        <v>0</v>
      </c>
      <c r="D24" s="139" t="s">
        <v>88</v>
      </c>
      <c r="E24" s="79">
        <v>1</v>
      </c>
      <c r="F24" s="71">
        <v>3</v>
      </c>
      <c r="G24" s="141">
        <v>6</v>
      </c>
      <c r="H24" s="136" t="s">
        <v>159</v>
      </c>
      <c r="I24" s="145">
        <v>-30</v>
      </c>
      <c r="J24" s="139">
        <v>7.2990000000000004</v>
      </c>
      <c r="K24" s="139">
        <v>13.1</v>
      </c>
      <c r="L24" s="139">
        <v>50.5</v>
      </c>
      <c r="M24" s="139">
        <v>-2.2000000000000002</v>
      </c>
      <c r="N24" s="139">
        <v>21</v>
      </c>
      <c r="O24" s="139">
        <v>116</v>
      </c>
      <c r="P24" s="139">
        <v>3.7</v>
      </c>
      <c r="Q24" s="141">
        <v>4.5999999999999996</v>
      </c>
    </row>
    <row r="25" spans="1:17" x14ac:dyDescent="0.3">
      <c r="A25" s="149">
        <v>2351</v>
      </c>
      <c r="B25" s="143">
        <v>43424</v>
      </c>
      <c r="C25" s="71" t="b">
        <v>0</v>
      </c>
      <c r="D25" s="142" t="s">
        <v>88</v>
      </c>
      <c r="E25" s="83">
        <v>2</v>
      </c>
      <c r="F25" s="71">
        <v>3</v>
      </c>
      <c r="G25" s="144">
        <v>6</v>
      </c>
      <c r="H25" s="136" t="s">
        <v>159</v>
      </c>
      <c r="I25" s="145">
        <v>-30</v>
      </c>
      <c r="J25" s="142">
        <v>7.3029999999999999</v>
      </c>
      <c r="K25" s="142">
        <v>12.8</v>
      </c>
      <c r="L25" s="142">
        <v>50.8</v>
      </c>
      <c r="M25" s="142">
        <v>-2</v>
      </c>
      <c r="N25" s="142">
        <v>20.9</v>
      </c>
      <c r="O25" s="142">
        <v>134</v>
      </c>
      <c r="P25" s="142">
        <v>4.8</v>
      </c>
      <c r="Q25" s="144">
        <v>4.5</v>
      </c>
    </row>
    <row r="26" spans="1:17" x14ac:dyDescent="0.3">
      <c r="A26" s="147">
        <v>2367</v>
      </c>
      <c r="B26" s="137">
        <v>43507</v>
      </c>
      <c r="C26" s="71" t="b">
        <v>0</v>
      </c>
      <c r="D26" s="88" t="s">
        <v>89</v>
      </c>
      <c r="E26" s="75">
        <v>2</v>
      </c>
      <c r="F26" s="71">
        <v>4</v>
      </c>
      <c r="G26" s="138">
        <v>1</v>
      </c>
      <c r="H26" s="136" t="s">
        <v>159</v>
      </c>
      <c r="I26" s="145">
        <v>-30</v>
      </c>
      <c r="J26" s="88">
        <v>7.2930000000000001</v>
      </c>
      <c r="K26" s="88">
        <v>15.1</v>
      </c>
      <c r="L26" s="88">
        <v>42</v>
      </c>
      <c r="M26" s="88">
        <v>-8.8000000000000007</v>
      </c>
      <c r="N26" s="88">
        <v>19.100000000000001</v>
      </c>
      <c r="O26" s="88">
        <v>126</v>
      </c>
      <c r="P26" s="88">
        <v>5.4</v>
      </c>
      <c r="Q26" s="138" t="s">
        <v>56</v>
      </c>
    </row>
    <row r="27" spans="1:17" x14ac:dyDescent="0.3">
      <c r="A27" s="147">
        <v>2368</v>
      </c>
      <c r="B27" s="137">
        <v>43507</v>
      </c>
      <c r="C27" s="71" t="b">
        <v>1</v>
      </c>
      <c r="D27" s="88" t="s">
        <v>88</v>
      </c>
      <c r="E27" s="75">
        <v>1</v>
      </c>
      <c r="F27" s="71">
        <v>4</v>
      </c>
      <c r="G27" s="138">
        <v>1</v>
      </c>
      <c r="H27" s="136" t="s">
        <v>159</v>
      </c>
      <c r="I27" s="145">
        <v>-30</v>
      </c>
      <c r="J27" s="88">
        <v>7.26</v>
      </c>
      <c r="K27" s="88">
        <v>15.2</v>
      </c>
      <c r="L27" s="88">
        <v>47.3</v>
      </c>
      <c r="M27" s="88">
        <v>-5.8</v>
      </c>
      <c r="N27" s="88">
        <v>18.600000000000001</v>
      </c>
      <c r="O27" s="88">
        <v>97</v>
      </c>
      <c r="P27" s="88">
        <v>8.1</v>
      </c>
      <c r="Q27" s="138">
        <v>1.2</v>
      </c>
    </row>
    <row r="28" spans="1:17" x14ac:dyDescent="0.3">
      <c r="A28" s="147">
        <v>2370</v>
      </c>
      <c r="B28" s="137">
        <v>43514</v>
      </c>
      <c r="C28" s="71" t="b">
        <v>0</v>
      </c>
      <c r="D28" s="88" t="s">
        <v>89</v>
      </c>
      <c r="E28" s="75">
        <v>2</v>
      </c>
      <c r="F28" s="71">
        <v>5</v>
      </c>
      <c r="G28" s="138">
        <v>16</v>
      </c>
      <c r="H28" s="136" t="s">
        <v>159</v>
      </c>
      <c r="I28" s="145">
        <v>-30</v>
      </c>
      <c r="J28" s="88">
        <v>7.3650000000000002</v>
      </c>
      <c r="K28" s="88">
        <v>13.6</v>
      </c>
      <c r="L28" s="88">
        <v>43.1</v>
      </c>
      <c r="M28" s="88">
        <v>-0.8</v>
      </c>
      <c r="N28" s="88">
        <v>22.4</v>
      </c>
      <c r="O28" s="88">
        <v>108</v>
      </c>
      <c r="P28" s="88">
        <v>8.6</v>
      </c>
      <c r="Q28" s="138">
        <v>5.3</v>
      </c>
    </row>
    <row r="29" spans="1:17" x14ac:dyDescent="0.3">
      <c r="A29" s="146">
        <v>2371</v>
      </c>
      <c r="B29" s="137">
        <v>43514</v>
      </c>
      <c r="C29" s="71" t="b">
        <v>1</v>
      </c>
      <c r="D29" s="85" t="s">
        <v>88</v>
      </c>
      <c r="E29" s="75" t="s">
        <v>56</v>
      </c>
      <c r="F29" s="71">
        <v>5</v>
      </c>
      <c r="G29" s="138">
        <v>16</v>
      </c>
      <c r="H29" s="136" t="s">
        <v>159</v>
      </c>
      <c r="I29" s="145">
        <v>-30</v>
      </c>
      <c r="J29" s="88">
        <v>7.4029999999999996</v>
      </c>
      <c r="K29" s="88">
        <v>12</v>
      </c>
      <c r="L29" s="88">
        <v>42.6</v>
      </c>
      <c r="M29" s="88">
        <v>1.7</v>
      </c>
      <c r="N29" s="88">
        <v>25.4</v>
      </c>
      <c r="O29" s="88">
        <v>40</v>
      </c>
      <c r="P29" s="86">
        <v>6.7</v>
      </c>
      <c r="Q29" s="138">
        <v>9.6</v>
      </c>
    </row>
    <row r="30" spans="1:17" x14ac:dyDescent="0.3">
      <c r="A30" s="147">
        <v>2374</v>
      </c>
      <c r="B30" s="137">
        <v>43529</v>
      </c>
      <c r="C30" s="71" t="b">
        <v>0</v>
      </c>
      <c r="D30" s="88" t="s">
        <v>88</v>
      </c>
      <c r="E30" s="75">
        <v>1</v>
      </c>
      <c r="F30" s="71">
        <v>6</v>
      </c>
      <c r="G30" s="138">
        <v>21</v>
      </c>
      <c r="H30" s="136" t="s">
        <v>159</v>
      </c>
      <c r="I30" s="145">
        <v>-30</v>
      </c>
      <c r="J30" s="88">
        <v>7.3680000000000003</v>
      </c>
      <c r="K30" s="88">
        <v>11.8</v>
      </c>
      <c r="L30" s="88">
        <v>20.3</v>
      </c>
      <c r="M30" s="88">
        <v>-3</v>
      </c>
      <c r="N30" s="88">
        <v>20.3</v>
      </c>
      <c r="O30" s="88">
        <v>121</v>
      </c>
      <c r="P30" s="88">
        <v>7.7</v>
      </c>
      <c r="Q30" s="138">
        <v>6.8</v>
      </c>
    </row>
    <row r="31" spans="1:17" x14ac:dyDescent="0.3">
      <c r="A31" s="147">
        <v>2375</v>
      </c>
      <c r="B31" s="137">
        <v>43529</v>
      </c>
      <c r="C31" s="71" t="b">
        <v>1</v>
      </c>
      <c r="D31" s="88" t="s">
        <v>88</v>
      </c>
      <c r="E31" s="75" t="s">
        <v>56</v>
      </c>
      <c r="F31" s="71">
        <v>6</v>
      </c>
      <c r="G31" s="138">
        <v>21</v>
      </c>
      <c r="H31" s="136" t="s">
        <v>159</v>
      </c>
      <c r="I31" s="145">
        <v>-30</v>
      </c>
      <c r="J31" s="88">
        <v>7.359</v>
      </c>
      <c r="K31" s="88">
        <v>37.200000000000003</v>
      </c>
      <c r="L31" s="88">
        <v>9.1</v>
      </c>
      <c r="M31" s="88">
        <v>-4</v>
      </c>
      <c r="N31" s="88">
        <v>19.399999999999999</v>
      </c>
      <c r="O31" s="88">
        <v>138</v>
      </c>
      <c r="P31" s="88">
        <v>7.33</v>
      </c>
      <c r="Q31" s="138">
        <v>9.9</v>
      </c>
    </row>
    <row r="32" spans="1:17" x14ac:dyDescent="0.3">
      <c r="A32" s="147">
        <v>2379</v>
      </c>
      <c r="B32" s="137">
        <v>43550</v>
      </c>
      <c r="C32" s="71" t="b">
        <v>1</v>
      </c>
      <c r="D32" s="88" t="s">
        <v>88</v>
      </c>
      <c r="E32" s="75">
        <v>1</v>
      </c>
      <c r="F32" s="71">
        <v>7</v>
      </c>
      <c r="G32" s="138">
        <v>10</v>
      </c>
      <c r="H32" s="136" t="s">
        <v>159</v>
      </c>
      <c r="I32" s="145">
        <v>-30</v>
      </c>
      <c r="J32" s="88">
        <v>7.3410000000000002</v>
      </c>
      <c r="K32" s="88" t="s">
        <v>56</v>
      </c>
      <c r="L32" s="88">
        <v>36.299999999999997</v>
      </c>
      <c r="M32" s="88">
        <v>-5.5</v>
      </c>
      <c r="N32" s="88">
        <v>18.600000000000001</v>
      </c>
      <c r="O32" s="88">
        <v>104</v>
      </c>
      <c r="P32" s="88">
        <v>5.7</v>
      </c>
      <c r="Q32" s="138">
        <v>7.4</v>
      </c>
    </row>
    <row r="33" spans="1:17" x14ac:dyDescent="0.3">
      <c r="A33" s="147">
        <v>2380</v>
      </c>
      <c r="B33" s="137">
        <v>43550</v>
      </c>
      <c r="C33" s="71" t="b">
        <v>0</v>
      </c>
      <c r="D33" s="88" t="s">
        <v>88</v>
      </c>
      <c r="E33" s="75">
        <v>2</v>
      </c>
      <c r="F33" s="71">
        <v>7</v>
      </c>
      <c r="G33" s="138">
        <v>9</v>
      </c>
      <c r="H33" s="136" t="s">
        <v>159</v>
      </c>
      <c r="I33" s="145">
        <v>-30</v>
      </c>
      <c r="J33" s="88">
        <v>7.2779999999999996</v>
      </c>
      <c r="K33" s="88">
        <v>14.9</v>
      </c>
      <c r="L33" s="88">
        <v>41.6</v>
      </c>
      <c r="M33" s="88">
        <v>-7</v>
      </c>
      <c r="N33" s="88">
        <v>17.5</v>
      </c>
      <c r="O33" s="88">
        <v>109</v>
      </c>
      <c r="P33" s="88">
        <v>6.6</v>
      </c>
      <c r="Q33" s="138">
        <v>7.4</v>
      </c>
    </row>
    <row r="34" spans="1:17" x14ac:dyDescent="0.3">
      <c r="A34" s="147">
        <v>2407</v>
      </c>
      <c r="B34" s="137">
        <v>43578</v>
      </c>
      <c r="C34" s="71" t="b">
        <v>0</v>
      </c>
      <c r="D34" s="88" t="s">
        <v>89</v>
      </c>
      <c r="E34" s="75">
        <v>2</v>
      </c>
      <c r="F34" s="71">
        <v>8</v>
      </c>
      <c r="G34" s="138">
        <v>5</v>
      </c>
      <c r="H34" s="136" t="s">
        <v>159</v>
      </c>
      <c r="I34" s="145">
        <v>-30</v>
      </c>
      <c r="J34" s="88">
        <v>7.3390000000000004</v>
      </c>
      <c r="K34" s="88">
        <v>14.2</v>
      </c>
      <c r="L34" s="88">
        <v>39.6</v>
      </c>
      <c r="M34" s="88">
        <v>-4.0999999999999996</v>
      </c>
      <c r="N34" s="88">
        <v>19.600000000000001</v>
      </c>
      <c r="O34" s="88">
        <v>114</v>
      </c>
      <c r="P34" s="88">
        <v>4.4000000000000004</v>
      </c>
      <c r="Q34" s="138">
        <v>4.4000000000000004</v>
      </c>
    </row>
    <row r="35" spans="1:17" x14ac:dyDescent="0.3">
      <c r="A35" s="147">
        <v>2408</v>
      </c>
      <c r="B35" s="137">
        <v>43578</v>
      </c>
      <c r="C35" s="71" t="b">
        <v>1</v>
      </c>
      <c r="D35" s="88" t="s">
        <v>88</v>
      </c>
      <c r="E35" s="75">
        <v>1</v>
      </c>
      <c r="F35" s="71">
        <v>8</v>
      </c>
      <c r="G35" s="138">
        <v>5</v>
      </c>
      <c r="H35" s="136" t="s">
        <v>159</v>
      </c>
      <c r="I35" s="145">
        <v>-30</v>
      </c>
      <c r="J35" s="88">
        <v>7.2889999999999997</v>
      </c>
      <c r="K35" s="88">
        <v>19.600000000000001</v>
      </c>
      <c r="L35" s="88">
        <v>45.1</v>
      </c>
      <c r="M35" s="88">
        <v>-4.9000000000000004</v>
      </c>
      <c r="N35" s="88">
        <v>19.3</v>
      </c>
      <c r="O35" s="88">
        <v>104</v>
      </c>
      <c r="P35" s="88">
        <v>6.6</v>
      </c>
      <c r="Q35" s="138">
        <v>5.7</v>
      </c>
    </row>
    <row r="36" spans="1:17" x14ac:dyDescent="0.3">
      <c r="A36" s="147">
        <v>2409</v>
      </c>
      <c r="B36" s="137">
        <v>43592</v>
      </c>
      <c r="C36" s="71" t="b">
        <v>1</v>
      </c>
      <c r="D36" s="88" t="s">
        <v>88</v>
      </c>
      <c r="E36" s="71">
        <v>3</v>
      </c>
      <c r="F36" s="71">
        <v>9</v>
      </c>
      <c r="G36" s="138">
        <v>7</v>
      </c>
      <c r="H36" s="136" t="s">
        <v>159</v>
      </c>
      <c r="I36" s="145">
        <v>-30</v>
      </c>
      <c r="J36" s="88">
        <v>7.4009999999999998</v>
      </c>
      <c r="K36" s="88">
        <v>110</v>
      </c>
      <c r="L36" s="88">
        <v>35.4</v>
      </c>
      <c r="M36" s="88">
        <v>-2.2999999999999998</v>
      </c>
      <c r="N36" s="88">
        <v>22.5</v>
      </c>
      <c r="O36" s="88">
        <v>92</v>
      </c>
      <c r="P36" s="88">
        <v>4.7</v>
      </c>
      <c r="Q36" s="138">
        <v>0.7</v>
      </c>
    </row>
    <row r="37" spans="1:17" x14ac:dyDescent="0.3">
      <c r="A37" s="147">
        <v>2410</v>
      </c>
      <c r="B37" s="137">
        <v>43592</v>
      </c>
      <c r="C37" s="72" t="b">
        <v>1</v>
      </c>
      <c r="D37" s="88" t="s">
        <v>89</v>
      </c>
      <c r="E37" s="72">
        <v>3</v>
      </c>
      <c r="F37" s="72">
        <v>9</v>
      </c>
      <c r="G37" s="138">
        <v>7</v>
      </c>
      <c r="H37" s="136" t="s">
        <v>159</v>
      </c>
      <c r="I37" s="145">
        <v>-30</v>
      </c>
      <c r="J37" s="88">
        <v>7.399</v>
      </c>
      <c r="K37" s="88">
        <v>102</v>
      </c>
      <c r="L37" s="88">
        <v>35.700000000000003</v>
      </c>
      <c r="M37" s="88">
        <v>-2.2000000000000002</v>
      </c>
      <c r="N37" s="88">
        <v>22.6</v>
      </c>
      <c r="O37" s="88">
        <v>107</v>
      </c>
      <c r="P37" s="88">
        <v>4.7</v>
      </c>
      <c r="Q37" s="138">
        <v>0.7</v>
      </c>
    </row>
    <row r="38" spans="1:17" x14ac:dyDescent="0.3">
      <c r="A38" s="146">
        <v>2334</v>
      </c>
      <c r="B38" s="135">
        <v>43403</v>
      </c>
      <c r="C38" s="71" t="b">
        <v>0</v>
      </c>
      <c r="D38" s="85" t="s">
        <v>88</v>
      </c>
      <c r="E38" s="71">
        <v>1</v>
      </c>
      <c r="F38" s="71">
        <v>1</v>
      </c>
      <c r="G38" s="136">
        <v>12</v>
      </c>
      <c r="H38" s="136" t="s">
        <v>159</v>
      </c>
      <c r="I38" s="145">
        <v>-30</v>
      </c>
      <c r="J38" s="88">
        <v>7.1769999999999996</v>
      </c>
      <c r="K38" s="88">
        <v>17.899999999999999</v>
      </c>
      <c r="L38" s="88">
        <v>31.9</v>
      </c>
      <c r="M38" s="88">
        <v>-16</v>
      </c>
      <c r="N38" s="88">
        <v>11.3</v>
      </c>
      <c r="O38" s="88">
        <v>105</v>
      </c>
      <c r="P38" s="88">
        <v>8.1</v>
      </c>
      <c r="Q38" s="168">
        <v>12.7</v>
      </c>
    </row>
    <row r="39" spans="1:17" x14ac:dyDescent="0.3">
      <c r="A39" s="146">
        <v>2335</v>
      </c>
      <c r="B39" s="135">
        <v>43403</v>
      </c>
      <c r="C39" s="71" t="b">
        <v>0</v>
      </c>
      <c r="D39" s="85" t="s">
        <v>89</v>
      </c>
      <c r="E39" s="71">
        <v>2</v>
      </c>
      <c r="F39" s="71">
        <v>1</v>
      </c>
      <c r="G39" s="136">
        <v>12</v>
      </c>
      <c r="H39" s="136" t="s">
        <v>159</v>
      </c>
      <c r="I39" s="145">
        <v>-20</v>
      </c>
      <c r="J39" s="88">
        <v>7.1719999999999997</v>
      </c>
      <c r="K39" s="88">
        <v>11.7</v>
      </c>
      <c r="L39" s="88">
        <v>37.1</v>
      </c>
      <c r="M39" s="88">
        <v>-14.4</v>
      </c>
      <c r="N39" s="88">
        <v>12.2</v>
      </c>
      <c r="O39" s="88">
        <v>119</v>
      </c>
      <c r="P39" s="88">
        <v>9.6</v>
      </c>
      <c r="Q39" s="168">
        <v>10.5</v>
      </c>
    </row>
    <row r="40" spans="1:17" x14ac:dyDescent="0.3">
      <c r="A40" s="147">
        <v>2343</v>
      </c>
      <c r="B40" s="137">
        <v>43411</v>
      </c>
      <c r="C40" s="71" t="b">
        <v>0</v>
      </c>
      <c r="D40" s="88" t="s">
        <v>88</v>
      </c>
      <c r="E40" s="75">
        <v>2</v>
      </c>
      <c r="F40" s="71">
        <v>2</v>
      </c>
      <c r="G40" s="138">
        <v>12</v>
      </c>
      <c r="H40" s="136" t="s">
        <v>159</v>
      </c>
      <c r="I40" s="145">
        <v>-20</v>
      </c>
      <c r="J40" s="88">
        <v>7.3</v>
      </c>
      <c r="K40" s="88">
        <v>83</v>
      </c>
      <c r="L40" s="88">
        <v>37.5</v>
      </c>
      <c r="M40" s="88">
        <v>-7.3</v>
      </c>
      <c r="N40" s="88">
        <v>18.399999999999999</v>
      </c>
      <c r="O40" s="88">
        <v>96</v>
      </c>
      <c r="P40" s="88">
        <v>12.9</v>
      </c>
      <c r="Q40" s="138">
        <v>8.5</v>
      </c>
    </row>
    <row r="41" spans="1:17" x14ac:dyDescent="0.3">
      <c r="A41" s="147">
        <v>2344</v>
      </c>
      <c r="B41" s="137">
        <v>43411</v>
      </c>
      <c r="C41" s="71" t="b">
        <v>0</v>
      </c>
      <c r="D41" s="88" t="s">
        <v>88</v>
      </c>
      <c r="E41" s="75">
        <v>1</v>
      </c>
      <c r="F41" s="71">
        <v>2</v>
      </c>
      <c r="G41" s="138">
        <v>14</v>
      </c>
      <c r="H41" s="136" t="s">
        <v>159</v>
      </c>
      <c r="I41" s="145">
        <v>-20</v>
      </c>
      <c r="J41" s="88">
        <v>7.2610000000000001</v>
      </c>
      <c r="K41" s="88">
        <v>13.7</v>
      </c>
      <c r="L41" s="88">
        <v>44.8</v>
      </c>
      <c r="M41" s="88">
        <v>-6.9</v>
      </c>
      <c r="N41" s="88">
        <v>17.5</v>
      </c>
      <c r="O41" s="88">
        <v>115</v>
      </c>
      <c r="P41" s="88">
        <v>10.199999999999999</v>
      </c>
      <c r="Q41" s="138">
        <v>7.2</v>
      </c>
    </row>
    <row r="42" spans="1:17" x14ac:dyDescent="0.3">
      <c r="A42" s="148">
        <v>2350</v>
      </c>
      <c r="B42" s="140">
        <v>43424</v>
      </c>
      <c r="C42" s="71" t="b">
        <v>0</v>
      </c>
      <c r="D42" s="139" t="s">
        <v>88</v>
      </c>
      <c r="E42" s="79">
        <v>1</v>
      </c>
      <c r="F42" s="71">
        <v>3</v>
      </c>
      <c r="G42" s="141">
        <v>6</v>
      </c>
      <c r="H42" s="136" t="s">
        <v>159</v>
      </c>
      <c r="I42" s="145">
        <v>-20</v>
      </c>
      <c r="J42" s="139">
        <v>7.2</v>
      </c>
      <c r="K42" s="139">
        <v>18.5</v>
      </c>
      <c r="L42" s="139">
        <v>52.1</v>
      </c>
      <c r="M42" s="139">
        <v>-7.8</v>
      </c>
      <c r="N42" s="139">
        <v>17</v>
      </c>
      <c r="O42" s="139">
        <v>99</v>
      </c>
      <c r="P42" s="139">
        <v>5.0999999999999996</v>
      </c>
      <c r="Q42" s="141">
        <v>6.4</v>
      </c>
    </row>
    <row r="43" spans="1:17" x14ac:dyDescent="0.3">
      <c r="A43" s="149">
        <v>2351</v>
      </c>
      <c r="B43" s="143">
        <v>43424</v>
      </c>
      <c r="C43" s="71" t="b">
        <v>0</v>
      </c>
      <c r="D43" s="142" t="s">
        <v>88</v>
      </c>
      <c r="E43" s="83">
        <v>2</v>
      </c>
      <c r="F43" s="71">
        <v>3</v>
      </c>
      <c r="G43" s="144">
        <v>6</v>
      </c>
      <c r="H43" s="136" t="s">
        <v>159</v>
      </c>
      <c r="I43" s="145">
        <v>-20</v>
      </c>
      <c r="J43" s="142">
        <v>7.28</v>
      </c>
      <c r="K43" s="142">
        <v>13.5</v>
      </c>
      <c r="L43" s="142">
        <v>44.3</v>
      </c>
      <c r="M43" s="142">
        <v>-6.1</v>
      </c>
      <c r="N43" s="142">
        <v>18</v>
      </c>
      <c r="O43" s="142">
        <v>127</v>
      </c>
      <c r="P43" s="142">
        <v>5.8</v>
      </c>
      <c r="Q43" s="144">
        <v>6.8</v>
      </c>
    </row>
    <row r="44" spans="1:17" x14ac:dyDescent="0.3">
      <c r="A44" s="147">
        <v>2367</v>
      </c>
      <c r="B44" s="137">
        <v>43507</v>
      </c>
      <c r="C44" s="71" t="b">
        <v>0</v>
      </c>
      <c r="D44" s="88" t="s">
        <v>89</v>
      </c>
      <c r="E44" s="75">
        <v>2</v>
      </c>
      <c r="F44" s="71">
        <v>4</v>
      </c>
      <c r="G44" s="138">
        <v>1</v>
      </c>
      <c r="H44" s="136" t="s">
        <v>159</v>
      </c>
      <c r="I44" s="145">
        <v>-20</v>
      </c>
      <c r="J44" s="88">
        <v>7.2930000000000001</v>
      </c>
      <c r="K44" s="88">
        <v>15.1</v>
      </c>
      <c r="L44" s="88">
        <v>42</v>
      </c>
      <c r="M44" s="88">
        <v>-8.8000000000000007</v>
      </c>
      <c r="N44" s="88">
        <v>16</v>
      </c>
      <c r="O44" s="88">
        <v>118</v>
      </c>
      <c r="P44" s="88">
        <v>6.5</v>
      </c>
      <c r="Q44" s="138">
        <v>1.2</v>
      </c>
    </row>
    <row r="45" spans="1:17" x14ac:dyDescent="0.3">
      <c r="A45" s="147">
        <v>2368</v>
      </c>
      <c r="B45" s="137">
        <v>43507</v>
      </c>
      <c r="C45" s="71" t="b">
        <v>1</v>
      </c>
      <c r="D45" s="88" t="s">
        <v>88</v>
      </c>
      <c r="E45" s="75">
        <v>1</v>
      </c>
      <c r="F45" s="71">
        <v>4</v>
      </c>
      <c r="G45" s="138">
        <v>1</v>
      </c>
      <c r="H45" s="136" t="s">
        <v>159</v>
      </c>
      <c r="I45" s="145">
        <v>-20</v>
      </c>
      <c r="J45" s="88">
        <v>7.2110000000000003</v>
      </c>
      <c r="K45" s="88">
        <v>15.5</v>
      </c>
      <c r="L45" s="88">
        <v>48.4</v>
      </c>
      <c r="M45" s="88">
        <v>-8.1999999999999993</v>
      </c>
      <c r="N45" s="88">
        <v>16.7</v>
      </c>
      <c r="O45" s="88">
        <v>92</v>
      </c>
      <c r="P45" s="88">
        <v>8.5</v>
      </c>
      <c r="Q45" s="138">
        <v>0.6</v>
      </c>
    </row>
    <row r="46" spans="1:17" x14ac:dyDescent="0.3">
      <c r="A46" s="147">
        <v>2370</v>
      </c>
      <c r="B46" s="137">
        <v>43514</v>
      </c>
      <c r="C46" s="71" t="b">
        <v>0</v>
      </c>
      <c r="D46" s="88" t="s">
        <v>89</v>
      </c>
      <c r="E46" s="75">
        <v>2</v>
      </c>
      <c r="F46" s="71">
        <v>5</v>
      </c>
      <c r="G46" s="138">
        <v>16</v>
      </c>
      <c r="H46" s="136" t="s">
        <v>159</v>
      </c>
      <c r="I46" s="145">
        <v>-20</v>
      </c>
      <c r="J46" s="88">
        <v>7.3310000000000004</v>
      </c>
      <c r="K46" s="88">
        <v>13.3</v>
      </c>
      <c r="L46" s="88">
        <v>41.2</v>
      </c>
      <c r="M46" s="88">
        <v>-3.9</v>
      </c>
      <c r="N46" s="88">
        <v>19.8</v>
      </c>
      <c r="O46" s="88">
        <v>106</v>
      </c>
      <c r="P46" s="88">
        <v>9.6</v>
      </c>
      <c r="Q46" s="138">
        <v>7.6</v>
      </c>
    </row>
    <row r="47" spans="1:17" x14ac:dyDescent="0.3">
      <c r="A47" s="146">
        <v>2371</v>
      </c>
      <c r="B47" s="137">
        <v>43514</v>
      </c>
      <c r="C47" s="71" t="b">
        <v>1</v>
      </c>
      <c r="D47" s="85" t="s">
        <v>88</v>
      </c>
      <c r="E47" s="75" t="s">
        <v>56</v>
      </c>
      <c r="F47" s="71">
        <v>5</v>
      </c>
      <c r="G47" s="138">
        <v>16</v>
      </c>
      <c r="H47" s="136" t="s">
        <v>159</v>
      </c>
      <c r="I47" s="145">
        <v>-20</v>
      </c>
      <c r="J47" s="85" t="s">
        <v>56</v>
      </c>
      <c r="K47" s="85" t="s">
        <v>56</v>
      </c>
      <c r="L47" s="85" t="s">
        <v>56</v>
      </c>
      <c r="M47" s="85" t="s">
        <v>56</v>
      </c>
      <c r="N47" s="85" t="s">
        <v>56</v>
      </c>
      <c r="O47" s="85" t="s">
        <v>56</v>
      </c>
      <c r="P47" s="85" t="s">
        <v>56</v>
      </c>
      <c r="Q47" s="136" t="s">
        <v>56</v>
      </c>
    </row>
    <row r="48" spans="1:17" x14ac:dyDescent="0.3">
      <c r="A48" s="147">
        <v>2374</v>
      </c>
      <c r="B48" s="137">
        <v>43529</v>
      </c>
      <c r="C48" s="71" t="b">
        <v>0</v>
      </c>
      <c r="D48" s="88" t="s">
        <v>88</v>
      </c>
      <c r="E48" s="75">
        <v>1</v>
      </c>
      <c r="F48" s="71">
        <v>6</v>
      </c>
      <c r="G48" s="138">
        <v>21</v>
      </c>
      <c r="H48" s="136" t="s">
        <v>159</v>
      </c>
      <c r="I48" s="145">
        <v>-20</v>
      </c>
      <c r="J48" s="88">
        <v>7.2530000000000001</v>
      </c>
      <c r="K48" s="88">
        <v>16.8</v>
      </c>
      <c r="L48" s="88">
        <v>43.4</v>
      </c>
      <c r="M48" s="88">
        <v>-7.8</v>
      </c>
      <c r="N48" s="88">
        <v>16.8</v>
      </c>
      <c r="O48" s="88">
        <v>117</v>
      </c>
      <c r="P48" s="88">
        <v>9.1999999999999993</v>
      </c>
      <c r="Q48" s="138">
        <v>9.6</v>
      </c>
    </row>
    <row r="49" spans="1:17" x14ac:dyDescent="0.3">
      <c r="A49" s="147">
        <v>2375</v>
      </c>
      <c r="B49" s="137">
        <v>43529</v>
      </c>
      <c r="C49" s="71" t="b">
        <v>1</v>
      </c>
      <c r="D49" s="88" t="s">
        <v>88</v>
      </c>
      <c r="E49" s="75" t="s">
        <v>56</v>
      </c>
      <c r="F49" s="71">
        <v>6</v>
      </c>
      <c r="G49" s="138">
        <v>21</v>
      </c>
      <c r="H49" s="136" t="s">
        <v>159</v>
      </c>
      <c r="I49" s="145">
        <v>-20</v>
      </c>
      <c r="J49" s="88">
        <v>7.3440000000000003</v>
      </c>
      <c r="K49" s="88">
        <v>11.3</v>
      </c>
      <c r="L49" s="88">
        <v>28.1</v>
      </c>
      <c r="M49" s="88">
        <v>-9</v>
      </c>
      <c r="N49" s="88">
        <v>15.8</v>
      </c>
      <c r="O49" s="88">
        <v>133</v>
      </c>
      <c r="P49" s="88">
        <v>6.4</v>
      </c>
      <c r="Q49" s="138">
        <v>13.6</v>
      </c>
    </row>
    <row r="50" spans="1:17" x14ac:dyDescent="0.3">
      <c r="A50" s="147">
        <v>2379</v>
      </c>
      <c r="B50" s="137">
        <v>43550</v>
      </c>
      <c r="C50" s="71" t="b">
        <v>1</v>
      </c>
      <c r="D50" s="88" t="s">
        <v>88</v>
      </c>
      <c r="E50" s="75">
        <v>1</v>
      </c>
      <c r="F50" s="71">
        <v>7</v>
      </c>
      <c r="G50" s="138">
        <v>10</v>
      </c>
      <c r="H50" s="136" t="s">
        <v>159</v>
      </c>
      <c r="I50" s="145">
        <v>-20</v>
      </c>
      <c r="J50" s="88">
        <v>7.1710000000000003</v>
      </c>
      <c r="K50" s="88">
        <v>13.5</v>
      </c>
      <c r="L50" s="88">
        <v>44.2</v>
      </c>
      <c r="M50" s="88">
        <v>-12</v>
      </c>
      <c r="N50" s="88">
        <v>13.9</v>
      </c>
      <c r="O50" s="88">
        <v>101</v>
      </c>
      <c r="P50" s="88">
        <v>5.5</v>
      </c>
      <c r="Q50" s="138">
        <v>9.8000000000000007</v>
      </c>
    </row>
    <row r="51" spans="1:17" x14ac:dyDescent="0.3">
      <c r="A51" s="147">
        <v>2380</v>
      </c>
      <c r="B51" s="137">
        <v>43550</v>
      </c>
      <c r="C51" s="71" t="b">
        <v>0</v>
      </c>
      <c r="D51" s="88" t="s">
        <v>88</v>
      </c>
      <c r="E51" s="75">
        <v>2</v>
      </c>
      <c r="F51" s="71">
        <v>7</v>
      </c>
      <c r="G51" s="138">
        <v>9</v>
      </c>
      <c r="H51" s="136" t="s">
        <v>159</v>
      </c>
      <c r="I51" s="145">
        <v>-20</v>
      </c>
      <c r="J51" s="88">
        <v>7.1740000000000004</v>
      </c>
      <c r="K51" s="88">
        <v>23.3</v>
      </c>
      <c r="L51" s="88">
        <v>46.5</v>
      </c>
      <c r="M51" s="88">
        <v>-11.1</v>
      </c>
      <c r="N51" s="88">
        <v>14.7</v>
      </c>
      <c r="O51" s="88">
        <v>98</v>
      </c>
      <c r="P51" s="88">
        <v>6</v>
      </c>
      <c r="Q51" s="138">
        <v>8.5</v>
      </c>
    </row>
    <row r="52" spans="1:17" x14ac:dyDescent="0.3">
      <c r="A52" s="147">
        <v>2407</v>
      </c>
      <c r="B52" s="137">
        <v>43578</v>
      </c>
      <c r="C52" s="71" t="b">
        <v>0</v>
      </c>
      <c r="D52" s="88" t="s">
        <v>89</v>
      </c>
      <c r="E52" s="75">
        <v>2</v>
      </c>
      <c r="F52" s="71">
        <v>8</v>
      </c>
      <c r="G52" s="138">
        <v>5</v>
      </c>
      <c r="H52" s="136" t="s">
        <v>159</v>
      </c>
      <c r="I52" s="145">
        <v>-20</v>
      </c>
      <c r="J52" s="88">
        <v>7.2279999999999998</v>
      </c>
      <c r="K52" s="88">
        <v>14.9</v>
      </c>
      <c r="L52" s="88">
        <v>41.6</v>
      </c>
      <c r="M52" s="88">
        <v>-9.9</v>
      </c>
      <c r="N52" s="88">
        <v>15.3</v>
      </c>
      <c r="O52" s="88">
        <v>116</v>
      </c>
      <c r="P52" s="88">
        <v>7.8</v>
      </c>
      <c r="Q52" s="138">
        <v>7.9</v>
      </c>
    </row>
    <row r="53" spans="1:17" x14ac:dyDescent="0.3">
      <c r="A53" s="147">
        <v>2408</v>
      </c>
      <c r="B53" s="137">
        <v>43578</v>
      </c>
      <c r="C53" s="71" t="b">
        <v>1</v>
      </c>
      <c r="D53" s="88" t="s">
        <v>88</v>
      </c>
      <c r="E53" s="75">
        <v>1</v>
      </c>
      <c r="F53" s="71">
        <v>8</v>
      </c>
      <c r="G53" s="138">
        <v>5</v>
      </c>
      <c r="H53" s="136" t="s">
        <v>159</v>
      </c>
      <c r="I53" s="145">
        <v>-20</v>
      </c>
      <c r="J53" s="88">
        <v>7.2789999999999999</v>
      </c>
      <c r="K53" s="88">
        <v>15</v>
      </c>
      <c r="L53" s="88">
        <v>45.5</v>
      </c>
      <c r="M53" s="88">
        <v>-5.3</v>
      </c>
      <c r="N53" s="88">
        <v>18.899999999999999</v>
      </c>
      <c r="O53" s="88">
        <v>99</v>
      </c>
      <c r="P53" s="88">
        <v>8.3000000000000007</v>
      </c>
      <c r="Q53" s="138">
        <v>6.2</v>
      </c>
    </row>
    <row r="54" spans="1:17" x14ac:dyDescent="0.3">
      <c r="A54" s="147">
        <v>2409</v>
      </c>
      <c r="B54" s="137">
        <v>43592</v>
      </c>
      <c r="C54" s="71" t="b">
        <v>1</v>
      </c>
      <c r="D54" s="88" t="s">
        <v>88</v>
      </c>
      <c r="E54" s="71">
        <v>3</v>
      </c>
      <c r="F54" s="71">
        <v>9</v>
      </c>
      <c r="G54" s="138">
        <v>7</v>
      </c>
      <c r="H54" s="136" t="s">
        <v>159</v>
      </c>
      <c r="I54" s="145">
        <v>-20</v>
      </c>
      <c r="J54" s="88">
        <v>7.4080000000000004</v>
      </c>
      <c r="K54" s="88">
        <v>112</v>
      </c>
      <c r="L54" s="88">
        <v>34.799999999999997</v>
      </c>
      <c r="M54" s="88">
        <v>-2.2000000000000002</v>
      </c>
      <c r="N54" s="88">
        <v>22.6</v>
      </c>
      <c r="O54" s="88">
        <v>90</v>
      </c>
      <c r="P54" s="88">
        <v>4.3</v>
      </c>
      <c r="Q54" s="138">
        <v>0.7</v>
      </c>
    </row>
    <row r="55" spans="1:17" x14ac:dyDescent="0.3">
      <c r="A55" s="147">
        <v>2410</v>
      </c>
      <c r="B55" s="137">
        <v>43592</v>
      </c>
      <c r="C55" s="72" t="b">
        <v>1</v>
      </c>
      <c r="D55" s="88" t="s">
        <v>89</v>
      </c>
      <c r="E55" s="72">
        <v>3</v>
      </c>
      <c r="F55" s="72">
        <v>9</v>
      </c>
      <c r="G55" s="138">
        <v>7</v>
      </c>
      <c r="H55" s="136" t="s">
        <v>159</v>
      </c>
      <c r="I55" s="145">
        <v>-20</v>
      </c>
      <c r="J55" s="88">
        <v>7.391</v>
      </c>
      <c r="K55" s="88">
        <v>98.6</v>
      </c>
      <c r="L55" s="88">
        <v>37.1</v>
      </c>
      <c r="M55" s="88">
        <v>-2</v>
      </c>
      <c r="N55" s="88">
        <v>22.9</v>
      </c>
      <c r="O55" s="88">
        <v>110</v>
      </c>
      <c r="P55" s="88">
        <v>4.9000000000000004</v>
      </c>
      <c r="Q55" s="138">
        <v>0.7</v>
      </c>
    </row>
    <row r="56" spans="1:17" x14ac:dyDescent="0.3">
      <c r="A56" s="146">
        <v>2334</v>
      </c>
      <c r="B56" s="135">
        <v>43403</v>
      </c>
      <c r="C56" s="71" t="b">
        <v>0</v>
      </c>
      <c r="D56" s="85" t="s">
        <v>88</v>
      </c>
      <c r="E56" s="71">
        <v>1</v>
      </c>
      <c r="F56" s="71">
        <v>1</v>
      </c>
      <c r="G56" s="136">
        <v>12</v>
      </c>
      <c r="H56" s="136" t="s">
        <v>159</v>
      </c>
      <c r="I56" s="145">
        <v>-10</v>
      </c>
      <c r="J56" s="88">
        <v>6.984</v>
      </c>
      <c r="K56" s="88">
        <v>16.399999999999999</v>
      </c>
      <c r="L56" s="88">
        <v>36.1</v>
      </c>
      <c r="M56" s="88">
        <v>-22.2</v>
      </c>
      <c r="N56" s="88">
        <v>7.6</v>
      </c>
      <c r="O56" s="88">
        <v>102</v>
      </c>
      <c r="P56" s="88">
        <v>8.9</v>
      </c>
      <c r="Q56" s="168">
        <v>16</v>
      </c>
    </row>
    <row r="57" spans="1:17" x14ac:dyDescent="0.3">
      <c r="A57" s="146">
        <v>2335</v>
      </c>
      <c r="B57" s="135">
        <v>43403</v>
      </c>
      <c r="C57" s="71" t="b">
        <v>0</v>
      </c>
      <c r="D57" s="85" t="s">
        <v>89</v>
      </c>
      <c r="E57" s="71">
        <v>2</v>
      </c>
      <c r="F57" s="71">
        <v>1</v>
      </c>
      <c r="G57" s="136">
        <v>12</v>
      </c>
      <c r="H57" s="136" t="s">
        <v>159</v>
      </c>
      <c r="I57" s="145">
        <v>-10</v>
      </c>
      <c r="J57" s="88">
        <v>7.0590000000000002</v>
      </c>
      <c r="K57" s="88">
        <v>28.4</v>
      </c>
      <c r="L57" s="88">
        <v>42.1</v>
      </c>
      <c r="M57" s="88">
        <v>-18.2</v>
      </c>
      <c r="N57" s="88">
        <v>10.1</v>
      </c>
      <c r="O57" s="88">
        <v>110</v>
      </c>
      <c r="P57" s="88">
        <v>10.199999999999999</v>
      </c>
      <c r="Q57" s="168">
        <v>11.4</v>
      </c>
    </row>
    <row r="58" spans="1:17" x14ac:dyDescent="0.3">
      <c r="A58" s="147">
        <v>2343</v>
      </c>
      <c r="B58" s="137">
        <v>43411</v>
      </c>
      <c r="C58" s="71" t="b">
        <v>0</v>
      </c>
      <c r="D58" s="88" t="s">
        <v>88</v>
      </c>
      <c r="E58" s="75">
        <v>2</v>
      </c>
      <c r="F58" s="71">
        <v>2</v>
      </c>
      <c r="G58" s="138">
        <v>12</v>
      </c>
      <c r="H58" s="136" t="s">
        <v>159</v>
      </c>
      <c r="I58" s="145">
        <v>-10</v>
      </c>
      <c r="J58" s="88">
        <v>7.3</v>
      </c>
      <c r="K58" s="88">
        <v>79.2</v>
      </c>
      <c r="L58" s="88">
        <v>40.299999999999997</v>
      </c>
      <c r="M58" s="88">
        <v>-3.7</v>
      </c>
      <c r="N58" s="88">
        <v>21.2</v>
      </c>
      <c r="O58" s="88">
        <v>95</v>
      </c>
      <c r="P58" s="88">
        <v>11.6</v>
      </c>
      <c r="Q58" s="138">
        <v>6.1</v>
      </c>
    </row>
    <row r="59" spans="1:17" x14ac:dyDescent="0.3">
      <c r="A59" s="147">
        <v>2344</v>
      </c>
      <c r="B59" s="137">
        <v>43411</v>
      </c>
      <c r="C59" s="71" t="b">
        <v>0</v>
      </c>
      <c r="D59" s="88" t="s">
        <v>88</v>
      </c>
      <c r="E59" s="75">
        <v>1</v>
      </c>
      <c r="F59" s="71">
        <v>2</v>
      </c>
      <c r="G59" s="138">
        <v>14</v>
      </c>
      <c r="H59" s="136" t="s">
        <v>159</v>
      </c>
      <c r="I59" s="145">
        <v>-10</v>
      </c>
      <c r="J59" s="88">
        <v>7.2</v>
      </c>
      <c r="K59" s="88">
        <v>15.1</v>
      </c>
      <c r="L59" s="88">
        <v>47</v>
      </c>
      <c r="M59" s="88">
        <v>-9.6999999999999993</v>
      </c>
      <c r="N59" s="88">
        <v>15.5</v>
      </c>
      <c r="O59" s="88">
        <v>114</v>
      </c>
      <c r="P59" s="88">
        <v>11.1</v>
      </c>
      <c r="Q59" s="138">
        <v>9.1</v>
      </c>
    </row>
    <row r="60" spans="1:17" x14ac:dyDescent="0.3">
      <c r="A60" s="148">
        <v>2350</v>
      </c>
      <c r="B60" s="140">
        <v>43424</v>
      </c>
      <c r="C60" s="71" t="b">
        <v>0</v>
      </c>
      <c r="D60" s="139" t="s">
        <v>88</v>
      </c>
      <c r="E60" s="79">
        <v>1</v>
      </c>
      <c r="F60" s="71">
        <v>3</v>
      </c>
      <c r="G60" s="141">
        <v>6</v>
      </c>
      <c r="H60" s="136" t="s">
        <v>159</v>
      </c>
      <c r="I60" s="145">
        <v>-10</v>
      </c>
      <c r="J60" s="139">
        <v>7.1280000000000001</v>
      </c>
      <c r="K60" s="139">
        <v>14.2</v>
      </c>
      <c r="L60" s="139">
        <v>49.2</v>
      </c>
      <c r="M60" s="139">
        <v>-8.6999999999999993</v>
      </c>
      <c r="N60" s="139">
        <v>16.600000000000001</v>
      </c>
      <c r="O60" s="139">
        <v>103</v>
      </c>
      <c r="P60" s="139">
        <v>5.8</v>
      </c>
      <c r="Q60" s="141">
        <v>7.7</v>
      </c>
    </row>
    <row r="61" spans="1:17" x14ac:dyDescent="0.3">
      <c r="A61" s="149">
        <v>2351</v>
      </c>
      <c r="B61" s="143">
        <v>43424</v>
      </c>
      <c r="C61" s="71" t="b">
        <v>0</v>
      </c>
      <c r="D61" s="142" t="s">
        <v>88</v>
      </c>
      <c r="E61" s="83">
        <v>2</v>
      </c>
      <c r="F61" s="71">
        <v>3</v>
      </c>
      <c r="G61" s="144">
        <v>6</v>
      </c>
      <c r="H61" s="136" t="s">
        <v>159</v>
      </c>
      <c r="I61" s="145">
        <v>-10</v>
      </c>
      <c r="J61" s="142">
        <v>7.1689999999999996</v>
      </c>
      <c r="K61" s="142">
        <v>12.4</v>
      </c>
      <c r="L61" s="142">
        <v>55.8</v>
      </c>
      <c r="M61" s="142">
        <v>-9.3000000000000007</v>
      </c>
      <c r="N61" s="142">
        <v>15.5</v>
      </c>
      <c r="O61" s="142">
        <v>136</v>
      </c>
      <c r="P61" s="142">
        <v>6.9</v>
      </c>
      <c r="Q61" s="144">
        <v>8.8000000000000007</v>
      </c>
    </row>
    <row r="62" spans="1:17" x14ac:dyDescent="0.3">
      <c r="A62" s="147">
        <v>2367</v>
      </c>
      <c r="B62" s="137">
        <v>43507</v>
      </c>
      <c r="C62" s="71" t="b">
        <v>0</v>
      </c>
      <c r="D62" s="88" t="s">
        <v>89</v>
      </c>
      <c r="E62" s="75">
        <v>2</v>
      </c>
      <c r="F62" s="71">
        <v>4</v>
      </c>
      <c r="G62" s="138">
        <v>1</v>
      </c>
      <c r="H62" s="136" t="s">
        <v>159</v>
      </c>
      <c r="I62" s="145">
        <v>-10</v>
      </c>
      <c r="J62" s="88">
        <v>7.2140000000000004</v>
      </c>
      <c r="K62" s="88">
        <v>14.6</v>
      </c>
      <c r="L62" s="88">
        <v>38.200000000000003</v>
      </c>
      <c r="M62" s="88">
        <v>-11.8</v>
      </c>
      <c r="N62" s="88">
        <v>14</v>
      </c>
      <c r="O62" s="88">
        <v>113</v>
      </c>
      <c r="P62" s="88">
        <v>6.7</v>
      </c>
      <c r="Q62" s="138">
        <v>1.6</v>
      </c>
    </row>
    <row r="63" spans="1:17" x14ac:dyDescent="0.3">
      <c r="A63" s="147">
        <v>2368</v>
      </c>
      <c r="B63" s="137">
        <v>43507</v>
      </c>
      <c r="C63" s="71" t="b">
        <v>1</v>
      </c>
      <c r="D63" s="88" t="s">
        <v>88</v>
      </c>
      <c r="E63" s="75">
        <v>1</v>
      </c>
      <c r="F63" s="71">
        <v>4</v>
      </c>
      <c r="G63" s="138">
        <v>1</v>
      </c>
      <c r="H63" s="136" t="s">
        <v>159</v>
      </c>
      <c r="I63" s="145">
        <v>-10</v>
      </c>
      <c r="J63" s="88">
        <v>7.181</v>
      </c>
      <c r="K63" s="88">
        <v>15.2</v>
      </c>
      <c r="L63" s="88">
        <v>50.6</v>
      </c>
      <c r="M63" s="88">
        <v>-9.5</v>
      </c>
      <c r="N63" s="88">
        <v>15.8</v>
      </c>
      <c r="O63" s="88">
        <v>95</v>
      </c>
      <c r="P63" s="88">
        <v>9.1999999999999993</v>
      </c>
      <c r="Q63" s="138">
        <v>1.5</v>
      </c>
    </row>
    <row r="64" spans="1:17" x14ac:dyDescent="0.3">
      <c r="A64" s="147">
        <v>2370</v>
      </c>
      <c r="B64" s="137">
        <v>43514</v>
      </c>
      <c r="C64" s="71" t="b">
        <v>0</v>
      </c>
      <c r="D64" s="88" t="s">
        <v>89</v>
      </c>
      <c r="E64" s="75">
        <v>2</v>
      </c>
      <c r="F64" s="71">
        <v>5</v>
      </c>
      <c r="G64" s="138">
        <v>16</v>
      </c>
      <c r="H64" s="136" t="s">
        <v>159</v>
      </c>
      <c r="I64" s="145">
        <v>-10</v>
      </c>
      <c r="J64" s="88">
        <v>7.27</v>
      </c>
      <c r="K64" s="88">
        <v>13.3</v>
      </c>
      <c r="L64" s="88">
        <v>40</v>
      </c>
      <c r="M64" s="88">
        <v>-8.1</v>
      </c>
      <c r="N64" s="88">
        <v>16.600000000000001</v>
      </c>
      <c r="O64" s="88">
        <v>106</v>
      </c>
      <c r="P64" s="88">
        <v>10.3</v>
      </c>
      <c r="Q64" s="138">
        <v>10.1</v>
      </c>
    </row>
    <row r="65" spans="1:17" x14ac:dyDescent="0.3">
      <c r="A65" s="146">
        <v>2371</v>
      </c>
      <c r="B65" s="137">
        <v>43514</v>
      </c>
      <c r="C65" s="71" t="b">
        <v>1</v>
      </c>
      <c r="D65" s="85" t="s">
        <v>88</v>
      </c>
      <c r="E65" s="75" t="s">
        <v>56</v>
      </c>
      <c r="F65" s="71">
        <v>5</v>
      </c>
      <c r="G65" s="138">
        <v>16</v>
      </c>
      <c r="H65" s="136" t="s">
        <v>159</v>
      </c>
      <c r="I65" s="145">
        <v>-10</v>
      </c>
      <c r="J65" s="85" t="s">
        <v>56</v>
      </c>
      <c r="K65" s="85" t="s">
        <v>56</v>
      </c>
      <c r="L65" s="85" t="s">
        <v>56</v>
      </c>
      <c r="M65" s="85" t="s">
        <v>56</v>
      </c>
      <c r="N65" s="85" t="s">
        <v>56</v>
      </c>
      <c r="O65" s="85" t="s">
        <v>56</v>
      </c>
      <c r="P65" s="85" t="s">
        <v>56</v>
      </c>
      <c r="Q65" s="136" t="s">
        <v>56</v>
      </c>
    </row>
    <row r="66" spans="1:17" x14ac:dyDescent="0.3">
      <c r="A66" s="147">
        <v>2374</v>
      </c>
      <c r="B66" s="137">
        <v>43529</v>
      </c>
      <c r="C66" s="71" t="b">
        <v>0</v>
      </c>
      <c r="D66" s="88" t="s">
        <v>88</v>
      </c>
      <c r="E66" s="75">
        <v>1</v>
      </c>
      <c r="F66" s="71">
        <v>6</v>
      </c>
      <c r="G66" s="138">
        <v>21</v>
      </c>
      <c r="H66" s="136" t="s">
        <v>159</v>
      </c>
      <c r="I66" s="145">
        <v>-10</v>
      </c>
      <c r="J66" s="88">
        <v>7.1740000000000004</v>
      </c>
      <c r="K66" s="88">
        <v>17</v>
      </c>
      <c r="L66" s="88">
        <v>45.8</v>
      </c>
      <c r="M66" s="88">
        <v>-11.6</v>
      </c>
      <c r="N66" s="88">
        <v>14.2</v>
      </c>
      <c r="O66" s="88">
        <v>115</v>
      </c>
      <c r="P66" s="88">
        <v>9.4</v>
      </c>
      <c r="Q66" s="138">
        <v>11.8</v>
      </c>
    </row>
    <row r="67" spans="1:17" x14ac:dyDescent="0.3">
      <c r="A67" s="147">
        <v>2375</v>
      </c>
      <c r="B67" s="137">
        <v>43529</v>
      </c>
      <c r="C67" s="71" t="b">
        <v>1</v>
      </c>
      <c r="D67" s="88" t="s">
        <v>88</v>
      </c>
      <c r="E67" s="75" t="s">
        <v>56</v>
      </c>
      <c r="F67" s="71">
        <v>6</v>
      </c>
      <c r="G67" s="138">
        <v>21</v>
      </c>
      <c r="H67" s="136" t="s">
        <v>159</v>
      </c>
      <c r="I67" s="145">
        <v>-10</v>
      </c>
      <c r="J67" s="88" t="s">
        <v>56</v>
      </c>
      <c r="K67" s="88" t="s">
        <v>56</v>
      </c>
      <c r="L67" s="88" t="s">
        <v>56</v>
      </c>
      <c r="M67" s="88" t="s">
        <v>56</v>
      </c>
      <c r="N67" s="88" t="s">
        <v>56</v>
      </c>
      <c r="O67" s="88" t="s">
        <v>56</v>
      </c>
      <c r="P67" s="88" t="s">
        <v>56</v>
      </c>
      <c r="Q67" s="138" t="s">
        <v>56</v>
      </c>
    </row>
    <row r="68" spans="1:17" x14ac:dyDescent="0.3">
      <c r="A68" s="147">
        <v>2379</v>
      </c>
      <c r="B68" s="137">
        <v>43550</v>
      </c>
      <c r="C68" s="71" t="b">
        <v>1</v>
      </c>
      <c r="D68" s="88" t="s">
        <v>88</v>
      </c>
      <c r="E68" s="75">
        <v>1</v>
      </c>
      <c r="F68" s="71">
        <v>7</v>
      </c>
      <c r="G68" s="138">
        <v>10</v>
      </c>
      <c r="H68" s="136" t="s">
        <v>159</v>
      </c>
      <c r="I68" s="145">
        <v>-10</v>
      </c>
      <c r="J68" s="88">
        <v>7.0220000000000002</v>
      </c>
      <c r="K68" s="88">
        <v>13.9</v>
      </c>
      <c r="L68" s="88">
        <v>51.6</v>
      </c>
      <c r="M68" s="88">
        <v>-17.600000000000001</v>
      </c>
      <c r="N68" s="88">
        <v>10.3</v>
      </c>
      <c r="O68" s="88">
        <v>102</v>
      </c>
      <c r="P68" s="88">
        <v>5.7</v>
      </c>
      <c r="Q68" s="138">
        <v>12.4</v>
      </c>
    </row>
    <row r="69" spans="1:17" x14ac:dyDescent="0.3">
      <c r="A69" s="147">
        <v>2380</v>
      </c>
      <c r="B69" s="137">
        <v>43550</v>
      </c>
      <c r="C69" s="71" t="b">
        <v>0</v>
      </c>
      <c r="D69" s="88" t="s">
        <v>88</v>
      </c>
      <c r="E69" s="75">
        <v>2</v>
      </c>
      <c r="F69" s="71">
        <v>7</v>
      </c>
      <c r="G69" s="138">
        <v>9</v>
      </c>
      <c r="H69" s="136" t="s">
        <v>159</v>
      </c>
      <c r="I69" s="145">
        <v>-10</v>
      </c>
      <c r="J69" s="88">
        <v>7.1769999999999996</v>
      </c>
      <c r="K69" s="88">
        <v>17.5</v>
      </c>
      <c r="L69" s="88">
        <v>43</v>
      </c>
      <c r="M69" s="88">
        <v>-12.1</v>
      </c>
      <c r="N69" s="88">
        <v>13.9</v>
      </c>
      <c r="O69" s="88">
        <v>97</v>
      </c>
      <c r="P69" s="88">
        <v>5.6</v>
      </c>
      <c r="Q69" s="138">
        <v>9.1999999999999993</v>
      </c>
    </row>
    <row r="70" spans="1:17" x14ac:dyDescent="0.3">
      <c r="A70" s="147">
        <v>2407</v>
      </c>
      <c r="B70" s="137">
        <v>43578</v>
      </c>
      <c r="C70" s="71" t="b">
        <v>0</v>
      </c>
      <c r="D70" s="88" t="s">
        <v>89</v>
      </c>
      <c r="E70" s="75">
        <v>2</v>
      </c>
      <c r="F70" s="71">
        <v>8</v>
      </c>
      <c r="G70" s="138">
        <v>5</v>
      </c>
      <c r="H70" s="136" t="s">
        <v>159</v>
      </c>
      <c r="I70" s="145">
        <v>-10</v>
      </c>
      <c r="J70" s="88">
        <v>7.12</v>
      </c>
      <c r="K70" s="88">
        <v>15.7</v>
      </c>
      <c r="L70" s="88">
        <v>45.1</v>
      </c>
      <c r="M70" s="88">
        <v>-14.5</v>
      </c>
      <c r="N70" s="88">
        <v>12.2</v>
      </c>
      <c r="O70" s="88">
        <v>113</v>
      </c>
      <c r="P70" s="88">
        <v>9.4</v>
      </c>
      <c r="Q70" s="138">
        <v>10</v>
      </c>
    </row>
    <row r="71" spans="1:17" x14ac:dyDescent="0.3">
      <c r="A71" s="147">
        <v>2408</v>
      </c>
      <c r="B71" s="137">
        <v>43578</v>
      </c>
      <c r="C71" s="71" t="b">
        <v>1</v>
      </c>
      <c r="D71" s="88" t="s">
        <v>88</v>
      </c>
      <c r="E71" s="75">
        <v>1</v>
      </c>
      <c r="F71" s="71">
        <v>8</v>
      </c>
      <c r="G71" s="138">
        <v>5</v>
      </c>
      <c r="H71" s="136" t="s">
        <v>159</v>
      </c>
      <c r="I71" s="145">
        <v>-10</v>
      </c>
      <c r="J71" s="88">
        <v>7.24</v>
      </c>
      <c r="K71" s="88">
        <v>13.9</v>
      </c>
      <c r="L71" s="88">
        <v>42.7</v>
      </c>
      <c r="M71" s="88">
        <v>-8.6999999999999993</v>
      </c>
      <c r="N71" s="88">
        <v>16.3</v>
      </c>
      <c r="O71" s="88">
        <v>98</v>
      </c>
      <c r="P71" s="88">
        <v>10.199999999999999</v>
      </c>
      <c r="Q71" s="138">
        <v>8.4</v>
      </c>
    </row>
    <row r="72" spans="1:17" x14ac:dyDescent="0.3">
      <c r="A72" s="147">
        <v>2409</v>
      </c>
      <c r="B72" s="137">
        <v>43592</v>
      </c>
      <c r="C72" s="71" t="b">
        <v>1</v>
      </c>
      <c r="D72" s="88" t="s">
        <v>88</v>
      </c>
      <c r="E72" s="71">
        <v>3</v>
      </c>
      <c r="F72" s="71">
        <v>9</v>
      </c>
      <c r="G72" s="138">
        <v>7</v>
      </c>
      <c r="H72" s="136" t="s">
        <v>159</v>
      </c>
      <c r="I72" s="145">
        <v>-10</v>
      </c>
      <c r="J72" s="88">
        <v>7.4119999999999999</v>
      </c>
      <c r="K72" s="88">
        <v>112</v>
      </c>
      <c r="L72" s="88">
        <v>35.799999999999997</v>
      </c>
      <c r="M72" s="88">
        <v>-1.6</v>
      </c>
      <c r="N72" s="88">
        <v>23.1</v>
      </c>
      <c r="O72" s="88">
        <v>96</v>
      </c>
      <c r="P72" s="88">
        <v>4.7</v>
      </c>
      <c r="Q72" s="138">
        <v>0.8</v>
      </c>
    </row>
    <row r="73" spans="1:17" x14ac:dyDescent="0.3">
      <c r="A73" s="147">
        <v>2410</v>
      </c>
      <c r="B73" s="137">
        <v>43592</v>
      </c>
      <c r="C73" s="72" t="b">
        <v>1</v>
      </c>
      <c r="D73" s="88" t="s">
        <v>89</v>
      </c>
      <c r="E73" s="72">
        <v>3</v>
      </c>
      <c r="F73" s="72">
        <v>9</v>
      </c>
      <c r="G73" s="138">
        <v>7</v>
      </c>
      <c r="H73" s="136" t="s">
        <v>159</v>
      </c>
      <c r="I73" s="145">
        <v>-10</v>
      </c>
      <c r="J73" s="88">
        <v>7.3949999999999996</v>
      </c>
      <c r="K73" s="88">
        <v>102</v>
      </c>
      <c r="L73" s="88">
        <v>36.9</v>
      </c>
      <c r="M73" s="88">
        <v>-1.8</v>
      </c>
      <c r="N73" s="88">
        <v>22.9</v>
      </c>
      <c r="O73" s="88">
        <v>112</v>
      </c>
      <c r="P73" s="88">
        <v>4.7</v>
      </c>
      <c r="Q73" s="138">
        <v>0.7</v>
      </c>
    </row>
    <row r="74" spans="1:17" x14ac:dyDescent="0.3">
      <c r="A74" s="146">
        <v>2334</v>
      </c>
      <c r="B74" s="135">
        <v>43403</v>
      </c>
      <c r="C74" s="71" t="b">
        <v>0</v>
      </c>
      <c r="D74" s="85" t="s">
        <v>88</v>
      </c>
      <c r="E74" s="71">
        <v>1</v>
      </c>
      <c r="F74" s="71">
        <v>1</v>
      </c>
      <c r="G74" s="136">
        <v>12</v>
      </c>
      <c r="H74" s="136" t="s">
        <v>214</v>
      </c>
      <c r="I74" s="145">
        <v>0</v>
      </c>
      <c r="J74" s="85">
        <v>6.8760000000000003</v>
      </c>
      <c r="K74" s="85">
        <v>14.3</v>
      </c>
      <c r="L74" s="85">
        <v>42.8</v>
      </c>
      <c r="M74" s="85">
        <v>-24.8</v>
      </c>
      <c r="N74" s="85">
        <v>6.3</v>
      </c>
      <c r="O74" s="85">
        <v>103</v>
      </c>
      <c r="P74" s="85">
        <v>8.8000000000000007</v>
      </c>
      <c r="Q74" s="168">
        <v>17</v>
      </c>
    </row>
    <row r="75" spans="1:17" x14ac:dyDescent="0.3">
      <c r="A75" s="146">
        <v>2335</v>
      </c>
      <c r="B75" s="135">
        <v>43403</v>
      </c>
      <c r="C75" s="71" t="b">
        <v>0</v>
      </c>
      <c r="D75" s="85" t="s">
        <v>89</v>
      </c>
      <c r="E75" s="71">
        <v>2</v>
      </c>
      <c r="F75" s="71">
        <v>1</v>
      </c>
      <c r="G75" s="136">
        <v>12</v>
      </c>
      <c r="H75" s="136" t="s">
        <v>214</v>
      </c>
      <c r="I75" s="145">
        <v>0</v>
      </c>
      <c r="J75" s="85">
        <v>7.0069999999999997</v>
      </c>
      <c r="K75" s="85">
        <v>26</v>
      </c>
      <c r="L75" s="85">
        <v>49.2</v>
      </c>
      <c r="M75" s="85">
        <v>-18.899999999999999</v>
      </c>
      <c r="N75" s="85">
        <v>9.6</v>
      </c>
      <c r="O75" s="85">
        <v>109</v>
      </c>
      <c r="P75" s="85">
        <v>10.7</v>
      </c>
      <c r="Q75" s="168">
        <v>12.3</v>
      </c>
    </row>
    <row r="76" spans="1:17" x14ac:dyDescent="0.3">
      <c r="A76" s="147">
        <v>2343</v>
      </c>
      <c r="B76" s="137">
        <v>43411</v>
      </c>
      <c r="C76" s="71" t="b">
        <v>0</v>
      </c>
      <c r="D76" s="88" t="s">
        <v>88</v>
      </c>
      <c r="E76" s="75">
        <v>2</v>
      </c>
      <c r="F76" s="71">
        <v>2</v>
      </c>
      <c r="G76" s="138">
        <v>12</v>
      </c>
      <c r="H76" s="136" t="s">
        <v>214</v>
      </c>
      <c r="I76" s="145">
        <v>0</v>
      </c>
      <c r="J76" s="88">
        <v>7.1559999999999997</v>
      </c>
      <c r="K76" s="88">
        <v>18.2</v>
      </c>
      <c r="L76" s="88">
        <v>46.6</v>
      </c>
      <c r="M76" s="88">
        <v>-12.2</v>
      </c>
      <c r="N76" s="88">
        <v>13.7</v>
      </c>
      <c r="O76" s="88">
        <v>108</v>
      </c>
      <c r="P76" s="88">
        <v>13.7</v>
      </c>
      <c r="Q76" s="138">
        <v>13.9</v>
      </c>
    </row>
    <row r="77" spans="1:17" x14ac:dyDescent="0.3">
      <c r="A77" s="147">
        <v>2344</v>
      </c>
      <c r="B77" s="137">
        <v>43411</v>
      </c>
      <c r="C77" s="71" t="b">
        <v>0</v>
      </c>
      <c r="D77" s="88" t="s">
        <v>88</v>
      </c>
      <c r="E77" s="75">
        <v>1</v>
      </c>
      <c r="F77" s="71">
        <v>2</v>
      </c>
      <c r="G77" s="138">
        <v>14</v>
      </c>
      <c r="H77" s="136" t="s">
        <v>214</v>
      </c>
      <c r="I77" s="145">
        <v>0</v>
      </c>
      <c r="J77" s="88">
        <v>7.1580000000000004</v>
      </c>
      <c r="K77" s="88">
        <v>18.7</v>
      </c>
      <c r="L77" s="88">
        <v>49.8</v>
      </c>
      <c r="M77" s="88">
        <v>-11.3</v>
      </c>
      <c r="N77" s="88">
        <v>14.3</v>
      </c>
      <c r="O77" s="88">
        <v>116</v>
      </c>
      <c r="P77" s="88">
        <v>11.3</v>
      </c>
      <c r="Q77" s="138">
        <v>10.199999999999999</v>
      </c>
    </row>
    <row r="78" spans="1:17" x14ac:dyDescent="0.3">
      <c r="A78" s="148">
        <v>2350</v>
      </c>
      <c r="B78" s="140">
        <v>43424</v>
      </c>
      <c r="C78" s="71" t="b">
        <v>0</v>
      </c>
      <c r="D78" s="139" t="s">
        <v>88</v>
      </c>
      <c r="E78" s="79">
        <v>1</v>
      </c>
      <c r="F78" s="71">
        <v>3</v>
      </c>
      <c r="G78" s="141">
        <v>6</v>
      </c>
      <c r="H78" s="136" t="s">
        <v>214</v>
      </c>
      <c r="I78" s="145">
        <v>0</v>
      </c>
      <c r="J78" s="139">
        <v>7.117</v>
      </c>
      <c r="K78" s="139">
        <v>16.899999999999999</v>
      </c>
      <c r="L78" s="139">
        <v>45.2</v>
      </c>
      <c r="M78" s="139">
        <v>-14.1</v>
      </c>
      <c r="N78" s="139">
        <v>12.5</v>
      </c>
      <c r="O78" s="139">
        <v>77</v>
      </c>
      <c r="P78" s="139">
        <v>5.2</v>
      </c>
      <c r="Q78" s="141">
        <v>6.3</v>
      </c>
    </row>
    <row r="79" spans="1:17" x14ac:dyDescent="0.3">
      <c r="A79" s="149">
        <v>2351</v>
      </c>
      <c r="B79" s="143">
        <v>43424</v>
      </c>
      <c r="C79" s="71" t="b">
        <v>0</v>
      </c>
      <c r="D79" s="142" t="s">
        <v>88</v>
      </c>
      <c r="E79" s="83">
        <v>2</v>
      </c>
      <c r="F79" s="71">
        <v>3</v>
      </c>
      <c r="G79" s="144">
        <v>6</v>
      </c>
      <c r="H79" s="136" t="s">
        <v>214</v>
      </c>
      <c r="I79" s="145">
        <v>0</v>
      </c>
      <c r="J79" s="142">
        <v>7.05</v>
      </c>
      <c r="K79" s="142">
        <v>10.1</v>
      </c>
      <c r="L79" s="142">
        <v>66.8</v>
      </c>
      <c r="M79" s="142">
        <v>-14</v>
      </c>
      <c r="N79" s="142">
        <v>12.4</v>
      </c>
      <c r="O79" s="142">
        <v>136</v>
      </c>
      <c r="P79" s="142">
        <v>7.5</v>
      </c>
      <c r="Q79" s="144">
        <v>13.5</v>
      </c>
    </row>
    <row r="80" spans="1:17" x14ac:dyDescent="0.3">
      <c r="A80" s="147">
        <v>2367</v>
      </c>
      <c r="B80" s="137">
        <v>43507</v>
      </c>
      <c r="C80" s="71" t="b">
        <v>0</v>
      </c>
      <c r="D80" s="88" t="s">
        <v>89</v>
      </c>
      <c r="E80" s="75">
        <v>2</v>
      </c>
      <c r="F80" s="71">
        <v>4</v>
      </c>
      <c r="G80" s="138">
        <v>1</v>
      </c>
      <c r="H80" s="136" t="s">
        <v>214</v>
      </c>
      <c r="I80" s="145">
        <v>0</v>
      </c>
      <c r="J80" s="88">
        <v>7.1319999999999997</v>
      </c>
      <c r="K80" s="88">
        <v>14.2</v>
      </c>
      <c r="L80" s="88">
        <v>44.4</v>
      </c>
      <c r="M80" s="88">
        <v>-14.3</v>
      </c>
      <c r="N80" s="88">
        <v>12.3</v>
      </c>
      <c r="O80" s="88">
        <v>121</v>
      </c>
      <c r="P80" s="88">
        <v>8</v>
      </c>
      <c r="Q80" s="138">
        <v>2.2999999999999998</v>
      </c>
    </row>
    <row r="81" spans="1:17" x14ac:dyDescent="0.3">
      <c r="A81" s="147">
        <v>2368</v>
      </c>
      <c r="B81" s="137">
        <v>43507</v>
      </c>
      <c r="C81" s="71" t="b">
        <v>1</v>
      </c>
      <c r="D81" s="88" t="s">
        <v>88</v>
      </c>
      <c r="E81" s="75">
        <v>1</v>
      </c>
      <c r="F81" s="71">
        <v>4</v>
      </c>
      <c r="G81" s="138">
        <v>1</v>
      </c>
      <c r="H81" s="136" t="s">
        <v>214</v>
      </c>
      <c r="I81" s="145">
        <v>0</v>
      </c>
      <c r="J81" s="88">
        <v>7.1029999999999998</v>
      </c>
      <c r="K81" s="88">
        <v>15</v>
      </c>
      <c r="L81" s="88">
        <v>53.1</v>
      </c>
      <c r="M81" s="88">
        <v>-10.8</v>
      </c>
      <c r="N81" s="88">
        <v>14.9</v>
      </c>
      <c r="O81" s="88">
        <v>93</v>
      </c>
      <c r="P81" s="88">
        <v>9.6</v>
      </c>
      <c r="Q81" s="138">
        <v>5.4</v>
      </c>
    </row>
    <row r="82" spans="1:17" x14ac:dyDescent="0.3">
      <c r="A82" s="147">
        <v>2370</v>
      </c>
      <c r="B82" s="137">
        <v>43514</v>
      </c>
      <c r="C82" s="71" t="b">
        <v>0</v>
      </c>
      <c r="D82" s="88" t="s">
        <v>89</v>
      </c>
      <c r="E82" s="75">
        <v>2</v>
      </c>
      <c r="F82" s="71">
        <v>5</v>
      </c>
      <c r="G82" s="138">
        <v>16</v>
      </c>
      <c r="H82" s="136" t="s">
        <v>214</v>
      </c>
      <c r="I82" s="145">
        <v>0</v>
      </c>
      <c r="J82" s="88">
        <v>7.1740000000000004</v>
      </c>
      <c r="K82" s="88">
        <v>14.9</v>
      </c>
      <c r="L82" s="88">
        <v>43.2</v>
      </c>
      <c r="M82" s="88">
        <v>-12.3</v>
      </c>
      <c r="N82" s="88">
        <v>13.7</v>
      </c>
      <c r="O82" s="88">
        <v>107</v>
      </c>
      <c r="P82" s="88">
        <v>10.4</v>
      </c>
      <c r="Q82" s="138">
        <v>12.5</v>
      </c>
    </row>
    <row r="83" spans="1:17" x14ac:dyDescent="0.3">
      <c r="A83" s="146">
        <v>2371</v>
      </c>
      <c r="B83" s="137">
        <v>43514</v>
      </c>
      <c r="C83" s="71" t="b">
        <v>1</v>
      </c>
      <c r="D83" s="85" t="s">
        <v>88</v>
      </c>
      <c r="E83" s="75" t="s">
        <v>56</v>
      </c>
      <c r="F83" s="71">
        <v>5</v>
      </c>
      <c r="G83" s="138">
        <v>16</v>
      </c>
      <c r="H83" s="136" t="s">
        <v>214</v>
      </c>
      <c r="I83" s="145">
        <v>0</v>
      </c>
      <c r="J83" s="85" t="s">
        <v>56</v>
      </c>
      <c r="K83" s="85" t="s">
        <v>56</v>
      </c>
      <c r="L83" s="85" t="s">
        <v>56</v>
      </c>
      <c r="M83" s="85" t="s">
        <v>56</v>
      </c>
      <c r="N83" s="85" t="s">
        <v>56</v>
      </c>
      <c r="O83" s="85" t="s">
        <v>56</v>
      </c>
      <c r="P83" s="85" t="s">
        <v>56</v>
      </c>
      <c r="Q83" s="136" t="s">
        <v>56</v>
      </c>
    </row>
    <row r="84" spans="1:17" x14ac:dyDescent="0.3">
      <c r="A84" s="147">
        <v>2374</v>
      </c>
      <c r="B84" s="137">
        <v>43529</v>
      </c>
      <c r="C84" s="71" t="b">
        <v>0</v>
      </c>
      <c r="D84" s="88" t="s">
        <v>88</v>
      </c>
      <c r="E84" s="75">
        <v>1</v>
      </c>
      <c r="F84" s="71">
        <v>6</v>
      </c>
      <c r="G84" s="138">
        <v>21</v>
      </c>
      <c r="H84" s="136" t="s">
        <v>214</v>
      </c>
      <c r="I84" s="145">
        <v>0</v>
      </c>
      <c r="J84" s="88">
        <v>7.1070000000000002</v>
      </c>
      <c r="K84" s="88">
        <v>19.100000000000001</v>
      </c>
      <c r="L84" s="88">
        <v>49.2</v>
      </c>
      <c r="M84" s="88">
        <v>-14.2</v>
      </c>
      <c r="N84" s="88">
        <v>12.5</v>
      </c>
      <c r="O84" s="88">
        <v>114</v>
      </c>
      <c r="P84" s="88">
        <v>9.8000000000000007</v>
      </c>
      <c r="Q84" s="138">
        <v>13</v>
      </c>
    </row>
    <row r="85" spans="1:17" x14ac:dyDescent="0.3">
      <c r="A85" s="147">
        <v>2375</v>
      </c>
      <c r="B85" s="137">
        <v>43529</v>
      </c>
      <c r="C85" s="71" t="b">
        <v>1</v>
      </c>
      <c r="D85" s="88" t="s">
        <v>88</v>
      </c>
      <c r="E85" s="75" t="s">
        <v>56</v>
      </c>
      <c r="F85" s="71">
        <v>6</v>
      </c>
      <c r="G85" s="138">
        <v>21</v>
      </c>
      <c r="H85" s="136" t="s">
        <v>214</v>
      </c>
      <c r="I85" s="145">
        <v>0</v>
      </c>
      <c r="J85" s="88" t="s">
        <v>56</v>
      </c>
      <c r="K85" s="88" t="s">
        <v>56</v>
      </c>
      <c r="L85" s="88" t="s">
        <v>56</v>
      </c>
      <c r="M85" s="88" t="s">
        <v>56</v>
      </c>
      <c r="N85" s="88" t="s">
        <v>56</v>
      </c>
      <c r="O85" s="88" t="s">
        <v>56</v>
      </c>
      <c r="P85" s="88" t="s">
        <v>56</v>
      </c>
      <c r="Q85" s="138" t="s">
        <v>56</v>
      </c>
    </row>
    <row r="86" spans="1:17" x14ac:dyDescent="0.3">
      <c r="A86" s="147">
        <v>2379</v>
      </c>
      <c r="B86" s="137">
        <v>43550</v>
      </c>
      <c r="C86" s="71" t="b">
        <v>1</v>
      </c>
      <c r="D86" s="88" t="s">
        <v>88</v>
      </c>
      <c r="E86" s="75">
        <v>1</v>
      </c>
      <c r="F86" s="71">
        <v>7</v>
      </c>
      <c r="G86" s="138">
        <v>10</v>
      </c>
      <c r="H86" s="136" t="s">
        <v>214</v>
      </c>
      <c r="I86" s="145">
        <v>0</v>
      </c>
      <c r="J86" s="88">
        <v>7.0220000000000002</v>
      </c>
      <c r="K86" s="88">
        <v>13.9</v>
      </c>
      <c r="L86" s="88">
        <v>51.6</v>
      </c>
      <c r="M86" s="88">
        <v>-17.600000000000001</v>
      </c>
      <c r="N86" s="88">
        <v>10.3</v>
      </c>
      <c r="O86" s="88">
        <v>102</v>
      </c>
      <c r="P86" s="88">
        <v>5.7</v>
      </c>
      <c r="Q86" s="138">
        <v>12.4</v>
      </c>
    </row>
    <row r="87" spans="1:17" x14ac:dyDescent="0.3">
      <c r="A87" s="147">
        <v>2380</v>
      </c>
      <c r="B87" s="137">
        <v>43550</v>
      </c>
      <c r="C87" s="71" t="b">
        <v>0</v>
      </c>
      <c r="D87" s="88" t="s">
        <v>88</v>
      </c>
      <c r="E87" s="75">
        <v>2</v>
      </c>
      <c r="F87" s="71">
        <v>7</v>
      </c>
      <c r="G87" s="138">
        <v>9</v>
      </c>
      <c r="H87" s="136" t="s">
        <v>214</v>
      </c>
      <c r="I87" s="145">
        <v>0</v>
      </c>
      <c r="J87" s="88">
        <v>7.1769999999999996</v>
      </c>
      <c r="K87" s="88">
        <v>17.5</v>
      </c>
      <c r="L87" s="88">
        <v>43</v>
      </c>
      <c r="M87" s="88">
        <v>-12.1</v>
      </c>
      <c r="N87" s="88">
        <v>13.9</v>
      </c>
      <c r="O87" s="88">
        <v>97</v>
      </c>
      <c r="P87" s="88">
        <v>5.6</v>
      </c>
      <c r="Q87" s="138">
        <v>9.1999999999999993</v>
      </c>
    </row>
    <row r="88" spans="1:17" x14ac:dyDescent="0.3">
      <c r="A88" s="147">
        <v>2407</v>
      </c>
      <c r="B88" s="137">
        <v>43578</v>
      </c>
      <c r="C88" s="71" t="b">
        <v>0</v>
      </c>
      <c r="D88" s="88" t="s">
        <v>89</v>
      </c>
      <c r="E88" s="75">
        <v>2</v>
      </c>
      <c r="F88" s="71">
        <v>8</v>
      </c>
      <c r="G88" s="138">
        <v>5</v>
      </c>
      <c r="H88" s="136" t="s">
        <v>214</v>
      </c>
      <c r="I88" s="145">
        <v>0</v>
      </c>
      <c r="J88" s="88">
        <v>7.0179999999999998</v>
      </c>
      <c r="K88" s="88">
        <v>13.7</v>
      </c>
      <c r="L88" s="88">
        <v>50.9</v>
      </c>
      <c r="M88" s="88">
        <v>13.7</v>
      </c>
      <c r="N88" s="88">
        <v>9.9</v>
      </c>
      <c r="O88" s="88">
        <v>116</v>
      </c>
      <c r="P88" s="88">
        <v>11</v>
      </c>
      <c r="Q88" s="138">
        <v>12.1</v>
      </c>
    </row>
    <row r="89" spans="1:17" x14ac:dyDescent="0.3">
      <c r="A89" s="147">
        <v>2408</v>
      </c>
      <c r="B89" s="137">
        <v>43578</v>
      </c>
      <c r="C89" s="71" t="b">
        <v>1</v>
      </c>
      <c r="D89" s="88" t="s">
        <v>88</v>
      </c>
      <c r="E89" s="75">
        <v>1</v>
      </c>
      <c r="F89" s="71">
        <v>8</v>
      </c>
      <c r="G89" s="138">
        <v>5</v>
      </c>
      <c r="H89" s="136" t="s">
        <v>214</v>
      </c>
      <c r="I89" s="145">
        <v>0</v>
      </c>
      <c r="J89" s="88">
        <v>7.109</v>
      </c>
      <c r="K89" s="88">
        <v>14.7</v>
      </c>
      <c r="L89" s="88">
        <v>49.4</v>
      </c>
      <c r="M89" s="88">
        <v>-13.7</v>
      </c>
      <c r="N89" s="88">
        <v>12.8</v>
      </c>
      <c r="O89" s="88">
        <v>96</v>
      </c>
      <c r="P89" s="88">
        <v>12.2</v>
      </c>
      <c r="Q89" s="138">
        <v>11.2</v>
      </c>
    </row>
    <row r="90" spans="1:17" x14ac:dyDescent="0.3">
      <c r="A90" s="147">
        <v>2409</v>
      </c>
      <c r="B90" s="137">
        <v>43592</v>
      </c>
      <c r="C90" s="71" t="b">
        <v>1</v>
      </c>
      <c r="D90" s="88" t="s">
        <v>88</v>
      </c>
      <c r="E90" s="71">
        <v>3</v>
      </c>
      <c r="F90" s="71">
        <v>9</v>
      </c>
      <c r="G90" s="138">
        <v>7</v>
      </c>
      <c r="H90" s="136" t="s">
        <v>214</v>
      </c>
      <c r="I90" s="145">
        <v>0</v>
      </c>
      <c r="J90" s="88">
        <v>7.4119999999999999</v>
      </c>
      <c r="K90" s="88">
        <v>112</v>
      </c>
      <c r="L90" s="88">
        <v>35.799999999999997</v>
      </c>
      <c r="M90" s="88">
        <v>-1.6</v>
      </c>
      <c r="N90" s="88">
        <v>23.1</v>
      </c>
      <c r="O90" s="88">
        <v>96</v>
      </c>
      <c r="P90" s="88">
        <v>4.7</v>
      </c>
      <c r="Q90" s="138">
        <v>0.8</v>
      </c>
    </row>
    <row r="91" spans="1:17" x14ac:dyDescent="0.3">
      <c r="A91" s="147">
        <v>2410</v>
      </c>
      <c r="B91" s="137">
        <v>43592</v>
      </c>
      <c r="C91" s="72" t="b">
        <v>1</v>
      </c>
      <c r="D91" s="88" t="s">
        <v>89</v>
      </c>
      <c r="E91" s="72">
        <v>3</v>
      </c>
      <c r="F91" s="72">
        <v>9</v>
      </c>
      <c r="G91" s="138">
        <v>7</v>
      </c>
      <c r="H91" s="136" t="s">
        <v>214</v>
      </c>
      <c r="I91" s="145">
        <v>0</v>
      </c>
      <c r="J91" s="88">
        <v>7.3949999999999996</v>
      </c>
      <c r="K91" s="88">
        <v>102</v>
      </c>
      <c r="L91" s="88">
        <v>36.9</v>
      </c>
      <c r="M91" s="88">
        <v>-1.8</v>
      </c>
      <c r="N91" s="88">
        <v>22.9</v>
      </c>
      <c r="O91" s="88">
        <v>112</v>
      </c>
      <c r="P91" s="88">
        <v>4.7</v>
      </c>
      <c r="Q91" s="138">
        <v>0.7</v>
      </c>
    </row>
    <row r="92" spans="1:17" x14ac:dyDescent="0.3">
      <c r="A92" s="146">
        <v>2334</v>
      </c>
      <c r="B92" s="135">
        <v>43403</v>
      </c>
      <c r="C92" s="71" t="b">
        <v>0</v>
      </c>
      <c r="D92" s="85" t="s">
        <v>88</v>
      </c>
      <c r="E92" s="71">
        <v>1</v>
      </c>
      <c r="F92" s="71">
        <v>1</v>
      </c>
      <c r="G92" s="136">
        <v>12</v>
      </c>
      <c r="H92" s="136" t="s">
        <v>210</v>
      </c>
      <c r="I92" s="145">
        <v>0.25</v>
      </c>
      <c r="J92" s="9">
        <v>6.8890000000000002</v>
      </c>
      <c r="K92" t="s">
        <v>56</v>
      </c>
      <c r="L92">
        <v>42.2</v>
      </c>
      <c r="M92">
        <v>-24.1</v>
      </c>
      <c r="N92">
        <v>7.2</v>
      </c>
      <c r="O92">
        <v>94</v>
      </c>
      <c r="P92">
        <v>10.9</v>
      </c>
      <c r="Q92" s="169">
        <v>14.9</v>
      </c>
    </row>
    <row r="93" spans="1:17" x14ac:dyDescent="0.3">
      <c r="A93" s="146">
        <v>2335</v>
      </c>
      <c r="B93" s="135">
        <v>43403</v>
      </c>
      <c r="C93" s="71" t="b">
        <v>0</v>
      </c>
      <c r="D93" s="85" t="s">
        <v>89</v>
      </c>
      <c r="E93" s="71">
        <v>2</v>
      </c>
      <c r="F93" s="71">
        <v>1</v>
      </c>
      <c r="G93" s="136">
        <v>12</v>
      </c>
      <c r="H93" s="136" t="s">
        <v>210</v>
      </c>
      <c r="I93" s="145">
        <v>0.25</v>
      </c>
      <c r="J93" s="9">
        <v>7.0570000000000004</v>
      </c>
      <c r="K93" s="9">
        <v>107</v>
      </c>
      <c r="L93" s="9">
        <v>39.5</v>
      </c>
      <c r="M93" s="9">
        <v>-18.5</v>
      </c>
      <c r="N93" s="9">
        <v>15</v>
      </c>
      <c r="O93" s="9">
        <v>98</v>
      </c>
      <c r="P93" s="9">
        <v>9.3000000000000007</v>
      </c>
      <c r="Q93" s="169">
        <v>10.8</v>
      </c>
    </row>
    <row r="94" spans="1:17" x14ac:dyDescent="0.3">
      <c r="A94" s="147">
        <v>2343</v>
      </c>
      <c r="B94" s="137">
        <v>43411</v>
      </c>
      <c r="C94" s="71" t="b">
        <v>0</v>
      </c>
      <c r="D94" s="88" t="s">
        <v>88</v>
      </c>
      <c r="E94" s="75">
        <v>2</v>
      </c>
      <c r="F94" s="71">
        <v>2</v>
      </c>
      <c r="G94" s="138">
        <v>12</v>
      </c>
      <c r="H94" s="136" t="s">
        <v>210</v>
      </c>
      <c r="I94" s="145">
        <v>0.25</v>
      </c>
      <c r="J94" s="9">
        <v>7.2560000000000002</v>
      </c>
      <c r="K94" s="9">
        <v>88.8</v>
      </c>
      <c r="L94" s="9">
        <v>34.299999999999997</v>
      </c>
      <c r="M94" s="9">
        <v>-11.1</v>
      </c>
      <c r="N94" s="9">
        <v>15.6</v>
      </c>
      <c r="O94" s="9">
        <v>96</v>
      </c>
      <c r="P94" s="9">
        <v>12.8</v>
      </c>
      <c r="Q94" s="170">
        <v>10.8</v>
      </c>
    </row>
    <row r="95" spans="1:17" x14ac:dyDescent="0.3">
      <c r="A95" s="147">
        <v>2344</v>
      </c>
      <c r="B95" s="137">
        <v>43411</v>
      </c>
      <c r="C95" s="71" t="b">
        <v>0</v>
      </c>
      <c r="D95" s="88" t="s">
        <v>88</v>
      </c>
      <c r="E95" s="75">
        <v>1</v>
      </c>
      <c r="F95" s="71">
        <v>2</v>
      </c>
      <c r="G95" s="138">
        <v>14</v>
      </c>
      <c r="H95" s="136" t="s">
        <v>210</v>
      </c>
      <c r="I95" s="145">
        <v>0.25</v>
      </c>
      <c r="J95" s="9">
        <v>7.234</v>
      </c>
      <c r="K95" s="9">
        <v>64.3</v>
      </c>
      <c r="L95" s="9">
        <v>38</v>
      </c>
      <c r="M95" s="9">
        <v>-10.3</v>
      </c>
      <c r="N95" s="9">
        <v>16.2</v>
      </c>
      <c r="O95" s="9">
        <v>102</v>
      </c>
      <c r="P95" s="9">
        <v>10.4</v>
      </c>
      <c r="Q95" s="170">
        <v>8</v>
      </c>
    </row>
    <row r="96" spans="1:17" x14ac:dyDescent="0.3">
      <c r="A96" s="148">
        <v>2350</v>
      </c>
      <c r="B96" s="140">
        <v>43424</v>
      </c>
      <c r="C96" s="71" t="b">
        <v>0</v>
      </c>
      <c r="D96" s="139" t="s">
        <v>88</v>
      </c>
      <c r="E96" s="79">
        <v>1</v>
      </c>
      <c r="F96" s="71">
        <v>3</v>
      </c>
      <c r="G96" s="141">
        <v>6</v>
      </c>
      <c r="H96" s="136" t="s">
        <v>210</v>
      </c>
      <c r="I96" s="145">
        <v>0.25</v>
      </c>
      <c r="J96" s="161">
        <v>7.3</v>
      </c>
      <c r="K96" s="161">
        <v>97</v>
      </c>
      <c r="L96" s="161">
        <v>31.7</v>
      </c>
      <c r="M96" s="161">
        <v>-8.9</v>
      </c>
      <c r="N96" s="161">
        <v>17.3</v>
      </c>
      <c r="O96" s="161">
        <v>90</v>
      </c>
      <c r="P96" s="161">
        <v>7.2</v>
      </c>
      <c r="Q96" s="171">
        <v>6.8</v>
      </c>
    </row>
    <row r="97" spans="1:17" x14ac:dyDescent="0.3">
      <c r="A97" s="149">
        <v>2351</v>
      </c>
      <c r="B97" s="143">
        <v>43424</v>
      </c>
      <c r="C97" s="71" t="b">
        <v>0</v>
      </c>
      <c r="D97" s="142" t="s">
        <v>88</v>
      </c>
      <c r="E97" s="83">
        <v>2</v>
      </c>
      <c r="F97" s="71">
        <v>3</v>
      </c>
      <c r="G97" s="144">
        <v>6</v>
      </c>
      <c r="H97" s="136" t="s">
        <v>210</v>
      </c>
      <c r="I97" s="145">
        <v>0.25</v>
      </c>
      <c r="J97" s="157">
        <v>7.11</v>
      </c>
      <c r="K97" s="157">
        <v>77</v>
      </c>
      <c r="L97" s="157">
        <v>55.2</v>
      </c>
      <c r="M97" s="157">
        <v>-13.3</v>
      </c>
      <c r="N97" s="157">
        <v>14.2</v>
      </c>
      <c r="O97" s="157">
        <v>124</v>
      </c>
      <c r="P97" s="157">
        <v>9</v>
      </c>
      <c r="Q97" s="172">
        <v>11.1</v>
      </c>
    </row>
    <row r="98" spans="1:17" x14ac:dyDescent="0.3">
      <c r="A98" s="147">
        <v>2367</v>
      </c>
      <c r="B98" s="137">
        <v>43507</v>
      </c>
      <c r="C98" s="71" t="b">
        <v>0</v>
      </c>
      <c r="D98" s="88" t="s">
        <v>89</v>
      </c>
      <c r="E98" s="75">
        <v>2</v>
      </c>
      <c r="F98" s="71">
        <v>4</v>
      </c>
      <c r="G98" s="138">
        <v>1</v>
      </c>
      <c r="H98" s="136" t="s">
        <v>210</v>
      </c>
      <c r="I98" s="145">
        <v>0.25</v>
      </c>
      <c r="J98" s="33">
        <v>7.1950000000000003</v>
      </c>
      <c r="K98" s="33">
        <v>89</v>
      </c>
      <c r="L98" s="33">
        <v>36</v>
      </c>
      <c r="M98" s="33">
        <v>-13.5</v>
      </c>
      <c r="N98" s="33">
        <v>14</v>
      </c>
      <c r="O98" s="33">
        <v>112</v>
      </c>
      <c r="P98" s="33">
        <v>9</v>
      </c>
      <c r="Q98" s="173" t="s">
        <v>56</v>
      </c>
    </row>
    <row r="99" spans="1:17" x14ac:dyDescent="0.3">
      <c r="A99" s="147">
        <v>2368</v>
      </c>
      <c r="B99" s="137">
        <v>43507</v>
      </c>
      <c r="C99" s="71" t="b">
        <v>1</v>
      </c>
      <c r="D99" s="88" t="s">
        <v>88</v>
      </c>
      <c r="E99" s="75">
        <v>1</v>
      </c>
      <c r="F99" s="71">
        <v>4</v>
      </c>
      <c r="G99" s="138">
        <v>1</v>
      </c>
      <c r="H99" s="136" t="s">
        <v>210</v>
      </c>
      <c r="I99" s="145">
        <v>0.25</v>
      </c>
      <c r="J99" s="34">
        <v>7.258</v>
      </c>
      <c r="K99" s="34">
        <v>72.2</v>
      </c>
      <c r="L99" s="34">
        <v>38.1</v>
      </c>
      <c r="M99" s="34">
        <v>-9.4</v>
      </c>
      <c r="N99" s="34">
        <v>16.8</v>
      </c>
      <c r="O99" s="34">
        <v>86</v>
      </c>
      <c r="P99" s="34">
        <v>8.8000000000000007</v>
      </c>
      <c r="Q99" s="174" t="s">
        <v>56</v>
      </c>
    </row>
    <row r="100" spans="1:17" x14ac:dyDescent="0.3">
      <c r="A100" s="147">
        <v>2370</v>
      </c>
      <c r="B100" s="137">
        <v>43514</v>
      </c>
      <c r="C100" s="71" t="b">
        <v>0</v>
      </c>
      <c r="D100" s="88" t="s">
        <v>89</v>
      </c>
      <c r="E100" s="75">
        <v>2</v>
      </c>
      <c r="F100" s="71">
        <v>5</v>
      </c>
      <c r="G100" s="138">
        <v>16</v>
      </c>
      <c r="H100" s="136" t="s">
        <v>210</v>
      </c>
      <c r="I100" s="145">
        <v>0.25</v>
      </c>
      <c r="J100" s="4">
        <v>7.2229999999999999</v>
      </c>
      <c r="K100" s="4">
        <v>91</v>
      </c>
      <c r="L100" s="4">
        <v>39.299999999999997</v>
      </c>
      <c r="M100" s="9">
        <v>-10.9</v>
      </c>
      <c r="N100" s="9">
        <v>15.8</v>
      </c>
      <c r="O100" s="9">
        <v>99</v>
      </c>
      <c r="P100" s="9">
        <v>9.6</v>
      </c>
      <c r="Q100" s="170">
        <v>9.4</v>
      </c>
    </row>
    <row r="101" spans="1:17" x14ac:dyDescent="0.3">
      <c r="A101" s="146">
        <v>2371</v>
      </c>
      <c r="B101" s="137">
        <v>43514</v>
      </c>
      <c r="C101" s="71" t="b">
        <v>1</v>
      </c>
      <c r="D101" s="85" t="s">
        <v>88</v>
      </c>
      <c r="E101" s="75" t="s">
        <v>56</v>
      </c>
      <c r="F101" s="71">
        <v>5</v>
      </c>
      <c r="G101" s="138">
        <v>16</v>
      </c>
      <c r="H101" s="136" t="s">
        <v>210</v>
      </c>
      <c r="I101" s="145">
        <v>0.25</v>
      </c>
      <c r="J101" t="s">
        <v>56</v>
      </c>
      <c r="K101" t="s">
        <v>56</v>
      </c>
      <c r="L101" t="s">
        <v>56</v>
      </c>
      <c r="M101" t="s">
        <v>56</v>
      </c>
      <c r="N101" t="s">
        <v>56</v>
      </c>
      <c r="O101" t="s">
        <v>56</v>
      </c>
      <c r="P101" t="s">
        <v>56</v>
      </c>
      <c r="Q101" s="175" t="s">
        <v>56</v>
      </c>
    </row>
    <row r="102" spans="1:17" x14ac:dyDescent="0.3">
      <c r="A102" s="147">
        <v>2374</v>
      </c>
      <c r="B102" s="137">
        <v>43529</v>
      </c>
      <c r="C102" s="71" t="b">
        <v>0</v>
      </c>
      <c r="D102" s="88" t="s">
        <v>88</v>
      </c>
      <c r="E102" s="75">
        <v>1</v>
      </c>
      <c r="F102" s="71">
        <v>6</v>
      </c>
      <c r="G102" s="138">
        <v>21</v>
      </c>
      <c r="H102" s="136" t="s">
        <v>210</v>
      </c>
      <c r="I102" s="145">
        <v>0.25</v>
      </c>
      <c r="J102" s="4">
        <v>7.24</v>
      </c>
      <c r="K102" s="4">
        <v>102</v>
      </c>
      <c r="L102" s="4">
        <v>33.200000000000003</v>
      </c>
      <c r="M102" s="4">
        <v>-12.2</v>
      </c>
      <c r="N102" s="4">
        <v>14.9</v>
      </c>
      <c r="O102" s="4">
        <v>103</v>
      </c>
      <c r="P102" s="4">
        <v>8.6999999999999993</v>
      </c>
      <c r="Q102" s="176">
        <v>10.3</v>
      </c>
    </row>
    <row r="103" spans="1:17" x14ac:dyDescent="0.3">
      <c r="A103" s="147">
        <v>2375</v>
      </c>
      <c r="B103" s="137">
        <v>43529</v>
      </c>
      <c r="C103" s="71" t="b">
        <v>1</v>
      </c>
      <c r="D103" s="88" t="s">
        <v>88</v>
      </c>
      <c r="E103" s="75" t="s">
        <v>56</v>
      </c>
      <c r="F103" s="71">
        <v>6</v>
      </c>
      <c r="G103" s="138">
        <v>21</v>
      </c>
      <c r="H103" s="136" t="s">
        <v>210</v>
      </c>
      <c r="I103" s="145">
        <v>0.25</v>
      </c>
      <c r="J103" s="4" t="s">
        <v>56</v>
      </c>
      <c r="K103" s="4" t="s">
        <v>56</v>
      </c>
      <c r="L103" s="4" t="s">
        <v>56</v>
      </c>
      <c r="M103" s="4" t="s">
        <v>56</v>
      </c>
      <c r="N103" s="4" t="s">
        <v>56</v>
      </c>
      <c r="O103" s="4" t="s">
        <v>56</v>
      </c>
      <c r="P103" s="4" t="s">
        <v>56</v>
      </c>
      <c r="Q103" s="176" t="s">
        <v>56</v>
      </c>
    </row>
    <row r="104" spans="1:17" x14ac:dyDescent="0.3">
      <c r="A104" s="147">
        <v>2379</v>
      </c>
      <c r="B104" s="137">
        <v>43550</v>
      </c>
      <c r="C104" s="71" t="b">
        <v>1</v>
      </c>
      <c r="D104" s="88" t="s">
        <v>88</v>
      </c>
      <c r="E104" s="75">
        <v>1</v>
      </c>
      <c r="F104" s="71">
        <v>7</v>
      </c>
      <c r="G104" s="138">
        <v>10</v>
      </c>
      <c r="H104" s="136" t="s">
        <v>210</v>
      </c>
      <c r="I104" s="145">
        <v>0.25</v>
      </c>
      <c r="J104" s="9">
        <v>7.11</v>
      </c>
      <c r="K104" s="9">
        <v>82.2</v>
      </c>
      <c r="L104" s="9">
        <v>38.700000000000003</v>
      </c>
      <c r="M104" s="9">
        <v>-16.5</v>
      </c>
      <c r="N104" s="9">
        <v>11.9</v>
      </c>
      <c r="O104" s="9">
        <v>92</v>
      </c>
      <c r="P104" s="9">
        <v>5.5</v>
      </c>
      <c r="Q104" s="170">
        <v>10.3</v>
      </c>
    </row>
    <row r="105" spans="1:17" x14ac:dyDescent="0.3">
      <c r="A105" s="147">
        <v>2380</v>
      </c>
      <c r="B105" s="137">
        <v>43550</v>
      </c>
      <c r="C105" s="71" t="b">
        <v>0</v>
      </c>
      <c r="D105" s="88" t="s">
        <v>88</v>
      </c>
      <c r="E105" s="75">
        <v>2</v>
      </c>
      <c r="F105" s="71">
        <v>7</v>
      </c>
      <c r="G105" s="138">
        <v>9</v>
      </c>
      <c r="H105" s="136" t="s">
        <v>210</v>
      </c>
      <c r="I105" s="145">
        <v>0.25</v>
      </c>
      <c r="J105" s="9">
        <v>7.2169999999999996</v>
      </c>
      <c r="K105" s="9">
        <v>92.5</v>
      </c>
      <c r="L105" s="9">
        <v>39.200000000000003</v>
      </c>
      <c r="M105" s="9">
        <v>-11.2</v>
      </c>
      <c r="N105" s="9">
        <v>15.5</v>
      </c>
      <c r="O105" s="9">
        <v>92</v>
      </c>
      <c r="P105" s="9">
        <v>5.7</v>
      </c>
      <c r="Q105" s="170">
        <v>10.7</v>
      </c>
    </row>
    <row r="106" spans="1:17" x14ac:dyDescent="0.3">
      <c r="A106" s="147">
        <v>2407</v>
      </c>
      <c r="B106" s="137">
        <v>43578</v>
      </c>
      <c r="C106" s="71" t="b">
        <v>0</v>
      </c>
      <c r="D106" s="88" t="s">
        <v>89</v>
      </c>
      <c r="E106" s="75">
        <v>2</v>
      </c>
      <c r="F106" s="71">
        <v>8</v>
      </c>
      <c r="G106" s="138">
        <v>5</v>
      </c>
      <c r="H106" s="136" t="s">
        <v>210</v>
      </c>
      <c r="I106" s="145">
        <v>0.25</v>
      </c>
      <c r="J106" s="9">
        <v>7.17</v>
      </c>
      <c r="K106" s="9">
        <v>95.3</v>
      </c>
      <c r="L106" s="9">
        <v>34</v>
      </c>
      <c r="M106" s="9">
        <v>-15.2</v>
      </c>
      <c r="N106" s="9">
        <v>12.8</v>
      </c>
      <c r="O106" s="9">
        <v>98</v>
      </c>
      <c r="P106" s="9">
        <v>11.6</v>
      </c>
      <c r="Q106" s="170">
        <v>8.6999999999999993</v>
      </c>
    </row>
    <row r="107" spans="1:17" x14ac:dyDescent="0.3">
      <c r="A107" s="147">
        <v>2408</v>
      </c>
      <c r="B107" s="137">
        <v>43578</v>
      </c>
      <c r="C107" s="71" t="b">
        <v>1</v>
      </c>
      <c r="D107" s="88" t="s">
        <v>88</v>
      </c>
      <c r="E107" s="75">
        <v>1</v>
      </c>
      <c r="F107" s="71">
        <v>8</v>
      </c>
      <c r="G107" s="138">
        <v>5</v>
      </c>
      <c r="H107" s="136" t="s">
        <v>210</v>
      </c>
      <c r="I107" s="145">
        <v>0.25</v>
      </c>
      <c r="J107" s="9">
        <v>7.1689999999999996</v>
      </c>
      <c r="K107" s="9">
        <v>94.1</v>
      </c>
      <c r="L107" s="9">
        <v>40.4</v>
      </c>
      <c r="M107" s="9">
        <v>-13.2</v>
      </c>
      <c r="N107" s="9">
        <v>14.1</v>
      </c>
      <c r="O107" s="9">
        <v>85</v>
      </c>
      <c r="P107" s="9">
        <v>13.1</v>
      </c>
      <c r="Q107" s="170">
        <v>12.1</v>
      </c>
    </row>
    <row r="108" spans="1:17" x14ac:dyDescent="0.3">
      <c r="A108" s="147">
        <v>2409</v>
      </c>
      <c r="B108" s="137">
        <v>43592</v>
      </c>
      <c r="C108" s="71" t="b">
        <v>1</v>
      </c>
      <c r="D108" s="88" t="s">
        <v>88</v>
      </c>
      <c r="E108" s="71">
        <v>3</v>
      </c>
      <c r="F108" s="71">
        <v>9</v>
      </c>
      <c r="G108" s="138">
        <v>7</v>
      </c>
      <c r="H108" s="136" t="s">
        <v>210</v>
      </c>
      <c r="I108" s="145">
        <v>0.25</v>
      </c>
      <c r="J108" s="9">
        <v>7.4</v>
      </c>
      <c r="K108" s="9">
        <v>109</v>
      </c>
      <c r="L108" s="9">
        <v>35.299999999999997</v>
      </c>
      <c r="M108" s="9">
        <v>-2.2000000000000002</v>
      </c>
      <c r="N108" s="9">
        <v>22.6</v>
      </c>
      <c r="O108" s="9">
        <v>90</v>
      </c>
      <c r="P108" s="9">
        <v>4.4000000000000004</v>
      </c>
      <c r="Q108" s="170">
        <v>0.7</v>
      </c>
    </row>
    <row r="109" spans="1:17" x14ac:dyDescent="0.3">
      <c r="A109" s="147">
        <v>2410</v>
      </c>
      <c r="B109" s="137">
        <v>43592</v>
      </c>
      <c r="C109" s="72" t="b">
        <v>1</v>
      </c>
      <c r="D109" s="88" t="s">
        <v>89</v>
      </c>
      <c r="E109" s="72">
        <v>3</v>
      </c>
      <c r="F109" s="72">
        <v>9</v>
      </c>
      <c r="G109" s="138">
        <v>7</v>
      </c>
      <c r="H109" s="136" t="s">
        <v>210</v>
      </c>
      <c r="I109" s="145">
        <v>0.25</v>
      </c>
      <c r="J109" s="9">
        <v>7.3920000000000003</v>
      </c>
      <c r="K109" s="9">
        <v>103</v>
      </c>
      <c r="L109" s="9">
        <v>33.5</v>
      </c>
      <c r="M109" s="9">
        <v>-3.8</v>
      </c>
      <c r="N109" s="9">
        <v>21.2</v>
      </c>
      <c r="O109" s="9">
        <v>97</v>
      </c>
      <c r="P109" s="9">
        <v>4.8</v>
      </c>
      <c r="Q109" s="170">
        <v>0.5</v>
      </c>
    </row>
    <row r="110" spans="1:17" x14ac:dyDescent="0.3">
      <c r="A110" s="146">
        <v>2334</v>
      </c>
      <c r="B110" s="135">
        <v>43403</v>
      </c>
      <c r="C110" s="71" t="b">
        <v>0</v>
      </c>
      <c r="D110" s="85" t="s">
        <v>88</v>
      </c>
      <c r="E110" s="71">
        <v>1</v>
      </c>
      <c r="F110" s="71">
        <v>1</v>
      </c>
      <c r="G110" s="136">
        <v>12</v>
      </c>
      <c r="H110" s="136" t="s">
        <v>209</v>
      </c>
      <c r="I110" s="145">
        <v>0.5</v>
      </c>
      <c r="J110" s="9">
        <v>6.9939999999999998</v>
      </c>
      <c r="K110" s="9">
        <v>86.5</v>
      </c>
      <c r="L110" s="9">
        <v>39.6</v>
      </c>
      <c r="M110" s="9">
        <v>-20.9</v>
      </c>
      <c r="N110" s="9">
        <v>9.1</v>
      </c>
      <c r="O110" s="9">
        <v>91</v>
      </c>
      <c r="P110" s="9">
        <v>10.1</v>
      </c>
      <c r="Q110" s="169">
        <v>12.3</v>
      </c>
    </row>
    <row r="111" spans="1:17" x14ac:dyDescent="0.3">
      <c r="A111" s="146">
        <v>2335</v>
      </c>
      <c r="B111" s="135">
        <v>43403</v>
      </c>
      <c r="C111" s="71" t="b">
        <v>0</v>
      </c>
      <c r="D111" s="85" t="s">
        <v>89</v>
      </c>
      <c r="E111" s="71">
        <v>2</v>
      </c>
      <c r="F111" s="71">
        <v>1</v>
      </c>
      <c r="G111" s="136">
        <v>12</v>
      </c>
      <c r="H111" s="136" t="s">
        <v>209</v>
      </c>
      <c r="I111" s="145">
        <v>0.5</v>
      </c>
      <c r="J111" s="9">
        <v>7.22</v>
      </c>
      <c r="K111" s="9">
        <v>99.9</v>
      </c>
      <c r="L111" s="9">
        <v>36.5</v>
      </c>
      <c r="M111" s="9">
        <v>-12</v>
      </c>
      <c r="N111" s="9">
        <v>15</v>
      </c>
      <c r="O111" s="9">
        <v>99</v>
      </c>
      <c r="P111" s="9">
        <v>8.8000000000000007</v>
      </c>
      <c r="Q111" s="169">
        <v>9.3000000000000007</v>
      </c>
    </row>
    <row r="112" spans="1:17" x14ac:dyDescent="0.3">
      <c r="A112" s="147">
        <v>2343</v>
      </c>
      <c r="B112" s="137">
        <v>43411</v>
      </c>
      <c r="C112" s="71" t="b">
        <v>0</v>
      </c>
      <c r="D112" s="88" t="s">
        <v>88</v>
      </c>
      <c r="E112" s="75">
        <v>2</v>
      </c>
      <c r="F112" s="71">
        <v>2</v>
      </c>
      <c r="G112" s="138">
        <v>12</v>
      </c>
      <c r="H112" s="136" t="s">
        <v>209</v>
      </c>
      <c r="I112" s="145">
        <v>0.5</v>
      </c>
      <c r="J112" s="9">
        <v>7.3</v>
      </c>
      <c r="K112" s="9">
        <v>83</v>
      </c>
      <c r="L112" s="9">
        <v>37.5</v>
      </c>
      <c r="M112" s="9">
        <v>-7.3</v>
      </c>
      <c r="N112" s="9">
        <v>18.399999999999999</v>
      </c>
      <c r="O112" s="9">
        <v>96</v>
      </c>
      <c r="P112" s="9">
        <v>12.9</v>
      </c>
      <c r="Q112" s="170">
        <v>8.5</v>
      </c>
    </row>
    <row r="113" spans="1:17" x14ac:dyDescent="0.3">
      <c r="A113" s="147">
        <v>2344</v>
      </c>
      <c r="B113" s="137">
        <v>43411</v>
      </c>
      <c r="C113" s="71" t="b">
        <v>0</v>
      </c>
      <c r="D113" s="88" t="s">
        <v>88</v>
      </c>
      <c r="E113" s="75">
        <v>1</v>
      </c>
      <c r="F113" s="71">
        <v>2</v>
      </c>
      <c r="G113" s="138">
        <v>14</v>
      </c>
      <c r="H113" s="136" t="s">
        <v>209</v>
      </c>
      <c r="I113" s="145">
        <v>0.5</v>
      </c>
      <c r="J113" s="9">
        <v>7.29</v>
      </c>
      <c r="K113" s="4" t="s">
        <v>56</v>
      </c>
      <c r="L113" s="9">
        <v>37.799999999999997</v>
      </c>
      <c r="M113" s="9">
        <v>-7</v>
      </c>
      <c r="N113" s="9">
        <v>18.8</v>
      </c>
      <c r="O113" s="9">
        <v>108</v>
      </c>
      <c r="P113" s="9">
        <v>8.8000000000000007</v>
      </c>
      <c r="Q113" s="170">
        <v>7</v>
      </c>
    </row>
    <row r="114" spans="1:17" x14ac:dyDescent="0.3">
      <c r="A114" s="148">
        <v>2350</v>
      </c>
      <c r="B114" s="140">
        <v>43424</v>
      </c>
      <c r="C114" s="71" t="b">
        <v>0</v>
      </c>
      <c r="D114" s="139" t="s">
        <v>88</v>
      </c>
      <c r="E114" s="79">
        <v>1</v>
      </c>
      <c r="F114" s="71">
        <v>3</v>
      </c>
      <c r="G114" s="141">
        <v>6</v>
      </c>
      <c r="H114" s="136" t="s">
        <v>209</v>
      </c>
      <c r="I114" s="145">
        <v>0.5</v>
      </c>
      <c r="J114" s="161">
        <v>7.3150000000000004</v>
      </c>
      <c r="K114" s="161">
        <v>93.5</v>
      </c>
      <c r="L114" s="161">
        <v>34.5</v>
      </c>
      <c r="M114" s="161">
        <v>-7.9</v>
      </c>
      <c r="N114" s="161">
        <v>18</v>
      </c>
      <c r="O114" s="161">
        <v>88</v>
      </c>
      <c r="P114" s="161">
        <v>7.2</v>
      </c>
      <c r="Q114" s="171">
        <v>6.8</v>
      </c>
    </row>
    <row r="115" spans="1:17" x14ac:dyDescent="0.3">
      <c r="A115" s="149">
        <v>2351</v>
      </c>
      <c r="B115" s="143">
        <v>43424</v>
      </c>
      <c r="C115" s="71" t="b">
        <v>0</v>
      </c>
      <c r="D115" s="142" t="s">
        <v>88</v>
      </c>
      <c r="E115" s="83">
        <v>2</v>
      </c>
      <c r="F115" s="71">
        <v>3</v>
      </c>
      <c r="G115" s="144">
        <v>6</v>
      </c>
      <c r="H115" s="136" t="s">
        <v>209</v>
      </c>
      <c r="I115" s="145">
        <v>0.5</v>
      </c>
      <c r="J115" s="157">
        <v>7.18</v>
      </c>
      <c r="K115" s="157">
        <v>76.3</v>
      </c>
      <c r="L115" s="157">
        <v>48.6</v>
      </c>
      <c r="M115" s="157">
        <v>-10.4</v>
      </c>
      <c r="N115" s="157">
        <v>16.2</v>
      </c>
      <c r="O115" s="157">
        <v>118</v>
      </c>
      <c r="P115" s="157">
        <v>7.1</v>
      </c>
      <c r="Q115" s="172">
        <v>9.4</v>
      </c>
    </row>
    <row r="116" spans="1:17" x14ac:dyDescent="0.3">
      <c r="A116" s="147">
        <v>2367</v>
      </c>
      <c r="B116" s="137">
        <v>43507</v>
      </c>
      <c r="C116" s="71" t="b">
        <v>0</v>
      </c>
      <c r="D116" s="88" t="s">
        <v>89</v>
      </c>
      <c r="E116" s="75">
        <v>2</v>
      </c>
      <c r="F116" s="71">
        <v>4</v>
      </c>
      <c r="G116" s="138">
        <v>1</v>
      </c>
      <c r="H116" s="136" t="s">
        <v>209</v>
      </c>
      <c r="I116" s="145">
        <v>0.5</v>
      </c>
      <c r="J116" s="33">
        <v>7.2510000000000003</v>
      </c>
      <c r="K116" s="33">
        <v>89.8</v>
      </c>
      <c r="L116" s="33">
        <v>34.6</v>
      </c>
      <c r="M116" s="33">
        <v>-11.2</v>
      </c>
      <c r="N116" s="33">
        <v>15.6</v>
      </c>
      <c r="O116" s="33">
        <v>111</v>
      </c>
      <c r="P116" s="33">
        <v>7.6</v>
      </c>
      <c r="Q116" s="173">
        <v>6.1</v>
      </c>
    </row>
    <row r="117" spans="1:17" x14ac:dyDescent="0.3">
      <c r="A117" s="147">
        <v>2368</v>
      </c>
      <c r="B117" s="137">
        <v>43507</v>
      </c>
      <c r="C117" s="71" t="b">
        <v>1</v>
      </c>
      <c r="D117" s="88" t="s">
        <v>88</v>
      </c>
      <c r="E117" s="75">
        <v>1</v>
      </c>
      <c r="F117" s="71">
        <v>4</v>
      </c>
      <c r="G117" s="138">
        <v>1</v>
      </c>
      <c r="H117" s="136" t="s">
        <v>209</v>
      </c>
      <c r="I117" s="145">
        <v>0.5</v>
      </c>
      <c r="J117" s="34">
        <v>7.3</v>
      </c>
      <c r="K117" s="34">
        <v>66.8</v>
      </c>
      <c r="L117" s="34">
        <v>37</v>
      </c>
      <c r="M117" s="34">
        <v>-7.6</v>
      </c>
      <c r="N117" s="34">
        <v>18.2</v>
      </c>
      <c r="O117" s="34">
        <v>88</v>
      </c>
      <c r="P117" s="34">
        <v>8.6999999999999993</v>
      </c>
      <c r="Q117" s="174" t="s">
        <v>56</v>
      </c>
    </row>
    <row r="118" spans="1:17" x14ac:dyDescent="0.3">
      <c r="A118" s="147">
        <v>2370</v>
      </c>
      <c r="B118" s="137">
        <v>43514</v>
      </c>
      <c r="C118" s="71" t="b">
        <v>0</v>
      </c>
      <c r="D118" s="88" t="s">
        <v>89</v>
      </c>
      <c r="E118" s="75">
        <v>2</v>
      </c>
      <c r="F118" s="71">
        <v>5</v>
      </c>
      <c r="G118" s="138">
        <v>16</v>
      </c>
      <c r="H118" s="136" t="s">
        <v>209</v>
      </c>
      <c r="I118" s="145">
        <v>0.5</v>
      </c>
      <c r="J118" s="4">
        <v>7.2770000000000001</v>
      </c>
      <c r="K118" s="4">
        <v>86.4</v>
      </c>
      <c r="L118" s="4">
        <v>44.3</v>
      </c>
      <c r="M118" s="9">
        <v>-5.9</v>
      </c>
      <c r="N118" s="9">
        <v>19.5</v>
      </c>
      <c r="O118" s="9">
        <v>96</v>
      </c>
      <c r="P118" s="9">
        <v>8.3000000000000007</v>
      </c>
      <c r="Q118" s="170">
        <v>6.6</v>
      </c>
    </row>
    <row r="119" spans="1:17" x14ac:dyDescent="0.3">
      <c r="A119" s="146">
        <v>2371</v>
      </c>
      <c r="B119" s="137">
        <v>43514</v>
      </c>
      <c r="C119" s="71" t="b">
        <v>1</v>
      </c>
      <c r="D119" s="85" t="s">
        <v>88</v>
      </c>
      <c r="E119" s="75" t="s">
        <v>56</v>
      </c>
      <c r="F119" s="71">
        <v>5</v>
      </c>
      <c r="G119" s="138">
        <v>16</v>
      </c>
      <c r="H119" s="136" t="s">
        <v>209</v>
      </c>
      <c r="I119" s="145">
        <v>0.5</v>
      </c>
      <c r="J119" t="s">
        <v>56</v>
      </c>
      <c r="K119" t="s">
        <v>56</v>
      </c>
      <c r="L119" t="s">
        <v>56</v>
      </c>
      <c r="M119" t="s">
        <v>56</v>
      </c>
      <c r="N119" t="s">
        <v>56</v>
      </c>
      <c r="O119" t="s">
        <v>56</v>
      </c>
      <c r="P119" t="s">
        <v>56</v>
      </c>
      <c r="Q119" s="175" t="s">
        <v>56</v>
      </c>
    </row>
    <row r="120" spans="1:17" x14ac:dyDescent="0.3">
      <c r="A120" s="147">
        <v>2374</v>
      </c>
      <c r="B120" s="137">
        <v>43529</v>
      </c>
      <c r="C120" s="71" t="b">
        <v>0</v>
      </c>
      <c r="D120" s="88" t="s">
        <v>88</v>
      </c>
      <c r="E120" s="75">
        <v>1</v>
      </c>
      <c r="F120" s="71">
        <v>6</v>
      </c>
      <c r="G120" s="138">
        <v>21</v>
      </c>
      <c r="H120" s="136" t="s">
        <v>209</v>
      </c>
      <c r="I120" s="145">
        <v>0.5</v>
      </c>
      <c r="J120" s="4">
        <v>7.306</v>
      </c>
      <c r="K120" s="4">
        <v>82.2</v>
      </c>
      <c r="L120" s="4">
        <v>36.1</v>
      </c>
      <c r="M120" s="4">
        <v>-7.6</v>
      </c>
      <c r="N120" s="4">
        <v>18.3</v>
      </c>
      <c r="O120" s="4">
        <v>104</v>
      </c>
      <c r="P120" s="4">
        <v>8</v>
      </c>
      <c r="Q120" s="176">
        <v>8</v>
      </c>
    </row>
    <row r="121" spans="1:17" x14ac:dyDescent="0.3">
      <c r="A121" s="147">
        <v>2375</v>
      </c>
      <c r="B121" s="137">
        <v>43529</v>
      </c>
      <c r="C121" s="71" t="b">
        <v>1</v>
      </c>
      <c r="D121" s="88" t="s">
        <v>88</v>
      </c>
      <c r="E121" s="75" t="s">
        <v>56</v>
      </c>
      <c r="F121" s="71">
        <v>6</v>
      </c>
      <c r="G121" s="138">
        <v>21</v>
      </c>
      <c r="H121" s="136" t="s">
        <v>209</v>
      </c>
      <c r="I121" s="145">
        <v>0.5</v>
      </c>
      <c r="J121" s="4" t="s">
        <v>56</v>
      </c>
      <c r="K121" s="4" t="s">
        <v>56</v>
      </c>
      <c r="L121" s="4" t="s">
        <v>56</v>
      </c>
      <c r="M121" s="4" t="s">
        <v>56</v>
      </c>
      <c r="N121" s="4" t="s">
        <v>56</v>
      </c>
      <c r="O121" s="4" t="s">
        <v>56</v>
      </c>
      <c r="P121" s="4" t="s">
        <v>56</v>
      </c>
      <c r="Q121" s="176" t="s">
        <v>56</v>
      </c>
    </row>
    <row r="122" spans="1:17" x14ac:dyDescent="0.3">
      <c r="A122" s="147">
        <v>2379</v>
      </c>
      <c r="B122" s="137">
        <v>43550</v>
      </c>
      <c r="C122" s="71" t="b">
        <v>1</v>
      </c>
      <c r="D122" s="88" t="s">
        <v>88</v>
      </c>
      <c r="E122" s="75">
        <v>1</v>
      </c>
      <c r="F122" s="71">
        <v>7</v>
      </c>
      <c r="G122" s="138">
        <v>10</v>
      </c>
      <c r="H122" s="136" t="s">
        <v>209</v>
      </c>
      <c r="I122" s="145">
        <v>0.5</v>
      </c>
      <c r="J122" s="9">
        <v>7.1470000000000002</v>
      </c>
      <c r="K122" s="9">
        <v>78.3</v>
      </c>
      <c r="L122" s="9">
        <v>44.9</v>
      </c>
      <c r="M122" s="9">
        <v>-12.9</v>
      </c>
      <c r="N122" s="9">
        <v>14.3</v>
      </c>
      <c r="O122" s="9">
        <v>90</v>
      </c>
      <c r="P122" s="9">
        <v>4.9000000000000004</v>
      </c>
      <c r="Q122" s="170">
        <v>8.5</v>
      </c>
    </row>
    <row r="123" spans="1:17" x14ac:dyDescent="0.3">
      <c r="A123" s="147">
        <v>2380</v>
      </c>
      <c r="B123" s="137">
        <v>43550</v>
      </c>
      <c r="C123" s="71" t="b">
        <v>0</v>
      </c>
      <c r="D123" s="88" t="s">
        <v>88</v>
      </c>
      <c r="E123" s="75">
        <v>2</v>
      </c>
      <c r="F123" s="71">
        <v>7</v>
      </c>
      <c r="G123" s="138">
        <v>9</v>
      </c>
      <c r="H123" s="136" t="s">
        <v>209</v>
      </c>
      <c r="I123" s="145">
        <v>0.5</v>
      </c>
      <c r="J123" s="9">
        <v>7.2809999999999997</v>
      </c>
      <c r="K123" s="9">
        <v>88.6</v>
      </c>
      <c r="L123" s="9">
        <v>37.700000000000003</v>
      </c>
      <c r="M123" s="9">
        <v>-8.4</v>
      </c>
      <c r="N123" s="9">
        <v>17.7</v>
      </c>
      <c r="O123" s="9">
        <v>95</v>
      </c>
      <c r="P123" s="9">
        <v>5.4</v>
      </c>
      <c r="Q123" s="170">
        <v>8.9</v>
      </c>
    </row>
    <row r="124" spans="1:17" x14ac:dyDescent="0.3">
      <c r="A124" s="147">
        <v>2407</v>
      </c>
      <c r="B124" s="137">
        <v>43578</v>
      </c>
      <c r="C124" s="71" t="b">
        <v>0</v>
      </c>
      <c r="D124" s="88" t="s">
        <v>89</v>
      </c>
      <c r="E124" s="75">
        <v>2</v>
      </c>
      <c r="F124" s="71">
        <v>8</v>
      </c>
      <c r="G124" s="138">
        <v>5</v>
      </c>
      <c r="H124" s="136" t="s">
        <v>209</v>
      </c>
      <c r="I124" s="145">
        <v>0.5</v>
      </c>
      <c r="J124" s="9">
        <v>7.2220000000000004</v>
      </c>
      <c r="K124" s="9">
        <v>94.3</v>
      </c>
      <c r="L124" s="9">
        <v>36.1</v>
      </c>
      <c r="M124" s="9">
        <v>-12.1</v>
      </c>
      <c r="N124" s="9">
        <v>15</v>
      </c>
      <c r="O124" s="9">
        <v>102</v>
      </c>
      <c r="P124" s="9">
        <v>10.5</v>
      </c>
      <c r="Q124" s="170">
        <v>7.6</v>
      </c>
    </row>
    <row r="125" spans="1:17" x14ac:dyDescent="0.3">
      <c r="A125" s="147">
        <v>2408</v>
      </c>
      <c r="B125" s="137">
        <v>43578</v>
      </c>
      <c r="C125" s="71" t="b">
        <v>1</v>
      </c>
      <c r="D125" s="88" t="s">
        <v>88</v>
      </c>
      <c r="E125" s="75">
        <v>1</v>
      </c>
      <c r="F125" s="71">
        <v>8</v>
      </c>
      <c r="G125" s="138">
        <v>5</v>
      </c>
      <c r="H125" s="136" t="s">
        <v>209</v>
      </c>
      <c r="I125" s="145">
        <v>0.5</v>
      </c>
      <c r="J125" s="9">
        <v>7.1970000000000001</v>
      </c>
      <c r="K125" s="9">
        <v>81.2</v>
      </c>
      <c r="L125" s="9">
        <v>41.7</v>
      </c>
      <c r="M125" s="9">
        <v>-11.3</v>
      </c>
      <c r="N125" s="9">
        <v>15.4</v>
      </c>
      <c r="O125" s="9">
        <v>84</v>
      </c>
      <c r="P125" s="9">
        <v>12.1</v>
      </c>
      <c r="Q125" s="170">
        <v>10.6</v>
      </c>
    </row>
    <row r="126" spans="1:17" x14ac:dyDescent="0.3">
      <c r="A126" s="147">
        <v>2409</v>
      </c>
      <c r="B126" s="137">
        <v>43592</v>
      </c>
      <c r="C126" s="71" t="b">
        <v>1</v>
      </c>
      <c r="D126" s="88" t="s">
        <v>88</v>
      </c>
      <c r="E126" s="71">
        <v>3</v>
      </c>
      <c r="F126" s="71">
        <v>9</v>
      </c>
      <c r="G126" s="138">
        <v>7</v>
      </c>
      <c r="H126" s="136" t="s">
        <v>209</v>
      </c>
      <c r="I126" s="145">
        <v>0.5</v>
      </c>
      <c r="J126" s="9">
        <v>7.4080000000000004</v>
      </c>
      <c r="K126" s="9">
        <v>114</v>
      </c>
      <c r="L126" s="9">
        <v>35.200000000000003</v>
      </c>
      <c r="M126" s="9">
        <v>-2</v>
      </c>
      <c r="N126" s="9">
        <v>22.8</v>
      </c>
      <c r="O126" s="9">
        <v>92</v>
      </c>
      <c r="P126" s="9">
        <v>4.4000000000000004</v>
      </c>
      <c r="Q126" s="170">
        <v>0.7</v>
      </c>
    </row>
    <row r="127" spans="1:17" x14ac:dyDescent="0.3">
      <c r="A127" s="147">
        <v>2410</v>
      </c>
      <c r="B127" s="137">
        <v>43592</v>
      </c>
      <c r="C127" s="72" t="b">
        <v>1</v>
      </c>
      <c r="D127" s="88" t="s">
        <v>89</v>
      </c>
      <c r="E127" s="72">
        <v>3</v>
      </c>
      <c r="F127" s="72">
        <v>9</v>
      </c>
      <c r="G127" s="138">
        <v>7</v>
      </c>
      <c r="H127" s="136" t="s">
        <v>209</v>
      </c>
      <c r="I127" s="145">
        <v>0.5</v>
      </c>
      <c r="J127" s="9">
        <v>7.391</v>
      </c>
      <c r="K127" s="9">
        <v>101</v>
      </c>
      <c r="L127" s="9">
        <v>35.799999999999997</v>
      </c>
      <c r="M127" s="9">
        <v>-2.7</v>
      </c>
      <c r="N127" s="9">
        <v>22.2</v>
      </c>
      <c r="O127" s="9">
        <v>109</v>
      </c>
      <c r="P127" s="9">
        <v>5.0999999999999996</v>
      </c>
      <c r="Q127" s="170">
        <v>0.7</v>
      </c>
    </row>
    <row r="128" spans="1:17" x14ac:dyDescent="0.3">
      <c r="A128" s="146">
        <v>2334</v>
      </c>
      <c r="B128" s="135">
        <v>43403</v>
      </c>
      <c r="C128" s="71" t="b">
        <v>0</v>
      </c>
      <c r="D128" s="85" t="s">
        <v>88</v>
      </c>
      <c r="E128" s="71">
        <v>1</v>
      </c>
      <c r="F128" s="71">
        <v>1</v>
      </c>
      <c r="G128" s="136">
        <v>12</v>
      </c>
      <c r="H128" s="136" t="s">
        <v>211</v>
      </c>
      <c r="I128" s="145">
        <v>0.75</v>
      </c>
      <c r="J128" s="9">
        <v>7.0640000000000001</v>
      </c>
      <c r="K128" s="9">
        <v>91.2</v>
      </c>
      <c r="L128" s="9">
        <v>43</v>
      </c>
      <c r="M128" s="9">
        <v>-17.3</v>
      </c>
      <c r="N128" s="9">
        <v>11.3</v>
      </c>
      <c r="O128" s="9">
        <v>93</v>
      </c>
      <c r="P128" s="9">
        <v>10.3</v>
      </c>
      <c r="Q128" s="169">
        <v>11.1</v>
      </c>
    </row>
    <row r="129" spans="1:17" x14ac:dyDescent="0.3">
      <c r="A129" s="146">
        <v>2335</v>
      </c>
      <c r="B129" s="135">
        <v>43403</v>
      </c>
      <c r="C129" s="71" t="b">
        <v>0</v>
      </c>
      <c r="D129" s="85" t="s">
        <v>89</v>
      </c>
      <c r="E129" s="71">
        <v>2</v>
      </c>
      <c r="F129" s="71">
        <v>1</v>
      </c>
      <c r="G129" s="136">
        <v>12</v>
      </c>
      <c r="H129" s="136" t="s">
        <v>211</v>
      </c>
      <c r="I129" s="145">
        <v>0.75</v>
      </c>
      <c r="J129" s="9">
        <v>7.298</v>
      </c>
      <c r="K129" s="9">
        <v>99.6</v>
      </c>
      <c r="L129" s="9">
        <v>35.5</v>
      </c>
      <c r="M129" s="9">
        <v>-8.3000000000000007</v>
      </c>
      <c r="N129" s="9">
        <v>17.7</v>
      </c>
      <c r="O129" s="9">
        <v>95</v>
      </c>
      <c r="P129" s="9">
        <v>7.8</v>
      </c>
      <c r="Q129" s="169">
        <v>6.3</v>
      </c>
    </row>
    <row r="130" spans="1:17" x14ac:dyDescent="0.3">
      <c r="A130" s="147">
        <v>2343</v>
      </c>
      <c r="B130" s="137">
        <v>43411</v>
      </c>
      <c r="C130" s="71" t="b">
        <v>0</v>
      </c>
      <c r="D130" s="88" t="s">
        <v>88</v>
      </c>
      <c r="E130" s="75">
        <v>2</v>
      </c>
      <c r="F130" s="71">
        <v>2</v>
      </c>
      <c r="G130" s="138">
        <v>12</v>
      </c>
      <c r="H130" s="136" t="s">
        <v>211</v>
      </c>
      <c r="I130" s="145">
        <v>0.75</v>
      </c>
      <c r="J130" s="9">
        <v>7.3</v>
      </c>
      <c r="K130" s="9">
        <v>79.2</v>
      </c>
      <c r="L130" s="9">
        <v>40.299999999999997</v>
      </c>
      <c r="M130" s="9">
        <v>-3.7</v>
      </c>
      <c r="N130" s="9">
        <v>21.2</v>
      </c>
      <c r="O130" s="9">
        <v>95</v>
      </c>
      <c r="P130" s="9">
        <v>11.6</v>
      </c>
      <c r="Q130" s="170">
        <v>6.1</v>
      </c>
    </row>
    <row r="131" spans="1:17" x14ac:dyDescent="0.3">
      <c r="A131" s="147">
        <v>2344</v>
      </c>
      <c r="B131" s="137">
        <v>43411</v>
      </c>
      <c r="C131" s="71" t="b">
        <v>0</v>
      </c>
      <c r="D131" s="88" t="s">
        <v>88</v>
      </c>
      <c r="E131" s="75">
        <v>1</v>
      </c>
      <c r="F131" s="71">
        <v>2</v>
      </c>
      <c r="G131" s="138">
        <v>14</v>
      </c>
      <c r="H131" s="136" t="s">
        <v>211</v>
      </c>
      <c r="I131" s="145">
        <v>0.75</v>
      </c>
      <c r="J131" s="9">
        <v>7.34</v>
      </c>
      <c r="K131" s="9">
        <v>107</v>
      </c>
      <c r="L131" s="9">
        <v>38.5</v>
      </c>
      <c r="M131" s="9">
        <v>-4.5999999999999996</v>
      </c>
      <c r="N131" s="9">
        <v>20.7</v>
      </c>
      <c r="O131" s="9">
        <v>107</v>
      </c>
      <c r="P131" s="9">
        <v>7.9</v>
      </c>
      <c r="Q131" s="170">
        <v>5.4</v>
      </c>
    </row>
    <row r="132" spans="1:17" x14ac:dyDescent="0.3">
      <c r="A132" s="148">
        <v>2350</v>
      </c>
      <c r="B132" s="140">
        <v>43424</v>
      </c>
      <c r="C132" s="71" t="b">
        <v>0</v>
      </c>
      <c r="D132" s="139" t="s">
        <v>88</v>
      </c>
      <c r="E132" s="79">
        <v>1</v>
      </c>
      <c r="F132" s="71">
        <v>3</v>
      </c>
      <c r="G132" s="141">
        <v>6</v>
      </c>
      <c r="H132" s="136" t="s">
        <v>211</v>
      </c>
      <c r="I132" s="145">
        <v>0.75</v>
      </c>
      <c r="J132" s="161">
        <v>7.35</v>
      </c>
      <c r="K132" s="161">
        <v>105</v>
      </c>
      <c r="L132" s="161">
        <v>34</v>
      </c>
      <c r="M132" s="161">
        <v>-6.2</v>
      </c>
      <c r="N132" s="161">
        <v>19.399999999999999</v>
      </c>
      <c r="O132" s="161">
        <v>85</v>
      </c>
      <c r="P132" s="161">
        <v>6.4</v>
      </c>
      <c r="Q132" s="171">
        <v>7.2</v>
      </c>
    </row>
    <row r="133" spans="1:17" x14ac:dyDescent="0.3">
      <c r="A133" s="149">
        <v>2351</v>
      </c>
      <c r="B133" s="143">
        <v>43424</v>
      </c>
      <c r="C133" s="71" t="b">
        <v>0</v>
      </c>
      <c r="D133" s="142" t="s">
        <v>88</v>
      </c>
      <c r="E133" s="83">
        <v>2</v>
      </c>
      <c r="F133" s="71">
        <v>3</v>
      </c>
      <c r="G133" s="144">
        <v>6</v>
      </c>
      <c r="H133" s="136" t="s">
        <v>211</v>
      </c>
      <c r="I133" s="145">
        <v>0.75</v>
      </c>
      <c r="J133" s="157">
        <v>7.226</v>
      </c>
      <c r="K133" s="157">
        <v>71.900000000000006</v>
      </c>
      <c r="L133" s="157">
        <v>49.4</v>
      </c>
      <c r="M133" s="157">
        <v>-7.4</v>
      </c>
      <c r="N133" s="157">
        <v>18.399999999999999</v>
      </c>
      <c r="O133" s="157">
        <v>117</v>
      </c>
      <c r="P133" s="157">
        <v>7</v>
      </c>
      <c r="Q133" s="172">
        <v>8.1999999999999993</v>
      </c>
    </row>
    <row r="134" spans="1:17" x14ac:dyDescent="0.3">
      <c r="A134" s="147">
        <v>2367</v>
      </c>
      <c r="B134" s="137">
        <v>43507</v>
      </c>
      <c r="C134" s="71" t="b">
        <v>0</v>
      </c>
      <c r="D134" s="88" t="s">
        <v>89</v>
      </c>
      <c r="E134" s="75">
        <v>2</v>
      </c>
      <c r="F134" s="71">
        <v>4</v>
      </c>
      <c r="G134" s="138">
        <v>1</v>
      </c>
      <c r="H134" s="136" t="s">
        <v>211</v>
      </c>
      <c r="I134" s="145">
        <v>0.75</v>
      </c>
      <c r="J134" s="33">
        <v>7.2830000000000004</v>
      </c>
      <c r="K134" s="33">
        <v>81.599999999999994</v>
      </c>
      <c r="L134" s="33">
        <v>36.1</v>
      </c>
      <c r="M134" s="33">
        <f>-8/9</f>
        <v>-0.88888888888888884</v>
      </c>
      <c r="N134" s="33">
        <v>17.3</v>
      </c>
      <c r="O134" s="33">
        <v>109</v>
      </c>
      <c r="P134" s="33">
        <v>6.3</v>
      </c>
      <c r="Q134" s="173">
        <v>1.2</v>
      </c>
    </row>
    <row r="135" spans="1:17" x14ac:dyDescent="0.3">
      <c r="A135" s="147">
        <v>2368</v>
      </c>
      <c r="B135" s="137">
        <v>43507</v>
      </c>
      <c r="C135" s="71" t="b">
        <v>1</v>
      </c>
      <c r="D135" s="88" t="s">
        <v>88</v>
      </c>
      <c r="E135" s="75">
        <v>1</v>
      </c>
      <c r="F135" s="71">
        <v>4</v>
      </c>
      <c r="G135" s="138">
        <v>1</v>
      </c>
      <c r="H135" s="136" t="s">
        <v>211</v>
      </c>
      <c r="I135" s="145">
        <v>0.75</v>
      </c>
      <c r="J135" s="34">
        <v>7.3410000000000002</v>
      </c>
      <c r="K135" s="34">
        <v>72.099999999999994</v>
      </c>
      <c r="L135" s="34">
        <v>35.4</v>
      </c>
      <c r="M135" s="34">
        <v>-5.9</v>
      </c>
      <c r="N135" s="34">
        <v>19.5</v>
      </c>
      <c r="O135" s="34">
        <v>87</v>
      </c>
      <c r="P135" s="34">
        <v>8.5</v>
      </c>
      <c r="Q135" s="174" t="s">
        <v>168</v>
      </c>
    </row>
    <row r="136" spans="1:17" x14ac:dyDescent="0.3">
      <c r="A136" s="147">
        <v>2370</v>
      </c>
      <c r="B136" s="137">
        <v>43514</v>
      </c>
      <c r="C136" s="71" t="b">
        <v>0</v>
      </c>
      <c r="D136" s="88" t="s">
        <v>89</v>
      </c>
      <c r="E136" s="75">
        <v>2</v>
      </c>
      <c r="F136" s="71">
        <v>5</v>
      </c>
      <c r="G136" s="138">
        <v>16</v>
      </c>
      <c r="H136" s="136" t="s">
        <v>211</v>
      </c>
      <c r="I136" s="145">
        <v>0.75</v>
      </c>
      <c r="J136" s="4">
        <v>7.3070000000000004</v>
      </c>
      <c r="K136" s="4">
        <v>89.2</v>
      </c>
      <c r="L136" s="4">
        <v>45.9</v>
      </c>
      <c r="M136" s="9">
        <v>-3.4</v>
      </c>
      <c r="N136" s="9">
        <v>21.6</v>
      </c>
      <c r="O136" s="9">
        <v>94</v>
      </c>
      <c r="P136" s="9">
        <v>7.7</v>
      </c>
      <c r="Q136" s="170">
        <v>5.0999999999999996</v>
      </c>
    </row>
    <row r="137" spans="1:17" x14ac:dyDescent="0.3">
      <c r="A137" s="146">
        <v>2371</v>
      </c>
      <c r="B137" s="137">
        <v>43514</v>
      </c>
      <c r="C137" s="71" t="b">
        <v>1</v>
      </c>
      <c r="D137" s="85" t="s">
        <v>88</v>
      </c>
      <c r="E137" s="75" t="s">
        <v>56</v>
      </c>
      <c r="F137" s="71">
        <v>5</v>
      </c>
      <c r="G137" s="138">
        <v>16</v>
      </c>
      <c r="H137" s="136" t="s">
        <v>211</v>
      </c>
      <c r="I137" s="145">
        <v>0.75</v>
      </c>
      <c r="J137" t="s">
        <v>56</v>
      </c>
      <c r="K137" t="s">
        <v>56</v>
      </c>
      <c r="L137" t="s">
        <v>56</v>
      </c>
      <c r="M137" t="s">
        <v>56</v>
      </c>
      <c r="N137" t="s">
        <v>56</v>
      </c>
      <c r="O137" t="s">
        <v>56</v>
      </c>
      <c r="P137" t="s">
        <v>56</v>
      </c>
      <c r="Q137" s="175" t="s">
        <v>56</v>
      </c>
    </row>
    <row r="138" spans="1:17" x14ac:dyDescent="0.3">
      <c r="A138" s="147">
        <v>2374</v>
      </c>
      <c r="B138" s="137">
        <v>43529</v>
      </c>
      <c r="C138" s="71" t="b">
        <v>0</v>
      </c>
      <c r="D138" s="88" t="s">
        <v>88</v>
      </c>
      <c r="E138" s="75">
        <v>1</v>
      </c>
      <c r="F138" s="71">
        <v>6</v>
      </c>
      <c r="G138" s="138">
        <v>21</v>
      </c>
      <c r="H138" s="136" t="s">
        <v>211</v>
      </c>
      <c r="I138" s="145">
        <v>0.75</v>
      </c>
      <c r="J138" s="4">
        <v>7.3360000000000003</v>
      </c>
      <c r="K138" s="4">
        <v>83.9</v>
      </c>
      <c r="L138" s="4">
        <v>37.1</v>
      </c>
      <c r="M138" s="4">
        <v>-5.4</v>
      </c>
      <c r="N138" s="4">
        <v>19.899999999999999</v>
      </c>
      <c r="O138" s="4">
        <v>104</v>
      </c>
      <c r="P138" s="4">
        <v>7.5</v>
      </c>
      <c r="Q138" s="176">
        <v>6.5</v>
      </c>
    </row>
    <row r="139" spans="1:17" x14ac:dyDescent="0.3">
      <c r="A139" s="147">
        <v>2375</v>
      </c>
      <c r="B139" s="137">
        <v>43529</v>
      </c>
      <c r="C139" s="71" t="b">
        <v>1</v>
      </c>
      <c r="D139" s="88" t="s">
        <v>88</v>
      </c>
      <c r="E139" s="75" t="s">
        <v>56</v>
      </c>
      <c r="F139" s="71">
        <v>6</v>
      </c>
      <c r="G139" s="138">
        <v>21</v>
      </c>
      <c r="H139" s="136" t="s">
        <v>211</v>
      </c>
      <c r="I139" s="145">
        <v>0.75</v>
      </c>
      <c r="J139" s="4" t="s">
        <v>56</v>
      </c>
      <c r="K139" s="4" t="s">
        <v>56</v>
      </c>
      <c r="L139" s="4" t="s">
        <v>56</v>
      </c>
      <c r="M139" s="4" t="s">
        <v>56</v>
      </c>
      <c r="N139" s="4" t="s">
        <v>56</v>
      </c>
      <c r="O139" s="4" t="s">
        <v>56</v>
      </c>
      <c r="P139" s="4" t="s">
        <v>56</v>
      </c>
      <c r="Q139" s="176" t="s">
        <v>56</v>
      </c>
    </row>
    <row r="140" spans="1:17" x14ac:dyDescent="0.3">
      <c r="A140" s="147">
        <v>2379</v>
      </c>
      <c r="B140" s="137">
        <v>43550</v>
      </c>
      <c r="C140" s="71" t="b">
        <v>1</v>
      </c>
      <c r="D140" s="88" t="s">
        <v>88</v>
      </c>
      <c r="E140" s="75">
        <v>1</v>
      </c>
      <c r="F140" s="71">
        <v>7</v>
      </c>
      <c r="G140" s="138">
        <v>10</v>
      </c>
      <c r="H140" s="136" t="s">
        <v>211</v>
      </c>
      <c r="I140" s="145">
        <v>0.75</v>
      </c>
      <c r="J140" s="9">
        <v>7.22</v>
      </c>
      <c r="K140" s="9">
        <v>84.1</v>
      </c>
      <c r="L140" s="9">
        <v>43.3</v>
      </c>
      <c r="M140" s="9">
        <v>-9.6</v>
      </c>
      <c r="N140" s="9">
        <v>16.7</v>
      </c>
      <c r="O140" s="9">
        <v>90</v>
      </c>
      <c r="P140" s="9">
        <v>4.5</v>
      </c>
      <c r="Q140" s="170">
        <v>6.9</v>
      </c>
    </row>
    <row r="141" spans="1:17" x14ac:dyDescent="0.3">
      <c r="A141" s="147">
        <v>2380</v>
      </c>
      <c r="B141" s="137">
        <v>43550</v>
      </c>
      <c r="C141" s="71" t="b">
        <v>0</v>
      </c>
      <c r="D141" s="88" t="s">
        <v>88</v>
      </c>
      <c r="E141" s="75">
        <v>2</v>
      </c>
      <c r="F141" s="71">
        <v>7</v>
      </c>
      <c r="G141" s="138">
        <v>9</v>
      </c>
      <c r="H141" s="136" t="s">
        <v>211</v>
      </c>
      <c r="I141" s="145">
        <v>0.75</v>
      </c>
      <c r="J141" s="9">
        <v>7.3239999999999998</v>
      </c>
      <c r="K141" s="9">
        <v>88.8</v>
      </c>
      <c r="L141" s="9">
        <v>37.799999999999997</v>
      </c>
      <c r="M141" s="9">
        <v>-5.9</v>
      </c>
      <c r="N141" s="9">
        <v>19.600000000000001</v>
      </c>
      <c r="O141" s="9">
        <v>98</v>
      </c>
      <c r="P141" s="9">
        <v>5.4</v>
      </c>
      <c r="Q141" s="170">
        <v>7.9</v>
      </c>
    </row>
    <row r="142" spans="1:17" x14ac:dyDescent="0.3">
      <c r="A142" s="147">
        <v>2407</v>
      </c>
      <c r="B142" s="137">
        <v>43578</v>
      </c>
      <c r="C142" s="71" t="b">
        <v>0</v>
      </c>
      <c r="D142" s="88" t="s">
        <v>89</v>
      </c>
      <c r="E142" s="75">
        <v>2</v>
      </c>
      <c r="F142" s="71">
        <v>8</v>
      </c>
      <c r="G142" s="138">
        <v>5</v>
      </c>
      <c r="H142" s="136" t="s">
        <v>211</v>
      </c>
      <c r="I142" s="145">
        <v>0.75</v>
      </c>
      <c r="J142" s="9">
        <v>7.2679999999999998</v>
      </c>
      <c r="K142" s="9">
        <v>88.5</v>
      </c>
      <c r="L142" s="9">
        <v>37.299999999999997</v>
      </c>
      <c r="M142" s="9">
        <v>-9.1999999999999993</v>
      </c>
      <c r="N142" s="9">
        <v>17</v>
      </c>
      <c r="O142" s="9">
        <v>103</v>
      </c>
      <c r="P142" s="9">
        <v>10.1</v>
      </c>
      <c r="Q142" s="170">
        <v>6.7</v>
      </c>
    </row>
    <row r="143" spans="1:17" x14ac:dyDescent="0.3">
      <c r="A143" s="147">
        <v>2408</v>
      </c>
      <c r="B143" s="137">
        <v>43578</v>
      </c>
      <c r="C143" s="71" t="b">
        <v>1</v>
      </c>
      <c r="D143" s="88" t="s">
        <v>88</v>
      </c>
      <c r="E143" s="75">
        <v>1</v>
      </c>
      <c r="F143" s="71">
        <v>8</v>
      </c>
      <c r="G143" s="138">
        <v>5</v>
      </c>
      <c r="H143" s="136" t="s">
        <v>211</v>
      </c>
      <c r="I143" s="145">
        <v>0.75</v>
      </c>
      <c r="J143" s="9">
        <v>7.2560000000000002</v>
      </c>
      <c r="K143" s="9">
        <v>87.1</v>
      </c>
      <c r="L143" s="9">
        <v>39.200000000000003</v>
      </c>
      <c r="M143" s="9">
        <v>-9.1</v>
      </c>
      <c r="N143" s="9">
        <v>17.100000000000001</v>
      </c>
      <c r="O143" s="9">
        <v>89</v>
      </c>
      <c r="P143" s="9">
        <v>11.4</v>
      </c>
      <c r="Q143" s="170">
        <v>9.6999999999999993</v>
      </c>
    </row>
    <row r="144" spans="1:17" x14ac:dyDescent="0.3">
      <c r="A144" s="147">
        <v>2409</v>
      </c>
      <c r="B144" s="137">
        <v>43592</v>
      </c>
      <c r="C144" s="71" t="b">
        <v>1</v>
      </c>
      <c r="D144" s="88" t="s">
        <v>88</v>
      </c>
      <c r="E144" s="71">
        <v>3</v>
      </c>
      <c r="F144" s="71">
        <v>9</v>
      </c>
      <c r="G144" s="138">
        <v>7</v>
      </c>
      <c r="H144" s="136" t="s">
        <v>211</v>
      </c>
      <c r="I144" s="145">
        <v>0.75</v>
      </c>
      <c r="J144" s="9">
        <v>7.2</v>
      </c>
      <c r="K144" s="9">
        <v>117</v>
      </c>
      <c r="L144" s="9">
        <v>34.6</v>
      </c>
      <c r="M144" s="9">
        <v>-2.8</v>
      </c>
      <c r="N144" s="9">
        <v>22.1</v>
      </c>
      <c r="O144" s="9">
        <v>90</v>
      </c>
      <c r="P144" s="9">
        <v>4.4000000000000004</v>
      </c>
      <c r="Q144" s="170">
        <v>0.7</v>
      </c>
    </row>
    <row r="145" spans="1:17" x14ac:dyDescent="0.3">
      <c r="A145" s="147">
        <v>2410</v>
      </c>
      <c r="B145" s="137">
        <v>43592</v>
      </c>
      <c r="C145" s="72" t="b">
        <v>1</v>
      </c>
      <c r="D145" s="88" t="s">
        <v>89</v>
      </c>
      <c r="E145" s="72">
        <v>3</v>
      </c>
      <c r="F145" s="72">
        <v>9</v>
      </c>
      <c r="G145" s="138">
        <v>7</v>
      </c>
      <c r="H145" s="136" t="s">
        <v>211</v>
      </c>
      <c r="I145" s="145">
        <v>0.75</v>
      </c>
      <c r="J145" s="9">
        <v>7.4020000000000001</v>
      </c>
      <c r="K145" s="9">
        <v>106</v>
      </c>
      <c r="L145" s="9">
        <v>34.200000000000003</v>
      </c>
      <c r="M145" s="9">
        <v>-2.8</v>
      </c>
      <c r="N145" s="9">
        <v>22.1</v>
      </c>
      <c r="O145" s="9">
        <v>111</v>
      </c>
      <c r="P145" s="9">
        <v>4.8</v>
      </c>
      <c r="Q145" s="170">
        <v>0.7</v>
      </c>
    </row>
    <row r="146" spans="1:17" x14ac:dyDescent="0.3">
      <c r="A146" s="146">
        <v>2334</v>
      </c>
      <c r="B146" s="135">
        <v>43403</v>
      </c>
      <c r="C146" s="71" t="b">
        <v>0</v>
      </c>
      <c r="D146" s="85" t="s">
        <v>88</v>
      </c>
      <c r="E146" s="71">
        <v>1</v>
      </c>
      <c r="F146" s="71">
        <v>1</v>
      </c>
      <c r="G146" s="136">
        <v>12</v>
      </c>
      <c r="H146" s="136" t="s">
        <v>212</v>
      </c>
      <c r="I146" s="145">
        <v>1</v>
      </c>
      <c r="J146" s="9">
        <v>7.1230000000000002</v>
      </c>
      <c r="K146" s="9">
        <v>86.8</v>
      </c>
      <c r="L146" s="9">
        <v>46.2</v>
      </c>
      <c r="M146" s="9">
        <v>-13.9</v>
      </c>
      <c r="N146" s="9">
        <v>13.6</v>
      </c>
      <c r="O146" s="9">
        <v>98</v>
      </c>
      <c r="P146" s="9">
        <v>10</v>
      </c>
      <c r="Q146" s="169">
        <v>11.2</v>
      </c>
    </row>
    <row r="147" spans="1:17" x14ac:dyDescent="0.3">
      <c r="A147" s="146">
        <v>2335</v>
      </c>
      <c r="B147" s="135">
        <v>43403</v>
      </c>
      <c r="C147" s="71" t="b">
        <v>0</v>
      </c>
      <c r="D147" s="85" t="s">
        <v>89</v>
      </c>
      <c r="E147" s="71">
        <v>2</v>
      </c>
      <c r="F147" s="71">
        <v>1</v>
      </c>
      <c r="G147" s="136">
        <v>12</v>
      </c>
      <c r="H147" s="136" t="s">
        <v>212</v>
      </c>
      <c r="I147" s="145">
        <v>1</v>
      </c>
      <c r="J147" s="9">
        <v>7.2590000000000003</v>
      </c>
      <c r="K147" s="9">
        <v>88</v>
      </c>
      <c r="L147" s="9">
        <v>43.2</v>
      </c>
      <c r="M147" s="9">
        <v>-7.5</v>
      </c>
      <c r="N147" s="9">
        <v>18.3</v>
      </c>
      <c r="O147" s="9">
        <v>94</v>
      </c>
      <c r="P147" s="9">
        <v>6.9</v>
      </c>
      <c r="Q147" s="169">
        <v>5.2</v>
      </c>
    </row>
    <row r="148" spans="1:17" x14ac:dyDescent="0.3">
      <c r="A148" s="147">
        <v>2343</v>
      </c>
      <c r="B148" s="137">
        <v>43411</v>
      </c>
      <c r="C148" s="71" t="b">
        <v>0</v>
      </c>
      <c r="D148" s="88" t="s">
        <v>88</v>
      </c>
      <c r="E148" s="75">
        <v>2</v>
      </c>
      <c r="F148" s="71">
        <v>2</v>
      </c>
      <c r="G148" s="138">
        <v>12</v>
      </c>
      <c r="H148" s="136" t="s">
        <v>212</v>
      </c>
      <c r="I148" s="145">
        <v>1</v>
      </c>
      <c r="J148" s="9">
        <v>7.36</v>
      </c>
      <c r="K148" s="9">
        <v>75.2</v>
      </c>
      <c r="L148" s="9">
        <v>41.7</v>
      </c>
      <c r="M148" s="9">
        <v>-0.7</v>
      </c>
      <c r="N148" s="9">
        <v>23.7</v>
      </c>
      <c r="O148" s="9">
        <v>97</v>
      </c>
      <c r="P148" s="9">
        <v>10.6</v>
      </c>
      <c r="Q148" s="170">
        <v>4.5999999999999996</v>
      </c>
    </row>
    <row r="149" spans="1:17" x14ac:dyDescent="0.3">
      <c r="A149" s="147">
        <v>2344</v>
      </c>
      <c r="B149" s="137">
        <v>43411</v>
      </c>
      <c r="C149" s="71" t="b">
        <v>0</v>
      </c>
      <c r="D149" s="88" t="s">
        <v>88</v>
      </c>
      <c r="E149" s="75">
        <v>1</v>
      </c>
      <c r="F149" s="71">
        <v>2</v>
      </c>
      <c r="G149" s="138">
        <v>14</v>
      </c>
      <c r="H149" s="136" t="s">
        <v>212</v>
      </c>
      <c r="I149" s="145">
        <v>1</v>
      </c>
      <c r="J149" s="9">
        <v>7.3959999999999999</v>
      </c>
      <c r="K149" s="9">
        <v>111</v>
      </c>
      <c r="L149" s="9">
        <v>34.4</v>
      </c>
      <c r="M149" s="9">
        <v>-3.1</v>
      </c>
      <c r="N149" s="9">
        <v>21.9</v>
      </c>
      <c r="O149" s="9">
        <v>102</v>
      </c>
      <c r="P149" s="9">
        <v>6.7</v>
      </c>
      <c r="Q149" s="170">
        <v>3.7</v>
      </c>
    </row>
    <row r="150" spans="1:17" x14ac:dyDescent="0.3">
      <c r="A150" s="148">
        <v>2350</v>
      </c>
      <c r="B150" s="140">
        <v>43424</v>
      </c>
      <c r="C150" s="71" t="b">
        <v>0</v>
      </c>
      <c r="D150" s="139" t="s">
        <v>88</v>
      </c>
      <c r="E150" s="79">
        <v>1</v>
      </c>
      <c r="F150" s="71">
        <v>3</v>
      </c>
      <c r="G150" s="141">
        <v>6</v>
      </c>
      <c r="H150" s="136" t="s">
        <v>212</v>
      </c>
      <c r="I150" s="145">
        <v>1</v>
      </c>
      <c r="J150" s="161">
        <v>7.351</v>
      </c>
      <c r="K150" s="161">
        <v>85.7</v>
      </c>
      <c r="L150" s="161">
        <v>40.9</v>
      </c>
      <c r="M150" s="161">
        <v>-2.7</v>
      </c>
      <c r="N150" s="161">
        <v>22.1</v>
      </c>
      <c r="O150" s="161">
        <v>96</v>
      </c>
      <c r="P150" s="161">
        <v>7.3</v>
      </c>
      <c r="Q150" s="171">
        <v>7.4</v>
      </c>
    </row>
    <row r="151" spans="1:17" x14ac:dyDescent="0.3">
      <c r="A151" s="149">
        <v>2351</v>
      </c>
      <c r="B151" s="143">
        <v>43424</v>
      </c>
      <c r="C151" s="71" t="b">
        <v>0</v>
      </c>
      <c r="D151" s="142" t="s">
        <v>88</v>
      </c>
      <c r="E151" s="83">
        <v>2</v>
      </c>
      <c r="F151" s="71">
        <v>3</v>
      </c>
      <c r="G151" s="144">
        <v>6</v>
      </c>
      <c r="H151" s="136" t="s">
        <v>212</v>
      </c>
      <c r="I151" s="145">
        <v>1</v>
      </c>
      <c r="J151" s="157">
        <v>7.32</v>
      </c>
      <c r="K151" s="157">
        <v>83.1</v>
      </c>
      <c r="L151" s="157">
        <v>40.1</v>
      </c>
      <c r="M151" s="157">
        <v>-5</v>
      </c>
      <c r="N151" s="157">
        <v>20.3</v>
      </c>
      <c r="O151" s="157">
        <v>116</v>
      </c>
      <c r="P151" s="157">
        <v>6.6</v>
      </c>
      <c r="Q151" s="172">
        <v>6.4</v>
      </c>
    </row>
    <row r="152" spans="1:17" x14ac:dyDescent="0.3">
      <c r="A152" s="147">
        <v>2367</v>
      </c>
      <c r="B152" s="137">
        <v>43507</v>
      </c>
      <c r="C152" s="71" t="b">
        <v>0</v>
      </c>
      <c r="D152" s="88" t="s">
        <v>89</v>
      </c>
      <c r="E152" s="75">
        <v>2</v>
      </c>
      <c r="F152" s="71">
        <v>4</v>
      </c>
      <c r="G152" s="138">
        <v>1</v>
      </c>
      <c r="H152" s="136" t="s">
        <v>212</v>
      </c>
      <c r="I152" s="145">
        <v>1</v>
      </c>
      <c r="J152" s="33">
        <v>7.3140000000000001</v>
      </c>
      <c r="K152" s="33">
        <v>83.9</v>
      </c>
      <c r="L152" s="33">
        <v>37.4</v>
      </c>
      <c r="M152" s="33">
        <v>-6.6</v>
      </c>
      <c r="N152" s="33">
        <v>19</v>
      </c>
      <c r="O152" s="33">
        <v>113</v>
      </c>
      <c r="P152" s="33">
        <v>5.6</v>
      </c>
      <c r="Q152" s="173">
        <v>1.3</v>
      </c>
    </row>
    <row r="153" spans="1:17" x14ac:dyDescent="0.3">
      <c r="A153" s="147">
        <v>2368</v>
      </c>
      <c r="B153" s="137">
        <v>43507</v>
      </c>
      <c r="C153" s="71" t="b">
        <v>1</v>
      </c>
      <c r="D153" s="88" t="s">
        <v>88</v>
      </c>
      <c r="E153" s="75">
        <v>1</v>
      </c>
      <c r="F153" s="71">
        <v>4</v>
      </c>
      <c r="G153" s="138">
        <v>1</v>
      </c>
      <c r="H153" s="136" t="s">
        <v>212</v>
      </c>
      <c r="I153" s="145">
        <v>1</v>
      </c>
      <c r="J153" s="34">
        <v>7.3819999999999997</v>
      </c>
      <c r="K153" s="34">
        <v>62.9</v>
      </c>
      <c r="L153" s="34">
        <v>32.9</v>
      </c>
      <c r="M153" s="34">
        <v>-4.9000000000000004</v>
      </c>
      <c r="N153" s="34">
        <v>30.3</v>
      </c>
      <c r="O153" s="34">
        <v>88</v>
      </c>
      <c r="P153" s="34">
        <v>8</v>
      </c>
      <c r="Q153" s="174">
        <v>48</v>
      </c>
    </row>
    <row r="154" spans="1:17" x14ac:dyDescent="0.3">
      <c r="A154" s="147">
        <v>2370</v>
      </c>
      <c r="B154" s="137">
        <v>43514</v>
      </c>
      <c r="C154" s="71" t="b">
        <v>0</v>
      </c>
      <c r="D154" s="88" t="s">
        <v>89</v>
      </c>
      <c r="E154" s="75">
        <v>2</v>
      </c>
      <c r="F154" s="71">
        <v>5</v>
      </c>
      <c r="G154" s="138">
        <v>16</v>
      </c>
      <c r="H154" s="136" t="s">
        <v>212</v>
      </c>
      <c r="I154" s="145">
        <v>1</v>
      </c>
      <c r="J154" s="4">
        <v>7.3579999999999997</v>
      </c>
      <c r="K154" s="4">
        <v>87.9</v>
      </c>
      <c r="L154" s="4">
        <v>44.9</v>
      </c>
      <c r="M154" s="9">
        <v>-0.5</v>
      </c>
      <c r="N154" s="9">
        <v>24</v>
      </c>
      <c r="O154" s="9">
        <v>96</v>
      </c>
      <c r="P154" s="9">
        <v>7.3</v>
      </c>
      <c r="Q154" s="170">
        <v>3.9</v>
      </c>
    </row>
    <row r="155" spans="1:17" x14ac:dyDescent="0.3">
      <c r="A155" s="146">
        <v>2371</v>
      </c>
      <c r="B155" s="137">
        <v>43514</v>
      </c>
      <c r="C155" s="71" t="b">
        <v>1</v>
      </c>
      <c r="D155" s="85" t="s">
        <v>88</v>
      </c>
      <c r="E155" s="75" t="s">
        <v>56</v>
      </c>
      <c r="F155" s="71">
        <v>5</v>
      </c>
      <c r="G155" s="138">
        <v>16</v>
      </c>
      <c r="H155" s="136" t="s">
        <v>212</v>
      </c>
      <c r="I155" s="145">
        <v>1</v>
      </c>
      <c r="J155" t="s">
        <v>56</v>
      </c>
      <c r="K155" t="s">
        <v>56</v>
      </c>
      <c r="L155" t="s">
        <v>56</v>
      </c>
      <c r="M155" t="s">
        <v>56</v>
      </c>
      <c r="N155" t="s">
        <v>56</v>
      </c>
      <c r="O155" t="s">
        <v>56</v>
      </c>
      <c r="P155" t="s">
        <v>56</v>
      </c>
      <c r="Q155" s="175" t="s">
        <v>56</v>
      </c>
    </row>
    <row r="156" spans="1:17" x14ac:dyDescent="0.3">
      <c r="A156" s="147">
        <v>2374</v>
      </c>
      <c r="B156" s="137">
        <v>43529</v>
      </c>
      <c r="C156" s="71" t="b">
        <v>0</v>
      </c>
      <c r="D156" s="88" t="s">
        <v>88</v>
      </c>
      <c r="E156" s="75">
        <v>1</v>
      </c>
      <c r="F156" s="71">
        <v>6</v>
      </c>
      <c r="G156" s="138">
        <v>21</v>
      </c>
      <c r="H156" s="136" t="s">
        <v>212</v>
      </c>
      <c r="I156" s="145">
        <v>1</v>
      </c>
      <c r="J156" s="4">
        <v>7.3719999999999999</v>
      </c>
      <c r="K156" s="4">
        <v>81.7</v>
      </c>
      <c r="L156" s="4">
        <v>37.700000000000003</v>
      </c>
      <c r="M156" s="4">
        <v>-2.9</v>
      </c>
      <c r="N156" s="4">
        <v>22</v>
      </c>
      <c r="O156" s="4">
        <v>106</v>
      </c>
      <c r="P156" s="4">
        <v>7.1</v>
      </c>
      <c r="Q156" s="176">
        <v>5.3</v>
      </c>
    </row>
    <row r="157" spans="1:17" x14ac:dyDescent="0.3">
      <c r="A157" s="147">
        <v>2375</v>
      </c>
      <c r="B157" s="137">
        <v>43529</v>
      </c>
      <c r="C157" s="71" t="b">
        <v>1</v>
      </c>
      <c r="D157" s="88" t="s">
        <v>88</v>
      </c>
      <c r="E157" s="75" t="s">
        <v>56</v>
      </c>
      <c r="F157" s="71">
        <v>6</v>
      </c>
      <c r="G157" s="138">
        <v>21</v>
      </c>
      <c r="H157" s="136" t="s">
        <v>212</v>
      </c>
      <c r="I157" s="145">
        <v>1</v>
      </c>
      <c r="J157" s="4" t="s">
        <v>56</v>
      </c>
      <c r="K157" s="4" t="s">
        <v>56</v>
      </c>
      <c r="L157" s="4" t="s">
        <v>56</v>
      </c>
      <c r="M157" s="4" t="s">
        <v>56</v>
      </c>
      <c r="N157" s="4" t="s">
        <v>56</v>
      </c>
      <c r="O157" s="4" t="s">
        <v>56</v>
      </c>
      <c r="P157" s="4" t="s">
        <v>56</v>
      </c>
      <c r="Q157" s="176" t="s">
        <v>56</v>
      </c>
    </row>
    <row r="158" spans="1:17" x14ac:dyDescent="0.3">
      <c r="A158" s="147">
        <v>2379</v>
      </c>
      <c r="B158" s="137">
        <v>43550</v>
      </c>
      <c r="C158" s="71" t="b">
        <v>1</v>
      </c>
      <c r="D158" s="88" t="s">
        <v>88</v>
      </c>
      <c r="E158" s="75">
        <v>1</v>
      </c>
      <c r="F158" s="71">
        <v>7</v>
      </c>
      <c r="G158" s="138">
        <v>10</v>
      </c>
      <c r="H158" s="136" t="s">
        <v>212</v>
      </c>
      <c r="I158" s="145">
        <v>1</v>
      </c>
      <c r="J158" s="9">
        <v>7.3280000000000003</v>
      </c>
      <c r="K158" s="9">
        <v>101</v>
      </c>
      <c r="L158" s="9">
        <v>38.299999999999997</v>
      </c>
      <c r="M158" s="9">
        <v>-5.4</v>
      </c>
      <c r="N158" s="9">
        <v>20</v>
      </c>
      <c r="O158" s="9">
        <v>92</v>
      </c>
      <c r="P158" s="9">
        <v>4.4000000000000004</v>
      </c>
      <c r="Q158" s="170">
        <v>7.2</v>
      </c>
    </row>
    <row r="159" spans="1:17" x14ac:dyDescent="0.3">
      <c r="A159" s="147">
        <v>2380</v>
      </c>
      <c r="B159" s="137">
        <v>43550</v>
      </c>
      <c r="C159" s="71" t="b">
        <v>0</v>
      </c>
      <c r="D159" s="88" t="s">
        <v>88</v>
      </c>
      <c r="E159" s="75">
        <v>2</v>
      </c>
      <c r="F159" s="71">
        <v>7</v>
      </c>
      <c r="G159" s="138">
        <v>9</v>
      </c>
      <c r="H159" s="136" t="s">
        <v>212</v>
      </c>
      <c r="I159" s="145">
        <v>1</v>
      </c>
      <c r="J159" s="9">
        <v>7.3460000000000001</v>
      </c>
      <c r="K159" s="9">
        <v>88.4</v>
      </c>
      <c r="L159" s="9">
        <v>39.6</v>
      </c>
      <c r="M159" s="9">
        <v>-3.7</v>
      </c>
      <c r="N159" s="9">
        <v>21.4</v>
      </c>
      <c r="O159" s="9">
        <v>100</v>
      </c>
      <c r="P159" s="9">
        <v>5.3</v>
      </c>
      <c r="Q159" s="170">
        <v>6.6</v>
      </c>
    </row>
    <row r="160" spans="1:17" x14ac:dyDescent="0.3">
      <c r="A160" s="147">
        <v>2407</v>
      </c>
      <c r="B160" s="137">
        <v>43578</v>
      </c>
      <c r="C160" s="71" t="b">
        <v>0</v>
      </c>
      <c r="D160" s="88" t="s">
        <v>89</v>
      </c>
      <c r="E160" s="75">
        <v>2</v>
      </c>
      <c r="F160" s="71">
        <v>8</v>
      </c>
      <c r="G160" s="138">
        <v>5</v>
      </c>
      <c r="H160" s="136" t="s">
        <v>212</v>
      </c>
      <c r="I160" s="145">
        <v>1</v>
      </c>
      <c r="J160" s="9">
        <v>7.3319999999999999</v>
      </c>
      <c r="K160" s="9">
        <v>93.3</v>
      </c>
      <c r="L160" s="9">
        <v>33.299999999999997</v>
      </c>
      <c r="M160" s="9">
        <v>-7.4</v>
      </c>
      <c r="N160" s="9">
        <v>18.5</v>
      </c>
      <c r="O160" s="9">
        <v>103</v>
      </c>
      <c r="P160" s="9">
        <v>8.9</v>
      </c>
      <c r="Q160" s="170">
        <v>5.3</v>
      </c>
    </row>
    <row r="161" spans="1:17" x14ac:dyDescent="0.3">
      <c r="A161" s="147">
        <v>2408</v>
      </c>
      <c r="B161" s="137">
        <v>43578</v>
      </c>
      <c r="C161" s="71" t="b">
        <v>1</v>
      </c>
      <c r="D161" s="88" t="s">
        <v>88</v>
      </c>
      <c r="E161" s="75">
        <v>1</v>
      </c>
      <c r="F161" s="71">
        <v>8</v>
      </c>
      <c r="G161" s="138">
        <v>5</v>
      </c>
      <c r="H161" s="136" t="s">
        <v>212</v>
      </c>
      <c r="I161" s="145">
        <v>1</v>
      </c>
      <c r="J161" s="9">
        <v>7.3040000000000003</v>
      </c>
      <c r="K161" s="9">
        <v>94.9</v>
      </c>
      <c r="L161" s="9">
        <v>39</v>
      </c>
      <c r="M161" s="9">
        <v>-6.5</v>
      </c>
      <c r="N161" s="9">
        <v>19.100000000000001</v>
      </c>
      <c r="O161" s="9">
        <v>92</v>
      </c>
      <c r="P161" s="9">
        <v>10.199999999999999</v>
      </c>
      <c r="Q161" s="170">
        <v>7.9</v>
      </c>
    </row>
    <row r="162" spans="1:17" x14ac:dyDescent="0.3">
      <c r="A162" s="147">
        <v>2409</v>
      </c>
      <c r="B162" s="137">
        <v>43592</v>
      </c>
      <c r="C162" s="71" t="b">
        <v>1</v>
      </c>
      <c r="D162" s="88" t="s">
        <v>88</v>
      </c>
      <c r="E162" s="71">
        <v>3</v>
      </c>
      <c r="F162" s="71">
        <v>9</v>
      </c>
      <c r="G162" s="138">
        <v>7</v>
      </c>
      <c r="H162" s="136" t="s">
        <v>212</v>
      </c>
      <c r="I162" s="145">
        <v>1</v>
      </c>
      <c r="J162" s="9">
        <v>7.4</v>
      </c>
      <c r="K162" s="9">
        <v>119</v>
      </c>
      <c r="L162" s="9">
        <v>32.799999999999997</v>
      </c>
      <c r="M162" s="9">
        <v>-3.4</v>
      </c>
      <c r="N162" s="9">
        <v>21.6</v>
      </c>
      <c r="O162" s="9">
        <v>87</v>
      </c>
      <c r="P162" s="9">
        <v>4.4000000000000004</v>
      </c>
      <c r="Q162" s="170">
        <v>0.6</v>
      </c>
    </row>
    <row r="163" spans="1:17" x14ac:dyDescent="0.3">
      <c r="A163" s="147">
        <v>2410</v>
      </c>
      <c r="B163" s="137">
        <v>43592</v>
      </c>
      <c r="C163" s="72" t="b">
        <v>1</v>
      </c>
      <c r="D163" s="88" t="s">
        <v>89</v>
      </c>
      <c r="E163" s="72">
        <v>3</v>
      </c>
      <c r="F163" s="72">
        <v>9</v>
      </c>
      <c r="G163" s="138">
        <v>7</v>
      </c>
      <c r="H163" s="136" t="s">
        <v>212</v>
      </c>
      <c r="I163" s="145">
        <v>1</v>
      </c>
      <c r="J163" s="9">
        <v>7.4009999999999998</v>
      </c>
      <c r="K163" s="9">
        <v>102</v>
      </c>
      <c r="L163" s="9">
        <v>36.5</v>
      </c>
      <c r="M163" s="9">
        <v>-1.6</v>
      </c>
      <c r="N163" s="9">
        <v>23.1</v>
      </c>
      <c r="O163" s="9">
        <v>112</v>
      </c>
      <c r="P163" s="9">
        <v>4.8</v>
      </c>
      <c r="Q163" s="170">
        <v>0.7</v>
      </c>
    </row>
    <row r="164" spans="1:17" x14ac:dyDescent="0.3">
      <c r="A164" s="146">
        <v>2334</v>
      </c>
      <c r="B164" s="135">
        <v>43403</v>
      </c>
      <c r="C164" s="71" t="b">
        <v>0</v>
      </c>
      <c r="D164" s="85" t="s">
        <v>88</v>
      </c>
      <c r="E164" s="71">
        <v>1</v>
      </c>
      <c r="F164" s="71">
        <v>1</v>
      </c>
      <c r="G164" s="136">
        <v>12</v>
      </c>
      <c r="H164" s="136" t="s">
        <v>215</v>
      </c>
      <c r="I164" s="145">
        <v>2</v>
      </c>
      <c r="J164" s="9">
        <v>7.3419999999999996</v>
      </c>
      <c r="K164" s="9">
        <v>65.900000000000006</v>
      </c>
      <c r="L164" s="9">
        <v>40</v>
      </c>
      <c r="M164" s="9">
        <v>-3.7</v>
      </c>
      <c r="N164" s="9">
        <v>21.1</v>
      </c>
      <c r="O164" s="9">
        <v>90</v>
      </c>
      <c r="P164" s="9">
        <v>7.2</v>
      </c>
      <c r="Q164" s="169">
        <v>3.2</v>
      </c>
    </row>
    <row r="165" spans="1:17" x14ac:dyDescent="0.3">
      <c r="A165" s="146">
        <v>2335</v>
      </c>
      <c r="B165" s="135">
        <v>43403</v>
      </c>
      <c r="C165" s="71" t="b">
        <v>0</v>
      </c>
      <c r="D165" s="85" t="s">
        <v>89</v>
      </c>
      <c r="E165" s="71">
        <v>2</v>
      </c>
      <c r="F165" s="71">
        <v>1</v>
      </c>
      <c r="G165" s="136">
        <v>12</v>
      </c>
      <c r="H165" s="136" t="s">
        <v>215</v>
      </c>
      <c r="I165" s="145">
        <v>2</v>
      </c>
      <c r="J165" s="9">
        <v>7.38</v>
      </c>
      <c r="K165" s="9">
        <v>75.8</v>
      </c>
      <c r="L165" s="9">
        <v>41.2</v>
      </c>
      <c r="M165" s="9">
        <v>-0.7</v>
      </c>
      <c r="N165" s="9">
        <v>23.8</v>
      </c>
      <c r="O165" s="9">
        <v>93</v>
      </c>
      <c r="P165" s="9">
        <v>4.7</v>
      </c>
      <c r="Q165" s="169">
        <v>0.9</v>
      </c>
    </row>
    <row r="166" spans="1:17" x14ac:dyDescent="0.3">
      <c r="A166" s="147">
        <v>2343</v>
      </c>
      <c r="B166" s="137">
        <v>43411</v>
      </c>
      <c r="C166" s="71" t="b">
        <v>0</v>
      </c>
      <c r="D166" s="88" t="s">
        <v>88</v>
      </c>
      <c r="E166" s="75">
        <v>2</v>
      </c>
      <c r="F166" s="71">
        <v>2</v>
      </c>
      <c r="G166" s="138">
        <v>12</v>
      </c>
      <c r="H166" s="136" t="s">
        <v>215</v>
      </c>
      <c r="I166" s="145">
        <v>2</v>
      </c>
      <c r="J166" s="9">
        <v>7.44</v>
      </c>
      <c r="K166" s="9">
        <v>133</v>
      </c>
      <c r="L166" s="9">
        <v>43.9</v>
      </c>
      <c r="M166" s="9">
        <v>5.6</v>
      </c>
      <c r="N166" s="9">
        <v>29.6</v>
      </c>
      <c r="O166" s="9">
        <v>99</v>
      </c>
      <c r="P166" s="9">
        <v>6.2</v>
      </c>
      <c r="Q166" s="170">
        <v>1.5</v>
      </c>
    </row>
    <row r="167" spans="1:17" x14ac:dyDescent="0.3">
      <c r="A167" s="147">
        <v>2344</v>
      </c>
      <c r="B167" s="137">
        <v>43411</v>
      </c>
      <c r="C167" s="71" t="b">
        <v>0</v>
      </c>
      <c r="D167" s="88" t="s">
        <v>88</v>
      </c>
      <c r="E167" s="75">
        <v>1</v>
      </c>
      <c r="F167" s="71">
        <v>2</v>
      </c>
      <c r="G167" s="138">
        <v>14</v>
      </c>
      <c r="H167" s="136" t="s">
        <v>215</v>
      </c>
      <c r="I167" s="145">
        <v>2</v>
      </c>
      <c r="J167" s="9">
        <v>7.4690000000000003</v>
      </c>
      <c r="K167" s="9">
        <v>102</v>
      </c>
      <c r="L167" s="9">
        <v>38.799999999999997</v>
      </c>
      <c r="M167" s="9">
        <v>4.3</v>
      </c>
      <c r="N167" s="9">
        <v>28.3</v>
      </c>
      <c r="O167" s="9">
        <v>107</v>
      </c>
      <c r="P167" s="9">
        <v>4.8</v>
      </c>
      <c r="Q167" s="170">
        <v>1.6</v>
      </c>
    </row>
    <row r="168" spans="1:17" x14ac:dyDescent="0.3">
      <c r="A168" s="148">
        <v>2350</v>
      </c>
      <c r="B168" s="140">
        <v>43424</v>
      </c>
      <c r="C168" s="71" t="b">
        <v>0</v>
      </c>
      <c r="D168" s="139" t="s">
        <v>88</v>
      </c>
      <c r="E168" s="79">
        <v>1</v>
      </c>
      <c r="F168" s="71">
        <v>3</v>
      </c>
      <c r="G168" s="141">
        <v>6</v>
      </c>
      <c r="H168" s="136" t="s">
        <v>215</v>
      </c>
      <c r="I168" s="145">
        <v>2</v>
      </c>
      <c r="J168" s="161">
        <v>7.5060000000000002</v>
      </c>
      <c r="K168" s="161">
        <v>115</v>
      </c>
      <c r="L168" s="161">
        <v>33.299999999999997</v>
      </c>
      <c r="M168" s="161">
        <v>3.5</v>
      </c>
      <c r="N168" s="161">
        <v>27.6</v>
      </c>
      <c r="O168" s="161">
        <v>96</v>
      </c>
      <c r="P168" s="161">
        <v>7.3</v>
      </c>
      <c r="Q168" s="171">
        <v>3.4</v>
      </c>
    </row>
    <row r="169" spans="1:17" x14ac:dyDescent="0.3">
      <c r="A169" s="149">
        <v>2351</v>
      </c>
      <c r="B169" s="143">
        <v>43424</v>
      </c>
      <c r="C169" s="71" t="b">
        <v>0</v>
      </c>
      <c r="D169" s="142" t="s">
        <v>88</v>
      </c>
      <c r="E169" s="83">
        <v>2</v>
      </c>
      <c r="F169" s="71">
        <v>3</v>
      </c>
      <c r="G169" s="144">
        <v>6</v>
      </c>
      <c r="H169" s="136" t="s">
        <v>215</v>
      </c>
      <c r="I169" s="145">
        <v>2</v>
      </c>
      <c r="J169" s="157">
        <v>7.4180000000000001</v>
      </c>
      <c r="K169" s="157">
        <v>86.8</v>
      </c>
      <c r="L169" s="157">
        <v>38.799999999999997</v>
      </c>
      <c r="M169" s="157">
        <v>0.7</v>
      </c>
      <c r="N169" s="157">
        <v>25.1</v>
      </c>
      <c r="O169" s="157">
        <v>117</v>
      </c>
      <c r="P169" s="157">
        <v>5.9</v>
      </c>
      <c r="Q169" s="172">
        <v>2.6</v>
      </c>
    </row>
    <row r="170" spans="1:17" x14ac:dyDescent="0.3">
      <c r="A170" s="147">
        <v>2367</v>
      </c>
      <c r="B170" s="137">
        <v>43507</v>
      </c>
      <c r="C170" s="71" t="b">
        <v>0</v>
      </c>
      <c r="D170" s="88" t="s">
        <v>89</v>
      </c>
      <c r="E170" s="75">
        <v>2</v>
      </c>
      <c r="F170" s="71">
        <v>4</v>
      </c>
      <c r="G170" s="138">
        <v>1</v>
      </c>
      <c r="H170" s="136" t="s">
        <v>215</v>
      </c>
      <c r="I170" s="145">
        <v>2</v>
      </c>
      <c r="J170" s="33">
        <v>7.4</v>
      </c>
      <c r="K170" s="33">
        <v>88.5</v>
      </c>
      <c r="L170" s="33">
        <v>37.299999999999997</v>
      </c>
      <c r="M170" s="33">
        <v>-1.3</v>
      </c>
      <c r="N170" s="33">
        <v>23.4</v>
      </c>
      <c r="O170" s="33">
        <v>126</v>
      </c>
      <c r="P170" s="33">
        <v>3.2</v>
      </c>
      <c r="Q170" s="173">
        <v>1.7</v>
      </c>
    </row>
    <row r="171" spans="1:17" x14ac:dyDescent="0.3">
      <c r="A171" s="147">
        <v>2368</v>
      </c>
      <c r="B171" s="137">
        <v>43507</v>
      </c>
      <c r="C171" s="71" t="b">
        <v>1</v>
      </c>
      <c r="D171" s="88" t="s">
        <v>88</v>
      </c>
      <c r="E171" s="75">
        <v>1</v>
      </c>
      <c r="F171" s="71">
        <v>4</v>
      </c>
      <c r="G171" s="138">
        <v>1</v>
      </c>
      <c r="H171" s="136" t="s">
        <v>215</v>
      </c>
      <c r="I171" s="145">
        <v>2</v>
      </c>
      <c r="J171" s="34">
        <v>7.3460000000000001</v>
      </c>
      <c r="K171" s="34">
        <v>84.9</v>
      </c>
      <c r="L171" s="34">
        <v>42.9</v>
      </c>
      <c r="M171" s="34">
        <v>-2.1</v>
      </c>
      <c r="N171" s="34">
        <v>22.6</v>
      </c>
      <c r="O171" s="34">
        <v>99</v>
      </c>
      <c r="P171" s="34">
        <v>7.2</v>
      </c>
      <c r="Q171" s="174">
        <v>2.6</v>
      </c>
    </row>
    <row r="172" spans="1:17" x14ac:dyDescent="0.3">
      <c r="A172" s="147">
        <v>2370</v>
      </c>
      <c r="B172" s="137">
        <v>43514</v>
      </c>
      <c r="C172" s="71" t="b">
        <v>0</v>
      </c>
      <c r="D172" s="88" t="s">
        <v>89</v>
      </c>
      <c r="E172" s="75">
        <v>2</v>
      </c>
      <c r="F172" s="71">
        <v>5</v>
      </c>
      <c r="G172" s="138">
        <v>16</v>
      </c>
      <c r="H172" s="136" t="s">
        <v>215</v>
      </c>
      <c r="I172" s="145">
        <v>2</v>
      </c>
      <c r="J172" s="4">
        <v>7.4189999999999996</v>
      </c>
      <c r="K172">
        <v>100</v>
      </c>
      <c r="L172" s="4">
        <v>40.4</v>
      </c>
      <c r="M172" s="9">
        <v>1.6</v>
      </c>
      <c r="N172" s="9">
        <v>25.8</v>
      </c>
      <c r="O172" s="9">
        <v>93</v>
      </c>
      <c r="P172" s="9">
        <v>6</v>
      </c>
      <c r="Q172" s="170">
        <v>1.3</v>
      </c>
    </row>
    <row r="173" spans="1:17" x14ac:dyDescent="0.3">
      <c r="A173" s="146">
        <v>2371</v>
      </c>
      <c r="B173" s="137">
        <v>43514</v>
      </c>
      <c r="C173" s="71" t="b">
        <v>1</v>
      </c>
      <c r="D173" s="85" t="s">
        <v>88</v>
      </c>
      <c r="E173" s="75" t="s">
        <v>56</v>
      </c>
      <c r="F173" s="71">
        <v>5</v>
      </c>
      <c r="G173" s="138">
        <v>16</v>
      </c>
      <c r="H173" s="136" t="s">
        <v>215</v>
      </c>
      <c r="I173" s="145">
        <v>2</v>
      </c>
      <c r="J173" t="s">
        <v>56</v>
      </c>
      <c r="K173" t="s">
        <v>56</v>
      </c>
      <c r="L173" t="s">
        <v>56</v>
      </c>
      <c r="M173" t="s">
        <v>56</v>
      </c>
      <c r="N173" t="s">
        <v>56</v>
      </c>
      <c r="O173" t="s">
        <v>56</v>
      </c>
      <c r="P173" t="s">
        <v>56</v>
      </c>
      <c r="Q173" s="175" t="s">
        <v>56</v>
      </c>
    </row>
    <row r="174" spans="1:17" x14ac:dyDescent="0.3">
      <c r="A174" s="147">
        <v>2374</v>
      </c>
      <c r="B174" s="137">
        <v>43529</v>
      </c>
      <c r="C174" s="71" t="b">
        <v>0</v>
      </c>
      <c r="D174" s="88" t="s">
        <v>88</v>
      </c>
      <c r="E174" s="75">
        <v>1</v>
      </c>
      <c r="F174" s="71">
        <v>6</v>
      </c>
      <c r="G174" s="138">
        <v>21</v>
      </c>
      <c r="H174" s="136" t="s">
        <v>215</v>
      </c>
      <c r="I174" s="145">
        <v>2</v>
      </c>
      <c r="J174" s="4">
        <v>7.45</v>
      </c>
      <c r="K174" s="4">
        <v>94.6</v>
      </c>
      <c r="L174" s="4">
        <v>36.5</v>
      </c>
      <c r="M174" s="4">
        <v>1.6</v>
      </c>
      <c r="N174" s="4">
        <v>25.9</v>
      </c>
      <c r="O174" s="4">
        <v>107</v>
      </c>
      <c r="P174" s="4">
        <v>5.4</v>
      </c>
      <c r="Q174" s="176">
        <v>1.8</v>
      </c>
    </row>
    <row r="175" spans="1:17" x14ac:dyDescent="0.3">
      <c r="A175" s="147">
        <v>2375</v>
      </c>
      <c r="B175" s="137">
        <v>43529</v>
      </c>
      <c r="C175" s="71" t="b">
        <v>1</v>
      </c>
      <c r="D175" s="88" t="s">
        <v>88</v>
      </c>
      <c r="E175" s="75" t="s">
        <v>56</v>
      </c>
      <c r="F175" s="71">
        <v>6</v>
      </c>
      <c r="G175" s="138">
        <v>21</v>
      </c>
      <c r="H175" s="136" t="s">
        <v>215</v>
      </c>
      <c r="I175" s="145">
        <v>2</v>
      </c>
      <c r="J175" s="4" t="s">
        <v>56</v>
      </c>
      <c r="K175" s="4" t="s">
        <v>56</v>
      </c>
      <c r="L175" s="4" t="s">
        <v>56</v>
      </c>
      <c r="M175" s="4" t="s">
        <v>56</v>
      </c>
      <c r="N175" s="4" t="s">
        <v>56</v>
      </c>
      <c r="O175" s="4" t="s">
        <v>56</v>
      </c>
      <c r="P175" s="4" t="s">
        <v>56</v>
      </c>
      <c r="Q175" s="176" t="s">
        <v>56</v>
      </c>
    </row>
    <row r="176" spans="1:17" x14ac:dyDescent="0.3">
      <c r="A176" s="147">
        <v>2379</v>
      </c>
      <c r="B176" s="137">
        <v>43550</v>
      </c>
      <c r="C176" s="71" t="b">
        <v>1</v>
      </c>
      <c r="D176" s="88" t="s">
        <v>88</v>
      </c>
      <c r="E176" s="75">
        <v>1</v>
      </c>
      <c r="F176" s="71">
        <v>7</v>
      </c>
      <c r="G176" s="138">
        <v>10</v>
      </c>
      <c r="H176" s="136" t="s">
        <v>215</v>
      </c>
      <c r="I176" s="145">
        <v>2</v>
      </c>
      <c r="J176" s="9">
        <v>7.4269999999999996</v>
      </c>
      <c r="K176" s="9">
        <v>82.5</v>
      </c>
      <c r="L176" s="9">
        <v>37.299999999999997</v>
      </c>
      <c r="M176" s="9">
        <v>0.4</v>
      </c>
      <c r="N176" s="9">
        <v>24.8</v>
      </c>
      <c r="O176" s="9">
        <v>94</v>
      </c>
      <c r="P176" s="9">
        <v>3.8</v>
      </c>
      <c r="Q176" s="170">
        <v>3.2</v>
      </c>
    </row>
    <row r="177" spans="1:17" x14ac:dyDescent="0.3">
      <c r="A177" s="147">
        <v>2380</v>
      </c>
      <c r="B177" s="137">
        <v>43550</v>
      </c>
      <c r="C177" s="71" t="b">
        <v>0</v>
      </c>
      <c r="D177" s="88" t="s">
        <v>88</v>
      </c>
      <c r="E177" s="75">
        <v>2</v>
      </c>
      <c r="F177" s="71">
        <v>7</v>
      </c>
      <c r="G177" s="138">
        <v>9</v>
      </c>
      <c r="H177" s="136" t="s">
        <v>215</v>
      </c>
      <c r="I177" s="145">
        <v>2</v>
      </c>
      <c r="J177" s="9">
        <v>7.3890000000000002</v>
      </c>
      <c r="K177" s="9">
        <v>88.6</v>
      </c>
      <c r="L177" s="9">
        <v>40.5</v>
      </c>
      <c r="M177" s="9">
        <v>-0.5</v>
      </c>
      <c r="N177" s="9">
        <v>24</v>
      </c>
      <c r="O177" s="9">
        <v>98</v>
      </c>
      <c r="P177" s="9">
        <v>5</v>
      </c>
      <c r="Q177" s="170">
        <v>2.9</v>
      </c>
    </row>
    <row r="178" spans="1:17" x14ac:dyDescent="0.3">
      <c r="A178" s="147">
        <v>2407</v>
      </c>
      <c r="B178" s="137">
        <v>43578</v>
      </c>
      <c r="C178" s="71" t="b">
        <v>0</v>
      </c>
      <c r="D178" s="88" t="s">
        <v>89</v>
      </c>
      <c r="E178" s="75">
        <v>2</v>
      </c>
      <c r="F178" s="71">
        <v>8</v>
      </c>
      <c r="G178" s="138">
        <v>5</v>
      </c>
      <c r="H178" s="136" t="s">
        <v>215</v>
      </c>
      <c r="I178" s="145">
        <v>2</v>
      </c>
      <c r="J178" s="9">
        <v>7.367</v>
      </c>
      <c r="K178" s="9">
        <v>89.3</v>
      </c>
      <c r="L178" s="9">
        <v>40.799999999999997</v>
      </c>
      <c r="M178" s="9">
        <v>-1.8</v>
      </c>
      <c r="N178" s="9">
        <v>23</v>
      </c>
      <c r="O178" s="9">
        <v>108</v>
      </c>
      <c r="P178" s="9">
        <v>6</v>
      </c>
      <c r="Q178" s="170">
        <v>2.5</v>
      </c>
    </row>
    <row r="179" spans="1:17" x14ac:dyDescent="0.3">
      <c r="A179" s="147">
        <v>2408</v>
      </c>
      <c r="B179" s="137">
        <v>43578</v>
      </c>
      <c r="C179" s="71" t="b">
        <v>1</v>
      </c>
      <c r="D179" s="88" t="s">
        <v>88</v>
      </c>
      <c r="E179" s="75">
        <v>1</v>
      </c>
      <c r="F179" s="71">
        <v>8</v>
      </c>
      <c r="G179" s="138">
        <v>5</v>
      </c>
      <c r="H179" s="136" t="s">
        <v>215</v>
      </c>
      <c r="I179" s="145">
        <v>2</v>
      </c>
      <c r="J179" s="9">
        <v>7.36</v>
      </c>
      <c r="K179" s="9">
        <v>93.4</v>
      </c>
      <c r="L179" s="9">
        <v>40.9</v>
      </c>
      <c r="M179" s="9">
        <v>-2.2000000000000002</v>
      </c>
      <c r="N179" s="9">
        <v>22.6</v>
      </c>
      <c r="O179" s="9">
        <v>96</v>
      </c>
      <c r="P179" s="9">
        <v>8.4</v>
      </c>
      <c r="Q179" s="170">
        <v>4.4000000000000004</v>
      </c>
    </row>
    <row r="180" spans="1:17" x14ac:dyDescent="0.3">
      <c r="A180" s="147">
        <v>2409</v>
      </c>
      <c r="B180" s="137">
        <v>43592</v>
      </c>
      <c r="C180" s="71" t="b">
        <v>1</v>
      </c>
      <c r="D180" s="88" t="s">
        <v>88</v>
      </c>
      <c r="E180" s="71">
        <v>3</v>
      </c>
      <c r="F180" s="71">
        <v>9</v>
      </c>
      <c r="G180" s="138">
        <v>7</v>
      </c>
      <c r="H180" s="136" t="s">
        <v>215</v>
      </c>
      <c r="I180" s="145">
        <v>2</v>
      </c>
      <c r="J180" s="9">
        <v>7.383</v>
      </c>
      <c r="K180" s="9">
        <v>110</v>
      </c>
      <c r="L180" s="9">
        <v>38.5</v>
      </c>
      <c r="M180" s="9">
        <v>-1.8</v>
      </c>
      <c r="N180" s="9">
        <v>22.9</v>
      </c>
      <c r="O180" s="9">
        <v>96</v>
      </c>
      <c r="P180" s="9">
        <v>5.2</v>
      </c>
      <c r="Q180" s="170">
        <v>0.8</v>
      </c>
    </row>
    <row r="181" spans="1:17" x14ac:dyDescent="0.3">
      <c r="A181" s="147">
        <v>2410</v>
      </c>
      <c r="B181" s="137">
        <v>43592</v>
      </c>
      <c r="C181" s="72" t="b">
        <v>1</v>
      </c>
      <c r="D181" s="88" t="s">
        <v>89</v>
      </c>
      <c r="E181" s="72">
        <v>3</v>
      </c>
      <c r="F181" s="72">
        <v>9</v>
      </c>
      <c r="G181" s="138">
        <v>7</v>
      </c>
      <c r="H181" s="136" t="s">
        <v>215</v>
      </c>
      <c r="I181" s="145">
        <v>2</v>
      </c>
      <c r="J181" s="4" t="s">
        <v>56</v>
      </c>
      <c r="K181" s="4" t="s">
        <v>56</v>
      </c>
      <c r="L181" s="4" t="s">
        <v>56</v>
      </c>
      <c r="M181" s="4" t="s">
        <v>56</v>
      </c>
      <c r="N181" s="4" t="s">
        <v>56</v>
      </c>
      <c r="O181" s="4" t="s">
        <v>56</v>
      </c>
      <c r="P181" s="4" t="s">
        <v>56</v>
      </c>
      <c r="Q181" s="176" t="s">
        <v>56</v>
      </c>
    </row>
    <row r="182" spans="1:17" x14ac:dyDescent="0.3">
      <c r="A182" s="146">
        <v>2334</v>
      </c>
      <c r="B182" s="135">
        <v>43403</v>
      </c>
      <c r="C182" s="71" t="b">
        <v>0</v>
      </c>
      <c r="D182" s="85" t="s">
        <v>88</v>
      </c>
      <c r="E182" s="71">
        <v>1</v>
      </c>
      <c r="F182" s="71">
        <v>1</v>
      </c>
      <c r="G182" s="136">
        <v>12</v>
      </c>
      <c r="H182" s="136" t="s">
        <v>169</v>
      </c>
      <c r="I182" s="145">
        <v>2.5</v>
      </c>
      <c r="J182" s="9">
        <v>7.3739999999999997</v>
      </c>
      <c r="K182" s="9">
        <v>64.7</v>
      </c>
      <c r="L182" s="9">
        <v>39.4</v>
      </c>
      <c r="M182" s="9">
        <v>-2</v>
      </c>
      <c r="N182" s="9">
        <v>22.7</v>
      </c>
      <c r="O182" s="9">
        <v>116</v>
      </c>
      <c r="P182" s="9">
        <v>6.5</v>
      </c>
      <c r="Q182" s="169">
        <v>1.2</v>
      </c>
    </row>
    <row r="183" spans="1:17" x14ac:dyDescent="0.3">
      <c r="A183" s="146">
        <v>2335</v>
      </c>
      <c r="B183" s="135">
        <v>43403</v>
      </c>
      <c r="C183" s="71" t="b">
        <v>0</v>
      </c>
      <c r="D183" s="85" t="s">
        <v>89</v>
      </c>
      <c r="E183" s="71">
        <v>2</v>
      </c>
      <c r="F183" s="71">
        <v>1</v>
      </c>
      <c r="G183" s="136">
        <v>12</v>
      </c>
      <c r="H183" s="136" t="s">
        <v>169</v>
      </c>
      <c r="I183" s="145">
        <v>2.5</v>
      </c>
      <c r="J183" s="9">
        <v>7.4429999999999996</v>
      </c>
      <c r="K183" s="9">
        <v>84.7</v>
      </c>
      <c r="L183" s="9">
        <v>33.9</v>
      </c>
      <c r="M183" s="9">
        <v>-0.5</v>
      </c>
      <c r="N183" s="9">
        <v>24</v>
      </c>
      <c r="O183" s="9">
        <v>95</v>
      </c>
      <c r="P183" s="9">
        <v>6.6</v>
      </c>
      <c r="Q183" s="169">
        <v>0.7</v>
      </c>
    </row>
    <row r="184" spans="1:17" x14ac:dyDescent="0.3">
      <c r="A184" s="147">
        <v>2343</v>
      </c>
      <c r="B184" s="137">
        <v>43411</v>
      </c>
      <c r="C184" s="71" t="b">
        <v>0</v>
      </c>
      <c r="D184" s="88" t="s">
        <v>88</v>
      </c>
      <c r="E184" s="75">
        <v>2</v>
      </c>
      <c r="F184" s="71">
        <v>2</v>
      </c>
      <c r="G184" s="138">
        <v>12</v>
      </c>
      <c r="H184" s="136" t="s">
        <v>169</v>
      </c>
      <c r="I184" s="145">
        <v>2.5</v>
      </c>
      <c r="J184" s="9">
        <v>7.5049999999999999</v>
      </c>
      <c r="K184" s="4" t="s">
        <v>56</v>
      </c>
      <c r="L184" s="9">
        <v>37.6</v>
      </c>
      <c r="M184" s="9">
        <v>5</v>
      </c>
      <c r="N184" s="9">
        <v>29</v>
      </c>
      <c r="O184" s="9">
        <v>99</v>
      </c>
      <c r="P184" s="9">
        <v>6.2</v>
      </c>
      <c r="Q184" s="170">
        <v>1.2</v>
      </c>
    </row>
    <row r="185" spans="1:17" x14ac:dyDescent="0.3">
      <c r="A185" s="147">
        <v>2344</v>
      </c>
      <c r="B185" s="137">
        <v>43411</v>
      </c>
      <c r="C185" s="71" t="b">
        <v>0</v>
      </c>
      <c r="D185" s="88" t="s">
        <v>88</v>
      </c>
      <c r="E185" s="75">
        <v>1</v>
      </c>
      <c r="F185" s="71">
        <v>2</v>
      </c>
      <c r="G185" s="138">
        <v>14</v>
      </c>
      <c r="H185" s="136" t="s">
        <v>169</v>
      </c>
      <c r="I185" s="145">
        <v>2.5</v>
      </c>
      <c r="J185" s="9">
        <v>7.49</v>
      </c>
      <c r="K185" s="4" t="s">
        <v>56</v>
      </c>
      <c r="L185" s="9">
        <v>32.1</v>
      </c>
      <c r="M185" s="9">
        <v>1.8</v>
      </c>
      <c r="N185" s="9">
        <v>26</v>
      </c>
      <c r="O185" s="9">
        <v>103</v>
      </c>
      <c r="P185" s="9">
        <v>4.0999999999999996</v>
      </c>
      <c r="Q185" s="170">
        <v>1.4</v>
      </c>
    </row>
    <row r="186" spans="1:17" x14ac:dyDescent="0.3">
      <c r="A186" s="148">
        <v>2350</v>
      </c>
      <c r="B186" s="140">
        <v>43424</v>
      </c>
      <c r="C186" s="71" t="b">
        <v>0</v>
      </c>
      <c r="D186" s="139" t="s">
        <v>88</v>
      </c>
      <c r="E186" s="79">
        <v>1</v>
      </c>
      <c r="F186" s="71">
        <v>3</v>
      </c>
      <c r="G186" s="141">
        <v>6</v>
      </c>
      <c r="H186" s="136" t="s">
        <v>169</v>
      </c>
      <c r="I186" s="145">
        <v>2.5</v>
      </c>
      <c r="J186" s="161">
        <v>7.4</v>
      </c>
      <c r="K186" s="161" t="s">
        <v>56</v>
      </c>
      <c r="L186" s="161">
        <v>37.9</v>
      </c>
      <c r="M186" s="161">
        <v>0.5</v>
      </c>
      <c r="N186" s="161">
        <v>24.9</v>
      </c>
      <c r="O186" s="161">
        <v>84</v>
      </c>
      <c r="P186" s="161">
        <v>7.6</v>
      </c>
      <c r="Q186" s="171">
        <v>2.5</v>
      </c>
    </row>
    <row r="187" spans="1:17" x14ac:dyDescent="0.3">
      <c r="A187" s="149">
        <v>2351</v>
      </c>
      <c r="B187" s="143">
        <v>43424</v>
      </c>
      <c r="C187" s="71" t="b">
        <v>0</v>
      </c>
      <c r="D187" s="142" t="s">
        <v>88</v>
      </c>
      <c r="E187" s="83">
        <v>2</v>
      </c>
      <c r="F187" s="71">
        <v>3</v>
      </c>
      <c r="G187" s="144">
        <v>6</v>
      </c>
      <c r="H187" s="136" t="s">
        <v>169</v>
      </c>
      <c r="I187" s="145">
        <v>2.5</v>
      </c>
      <c r="J187" s="157">
        <v>7.4850000000000003</v>
      </c>
      <c r="K187" s="157">
        <v>112</v>
      </c>
      <c r="L187" s="157">
        <v>32.700000000000003</v>
      </c>
      <c r="M187" s="157">
        <v>1.7</v>
      </c>
      <c r="N187" s="157">
        <v>26</v>
      </c>
      <c r="O187" s="157">
        <v>116</v>
      </c>
      <c r="P187" s="157">
        <v>5.9</v>
      </c>
      <c r="Q187" s="172">
        <v>1.8</v>
      </c>
    </row>
    <row r="188" spans="1:17" x14ac:dyDescent="0.3">
      <c r="A188" s="147">
        <v>2367</v>
      </c>
      <c r="B188" s="137">
        <v>43507</v>
      </c>
      <c r="C188" s="71" t="b">
        <v>0</v>
      </c>
      <c r="D188" s="88" t="s">
        <v>89</v>
      </c>
      <c r="E188" s="75">
        <v>2</v>
      </c>
      <c r="F188" s="71">
        <v>4</v>
      </c>
      <c r="G188" s="138">
        <v>1</v>
      </c>
      <c r="H188" s="136" t="s">
        <v>169</v>
      </c>
      <c r="I188" s="145">
        <v>2.5</v>
      </c>
      <c r="J188" s="34" t="s">
        <v>56</v>
      </c>
      <c r="K188" s="34" t="s">
        <v>56</v>
      </c>
      <c r="L188" s="34" t="s">
        <v>56</v>
      </c>
      <c r="M188" s="34" t="s">
        <v>56</v>
      </c>
      <c r="N188" s="34" t="s">
        <v>56</v>
      </c>
      <c r="O188" s="34" t="s">
        <v>56</v>
      </c>
      <c r="P188" s="34" t="s">
        <v>56</v>
      </c>
      <c r="Q188" s="174" t="s">
        <v>56</v>
      </c>
    </row>
    <row r="189" spans="1:17" x14ac:dyDescent="0.3">
      <c r="A189" s="147">
        <v>2368</v>
      </c>
      <c r="B189" s="137">
        <v>43507</v>
      </c>
      <c r="C189" s="71" t="b">
        <v>1</v>
      </c>
      <c r="D189" s="88" t="s">
        <v>88</v>
      </c>
      <c r="E189" s="75">
        <v>1</v>
      </c>
      <c r="F189" s="71">
        <v>4</v>
      </c>
      <c r="G189" s="138">
        <v>1</v>
      </c>
      <c r="H189" s="136" t="s">
        <v>169</v>
      </c>
      <c r="I189" s="145">
        <v>2.5</v>
      </c>
      <c r="J189" s="34" t="s">
        <v>56</v>
      </c>
      <c r="K189" s="34" t="s">
        <v>56</v>
      </c>
      <c r="L189" s="34" t="s">
        <v>56</v>
      </c>
      <c r="M189" s="34" t="s">
        <v>56</v>
      </c>
      <c r="N189" s="34" t="s">
        <v>56</v>
      </c>
      <c r="O189" s="34" t="s">
        <v>56</v>
      </c>
      <c r="P189" s="34" t="s">
        <v>56</v>
      </c>
      <c r="Q189" s="174" t="s">
        <v>56</v>
      </c>
    </row>
    <row r="190" spans="1:17" x14ac:dyDescent="0.3">
      <c r="A190" s="147">
        <v>2370</v>
      </c>
      <c r="B190" s="137">
        <v>43514</v>
      </c>
      <c r="C190" s="71" t="b">
        <v>0</v>
      </c>
      <c r="D190" s="88" t="s">
        <v>89</v>
      </c>
      <c r="E190" s="75">
        <v>2</v>
      </c>
      <c r="F190" s="71">
        <v>5</v>
      </c>
      <c r="G190" s="138">
        <v>16</v>
      </c>
      <c r="H190" s="136" t="s">
        <v>169</v>
      </c>
      <c r="I190" s="145">
        <v>2.5</v>
      </c>
      <c r="J190" s="34" t="s">
        <v>56</v>
      </c>
      <c r="K190" s="34" t="s">
        <v>56</v>
      </c>
      <c r="L190" s="34" t="s">
        <v>56</v>
      </c>
      <c r="M190" s="34" t="s">
        <v>56</v>
      </c>
      <c r="N190" s="34" t="s">
        <v>56</v>
      </c>
      <c r="O190" s="34" t="s">
        <v>56</v>
      </c>
      <c r="P190" s="34" t="s">
        <v>56</v>
      </c>
      <c r="Q190" s="174" t="s">
        <v>56</v>
      </c>
    </row>
    <row r="191" spans="1:17" x14ac:dyDescent="0.3">
      <c r="A191" s="146">
        <v>2371</v>
      </c>
      <c r="B191" s="137">
        <v>43514</v>
      </c>
      <c r="C191" s="71" t="b">
        <v>1</v>
      </c>
      <c r="D191" s="85" t="s">
        <v>88</v>
      </c>
      <c r="E191" s="75" t="s">
        <v>56</v>
      </c>
      <c r="F191" s="71">
        <v>5</v>
      </c>
      <c r="G191" s="138">
        <v>16</v>
      </c>
      <c r="H191" s="136" t="s">
        <v>169</v>
      </c>
      <c r="I191" s="145">
        <v>2.5</v>
      </c>
      <c r="J191" t="s">
        <v>56</v>
      </c>
      <c r="K191" t="s">
        <v>56</v>
      </c>
      <c r="L191" t="s">
        <v>56</v>
      </c>
      <c r="M191" t="s">
        <v>56</v>
      </c>
      <c r="N191" t="s">
        <v>56</v>
      </c>
      <c r="O191" t="s">
        <v>56</v>
      </c>
      <c r="P191" t="s">
        <v>56</v>
      </c>
      <c r="Q191" s="175" t="s">
        <v>56</v>
      </c>
    </row>
    <row r="192" spans="1:17" x14ac:dyDescent="0.3">
      <c r="A192" s="147">
        <v>2374</v>
      </c>
      <c r="B192" s="137">
        <v>43529</v>
      </c>
      <c r="C192" s="71" t="b">
        <v>0</v>
      </c>
      <c r="D192" s="88" t="s">
        <v>88</v>
      </c>
      <c r="E192" s="75">
        <v>1</v>
      </c>
      <c r="F192" s="71">
        <v>6</v>
      </c>
      <c r="G192" s="138">
        <v>21</v>
      </c>
      <c r="H192" s="136" t="s">
        <v>169</v>
      </c>
      <c r="I192" s="145">
        <v>2.5</v>
      </c>
      <c r="J192" s="4" t="s">
        <v>56</v>
      </c>
      <c r="K192" s="4" t="s">
        <v>56</v>
      </c>
      <c r="L192" s="4" t="s">
        <v>56</v>
      </c>
      <c r="M192" s="4" t="s">
        <v>56</v>
      </c>
      <c r="N192" s="4" t="s">
        <v>56</v>
      </c>
      <c r="O192" s="4" t="s">
        <v>56</v>
      </c>
      <c r="P192" s="4" t="s">
        <v>56</v>
      </c>
      <c r="Q192" s="176" t="s">
        <v>56</v>
      </c>
    </row>
    <row r="193" spans="1:17" x14ac:dyDescent="0.3">
      <c r="A193" s="147">
        <v>2375</v>
      </c>
      <c r="B193" s="137">
        <v>43529</v>
      </c>
      <c r="C193" s="71" t="b">
        <v>1</v>
      </c>
      <c r="D193" s="88" t="s">
        <v>88</v>
      </c>
      <c r="E193" s="75" t="s">
        <v>56</v>
      </c>
      <c r="F193" s="71">
        <v>6</v>
      </c>
      <c r="G193" s="138">
        <v>21</v>
      </c>
      <c r="H193" s="136" t="s">
        <v>169</v>
      </c>
      <c r="I193" s="145">
        <v>2.5</v>
      </c>
      <c r="J193" s="4" t="s">
        <v>56</v>
      </c>
      <c r="K193" s="4" t="s">
        <v>56</v>
      </c>
      <c r="L193" s="4" t="s">
        <v>56</v>
      </c>
      <c r="M193" s="4" t="s">
        <v>56</v>
      </c>
      <c r="N193" s="4" t="s">
        <v>56</v>
      </c>
      <c r="O193" s="4" t="s">
        <v>56</v>
      </c>
      <c r="P193" s="4" t="s">
        <v>56</v>
      </c>
      <c r="Q193" s="176" t="s">
        <v>56</v>
      </c>
    </row>
    <row r="194" spans="1:17" x14ac:dyDescent="0.3">
      <c r="A194" s="147">
        <v>2379</v>
      </c>
      <c r="B194" s="137">
        <v>43550</v>
      </c>
      <c r="C194" s="71" t="b">
        <v>1</v>
      </c>
      <c r="D194" s="88" t="s">
        <v>88</v>
      </c>
      <c r="E194" s="75">
        <v>1</v>
      </c>
      <c r="F194" s="71">
        <v>7</v>
      </c>
      <c r="G194" s="138">
        <v>10</v>
      </c>
      <c r="H194" s="136" t="s">
        <v>169</v>
      </c>
      <c r="I194" s="145">
        <v>2.5</v>
      </c>
      <c r="J194" s="9">
        <v>7.4539999999999997</v>
      </c>
      <c r="K194" s="9">
        <v>102</v>
      </c>
      <c r="L194" s="9">
        <v>34</v>
      </c>
      <c r="M194" s="9">
        <v>0.3</v>
      </c>
      <c r="N194" s="9">
        <v>24.8</v>
      </c>
      <c r="O194" s="9">
        <v>95</v>
      </c>
      <c r="P194" s="9">
        <v>3.8</v>
      </c>
      <c r="Q194" s="170">
        <v>2.6</v>
      </c>
    </row>
    <row r="195" spans="1:17" x14ac:dyDescent="0.3">
      <c r="A195" s="147">
        <v>2380</v>
      </c>
      <c r="B195" s="137">
        <v>43550</v>
      </c>
      <c r="C195" s="71" t="b">
        <v>0</v>
      </c>
      <c r="D195" s="88" t="s">
        <v>88</v>
      </c>
      <c r="E195" s="75">
        <v>2</v>
      </c>
      <c r="F195" s="71">
        <v>7</v>
      </c>
      <c r="G195" s="138">
        <v>9</v>
      </c>
      <c r="H195" s="136" t="s">
        <v>169</v>
      </c>
      <c r="I195" s="145">
        <v>2.5</v>
      </c>
      <c r="J195" s="9">
        <v>7.4029999999999996</v>
      </c>
      <c r="K195" s="9">
        <v>77.8</v>
      </c>
      <c r="L195" s="9">
        <v>39.299999999999997</v>
      </c>
      <c r="M195" s="9">
        <v>-0.1</v>
      </c>
      <c r="N195" s="9">
        <v>24.4</v>
      </c>
      <c r="O195" s="9">
        <v>101</v>
      </c>
      <c r="P195" s="9">
        <v>5.0999999999999996</v>
      </c>
      <c r="Q195" s="170">
        <v>3</v>
      </c>
    </row>
    <row r="196" spans="1:17" x14ac:dyDescent="0.3">
      <c r="A196" s="147">
        <v>2407</v>
      </c>
      <c r="B196" s="137">
        <v>43578</v>
      </c>
      <c r="C196" s="71" t="b">
        <v>0</v>
      </c>
      <c r="D196" s="88" t="s">
        <v>89</v>
      </c>
      <c r="E196" s="75">
        <v>2</v>
      </c>
      <c r="F196" s="71">
        <v>8</v>
      </c>
      <c r="G196" s="138">
        <v>5</v>
      </c>
      <c r="H196" s="136" t="s">
        <v>169</v>
      </c>
      <c r="I196" s="145">
        <v>2.5</v>
      </c>
      <c r="J196" s="9">
        <v>7.44</v>
      </c>
      <c r="K196" s="9">
        <v>87.7</v>
      </c>
      <c r="L196" s="9">
        <v>32.200000000000003</v>
      </c>
      <c r="M196" s="9">
        <v>-1.6</v>
      </c>
      <c r="N196" s="9">
        <v>23.1</v>
      </c>
      <c r="O196" s="9">
        <v>103</v>
      </c>
      <c r="P196" s="9">
        <v>4.5999999999999996</v>
      </c>
      <c r="Q196" s="170">
        <v>1.8</v>
      </c>
    </row>
    <row r="197" spans="1:17" x14ac:dyDescent="0.3">
      <c r="A197" s="147">
        <v>2408</v>
      </c>
      <c r="B197" s="137">
        <v>43578</v>
      </c>
      <c r="C197" s="71" t="b">
        <v>1</v>
      </c>
      <c r="D197" s="88" t="s">
        <v>88</v>
      </c>
      <c r="E197" s="75">
        <v>1</v>
      </c>
      <c r="F197" s="71">
        <v>8</v>
      </c>
      <c r="G197" s="138">
        <v>5</v>
      </c>
      <c r="H197" s="136" t="s">
        <v>169</v>
      </c>
      <c r="I197" s="145">
        <v>2.5</v>
      </c>
      <c r="J197" s="9" t="s">
        <v>56</v>
      </c>
      <c r="K197" s="9" t="s">
        <v>56</v>
      </c>
      <c r="L197" s="9" t="s">
        <v>56</v>
      </c>
      <c r="M197" s="9" t="s">
        <v>56</v>
      </c>
      <c r="N197" s="9" t="s">
        <v>56</v>
      </c>
      <c r="O197" s="9" t="s">
        <v>56</v>
      </c>
      <c r="P197" s="9" t="s">
        <v>56</v>
      </c>
      <c r="Q197" s="170" t="s">
        <v>56</v>
      </c>
    </row>
    <row r="198" spans="1:17" x14ac:dyDescent="0.3">
      <c r="A198" s="147">
        <v>2409</v>
      </c>
      <c r="B198" s="137">
        <v>43592</v>
      </c>
      <c r="C198" s="71" t="b">
        <v>1</v>
      </c>
      <c r="D198" s="88" t="s">
        <v>88</v>
      </c>
      <c r="E198" s="71">
        <v>3</v>
      </c>
      <c r="F198" s="71">
        <v>9</v>
      </c>
      <c r="G198" s="138">
        <v>7</v>
      </c>
      <c r="H198" s="136" t="s">
        <v>169</v>
      </c>
      <c r="I198" s="145">
        <v>2.5</v>
      </c>
      <c r="J198" s="9">
        <v>7.3940000000000001</v>
      </c>
      <c r="K198" s="9">
        <v>111</v>
      </c>
      <c r="L198" s="9">
        <v>33.4</v>
      </c>
      <c r="M198" s="9">
        <v>-3.8</v>
      </c>
      <c r="N198" s="9">
        <v>21.3</v>
      </c>
      <c r="O198" s="9">
        <v>93</v>
      </c>
      <c r="P198" s="9">
        <v>4.9000000000000004</v>
      </c>
      <c r="Q198" s="170">
        <v>0.8</v>
      </c>
    </row>
    <row r="199" spans="1:17" x14ac:dyDescent="0.3">
      <c r="A199" s="147">
        <v>2410</v>
      </c>
      <c r="B199" s="137">
        <v>43592</v>
      </c>
      <c r="C199" s="72" t="b">
        <v>1</v>
      </c>
      <c r="D199" s="88" t="s">
        <v>89</v>
      </c>
      <c r="E199" s="72">
        <v>3</v>
      </c>
      <c r="F199" s="72">
        <v>9</v>
      </c>
      <c r="G199" s="138">
        <v>7</v>
      </c>
      <c r="H199" s="136" t="s">
        <v>169</v>
      </c>
      <c r="I199" s="145">
        <v>2.5</v>
      </c>
      <c r="J199" s="9">
        <v>7.4279999999999999</v>
      </c>
      <c r="K199" s="9">
        <v>123</v>
      </c>
      <c r="L199" s="9">
        <v>31.4</v>
      </c>
      <c r="M199" s="9">
        <v>-2.6</v>
      </c>
      <c r="N199" s="9">
        <v>22.2</v>
      </c>
      <c r="O199" s="9">
        <v>113</v>
      </c>
      <c r="P199" s="9">
        <v>5.2</v>
      </c>
      <c r="Q199" s="170">
        <v>1.1000000000000001</v>
      </c>
    </row>
    <row r="200" spans="1:17" x14ac:dyDescent="0.3">
      <c r="A200" s="146">
        <v>2334</v>
      </c>
      <c r="B200" s="135">
        <v>43403</v>
      </c>
      <c r="C200" s="71" t="b">
        <v>0</v>
      </c>
      <c r="D200" s="85" t="s">
        <v>88</v>
      </c>
      <c r="E200" s="71">
        <v>1</v>
      </c>
      <c r="F200" s="71">
        <v>1</v>
      </c>
      <c r="G200" s="136">
        <v>12</v>
      </c>
      <c r="H200" s="136" t="s">
        <v>169</v>
      </c>
      <c r="I200" s="145">
        <v>4</v>
      </c>
      <c r="J200" s="9">
        <v>7.3730000000000002</v>
      </c>
      <c r="K200" s="9">
        <v>74.599999999999994</v>
      </c>
      <c r="L200" s="9">
        <v>37.9</v>
      </c>
      <c r="M200" s="9">
        <v>-2.8</v>
      </c>
      <c r="N200" s="9">
        <v>22.1</v>
      </c>
      <c r="O200" s="9">
        <v>118</v>
      </c>
      <c r="P200" s="9">
        <v>8</v>
      </c>
      <c r="Q200" s="169">
        <v>1.2</v>
      </c>
    </row>
    <row r="201" spans="1:17" x14ac:dyDescent="0.3">
      <c r="A201" s="146">
        <v>2335</v>
      </c>
      <c r="B201" s="135">
        <v>43403</v>
      </c>
      <c r="C201" s="71" t="b">
        <v>0</v>
      </c>
      <c r="D201" s="85" t="s">
        <v>89</v>
      </c>
      <c r="E201" s="71">
        <v>2</v>
      </c>
      <c r="F201" s="71">
        <v>1</v>
      </c>
      <c r="G201" s="136">
        <v>12</v>
      </c>
      <c r="H201" s="136" t="s">
        <v>169</v>
      </c>
      <c r="I201" s="145">
        <v>4</v>
      </c>
      <c r="J201" s="9">
        <v>7.359</v>
      </c>
      <c r="K201" s="9">
        <v>102</v>
      </c>
      <c r="L201" s="9">
        <v>37.299999999999997</v>
      </c>
      <c r="M201" s="9">
        <v>-4</v>
      </c>
      <c r="N201" s="9">
        <v>21.1</v>
      </c>
      <c r="O201" s="9">
        <v>106</v>
      </c>
      <c r="P201" s="9">
        <v>7.4</v>
      </c>
      <c r="Q201" s="169">
        <v>1.3</v>
      </c>
    </row>
    <row r="202" spans="1:17" x14ac:dyDescent="0.3">
      <c r="A202" s="147">
        <v>2343</v>
      </c>
      <c r="B202" s="137">
        <v>43411</v>
      </c>
      <c r="C202" s="71" t="b">
        <v>0</v>
      </c>
      <c r="D202" s="88" t="s">
        <v>88</v>
      </c>
      <c r="E202" s="75">
        <v>2</v>
      </c>
      <c r="F202" s="71">
        <v>2</v>
      </c>
      <c r="G202" s="138">
        <v>12</v>
      </c>
      <c r="H202" s="136" t="s">
        <v>169</v>
      </c>
      <c r="I202" s="145">
        <v>4</v>
      </c>
      <c r="J202" s="9">
        <v>7.4950000000000001</v>
      </c>
      <c r="K202" s="9">
        <v>104</v>
      </c>
      <c r="L202" s="9">
        <v>34.700000000000003</v>
      </c>
      <c r="M202" s="9">
        <v>3.7</v>
      </c>
      <c r="N202" s="9">
        <v>27.7</v>
      </c>
      <c r="O202" s="9">
        <v>107</v>
      </c>
      <c r="P202" s="9">
        <v>8.1999999999999993</v>
      </c>
      <c r="Q202" s="170">
        <v>1</v>
      </c>
    </row>
    <row r="203" spans="1:17" x14ac:dyDescent="0.3">
      <c r="A203" s="147">
        <v>2344</v>
      </c>
      <c r="B203" s="137">
        <v>43411</v>
      </c>
      <c r="C203" s="71" t="b">
        <v>0</v>
      </c>
      <c r="D203" s="88" t="s">
        <v>88</v>
      </c>
      <c r="E203" s="75">
        <v>1</v>
      </c>
      <c r="F203" s="71">
        <v>2</v>
      </c>
      <c r="G203" s="138">
        <v>14</v>
      </c>
      <c r="H203" s="136" t="s">
        <v>169</v>
      </c>
      <c r="I203" s="145">
        <v>4</v>
      </c>
      <c r="J203" s="9">
        <v>7.4059999999999997</v>
      </c>
      <c r="K203" s="9">
        <v>71</v>
      </c>
      <c r="L203" s="9">
        <v>42.2</v>
      </c>
      <c r="M203" s="9">
        <v>1.7</v>
      </c>
      <c r="N203" s="9">
        <v>26</v>
      </c>
      <c r="O203" s="9">
        <v>110</v>
      </c>
      <c r="P203" s="9">
        <v>5.5</v>
      </c>
      <c r="Q203" s="170">
        <v>1</v>
      </c>
    </row>
    <row r="204" spans="1:17" x14ac:dyDescent="0.3">
      <c r="A204" s="148">
        <v>2350</v>
      </c>
      <c r="B204" s="140">
        <v>43424</v>
      </c>
      <c r="C204" s="71" t="b">
        <v>0</v>
      </c>
      <c r="D204" s="139" t="s">
        <v>88</v>
      </c>
      <c r="E204" s="79">
        <v>1</v>
      </c>
      <c r="F204" s="71">
        <v>3</v>
      </c>
      <c r="G204" s="141">
        <v>6</v>
      </c>
      <c r="H204" s="136" t="s">
        <v>169</v>
      </c>
      <c r="I204" s="145">
        <v>4</v>
      </c>
      <c r="J204" s="161">
        <v>7.4</v>
      </c>
      <c r="K204" s="161">
        <v>88.5</v>
      </c>
      <c r="L204" s="161">
        <v>40.200000000000003</v>
      </c>
      <c r="M204" s="161">
        <v>3.6</v>
      </c>
      <c r="N204" s="161">
        <v>27.7</v>
      </c>
      <c r="O204" s="161">
        <v>98</v>
      </c>
      <c r="P204" s="161">
        <v>9.1999999999999993</v>
      </c>
      <c r="Q204" s="171">
        <v>1.3</v>
      </c>
    </row>
    <row r="205" spans="1:17" x14ac:dyDescent="0.3">
      <c r="A205" s="149">
        <v>2351</v>
      </c>
      <c r="B205" s="143">
        <v>43424</v>
      </c>
      <c r="C205" s="71" t="b">
        <v>0</v>
      </c>
      <c r="D205" s="142" t="s">
        <v>88</v>
      </c>
      <c r="E205" s="83">
        <v>2</v>
      </c>
      <c r="F205" s="71">
        <v>3</v>
      </c>
      <c r="G205" s="144">
        <v>6</v>
      </c>
      <c r="H205" s="136" t="s">
        <v>169</v>
      </c>
      <c r="I205" s="145">
        <v>4</v>
      </c>
      <c r="J205" s="157">
        <v>7.3810000000000002</v>
      </c>
      <c r="K205" s="157">
        <v>93.5</v>
      </c>
      <c r="L205" s="157">
        <v>47.5</v>
      </c>
      <c r="M205" s="157">
        <v>2.4</v>
      </c>
      <c r="N205" s="157">
        <v>26.5</v>
      </c>
      <c r="O205" s="157">
        <v>131</v>
      </c>
      <c r="P205" s="157">
        <v>6.6</v>
      </c>
      <c r="Q205" s="172">
        <v>1</v>
      </c>
    </row>
    <row r="206" spans="1:17" x14ac:dyDescent="0.3">
      <c r="A206" s="147">
        <v>2367</v>
      </c>
      <c r="B206" s="137">
        <v>43507</v>
      </c>
      <c r="C206" s="71" t="b">
        <v>0</v>
      </c>
      <c r="D206" s="88" t="s">
        <v>89</v>
      </c>
      <c r="E206" s="75">
        <v>2</v>
      </c>
      <c r="F206" s="71">
        <v>4</v>
      </c>
      <c r="G206" s="138">
        <v>1</v>
      </c>
      <c r="H206" s="136" t="s">
        <v>169</v>
      </c>
      <c r="I206" s="145">
        <v>4</v>
      </c>
      <c r="J206" s="33">
        <v>7.3170000000000002</v>
      </c>
      <c r="K206" s="33">
        <v>72.2</v>
      </c>
      <c r="L206" s="33">
        <v>42.8</v>
      </c>
      <c r="M206" s="33">
        <v>-4.5</v>
      </c>
      <c r="N206" s="33">
        <v>20.7</v>
      </c>
      <c r="O206" s="33">
        <v>147</v>
      </c>
      <c r="P206" s="33">
        <v>10.8</v>
      </c>
      <c r="Q206" s="173">
        <v>1</v>
      </c>
    </row>
    <row r="207" spans="1:17" x14ac:dyDescent="0.3">
      <c r="A207" s="147">
        <v>2368</v>
      </c>
      <c r="B207" s="137">
        <v>43507</v>
      </c>
      <c r="C207" s="71" t="b">
        <v>1</v>
      </c>
      <c r="D207" s="88" t="s">
        <v>88</v>
      </c>
      <c r="E207" s="75">
        <v>1</v>
      </c>
      <c r="F207" s="71">
        <v>4</v>
      </c>
      <c r="G207" s="138">
        <v>1</v>
      </c>
      <c r="H207" s="136" t="s">
        <v>169</v>
      </c>
      <c r="I207" s="145">
        <v>4</v>
      </c>
      <c r="J207" s="34">
        <v>7.37</v>
      </c>
      <c r="K207" s="34">
        <v>83.7</v>
      </c>
      <c r="L207" s="34">
        <v>31.7</v>
      </c>
      <c r="M207" s="34">
        <v>-6.2</v>
      </c>
      <c r="N207" s="34">
        <v>19.3</v>
      </c>
      <c r="O207" s="34">
        <v>75</v>
      </c>
      <c r="P207" s="34">
        <v>4.3</v>
      </c>
      <c r="Q207" s="174">
        <v>1.2</v>
      </c>
    </row>
    <row r="208" spans="1:17" x14ac:dyDescent="0.3">
      <c r="A208" s="147">
        <v>2370</v>
      </c>
      <c r="B208" s="137">
        <v>43514</v>
      </c>
      <c r="C208" s="71" t="b">
        <v>0</v>
      </c>
      <c r="D208" s="88" t="s">
        <v>89</v>
      </c>
      <c r="E208" s="75">
        <v>2</v>
      </c>
      <c r="F208" s="71">
        <v>5</v>
      </c>
      <c r="G208" s="138">
        <v>16</v>
      </c>
      <c r="H208" s="136" t="s">
        <v>169</v>
      </c>
      <c r="I208" s="145">
        <v>4</v>
      </c>
      <c r="J208" s="4">
        <v>7.3689999999999998</v>
      </c>
      <c r="K208" s="4">
        <v>62.1</v>
      </c>
      <c r="L208" s="4">
        <v>46.8</v>
      </c>
      <c r="M208" s="9">
        <v>1.5</v>
      </c>
      <c r="N208" s="9">
        <v>25.7</v>
      </c>
      <c r="O208" s="9">
        <v>102</v>
      </c>
      <c r="P208" s="9">
        <v>7.1</v>
      </c>
      <c r="Q208" s="170">
        <v>1</v>
      </c>
    </row>
    <row r="209" spans="1:17" x14ac:dyDescent="0.3">
      <c r="A209" s="146">
        <v>2371</v>
      </c>
      <c r="B209" s="137">
        <v>43514</v>
      </c>
      <c r="C209" s="71" t="b">
        <v>1</v>
      </c>
      <c r="D209" s="85" t="s">
        <v>88</v>
      </c>
      <c r="E209" s="75" t="s">
        <v>56</v>
      </c>
      <c r="F209" s="71">
        <v>5</v>
      </c>
      <c r="G209" s="138">
        <v>16</v>
      </c>
      <c r="H209" s="136" t="s">
        <v>169</v>
      </c>
      <c r="I209" s="145">
        <v>4</v>
      </c>
      <c r="J209" t="s">
        <v>56</v>
      </c>
      <c r="K209" t="s">
        <v>56</v>
      </c>
      <c r="L209" t="s">
        <v>56</v>
      </c>
      <c r="M209" t="s">
        <v>56</v>
      </c>
      <c r="N209" t="s">
        <v>56</v>
      </c>
      <c r="O209" t="s">
        <v>56</v>
      </c>
      <c r="P209" t="s">
        <v>56</v>
      </c>
      <c r="Q209" s="175" t="s">
        <v>56</v>
      </c>
    </row>
    <row r="210" spans="1:17" x14ac:dyDescent="0.3">
      <c r="A210" s="147">
        <v>2374</v>
      </c>
      <c r="B210" s="137">
        <v>43529</v>
      </c>
      <c r="C210" s="71" t="b">
        <v>0</v>
      </c>
      <c r="D210" s="88" t="s">
        <v>88</v>
      </c>
      <c r="E210" s="75">
        <v>1</v>
      </c>
      <c r="F210" s="71">
        <v>6</v>
      </c>
      <c r="G210" s="138">
        <v>21</v>
      </c>
      <c r="H210" s="136" t="s">
        <v>169</v>
      </c>
      <c r="I210" s="145">
        <v>4</v>
      </c>
      <c r="J210" s="4">
        <v>7.4340000000000002</v>
      </c>
      <c r="K210" s="4">
        <v>61.6</v>
      </c>
      <c r="L210" s="4">
        <v>38.5</v>
      </c>
      <c r="M210" s="4">
        <v>1.6</v>
      </c>
      <c r="N210" s="4">
        <v>25.9</v>
      </c>
      <c r="O210" s="4">
        <v>105</v>
      </c>
      <c r="P210" s="4">
        <v>8.1</v>
      </c>
      <c r="Q210" s="176">
        <v>1</v>
      </c>
    </row>
    <row r="211" spans="1:17" x14ac:dyDescent="0.3">
      <c r="A211" s="147">
        <v>2375</v>
      </c>
      <c r="B211" s="137">
        <v>43529</v>
      </c>
      <c r="C211" s="71" t="b">
        <v>1</v>
      </c>
      <c r="D211" s="88" t="s">
        <v>88</v>
      </c>
      <c r="E211" s="75" t="s">
        <v>56</v>
      </c>
      <c r="F211" s="71">
        <v>6</v>
      </c>
      <c r="G211" s="138">
        <v>21</v>
      </c>
      <c r="H211" s="136" t="s">
        <v>169</v>
      </c>
      <c r="I211" s="145">
        <v>4</v>
      </c>
      <c r="J211" s="4" t="s">
        <v>56</v>
      </c>
      <c r="K211" s="4" t="s">
        <v>56</v>
      </c>
      <c r="L211" s="4" t="s">
        <v>56</v>
      </c>
      <c r="M211" s="4" t="s">
        <v>56</v>
      </c>
      <c r="N211" s="4" t="s">
        <v>56</v>
      </c>
      <c r="O211" s="4" t="s">
        <v>56</v>
      </c>
      <c r="P211" s="4" t="s">
        <v>56</v>
      </c>
      <c r="Q211" s="176" t="s">
        <v>56</v>
      </c>
    </row>
    <row r="212" spans="1:17" x14ac:dyDescent="0.3">
      <c r="A212" s="147">
        <v>2379</v>
      </c>
      <c r="B212" s="137">
        <v>43550</v>
      </c>
      <c r="C212" s="71" t="b">
        <v>1</v>
      </c>
      <c r="D212" s="88" t="s">
        <v>88</v>
      </c>
      <c r="E212" s="75">
        <v>1</v>
      </c>
      <c r="F212" s="71">
        <v>7</v>
      </c>
      <c r="G212" s="138">
        <v>10</v>
      </c>
      <c r="H212" s="136" t="s">
        <v>169</v>
      </c>
      <c r="I212" s="145">
        <v>4</v>
      </c>
      <c r="J212" s="9">
        <v>7.3849999999999998</v>
      </c>
      <c r="K212" s="9">
        <v>92.1</v>
      </c>
      <c r="L212" s="9">
        <v>39.799999999999997</v>
      </c>
      <c r="M212" s="9">
        <v>-1.1000000000000001</v>
      </c>
      <c r="N212" s="9">
        <v>23.5</v>
      </c>
      <c r="O212" s="9">
        <v>121</v>
      </c>
      <c r="P212" s="9">
        <v>6.2</v>
      </c>
      <c r="Q212" s="170">
        <v>1.8</v>
      </c>
    </row>
    <row r="213" spans="1:17" x14ac:dyDescent="0.3">
      <c r="A213" s="147">
        <v>2380</v>
      </c>
      <c r="B213" s="137">
        <v>43550</v>
      </c>
      <c r="C213" s="71" t="b">
        <v>0</v>
      </c>
      <c r="D213" s="88" t="s">
        <v>88</v>
      </c>
      <c r="E213" s="75">
        <v>2</v>
      </c>
      <c r="F213" s="71">
        <v>7</v>
      </c>
      <c r="G213" s="138">
        <v>9</v>
      </c>
      <c r="H213" s="136" t="s">
        <v>169</v>
      </c>
      <c r="I213" s="145">
        <v>4</v>
      </c>
      <c r="J213" s="9">
        <v>7.4160000000000004</v>
      </c>
      <c r="K213" s="9">
        <v>68.3</v>
      </c>
      <c r="L213" s="9">
        <v>37.4</v>
      </c>
      <c r="M213" s="9">
        <v>-0.2</v>
      </c>
      <c r="N213" s="9">
        <v>24.3</v>
      </c>
      <c r="O213" s="9">
        <v>110</v>
      </c>
      <c r="P213" s="9">
        <v>4.4000000000000004</v>
      </c>
      <c r="Q213" s="170">
        <v>1.9</v>
      </c>
    </row>
    <row r="214" spans="1:17" x14ac:dyDescent="0.3">
      <c r="A214" s="147">
        <v>2407</v>
      </c>
      <c r="B214" s="137">
        <v>43578</v>
      </c>
      <c r="C214" s="71" t="b">
        <v>0</v>
      </c>
      <c r="D214" s="88" t="s">
        <v>89</v>
      </c>
      <c r="E214" s="75">
        <v>2</v>
      </c>
      <c r="F214" s="71">
        <v>8</v>
      </c>
      <c r="G214" s="138">
        <v>5</v>
      </c>
      <c r="H214" s="136" t="s">
        <v>169</v>
      </c>
      <c r="I214" s="145">
        <v>4</v>
      </c>
      <c r="J214" s="9">
        <v>7.4139999999999997</v>
      </c>
      <c r="K214" s="9">
        <v>34.6</v>
      </c>
      <c r="L214" s="9">
        <v>34.6</v>
      </c>
      <c r="M214" s="9">
        <v>-1.9</v>
      </c>
      <c r="N214" s="9">
        <v>22.9</v>
      </c>
      <c r="O214" s="9">
        <v>115</v>
      </c>
      <c r="P214" s="9">
        <v>5.2</v>
      </c>
      <c r="Q214" s="170">
        <v>1</v>
      </c>
    </row>
    <row r="215" spans="1:17" x14ac:dyDescent="0.3">
      <c r="A215" s="147">
        <v>2408</v>
      </c>
      <c r="B215" s="137">
        <v>43578</v>
      </c>
      <c r="C215" s="71" t="b">
        <v>1</v>
      </c>
      <c r="D215" s="88" t="s">
        <v>88</v>
      </c>
      <c r="E215" s="75">
        <v>1</v>
      </c>
      <c r="F215" s="71">
        <v>8</v>
      </c>
      <c r="G215" s="138">
        <v>5</v>
      </c>
      <c r="H215" s="136" t="s">
        <v>169</v>
      </c>
      <c r="I215" s="145">
        <v>4</v>
      </c>
      <c r="J215" s="9">
        <v>7.4080000000000004</v>
      </c>
      <c r="K215" s="9">
        <v>121</v>
      </c>
      <c r="L215" s="9">
        <v>35.1</v>
      </c>
      <c r="M215" s="9">
        <v>-2</v>
      </c>
      <c r="N215" s="9">
        <v>22.8</v>
      </c>
      <c r="O215" s="9">
        <v>104</v>
      </c>
      <c r="P215" s="9">
        <v>6.1</v>
      </c>
      <c r="Q215" s="170">
        <v>2</v>
      </c>
    </row>
    <row r="216" spans="1:17" x14ac:dyDescent="0.3">
      <c r="A216" s="147">
        <v>2409</v>
      </c>
      <c r="B216" s="137">
        <v>43592</v>
      </c>
      <c r="C216" s="71" t="b">
        <v>1</v>
      </c>
      <c r="D216" s="88" t="s">
        <v>88</v>
      </c>
      <c r="E216" s="71">
        <v>3</v>
      </c>
      <c r="F216" s="71">
        <v>9</v>
      </c>
      <c r="G216" s="138">
        <v>7</v>
      </c>
      <c r="H216" s="136" t="s">
        <v>169</v>
      </c>
      <c r="I216" s="145">
        <v>4</v>
      </c>
      <c r="J216" s="9">
        <v>7.4009999999999998</v>
      </c>
      <c r="K216" s="9">
        <v>97.8</v>
      </c>
      <c r="L216" s="9">
        <v>36.9</v>
      </c>
      <c r="M216" s="9">
        <v>-1.5</v>
      </c>
      <c r="N216" s="9">
        <v>23.2</v>
      </c>
      <c r="O216" s="9">
        <v>96</v>
      </c>
      <c r="P216" s="9">
        <v>5.2</v>
      </c>
      <c r="Q216" s="170">
        <v>0.7</v>
      </c>
    </row>
    <row r="217" spans="1:17" x14ac:dyDescent="0.3">
      <c r="A217" s="147">
        <v>2410</v>
      </c>
      <c r="B217" s="137">
        <v>43592</v>
      </c>
      <c r="C217" s="72" t="b">
        <v>1</v>
      </c>
      <c r="D217" s="88" t="s">
        <v>89</v>
      </c>
      <c r="E217" s="72">
        <v>3</v>
      </c>
      <c r="F217" s="72">
        <v>9</v>
      </c>
      <c r="G217" s="138">
        <v>7</v>
      </c>
      <c r="H217" s="136" t="s">
        <v>169</v>
      </c>
      <c r="I217" s="145">
        <v>4</v>
      </c>
      <c r="J217" s="9">
        <v>7.3920000000000003</v>
      </c>
      <c r="K217" s="9">
        <v>101</v>
      </c>
      <c r="L217" s="9">
        <v>35.1</v>
      </c>
      <c r="M217" s="9">
        <v>-2.9</v>
      </c>
      <c r="N217" s="9">
        <v>22</v>
      </c>
      <c r="O217" s="9">
        <v>113</v>
      </c>
      <c r="P217" s="9">
        <v>4.7</v>
      </c>
      <c r="Q217" s="170">
        <v>0.8</v>
      </c>
    </row>
    <row r="218" spans="1:17" x14ac:dyDescent="0.3">
      <c r="A218" s="146">
        <v>2334</v>
      </c>
      <c r="B218" s="135">
        <v>43403</v>
      </c>
      <c r="C218" s="71" t="b">
        <v>0</v>
      </c>
      <c r="D218" s="85" t="s">
        <v>88</v>
      </c>
      <c r="E218" s="71">
        <v>1</v>
      </c>
      <c r="F218" s="71">
        <v>1</v>
      </c>
      <c r="G218" s="136">
        <v>12</v>
      </c>
      <c r="H218" s="136" t="s">
        <v>169</v>
      </c>
      <c r="I218" s="145">
        <v>8</v>
      </c>
      <c r="J218" s="9">
        <v>7.3230000000000004</v>
      </c>
      <c r="K218" s="9">
        <v>69.2</v>
      </c>
      <c r="L218" s="9">
        <v>42.5</v>
      </c>
      <c r="M218" s="9">
        <v>-4</v>
      </c>
      <c r="N218" s="9">
        <v>21.1</v>
      </c>
      <c r="O218" s="9">
        <v>120</v>
      </c>
      <c r="P218" s="9">
        <v>7.9</v>
      </c>
      <c r="Q218" s="169">
        <v>0.9</v>
      </c>
    </row>
    <row r="219" spans="1:17" x14ac:dyDescent="0.3">
      <c r="A219" s="146">
        <v>2335</v>
      </c>
      <c r="B219" s="135">
        <v>43403</v>
      </c>
      <c r="C219" s="71" t="b">
        <v>0</v>
      </c>
      <c r="D219" s="85" t="s">
        <v>89</v>
      </c>
      <c r="E219" s="71">
        <v>2</v>
      </c>
      <c r="F219" s="71">
        <v>1</v>
      </c>
      <c r="G219" s="136">
        <v>12</v>
      </c>
      <c r="H219" s="136" t="s">
        <v>169</v>
      </c>
      <c r="I219" s="145">
        <v>8</v>
      </c>
      <c r="J219" s="9">
        <v>7.327</v>
      </c>
      <c r="K219" s="9">
        <v>82.7</v>
      </c>
      <c r="L219" s="9">
        <v>42.7</v>
      </c>
      <c r="M219" s="9">
        <v>3.4</v>
      </c>
      <c r="N219" s="9">
        <v>21.6</v>
      </c>
      <c r="O219" s="9">
        <v>106</v>
      </c>
      <c r="P219" s="9">
        <v>6.6</v>
      </c>
      <c r="Q219" s="169">
        <v>0.5</v>
      </c>
    </row>
    <row r="220" spans="1:17" x14ac:dyDescent="0.3">
      <c r="A220" s="147">
        <v>2343</v>
      </c>
      <c r="B220" s="137">
        <v>43411</v>
      </c>
      <c r="C220" s="71" t="b">
        <v>0</v>
      </c>
      <c r="D220" s="88" t="s">
        <v>88</v>
      </c>
      <c r="E220" s="75">
        <v>2</v>
      </c>
      <c r="F220" s="71">
        <v>2</v>
      </c>
      <c r="G220" s="138">
        <v>12</v>
      </c>
      <c r="H220" s="136" t="s">
        <v>169</v>
      </c>
      <c r="I220" s="145">
        <v>8</v>
      </c>
      <c r="J220" s="9">
        <v>7.4279999999999999</v>
      </c>
      <c r="K220" s="9">
        <v>59.3</v>
      </c>
      <c r="L220" s="9">
        <v>35.700000000000003</v>
      </c>
      <c r="M220" s="9">
        <v>-0.3</v>
      </c>
      <c r="N220" s="4" t="s">
        <v>56</v>
      </c>
      <c r="O220" s="9">
        <v>99</v>
      </c>
      <c r="P220" s="9">
        <v>6.1</v>
      </c>
      <c r="Q220" s="170">
        <v>0.8</v>
      </c>
    </row>
    <row r="221" spans="1:17" x14ac:dyDescent="0.3">
      <c r="A221" s="147">
        <v>2344</v>
      </c>
      <c r="B221" s="137">
        <v>43411</v>
      </c>
      <c r="C221" s="71" t="b">
        <v>0</v>
      </c>
      <c r="D221" s="88" t="s">
        <v>88</v>
      </c>
      <c r="E221" s="75">
        <v>1</v>
      </c>
      <c r="F221" s="71">
        <v>2</v>
      </c>
      <c r="G221" s="138">
        <v>14</v>
      </c>
      <c r="H221" s="136" t="s">
        <v>169</v>
      </c>
      <c r="I221" s="145">
        <v>8</v>
      </c>
      <c r="J221" s="9">
        <v>7.3719999999999999</v>
      </c>
      <c r="K221" s="9">
        <v>73.599999999999994</v>
      </c>
      <c r="L221" s="9">
        <v>42.6</v>
      </c>
      <c r="M221" s="9">
        <v>-0.5</v>
      </c>
      <c r="N221" s="9">
        <v>24.1</v>
      </c>
      <c r="O221" s="9">
        <v>105</v>
      </c>
      <c r="P221" s="9">
        <v>6.1</v>
      </c>
      <c r="Q221" s="170">
        <v>0.8</v>
      </c>
    </row>
    <row r="222" spans="1:17" x14ac:dyDescent="0.3">
      <c r="A222" s="148">
        <v>2350</v>
      </c>
      <c r="B222" s="140">
        <v>43424</v>
      </c>
      <c r="C222" s="71" t="b">
        <v>0</v>
      </c>
      <c r="D222" s="139" t="s">
        <v>88</v>
      </c>
      <c r="E222" s="79">
        <v>1</v>
      </c>
      <c r="F222" s="71">
        <v>3</v>
      </c>
      <c r="G222" s="141">
        <v>6</v>
      </c>
      <c r="H222" s="136" t="s">
        <v>169</v>
      </c>
      <c r="I222" s="145">
        <v>8</v>
      </c>
      <c r="J222" s="161">
        <v>7.4370000000000003</v>
      </c>
      <c r="K222" s="161">
        <v>79.5</v>
      </c>
      <c r="L222" s="161">
        <v>36.9</v>
      </c>
      <c r="M222" s="161">
        <v>1</v>
      </c>
      <c r="N222" s="161">
        <v>25.4</v>
      </c>
      <c r="O222" s="161">
        <v>92</v>
      </c>
      <c r="P222" s="161">
        <v>7.9</v>
      </c>
      <c r="Q222" s="171">
        <v>0.9</v>
      </c>
    </row>
    <row r="223" spans="1:17" x14ac:dyDescent="0.3">
      <c r="A223" s="149">
        <v>2351</v>
      </c>
      <c r="B223" s="143">
        <v>43424</v>
      </c>
      <c r="C223" s="71" t="b">
        <v>0</v>
      </c>
      <c r="D223" s="142" t="s">
        <v>88</v>
      </c>
      <c r="E223" s="83">
        <v>2</v>
      </c>
      <c r="F223" s="71">
        <v>3</v>
      </c>
      <c r="G223" s="144">
        <v>6</v>
      </c>
      <c r="H223" s="136" t="s">
        <v>169</v>
      </c>
      <c r="I223" s="145">
        <v>8</v>
      </c>
      <c r="J223" s="157">
        <v>7.36</v>
      </c>
      <c r="K223" s="157">
        <v>81.3</v>
      </c>
      <c r="L223" s="157">
        <v>40.4</v>
      </c>
      <c r="M223" s="157">
        <v>-2.6</v>
      </c>
      <c r="N223" s="157">
        <v>22.3</v>
      </c>
      <c r="O223" s="157">
        <v>131</v>
      </c>
      <c r="P223" s="157">
        <v>7.2</v>
      </c>
      <c r="Q223" s="172">
        <v>0.9</v>
      </c>
    </row>
    <row r="224" spans="1:17" x14ac:dyDescent="0.3">
      <c r="A224" s="147">
        <v>2367</v>
      </c>
      <c r="B224" s="137">
        <v>43507</v>
      </c>
      <c r="C224" s="71" t="b">
        <v>0</v>
      </c>
      <c r="D224" s="88" t="s">
        <v>89</v>
      </c>
      <c r="E224" s="75">
        <v>2</v>
      </c>
      <c r="F224" s="71">
        <v>4</v>
      </c>
      <c r="G224" s="138">
        <v>1</v>
      </c>
      <c r="H224" s="136" t="s">
        <v>169</v>
      </c>
      <c r="I224" s="145">
        <v>8</v>
      </c>
      <c r="J224" s="33">
        <v>7.3360000000000003</v>
      </c>
      <c r="K224" s="33">
        <v>58.2</v>
      </c>
      <c r="L224" s="33">
        <v>41.5</v>
      </c>
      <c r="M224" s="33">
        <v>-3.7</v>
      </c>
      <c r="N224" s="33">
        <v>21.3</v>
      </c>
      <c r="O224" s="33">
        <v>129</v>
      </c>
      <c r="P224" s="33">
        <v>9.8000000000000007</v>
      </c>
      <c r="Q224" s="173">
        <v>1.1000000000000001</v>
      </c>
    </row>
    <row r="225" spans="1:17" x14ac:dyDescent="0.3">
      <c r="A225" s="147">
        <v>2368</v>
      </c>
      <c r="B225" s="137">
        <v>43507</v>
      </c>
      <c r="C225" s="71" t="b">
        <v>1</v>
      </c>
      <c r="D225" s="88" t="s">
        <v>88</v>
      </c>
      <c r="E225" s="75">
        <v>1</v>
      </c>
      <c r="F225" s="71">
        <v>4</v>
      </c>
      <c r="G225" s="138">
        <v>1</v>
      </c>
      <c r="H225" s="136" t="s">
        <v>169</v>
      </c>
      <c r="I225" s="145">
        <v>8</v>
      </c>
      <c r="J225" s="34">
        <v>7.43</v>
      </c>
      <c r="K225" s="34">
        <v>75.599999999999994</v>
      </c>
      <c r="L225" s="34">
        <v>31.3</v>
      </c>
      <c r="M225" s="34">
        <v>-2.8</v>
      </c>
      <c r="N225" s="34">
        <v>22</v>
      </c>
      <c r="O225" s="34">
        <v>88</v>
      </c>
      <c r="P225" s="34">
        <v>3</v>
      </c>
      <c r="Q225" s="174">
        <v>1.2</v>
      </c>
    </row>
    <row r="226" spans="1:17" x14ac:dyDescent="0.3">
      <c r="A226" s="147">
        <v>2370</v>
      </c>
      <c r="B226" s="137">
        <v>43514</v>
      </c>
      <c r="C226" s="71" t="b">
        <v>0</v>
      </c>
      <c r="D226" s="88" t="s">
        <v>89</v>
      </c>
      <c r="E226" s="75">
        <v>2</v>
      </c>
      <c r="F226" s="71">
        <v>5</v>
      </c>
      <c r="G226" s="138">
        <v>16</v>
      </c>
      <c r="H226" s="136" t="s">
        <v>169</v>
      </c>
      <c r="I226" s="145">
        <v>8</v>
      </c>
      <c r="J226" s="4">
        <v>7.3659999999999997</v>
      </c>
      <c r="K226" s="4">
        <v>57.3</v>
      </c>
      <c r="L226" s="4">
        <v>50.4</v>
      </c>
      <c r="M226" s="9">
        <v>3.2</v>
      </c>
      <c r="N226" s="9">
        <v>27.2</v>
      </c>
      <c r="O226" s="9">
        <v>94</v>
      </c>
      <c r="P226" s="9">
        <v>4.7</v>
      </c>
      <c r="Q226" s="170">
        <v>0.7</v>
      </c>
    </row>
    <row r="227" spans="1:17" x14ac:dyDescent="0.3">
      <c r="A227" s="146">
        <v>2371</v>
      </c>
      <c r="B227" s="137">
        <v>43514</v>
      </c>
      <c r="C227" s="71" t="b">
        <v>1</v>
      </c>
      <c r="D227" s="85" t="s">
        <v>88</v>
      </c>
      <c r="E227" s="75" t="s">
        <v>56</v>
      </c>
      <c r="F227" s="71">
        <v>5</v>
      </c>
      <c r="G227" s="138">
        <v>16</v>
      </c>
      <c r="H227" s="136" t="s">
        <v>169</v>
      </c>
      <c r="I227" s="145">
        <v>8</v>
      </c>
      <c r="J227" t="s">
        <v>56</v>
      </c>
      <c r="K227" t="s">
        <v>56</v>
      </c>
      <c r="L227" t="s">
        <v>56</v>
      </c>
      <c r="M227" t="s">
        <v>56</v>
      </c>
      <c r="N227" t="s">
        <v>56</v>
      </c>
      <c r="O227" t="s">
        <v>56</v>
      </c>
      <c r="P227" t="s">
        <v>56</v>
      </c>
      <c r="Q227" s="175" t="s">
        <v>56</v>
      </c>
    </row>
    <row r="228" spans="1:17" x14ac:dyDescent="0.3">
      <c r="A228" s="147">
        <v>2374</v>
      </c>
      <c r="B228" s="137">
        <v>43529</v>
      </c>
      <c r="C228" s="71" t="b">
        <v>0</v>
      </c>
      <c r="D228" s="88" t="s">
        <v>88</v>
      </c>
      <c r="E228" s="75">
        <v>1</v>
      </c>
      <c r="F228" s="71">
        <v>6</v>
      </c>
      <c r="G228" s="138">
        <v>21</v>
      </c>
      <c r="H228" s="136" t="s">
        <v>169</v>
      </c>
      <c r="I228" s="145">
        <v>8</v>
      </c>
      <c r="J228" s="9">
        <v>7.4340000000000002</v>
      </c>
      <c r="K228" s="9">
        <v>65.099999999999994</v>
      </c>
      <c r="L228" s="9">
        <v>37.299999999999997</v>
      </c>
      <c r="M228" s="9">
        <v>1</v>
      </c>
      <c r="N228" s="9">
        <v>25.3</v>
      </c>
      <c r="O228" s="9">
        <v>117</v>
      </c>
      <c r="P228" s="9">
        <v>7.2</v>
      </c>
      <c r="Q228" s="170">
        <v>0.8</v>
      </c>
    </row>
    <row r="229" spans="1:17" x14ac:dyDescent="0.3">
      <c r="A229" s="147">
        <v>2375</v>
      </c>
      <c r="B229" s="137">
        <v>43529</v>
      </c>
      <c r="C229" s="71" t="b">
        <v>1</v>
      </c>
      <c r="D229" s="88" t="s">
        <v>88</v>
      </c>
      <c r="E229" s="75" t="s">
        <v>56</v>
      </c>
      <c r="F229" s="71">
        <v>6</v>
      </c>
      <c r="G229" s="138">
        <v>21</v>
      </c>
      <c r="H229" s="136" t="s">
        <v>169</v>
      </c>
      <c r="I229" s="145">
        <v>8</v>
      </c>
      <c r="J229" s="4" t="s">
        <v>56</v>
      </c>
      <c r="K229" s="4" t="s">
        <v>56</v>
      </c>
      <c r="L229" s="4" t="s">
        <v>56</v>
      </c>
      <c r="M229" s="4" t="s">
        <v>56</v>
      </c>
      <c r="N229" s="4" t="s">
        <v>56</v>
      </c>
      <c r="O229" s="4" t="s">
        <v>56</v>
      </c>
      <c r="P229" s="4" t="s">
        <v>56</v>
      </c>
      <c r="Q229" s="176" t="s">
        <v>56</v>
      </c>
    </row>
    <row r="230" spans="1:17" x14ac:dyDescent="0.3">
      <c r="A230" s="147">
        <v>2379</v>
      </c>
      <c r="B230" s="137">
        <v>43550</v>
      </c>
      <c r="C230" s="71" t="b">
        <v>1</v>
      </c>
      <c r="D230" s="88" t="s">
        <v>88</v>
      </c>
      <c r="E230" s="75">
        <v>1</v>
      </c>
      <c r="F230" s="71">
        <v>7</v>
      </c>
      <c r="G230" s="138">
        <v>10</v>
      </c>
      <c r="H230" s="136" t="s">
        <v>169</v>
      </c>
      <c r="I230" s="145">
        <v>8</v>
      </c>
      <c r="J230" s="9">
        <v>7.4009999999999998</v>
      </c>
      <c r="K230" s="9">
        <v>99.5</v>
      </c>
      <c r="L230" s="9">
        <v>37.299999999999997</v>
      </c>
      <c r="M230" s="9">
        <v>-1.3</v>
      </c>
      <c r="N230" s="9">
        <v>23.4</v>
      </c>
      <c r="O230" s="9">
        <v>119</v>
      </c>
      <c r="P230" s="9">
        <v>10.7</v>
      </c>
      <c r="Q230" s="170">
        <v>2.4</v>
      </c>
    </row>
    <row r="231" spans="1:17" x14ac:dyDescent="0.3">
      <c r="A231" s="147">
        <v>2380</v>
      </c>
      <c r="B231" s="137">
        <v>43550</v>
      </c>
      <c r="C231" s="71" t="b">
        <v>0</v>
      </c>
      <c r="D231" s="88" t="s">
        <v>88</v>
      </c>
      <c r="E231" s="75">
        <v>2</v>
      </c>
      <c r="F231" s="71">
        <v>7</v>
      </c>
      <c r="G231" s="138">
        <v>9</v>
      </c>
      <c r="H231" s="136" t="s">
        <v>169</v>
      </c>
      <c r="I231" s="145">
        <v>8</v>
      </c>
      <c r="J231" s="9">
        <v>7.3840000000000003</v>
      </c>
      <c r="K231" s="9">
        <v>85.6</v>
      </c>
      <c r="L231" s="9">
        <v>38.9</v>
      </c>
      <c r="M231" s="9">
        <v>-1.6</v>
      </c>
      <c r="N231" s="9">
        <v>23.1</v>
      </c>
      <c r="O231" s="9">
        <v>123</v>
      </c>
      <c r="P231" s="9">
        <v>11.3</v>
      </c>
      <c r="Q231" s="170">
        <v>2.6</v>
      </c>
    </row>
    <row r="232" spans="1:17" x14ac:dyDescent="0.3">
      <c r="A232" s="147">
        <v>2407</v>
      </c>
      <c r="B232" s="137">
        <v>43578</v>
      </c>
      <c r="C232" s="71" t="b">
        <v>0</v>
      </c>
      <c r="D232" s="88" t="s">
        <v>89</v>
      </c>
      <c r="E232" s="75">
        <v>2</v>
      </c>
      <c r="F232" s="71">
        <v>8</v>
      </c>
      <c r="G232" s="138">
        <v>5</v>
      </c>
      <c r="H232" s="136" t="s">
        <v>169</v>
      </c>
      <c r="I232" s="145">
        <v>8</v>
      </c>
      <c r="J232" s="9">
        <v>7.43</v>
      </c>
      <c r="K232" s="9">
        <v>86.1</v>
      </c>
      <c r="L232" s="9">
        <v>31.3</v>
      </c>
      <c r="M232" s="9">
        <v>-2.7</v>
      </c>
      <c r="N232" s="9">
        <v>22.2</v>
      </c>
      <c r="O232" s="9">
        <v>119</v>
      </c>
      <c r="P232" s="9">
        <v>5.2</v>
      </c>
      <c r="Q232" s="170">
        <v>1</v>
      </c>
    </row>
    <row r="233" spans="1:17" x14ac:dyDescent="0.3">
      <c r="A233" s="147">
        <v>2408</v>
      </c>
      <c r="B233" s="137">
        <v>43578</v>
      </c>
      <c r="C233" s="71" t="b">
        <v>1</v>
      </c>
      <c r="D233" s="88" t="s">
        <v>88</v>
      </c>
      <c r="E233" s="75">
        <v>1</v>
      </c>
      <c r="F233" s="71">
        <v>8</v>
      </c>
      <c r="G233" s="138">
        <v>5</v>
      </c>
      <c r="H233" s="136" t="s">
        <v>169</v>
      </c>
      <c r="I233" s="145">
        <v>8</v>
      </c>
      <c r="J233" s="9">
        <v>7.3890000000000002</v>
      </c>
      <c r="K233" s="9">
        <v>104</v>
      </c>
      <c r="L233" s="9">
        <v>37.200000000000003</v>
      </c>
      <c r="M233" s="9">
        <v>-2.1</v>
      </c>
      <c r="N233" s="9">
        <v>22.7</v>
      </c>
      <c r="O233" s="9">
        <v>105</v>
      </c>
      <c r="P233" s="9">
        <v>5.3</v>
      </c>
      <c r="Q233" s="170">
        <v>1.1000000000000001</v>
      </c>
    </row>
    <row r="234" spans="1:17" x14ac:dyDescent="0.3">
      <c r="A234" s="147">
        <v>2409</v>
      </c>
      <c r="B234" s="137">
        <v>43592</v>
      </c>
      <c r="C234" s="71" t="b">
        <v>1</v>
      </c>
      <c r="D234" s="88" t="s">
        <v>88</v>
      </c>
      <c r="E234" s="71">
        <v>3</v>
      </c>
      <c r="F234" s="71">
        <v>9</v>
      </c>
      <c r="G234" s="138">
        <v>7</v>
      </c>
      <c r="H234" s="136" t="s">
        <v>169</v>
      </c>
      <c r="I234" s="145">
        <v>8</v>
      </c>
      <c r="J234" s="9">
        <v>7.3609999999999998</v>
      </c>
      <c r="K234" s="9">
        <v>80.900000000000006</v>
      </c>
      <c r="L234" s="9">
        <v>40.5</v>
      </c>
      <c r="M234" s="9">
        <v>-2.2999999999999998</v>
      </c>
      <c r="N234" s="9">
        <v>22.5</v>
      </c>
      <c r="O234" s="9">
        <v>92</v>
      </c>
      <c r="P234" s="9">
        <v>5.3</v>
      </c>
      <c r="Q234" s="170">
        <v>0.7</v>
      </c>
    </row>
    <row r="235" spans="1:17" x14ac:dyDescent="0.3">
      <c r="A235" s="147">
        <v>2410</v>
      </c>
      <c r="B235" s="137">
        <v>43592</v>
      </c>
      <c r="C235" s="72" t="b">
        <v>1</v>
      </c>
      <c r="D235" s="88" t="s">
        <v>89</v>
      </c>
      <c r="E235" s="72">
        <v>3</v>
      </c>
      <c r="F235" s="72">
        <v>9</v>
      </c>
      <c r="G235" s="138">
        <v>7</v>
      </c>
      <c r="H235" s="136" t="s">
        <v>169</v>
      </c>
      <c r="I235" s="145">
        <v>8</v>
      </c>
      <c r="J235" s="9">
        <v>7.3819999999999997</v>
      </c>
      <c r="K235" s="9">
        <v>80.400000000000006</v>
      </c>
      <c r="L235" s="9">
        <v>39.5</v>
      </c>
      <c r="M235" s="9">
        <v>-1.4</v>
      </c>
      <c r="N235" s="9">
        <v>23.3</v>
      </c>
      <c r="O235" s="9">
        <v>114</v>
      </c>
      <c r="P235" s="9">
        <v>5.3</v>
      </c>
      <c r="Q235" s="170">
        <v>0.9</v>
      </c>
    </row>
    <row r="236" spans="1:17" x14ac:dyDescent="0.3">
      <c r="A236" s="146">
        <v>2334</v>
      </c>
      <c r="B236" s="135">
        <v>43403</v>
      </c>
      <c r="C236" s="71" t="b">
        <v>0</v>
      </c>
      <c r="D236" s="85" t="s">
        <v>88</v>
      </c>
      <c r="E236" s="71">
        <v>1</v>
      </c>
      <c r="F236" s="71">
        <v>1</v>
      </c>
      <c r="G236" s="136">
        <v>12</v>
      </c>
      <c r="H236" s="136" t="s">
        <v>169</v>
      </c>
      <c r="I236" s="145">
        <v>12</v>
      </c>
      <c r="J236" s="9">
        <v>7.34</v>
      </c>
      <c r="K236" s="9">
        <v>89.3</v>
      </c>
      <c r="L236" s="9">
        <v>34.5</v>
      </c>
      <c r="M236" s="9">
        <v>-4.4000000000000004</v>
      </c>
      <c r="N236" s="9">
        <v>20.8</v>
      </c>
      <c r="O236" s="9">
        <v>106</v>
      </c>
      <c r="P236" s="9">
        <v>9.3000000000000007</v>
      </c>
      <c r="Q236" s="169">
        <v>1.2</v>
      </c>
    </row>
    <row r="237" spans="1:17" x14ac:dyDescent="0.3">
      <c r="A237" s="146">
        <v>2335</v>
      </c>
      <c r="B237" s="135">
        <v>43403</v>
      </c>
      <c r="C237" s="71" t="b">
        <v>0</v>
      </c>
      <c r="D237" s="85" t="s">
        <v>89</v>
      </c>
      <c r="E237" s="71">
        <v>2</v>
      </c>
      <c r="F237" s="71">
        <v>1</v>
      </c>
      <c r="G237" s="136">
        <v>12</v>
      </c>
      <c r="H237" s="136" t="s">
        <v>169</v>
      </c>
      <c r="I237" s="145">
        <v>12</v>
      </c>
      <c r="J237" s="9">
        <v>7.319</v>
      </c>
      <c r="K237" s="9">
        <v>79.7</v>
      </c>
      <c r="L237" s="9">
        <v>43.5</v>
      </c>
      <c r="M237" s="9">
        <v>-3.6</v>
      </c>
      <c r="N237" s="9">
        <v>21.4</v>
      </c>
      <c r="O237" s="9">
        <v>106</v>
      </c>
      <c r="P237" s="9">
        <v>8.6999999999999993</v>
      </c>
      <c r="Q237" s="169">
        <v>0.6</v>
      </c>
    </row>
    <row r="238" spans="1:17" x14ac:dyDescent="0.3">
      <c r="A238" s="147">
        <v>2343</v>
      </c>
      <c r="B238" s="137">
        <v>43411</v>
      </c>
      <c r="C238" s="71" t="b">
        <v>0</v>
      </c>
      <c r="D238" s="88" t="s">
        <v>88</v>
      </c>
      <c r="E238" s="75">
        <v>2</v>
      </c>
      <c r="F238" s="71">
        <v>2</v>
      </c>
      <c r="G238" s="138">
        <v>12</v>
      </c>
      <c r="H238" s="136" t="s">
        <v>169</v>
      </c>
      <c r="I238" s="145">
        <v>12</v>
      </c>
      <c r="J238" s="9">
        <v>7.41</v>
      </c>
      <c r="K238" s="9">
        <v>80.099999999999994</v>
      </c>
      <c r="L238" s="9">
        <v>42.1</v>
      </c>
      <c r="M238" s="9">
        <v>2</v>
      </c>
      <c r="N238" s="9">
        <v>26.3</v>
      </c>
      <c r="O238" s="9">
        <v>99</v>
      </c>
      <c r="P238" s="9">
        <v>6.9</v>
      </c>
      <c r="Q238" s="170">
        <v>1</v>
      </c>
    </row>
    <row r="239" spans="1:17" x14ac:dyDescent="0.3">
      <c r="A239" s="147">
        <v>2344</v>
      </c>
      <c r="B239" s="137">
        <v>43411</v>
      </c>
      <c r="C239" s="71" t="b">
        <v>0</v>
      </c>
      <c r="D239" s="88" t="s">
        <v>88</v>
      </c>
      <c r="E239" s="75">
        <v>1</v>
      </c>
      <c r="F239" s="71">
        <v>2</v>
      </c>
      <c r="G239" s="138">
        <v>14</v>
      </c>
      <c r="H239" s="136" t="s">
        <v>169</v>
      </c>
      <c r="I239" s="145">
        <v>12</v>
      </c>
      <c r="J239" s="9">
        <v>7.4459999999999997</v>
      </c>
      <c r="K239" s="9">
        <v>80.900000000000006</v>
      </c>
      <c r="L239" s="9">
        <v>36.700000000000003</v>
      </c>
      <c r="M239" s="9">
        <v>1.5</v>
      </c>
      <c r="N239" s="9">
        <v>25.8</v>
      </c>
      <c r="O239" s="9">
        <v>107</v>
      </c>
      <c r="P239" s="9">
        <v>7.7</v>
      </c>
      <c r="Q239" s="170">
        <v>0.8</v>
      </c>
    </row>
    <row r="240" spans="1:17" x14ac:dyDescent="0.3">
      <c r="A240" s="148">
        <v>2350</v>
      </c>
      <c r="B240" s="140">
        <v>43424</v>
      </c>
      <c r="C240" s="71" t="b">
        <v>0</v>
      </c>
      <c r="D240" s="139" t="s">
        <v>88</v>
      </c>
      <c r="E240" s="79">
        <v>1</v>
      </c>
      <c r="F240" s="71">
        <v>3</v>
      </c>
      <c r="G240" s="141">
        <v>6</v>
      </c>
      <c r="H240" s="136" t="s">
        <v>169</v>
      </c>
      <c r="I240" s="145">
        <v>12</v>
      </c>
      <c r="J240" s="161">
        <v>7.383</v>
      </c>
      <c r="K240" s="161">
        <v>74.3</v>
      </c>
      <c r="L240" s="161">
        <v>41.6</v>
      </c>
      <c r="M240" s="161">
        <v>-0.1</v>
      </c>
      <c r="N240" s="161">
        <v>24.4</v>
      </c>
      <c r="O240" s="161">
        <v>84</v>
      </c>
      <c r="P240" s="161">
        <v>7.8</v>
      </c>
      <c r="Q240" s="171">
        <v>0.8</v>
      </c>
    </row>
    <row r="241" spans="1:17" x14ac:dyDescent="0.3">
      <c r="A241" s="149">
        <v>2351</v>
      </c>
      <c r="B241" s="143">
        <v>43424</v>
      </c>
      <c r="C241" s="71" t="b">
        <v>0</v>
      </c>
      <c r="D241" s="142" t="s">
        <v>88</v>
      </c>
      <c r="E241" s="83">
        <v>2</v>
      </c>
      <c r="F241" s="71">
        <v>3</v>
      </c>
      <c r="G241" s="144">
        <v>6</v>
      </c>
      <c r="H241" s="136" t="s">
        <v>169</v>
      </c>
      <c r="I241" s="145">
        <v>12</v>
      </c>
      <c r="J241" s="157">
        <v>7.3970000000000002</v>
      </c>
      <c r="K241" s="157">
        <v>82.7</v>
      </c>
      <c r="L241" s="157">
        <v>39.200000000000003</v>
      </c>
      <c r="M241" s="157">
        <v>-0.7</v>
      </c>
      <c r="N241" s="157">
        <v>23.9</v>
      </c>
      <c r="O241" s="157">
        <v>134</v>
      </c>
      <c r="P241" s="157">
        <v>8.9</v>
      </c>
      <c r="Q241" s="172">
        <v>1</v>
      </c>
    </row>
    <row r="242" spans="1:17" x14ac:dyDescent="0.3">
      <c r="A242" s="147">
        <v>2367</v>
      </c>
      <c r="B242" s="137">
        <v>43507</v>
      </c>
      <c r="C242" s="71" t="b">
        <v>0</v>
      </c>
      <c r="D242" s="88" t="s">
        <v>89</v>
      </c>
      <c r="E242" s="75">
        <v>2</v>
      </c>
      <c r="F242" s="71">
        <v>4</v>
      </c>
      <c r="G242" s="138">
        <v>1</v>
      </c>
      <c r="H242" s="136" t="s">
        <v>169</v>
      </c>
      <c r="I242" s="145">
        <v>12</v>
      </c>
      <c r="J242" s="33">
        <v>7.4130000000000003</v>
      </c>
      <c r="K242" s="33">
        <v>81.5</v>
      </c>
      <c r="L242" s="33">
        <v>38.6</v>
      </c>
      <c r="M242" s="33">
        <v>0.1</v>
      </c>
      <c r="N242" s="33">
        <v>24.6</v>
      </c>
      <c r="O242" s="33">
        <v>129</v>
      </c>
      <c r="P242" s="33">
        <v>11</v>
      </c>
      <c r="Q242" s="173">
        <v>1.2</v>
      </c>
    </row>
    <row r="243" spans="1:17" x14ac:dyDescent="0.3">
      <c r="A243" s="147">
        <v>2368</v>
      </c>
      <c r="B243" s="137">
        <v>43507</v>
      </c>
      <c r="C243" s="71" t="b">
        <v>1</v>
      </c>
      <c r="D243" s="88" t="s">
        <v>88</v>
      </c>
      <c r="E243" s="75">
        <v>1</v>
      </c>
      <c r="F243" s="71">
        <v>4</v>
      </c>
      <c r="G243" s="138">
        <v>1</v>
      </c>
      <c r="H243" s="136" t="s">
        <v>169</v>
      </c>
      <c r="I243" s="145">
        <v>12</v>
      </c>
      <c r="J243" s="34">
        <v>7.3310000000000004</v>
      </c>
      <c r="K243" s="34">
        <v>66.3</v>
      </c>
      <c r="L243" s="34">
        <v>41.1</v>
      </c>
      <c r="M243" s="34">
        <v>-4</v>
      </c>
      <c r="N243" s="34">
        <v>21</v>
      </c>
      <c r="O243" s="34">
        <v>114</v>
      </c>
      <c r="P243" s="34">
        <v>12.8</v>
      </c>
      <c r="Q243" s="174">
        <v>2.2000000000000002</v>
      </c>
    </row>
    <row r="244" spans="1:17" x14ac:dyDescent="0.3">
      <c r="A244" s="147">
        <v>2370</v>
      </c>
      <c r="B244" s="137">
        <v>43514</v>
      </c>
      <c r="C244" s="71" t="b">
        <v>0</v>
      </c>
      <c r="D244" s="88" t="s">
        <v>89</v>
      </c>
      <c r="E244" s="75">
        <v>2</v>
      </c>
      <c r="F244" s="71">
        <v>5</v>
      </c>
      <c r="G244" s="138">
        <v>16</v>
      </c>
      <c r="H244" s="136" t="s">
        <v>169</v>
      </c>
      <c r="I244" s="145">
        <v>12</v>
      </c>
      <c r="J244" s="4">
        <v>7.4530000000000003</v>
      </c>
      <c r="K244" s="4">
        <v>65.7</v>
      </c>
      <c r="L244" s="4">
        <v>35.6</v>
      </c>
      <c r="M244" s="9">
        <v>1.4</v>
      </c>
      <c r="N244" s="9">
        <v>25.7</v>
      </c>
      <c r="O244" s="9">
        <v>90</v>
      </c>
      <c r="P244" s="9">
        <v>4.2</v>
      </c>
      <c r="Q244" s="170">
        <v>0.8</v>
      </c>
    </row>
    <row r="245" spans="1:17" x14ac:dyDescent="0.3">
      <c r="A245" s="146">
        <v>2371</v>
      </c>
      <c r="B245" s="137">
        <v>43514</v>
      </c>
      <c r="C245" s="71" t="b">
        <v>1</v>
      </c>
      <c r="D245" s="85" t="s">
        <v>88</v>
      </c>
      <c r="E245" s="75" t="s">
        <v>56</v>
      </c>
      <c r="F245" s="71">
        <v>5</v>
      </c>
      <c r="G245" s="138">
        <v>16</v>
      </c>
      <c r="H245" s="136" t="s">
        <v>169</v>
      </c>
      <c r="I245" s="145">
        <v>12</v>
      </c>
      <c r="J245" t="s">
        <v>56</v>
      </c>
      <c r="K245" t="s">
        <v>56</v>
      </c>
      <c r="L245" t="s">
        <v>56</v>
      </c>
      <c r="M245" t="s">
        <v>56</v>
      </c>
      <c r="N245" t="s">
        <v>56</v>
      </c>
      <c r="O245" t="s">
        <v>56</v>
      </c>
      <c r="P245" t="s">
        <v>56</v>
      </c>
      <c r="Q245" s="175" t="s">
        <v>56</v>
      </c>
    </row>
    <row r="246" spans="1:17" x14ac:dyDescent="0.3">
      <c r="A246" s="147">
        <v>2374</v>
      </c>
      <c r="B246" s="137">
        <v>43529</v>
      </c>
      <c r="C246" s="71" t="b">
        <v>0</v>
      </c>
      <c r="D246" s="88" t="s">
        <v>88</v>
      </c>
      <c r="E246" s="75">
        <v>1</v>
      </c>
      <c r="F246" s="71">
        <v>6</v>
      </c>
      <c r="G246" s="138">
        <v>21</v>
      </c>
      <c r="H246" s="136" t="s">
        <v>169</v>
      </c>
      <c r="I246" s="145">
        <v>12</v>
      </c>
      <c r="J246" s="9">
        <v>7.4160000000000004</v>
      </c>
      <c r="K246" s="9">
        <v>60</v>
      </c>
      <c r="L246" s="9">
        <v>41.6</v>
      </c>
      <c r="M246" s="9">
        <v>2.2000000000000002</v>
      </c>
      <c r="N246" s="9">
        <v>26.4</v>
      </c>
      <c r="O246" s="9">
        <v>101</v>
      </c>
      <c r="P246" s="9">
        <v>8.4</v>
      </c>
      <c r="Q246" s="170">
        <v>0.8</v>
      </c>
    </row>
    <row r="247" spans="1:17" x14ac:dyDescent="0.3">
      <c r="A247" s="147">
        <v>2375</v>
      </c>
      <c r="B247" s="137">
        <v>43529</v>
      </c>
      <c r="C247" s="71" t="b">
        <v>1</v>
      </c>
      <c r="D247" s="88" t="s">
        <v>88</v>
      </c>
      <c r="E247" s="75" t="s">
        <v>56</v>
      </c>
      <c r="F247" s="71">
        <v>6</v>
      </c>
      <c r="G247" s="138">
        <v>21</v>
      </c>
      <c r="H247" s="136" t="s">
        <v>169</v>
      </c>
      <c r="I247" s="145">
        <v>12</v>
      </c>
      <c r="J247" s="4" t="s">
        <v>56</v>
      </c>
      <c r="K247" s="4" t="s">
        <v>56</v>
      </c>
      <c r="L247" s="4" t="s">
        <v>56</v>
      </c>
      <c r="M247" s="4" t="s">
        <v>56</v>
      </c>
      <c r="N247" s="4" t="s">
        <v>56</v>
      </c>
      <c r="O247" s="4" t="s">
        <v>56</v>
      </c>
      <c r="P247" s="4" t="s">
        <v>56</v>
      </c>
      <c r="Q247" s="176" t="s">
        <v>56</v>
      </c>
    </row>
    <row r="248" spans="1:17" x14ac:dyDescent="0.3">
      <c r="A248" s="147">
        <v>2379</v>
      </c>
      <c r="B248" s="137">
        <v>43550</v>
      </c>
      <c r="C248" s="71" t="b">
        <v>1</v>
      </c>
      <c r="D248" s="88" t="s">
        <v>88</v>
      </c>
      <c r="E248" s="75">
        <v>1</v>
      </c>
      <c r="F248" s="71">
        <v>7</v>
      </c>
      <c r="G248" s="138">
        <v>10</v>
      </c>
      <c r="H248" s="136" t="s">
        <v>169</v>
      </c>
      <c r="I248" s="145">
        <v>12</v>
      </c>
      <c r="J248" s="9">
        <v>7.4160000000000004</v>
      </c>
      <c r="K248" s="9">
        <v>79</v>
      </c>
      <c r="L248" s="9">
        <v>35.6</v>
      </c>
      <c r="M248" s="9">
        <v>-1.2</v>
      </c>
      <c r="N248" s="9">
        <v>23.4</v>
      </c>
      <c r="O248" s="9">
        <v>107</v>
      </c>
      <c r="P248" s="9">
        <v>6.2</v>
      </c>
      <c r="Q248" s="170">
        <v>2</v>
      </c>
    </row>
    <row r="249" spans="1:17" x14ac:dyDescent="0.3">
      <c r="A249" s="147">
        <v>2380</v>
      </c>
      <c r="B249" s="137">
        <v>43550</v>
      </c>
      <c r="C249" s="71" t="b">
        <v>0</v>
      </c>
      <c r="D249" s="88" t="s">
        <v>88</v>
      </c>
      <c r="E249" s="75">
        <v>2</v>
      </c>
      <c r="F249" s="71">
        <v>7</v>
      </c>
      <c r="G249" s="138">
        <v>9</v>
      </c>
      <c r="H249" s="136" t="s">
        <v>169</v>
      </c>
      <c r="I249" s="145">
        <v>12</v>
      </c>
      <c r="J249" s="9">
        <v>7.4630000000000001</v>
      </c>
      <c r="K249" s="9">
        <v>104</v>
      </c>
      <c r="L249" s="9">
        <v>28.9</v>
      </c>
      <c r="M249" s="9">
        <v>-2.2000000000000002</v>
      </c>
      <c r="N249" s="9">
        <v>22.6</v>
      </c>
      <c r="O249" s="9">
        <v>102</v>
      </c>
      <c r="P249" s="9">
        <v>7</v>
      </c>
      <c r="Q249" s="170">
        <v>1.9</v>
      </c>
    </row>
    <row r="250" spans="1:17" x14ac:dyDescent="0.3">
      <c r="A250" s="147">
        <v>2407</v>
      </c>
      <c r="B250" s="137">
        <v>43578</v>
      </c>
      <c r="C250" s="71" t="b">
        <v>0</v>
      </c>
      <c r="D250" s="88" t="s">
        <v>89</v>
      </c>
      <c r="E250" s="75">
        <v>2</v>
      </c>
      <c r="F250" s="71">
        <v>8</v>
      </c>
      <c r="G250" s="138">
        <v>5</v>
      </c>
      <c r="H250" s="136" t="s">
        <v>169</v>
      </c>
      <c r="I250" s="145">
        <v>12</v>
      </c>
      <c r="J250" s="9">
        <v>7.4930000000000003</v>
      </c>
      <c r="K250" s="9">
        <v>133</v>
      </c>
      <c r="L250" s="9">
        <v>24.3</v>
      </c>
      <c r="M250" s="9">
        <v>-3.5</v>
      </c>
      <c r="N250" s="9">
        <v>21.6</v>
      </c>
      <c r="O250" s="9">
        <v>115</v>
      </c>
      <c r="P250" s="9">
        <v>5.6</v>
      </c>
      <c r="Q250" s="170">
        <v>1.5</v>
      </c>
    </row>
    <row r="251" spans="1:17" x14ac:dyDescent="0.3">
      <c r="A251" s="147">
        <v>2408</v>
      </c>
      <c r="B251" s="137">
        <v>43578</v>
      </c>
      <c r="C251" s="71" t="b">
        <v>1</v>
      </c>
      <c r="D251" s="88" t="s">
        <v>88</v>
      </c>
      <c r="E251" s="75">
        <v>1</v>
      </c>
      <c r="F251" s="71">
        <v>8</v>
      </c>
      <c r="G251" s="138">
        <v>5</v>
      </c>
      <c r="H251" s="136" t="s">
        <v>169</v>
      </c>
      <c r="I251" s="145">
        <v>12</v>
      </c>
      <c r="J251" s="9">
        <v>7.3470000000000004</v>
      </c>
      <c r="K251" s="9">
        <v>93.8</v>
      </c>
      <c r="L251" s="9">
        <v>41.5</v>
      </c>
      <c r="M251" s="9">
        <v>-2.8</v>
      </c>
      <c r="N251" s="9">
        <v>22.1</v>
      </c>
      <c r="O251" s="9">
        <v>111</v>
      </c>
      <c r="P251" s="9">
        <v>6.8</v>
      </c>
      <c r="Q251" s="170">
        <v>1.4</v>
      </c>
    </row>
    <row r="252" spans="1:17" x14ac:dyDescent="0.3">
      <c r="A252" s="147">
        <v>2409</v>
      </c>
      <c r="B252" s="137">
        <v>43592</v>
      </c>
      <c r="C252" s="71" t="b">
        <v>1</v>
      </c>
      <c r="D252" s="88" t="s">
        <v>88</v>
      </c>
      <c r="E252" s="71">
        <v>3</v>
      </c>
      <c r="F252" s="71">
        <v>9</v>
      </c>
      <c r="G252" s="138">
        <v>7</v>
      </c>
      <c r="H252" s="136" t="s">
        <v>169</v>
      </c>
      <c r="I252" s="145">
        <v>12</v>
      </c>
      <c r="J252" s="9">
        <v>7.3689999999999998</v>
      </c>
      <c r="K252" s="9">
        <v>91.4</v>
      </c>
      <c r="L252" s="9">
        <v>37.200000000000003</v>
      </c>
      <c r="M252" s="9">
        <v>-3.4</v>
      </c>
      <c r="N252" s="9">
        <v>21.6</v>
      </c>
      <c r="O252" s="9">
        <v>95</v>
      </c>
      <c r="P252" s="9">
        <v>5.2</v>
      </c>
      <c r="Q252" s="170">
        <v>0.9</v>
      </c>
    </row>
    <row r="253" spans="1:17" x14ac:dyDescent="0.3">
      <c r="A253" s="147">
        <v>2410</v>
      </c>
      <c r="B253" s="137">
        <v>43592</v>
      </c>
      <c r="C253" s="72" t="b">
        <v>1</v>
      </c>
      <c r="D253" s="88" t="s">
        <v>89</v>
      </c>
      <c r="E253" s="72">
        <v>3</v>
      </c>
      <c r="F253" s="72">
        <v>9</v>
      </c>
      <c r="G253" s="138">
        <v>7</v>
      </c>
      <c r="H253" s="136" t="s">
        <v>169</v>
      </c>
      <c r="I253" s="145">
        <v>12</v>
      </c>
      <c r="J253" s="9">
        <v>7.3979999999999997</v>
      </c>
      <c r="K253" s="9">
        <v>87.3</v>
      </c>
      <c r="L253" s="9">
        <v>36.799999999999997</v>
      </c>
      <c r="M253" s="9">
        <v>-1.7</v>
      </c>
      <c r="N253" s="9">
        <v>23</v>
      </c>
      <c r="O253" s="9">
        <v>104</v>
      </c>
      <c r="P253" s="9">
        <v>4.5</v>
      </c>
      <c r="Q253" s="170">
        <v>1</v>
      </c>
    </row>
    <row r="254" spans="1:17" x14ac:dyDescent="0.3">
      <c r="A254" s="146">
        <v>2334</v>
      </c>
      <c r="B254" s="135">
        <v>43403</v>
      </c>
      <c r="C254" s="71" t="b">
        <v>0</v>
      </c>
      <c r="D254" s="85" t="s">
        <v>88</v>
      </c>
      <c r="E254" s="71">
        <v>1</v>
      </c>
      <c r="F254" s="71">
        <v>1</v>
      </c>
      <c r="G254" s="136">
        <v>12</v>
      </c>
      <c r="H254" s="136" t="s">
        <v>169</v>
      </c>
      <c r="I254" s="145">
        <v>16</v>
      </c>
      <c r="J254" s="9">
        <v>7.3540000000000001</v>
      </c>
      <c r="K254" s="9">
        <v>89.8</v>
      </c>
      <c r="L254" s="9">
        <v>37.700000000000003</v>
      </c>
      <c r="M254" s="9">
        <v>-4.0999999999999996</v>
      </c>
      <c r="N254" s="9">
        <v>21</v>
      </c>
      <c r="O254" s="9">
        <v>102</v>
      </c>
      <c r="P254" s="9">
        <v>10.3</v>
      </c>
      <c r="Q254" s="169">
        <v>1.1000000000000001</v>
      </c>
    </row>
    <row r="255" spans="1:17" x14ac:dyDescent="0.3">
      <c r="A255" s="146">
        <v>2335</v>
      </c>
      <c r="B255" s="135">
        <v>43403</v>
      </c>
      <c r="C255" s="71" t="b">
        <v>0</v>
      </c>
      <c r="D255" s="85" t="s">
        <v>89</v>
      </c>
      <c r="E255" s="71">
        <v>2</v>
      </c>
      <c r="F255" s="71">
        <v>1</v>
      </c>
      <c r="G255" s="136">
        <v>12</v>
      </c>
      <c r="H255" s="136" t="s">
        <v>169</v>
      </c>
      <c r="I255" s="145">
        <v>16</v>
      </c>
      <c r="J255" s="9">
        <v>7.4249999999999998</v>
      </c>
      <c r="K255" s="9">
        <v>119</v>
      </c>
      <c r="L255" s="9">
        <v>33.200000000000003</v>
      </c>
      <c r="M255" s="9">
        <v>-2</v>
      </c>
      <c r="N255" s="9">
        <v>22.8</v>
      </c>
      <c r="O255" s="9">
        <v>104</v>
      </c>
      <c r="P255" s="9">
        <v>7.8</v>
      </c>
      <c r="Q255" s="169">
        <v>0.7</v>
      </c>
    </row>
    <row r="256" spans="1:17" x14ac:dyDescent="0.3">
      <c r="A256" s="147">
        <v>2343</v>
      </c>
      <c r="B256" s="137">
        <v>43411</v>
      </c>
      <c r="C256" s="71" t="b">
        <v>0</v>
      </c>
      <c r="D256" s="88" t="s">
        <v>88</v>
      </c>
      <c r="E256" s="75">
        <v>2</v>
      </c>
      <c r="F256" s="71">
        <v>2</v>
      </c>
      <c r="G256" s="138">
        <v>12</v>
      </c>
      <c r="H256" s="136" t="s">
        <v>169</v>
      </c>
      <c r="I256" s="145">
        <v>16</v>
      </c>
      <c r="J256" s="4" t="s">
        <v>56</v>
      </c>
      <c r="K256" s="4" t="s">
        <v>56</v>
      </c>
      <c r="L256" s="4" t="s">
        <v>56</v>
      </c>
      <c r="M256" s="4" t="s">
        <v>56</v>
      </c>
      <c r="N256" s="4" t="s">
        <v>56</v>
      </c>
      <c r="O256" s="4" t="s">
        <v>56</v>
      </c>
      <c r="P256" s="4" t="s">
        <v>56</v>
      </c>
      <c r="Q256" s="176" t="s">
        <v>56</v>
      </c>
    </row>
    <row r="257" spans="1:17" x14ac:dyDescent="0.3">
      <c r="A257" s="147">
        <v>2344</v>
      </c>
      <c r="B257" s="137">
        <v>43411</v>
      </c>
      <c r="C257" s="71" t="b">
        <v>0</v>
      </c>
      <c r="D257" s="88" t="s">
        <v>88</v>
      </c>
      <c r="E257" s="75">
        <v>1</v>
      </c>
      <c r="F257" s="71">
        <v>2</v>
      </c>
      <c r="G257" s="138">
        <v>14</v>
      </c>
      <c r="H257" s="136" t="s">
        <v>169</v>
      </c>
      <c r="I257" s="145">
        <v>16</v>
      </c>
      <c r="J257" s="9">
        <v>7.5519999999999996</v>
      </c>
      <c r="K257" s="9">
        <v>175</v>
      </c>
      <c r="L257" s="9">
        <v>25.3</v>
      </c>
      <c r="M257" s="9">
        <v>0.8</v>
      </c>
      <c r="N257" s="9">
        <v>25.3</v>
      </c>
      <c r="O257" s="9">
        <v>103</v>
      </c>
      <c r="P257" s="9">
        <v>9</v>
      </c>
      <c r="Q257" s="170">
        <v>1.2</v>
      </c>
    </row>
    <row r="258" spans="1:17" x14ac:dyDescent="0.3">
      <c r="A258" s="148">
        <v>2350</v>
      </c>
      <c r="B258" s="140">
        <v>43424</v>
      </c>
      <c r="C258" s="71" t="b">
        <v>0</v>
      </c>
      <c r="D258" s="139" t="s">
        <v>88</v>
      </c>
      <c r="E258" s="79">
        <v>1</v>
      </c>
      <c r="F258" s="71">
        <v>3</v>
      </c>
      <c r="G258" s="141">
        <v>6</v>
      </c>
      <c r="H258" s="136" t="s">
        <v>169</v>
      </c>
      <c r="I258" s="145">
        <v>16</v>
      </c>
      <c r="J258" s="161">
        <v>7.3890000000000002</v>
      </c>
      <c r="K258" s="161">
        <v>85.7</v>
      </c>
      <c r="L258" s="161">
        <v>41.5</v>
      </c>
      <c r="M258" s="161">
        <v>0.2</v>
      </c>
      <c r="N258" s="161">
        <v>24.6</v>
      </c>
      <c r="O258" s="161">
        <v>104</v>
      </c>
      <c r="P258" s="161">
        <v>8.8000000000000007</v>
      </c>
      <c r="Q258" s="171">
        <v>1.1000000000000001</v>
      </c>
    </row>
    <row r="259" spans="1:17" x14ac:dyDescent="0.3">
      <c r="A259" s="149">
        <v>2351</v>
      </c>
      <c r="B259" s="143">
        <v>43424</v>
      </c>
      <c r="C259" s="71" t="b">
        <v>0</v>
      </c>
      <c r="D259" s="142" t="s">
        <v>88</v>
      </c>
      <c r="E259" s="83">
        <v>2</v>
      </c>
      <c r="F259" s="71">
        <v>3</v>
      </c>
      <c r="G259" s="144">
        <v>6</v>
      </c>
      <c r="H259" s="136" t="s">
        <v>169</v>
      </c>
      <c r="I259" s="145">
        <v>16</v>
      </c>
      <c r="J259" s="157">
        <v>7.3979999999999997</v>
      </c>
      <c r="K259" s="157">
        <v>90.7</v>
      </c>
      <c r="L259" s="157">
        <v>38.6</v>
      </c>
      <c r="M259" s="157">
        <v>-1</v>
      </c>
      <c r="N259" s="157">
        <v>23.7</v>
      </c>
      <c r="O259" s="157">
        <v>135</v>
      </c>
      <c r="P259" s="157">
        <v>7.8</v>
      </c>
      <c r="Q259" s="172">
        <v>0.9</v>
      </c>
    </row>
    <row r="260" spans="1:17" x14ac:dyDescent="0.3">
      <c r="A260" s="147">
        <v>2367</v>
      </c>
      <c r="B260" s="137">
        <v>43507</v>
      </c>
      <c r="C260" s="71" t="b">
        <v>0</v>
      </c>
      <c r="D260" s="88" t="s">
        <v>89</v>
      </c>
      <c r="E260" s="75">
        <v>2</v>
      </c>
      <c r="F260" s="71">
        <v>4</v>
      </c>
      <c r="G260" s="138">
        <v>1</v>
      </c>
      <c r="H260" s="136" t="s">
        <v>169</v>
      </c>
      <c r="I260" s="145">
        <v>16</v>
      </c>
      <c r="J260" s="33">
        <v>7.444</v>
      </c>
      <c r="K260" s="33">
        <v>82.4</v>
      </c>
      <c r="L260" s="33">
        <v>31.5</v>
      </c>
      <c r="M260" s="33">
        <v>-1.7</v>
      </c>
      <c r="N260" s="33">
        <v>23</v>
      </c>
      <c r="O260" s="33">
        <v>127</v>
      </c>
      <c r="P260" s="33">
        <v>9.1</v>
      </c>
      <c r="Q260" s="173">
        <v>1</v>
      </c>
    </row>
    <row r="261" spans="1:17" x14ac:dyDescent="0.3">
      <c r="A261" s="147">
        <v>2368</v>
      </c>
      <c r="B261" s="137">
        <v>43507</v>
      </c>
      <c r="C261" s="71" t="b">
        <v>1</v>
      </c>
      <c r="D261" s="88" t="s">
        <v>88</v>
      </c>
      <c r="E261" s="75">
        <v>1</v>
      </c>
      <c r="F261" s="71">
        <v>4</v>
      </c>
      <c r="G261" s="138">
        <v>1</v>
      </c>
      <c r="H261" s="136" t="s">
        <v>169</v>
      </c>
      <c r="I261" s="145">
        <v>16</v>
      </c>
      <c r="J261" s="34">
        <v>7.423</v>
      </c>
      <c r="K261" s="34">
        <v>90.9</v>
      </c>
      <c r="L261" s="34">
        <v>30.2</v>
      </c>
      <c r="M261" s="34">
        <v>-3.9</v>
      </c>
      <c r="N261" s="34">
        <v>21.2</v>
      </c>
      <c r="O261" s="34">
        <v>118</v>
      </c>
      <c r="P261" s="34">
        <v>18.5</v>
      </c>
      <c r="Q261" s="174">
        <v>4.0999999999999996</v>
      </c>
    </row>
    <row r="262" spans="1:17" x14ac:dyDescent="0.3">
      <c r="A262" s="147">
        <v>2370</v>
      </c>
      <c r="B262" s="137">
        <v>43514</v>
      </c>
      <c r="C262" s="71" t="b">
        <v>0</v>
      </c>
      <c r="D262" s="88" t="s">
        <v>89</v>
      </c>
      <c r="E262" s="75">
        <v>2</v>
      </c>
      <c r="F262" s="71">
        <v>5</v>
      </c>
      <c r="G262" s="138">
        <v>16</v>
      </c>
      <c r="H262" s="136" t="s">
        <v>169</v>
      </c>
      <c r="I262" s="145">
        <v>16</v>
      </c>
      <c r="J262" s="4">
        <v>7.4569999999999999</v>
      </c>
      <c r="K262" s="4">
        <v>64.900000000000006</v>
      </c>
      <c r="L262" s="4">
        <v>35.4</v>
      </c>
      <c r="M262" s="9">
        <v>1.5</v>
      </c>
      <c r="N262" s="9">
        <v>25.8</v>
      </c>
      <c r="O262" s="9">
        <v>98</v>
      </c>
      <c r="P262" s="9">
        <v>6.9</v>
      </c>
      <c r="Q262" s="170">
        <v>1.2</v>
      </c>
    </row>
    <row r="263" spans="1:17" x14ac:dyDescent="0.3">
      <c r="A263" s="146">
        <v>2371</v>
      </c>
      <c r="B263" s="137">
        <v>43514</v>
      </c>
      <c r="C263" s="71" t="b">
        <v>1</v>
      </c>
      <c r="D263" s="85" t="s">
        <v>88</v>
      </c>
      <c r="E263" s="75" t="s">
        <v>56</v>
      </c>
      <c r="F263" s="71">
        <v>5</v>
      </c>
      <c r="G263" s="138">
        <v>16</v>
      </c>
      <c r="H263" s="136" t="s">
        <v>169</v>
      </c>
      <c r="I263" s="145">
        <v>16</v>
      </c>
      <c r="J263" t="s">
        <v>56</v>
      </c>
      <c r="K263" t="s">
        <v>56</v>
      </c>
      <c r="L263" t="s">
        <v>56</v>
      </c>
      <c r="M263" t="s">
        <v>56</v>
      </c>
      <c r="N263" t="s">
        <v>56</v>
      </c>
      <c r="O263" t="s">
        <v>56</v>
      </c>
      <c r="P263" t="s">
        <v>56</v>
      </c>
      <c r="Q263" s="175" t="s">
        <v>56</v>
      </c>
    </row>
    <row r="264" spans="1:17" x14ac:dyDescent="0.3">
      <c r="A264" s="147">
        <v>2374</v>
      </c>
      <c r="B264" s="137">
        <v>43529</v>
      </c>
      <c r="C264" s="71" t="b">
        <v>0</v>
      </c>
      <c r="D264" s="88" t="s">
        <v>88</v>
      </c>
      <c r="E264" s="75">
        <v>1</v>
      </c>
      <c r="F264" s="71">
        <v>6</v>
      </c>
      <c r="G264" s="138">
        <v>21</v>
      </c>
      <c r="H264" s="136" t="s">
        <v>169</v>
      </c>
      <c r="I264" s="145">
        <v>16</v>
      </c>
      <c r="J264" s="9">
        <v>7.4119999999999999</v>
      </c>
      <c r="K264" s="9">
        <v>65.8</v>
      </c>
      <c r="L264" s="9">
        <v>37.1</v>
      </c>
      <c r="M264" s="9">
        <v>-0.6</v>
      </c>
      <c r="N264" s="9">
        <v>23.9</v>
      </c>
      <c r="O264" s="9">
        <v>97</v>
      </c>
      <c r="P264" s="9">
        <v>7.4</v>
      </c>
      <c r="Q264" s="170">
        <v>1</v>
      </c>
    </row>
    <row r="265" spans="1:17" x14ac:dyDescent="0.3">
      <c r="A265" s="147">
        <v>2375</v>
      </c>
      <c r="B265" s="137">
        <v>43529</v>
      </c>
      <c r="C265" s="71" t="b">
        <v>1</v>
      </c>
      <c r="D265" s="88" t="s">
        <v>88</v>
      </c>
      <c r="E265" s="75" t="s">
        <v>56</v>
      </c>
      <c r="F265" s="71">
        <v>6</v>
      </c>
      <c r="G265" s="138">
        <v>21</v>
      </c>
      <c r="H265" s="136" t="s">
        <v>169</v>
      </c>
      <c r="I265" s="145">
        <v>16</v>
      </c>
      <c r="J265" s="4" t="s">
        <v>56</v>
      </c>
      <c r="K265" s="4" t="s">
        <v>56</v>
      </c>
      <c r="L265" s="4" t="s">
        <v>56</v>
      </c>
      <c r="M265" s="4" t="s">
        <v>56</v>
      </c>
      <c r="N265" s="4" t="s">
        <v>56</v>
      </c>
      <c r="O265" s="4" t="s">
        <v>56</v>
      </c>
      <c r="P265" s="4" t="s">
        <v>56</v>
      </c>
      <c r="Q265" s="176" t="s">
        <v>56</v>
      </c>
    </row>
    <row r="266" spans="1:17" x14ac:dyDescent="0.3">
      <c r="A266" s="147">
        <v>2379</v>
      </c>
      <c r="B266" s="137">
        <v>43550</v>
      </c>
      <c r="C266" s="71" t="b">
        <v>1</v>
      </c>
      <c r="D266" s="88" t="s">
        <v>88</v>
      </c>
      <c r="E266" s="75">
        <v>1</v>
      </c>
      <c r="F266" s="71">
        <v>7</v>
      </c>
      <c r="G266" s="138">
        <v>10</v>
      </c>
      <c r="H266" s="136" t="s">
        <v>169</v>
      </c>
      <c r="I266" s="145">
        <v>16</v>
      </c>
      <c r="J266" s="9">
        <v>7.3620000000000001</v>
      </c>
      <c r="K266" s="9">
        <v>74.3</v>
      </c>
      <c r="L266" s="9">
        <v>41.7</v>
      </c>
      <c r="M266" s="9">
        <v>-1.6</v>
      </c>
      <c r="N266" s="9">
        <v>23.1</v>
      </c>
      <c r="O266" s="9">
        <v>97</v>
      </c>
      <c r="P266" s="9">
        <v>5.5</v>
      </c>
      <c r="Q266" s="170">
        <v>1.8</v>
      </c>
    </row>
    <row r="267" spans="1:17" x14ac:dyDescent="0.3">
      <c r="A267" s="147">
        <v>2380</v>
      </c>
      <c r="B267" s="137">
        <v>43550</v>
      </c>
      <c r="C267" s="71" t="b">
        <v>0</v>
      </c>
      <c r="D267" s="88" t="s">
        <v>88</v>
      </c>
      <c r="E267" s="75">
        <v>2</v>
      </c>
      <c r="F267" s="71">
        <v>7</v>
      </c>
      <c r="G267" s="138">
        <v>9</v>
      </c>
      <c r="H267" s="136" t="s">
        <v>169</v>
      </c>
      <c r="I267" s="145">
        <v>16</v>
      </c>
      <c r="J267" s="9">
        <v>7.3929999999999998</v>
      </c>
      <c r="K267" s="9">
        <v>79.8</v>
      </c>
      <c r="L267" s="9">
        <v>36.6</v>
      </c>
      <c r="M267" s="9">
        <v>-2.1</v>
      </c>
      <c r="N267" s="9">
        <v>22.6</v>
      </c>
      <c r="O267" s="9">
        <v>107</v>
      </c>
      <c r="P267" s="9">
        <v>6.5</v>
      </c>
      <c r="Q267" s="170">
        <v>1.7</v>
      </c>
    </row>
    <row r="268" spans="1:17" x14ac:dyDescent="0.3">
      <c r="A268" s="147">
        <v>2407</v>
      </c>
      <c r="B268" s="137">
        <v>43578</v>
      </c>
      <c r="C268" s="71" t="b">
        <v>0</v>
      </c>
      <c r="D268" s="88" t="s">
        <v>89</v>
      </c>
      <c r="E268" s="75">
        <v>2</v>
      </c>
      <c r="F268" s="71">
        <v>8</v>
      </c>
      <c r="G268" s="138">
        <v>5</v>
      </c>
      <c r="H268" s="136" t="s">
        <v>169</v>
      </c>
      <c r="I268" s="145">
        <v>16</v>
      </c>
      <c r="J268" s="9">
        <v>7.5140000000000002</v>
      </c>
      <c r="K268" s="9">
        <v>105</v>
      </c>
      <c r="L268" s="9">
        <v>24.9</v>
      </c>
      <c r="M268" s="9">
        <v>-1.6</v>
      </c>
      <c r="N268" s="9">
        <v>23.1</v>
      </c>
      <c r="O268" s="9">
        <v>123</v>
      </c>
      <c r="P268" s="9">
        <v>5.8</v>
      </c>
      <c r="Q268" s="170">
        <v>1.3</v>
      </c>
    </row>
    <row r="269" spans="1:17" x14ac:dyDescent="0.3">
      <c r="A269" s="147">
        <v>2408</v>
      </c>
      <c r="B269" s="137">
        <v>43578</v>
      </c>
      <c r="C269" s="71" t="b">
        <v>1</v>
      </c>
      <c r="D269" s="88" t="s">
        <v>88</v>
      </c>
      <c r="E269" s="75">
        <v>1</v>
      </c>
      <c r="F269" s="71">
        <v>8</v>
      </c>
      <c r="G269" s="138">
        <v>5</v>
      </c>
      <c r="H269" s="136" t="s">
        <v>169</v>
      </c>
      <c r="I269" s="145">
        <v>16</v>
      </c>
      <c r="J269" s="9">
        <v>7.3929999999999998</v>
      </c>
      <c r="K269" s="9">
        <v>107</v>
      </c>
      <c r="L269" s="9">
        <v>31.3</v>
      </c>
      <c r="M269" s="9">
        <v>-5</v>
      </c>
      <c r="N269" s="9">
        <v>20.3</v>
      </c>
      <c r="O269" s="9">
        <v>109</v>
      </c>
      <c r="P269" s="9">
        <v>6.4</v>
      </c>
      <c r="Q269" s="170">
        <v>1.9</v>
      </c>
    </row>
    <row r="270" spans="1:17" x14ac:dyDescent="0.3">
      <c r="A270" s="147">
        <v>2409</v>
      </c>
      <c r="B270" s="137">
        <v>43592</v>
      </c>
      <c r="C270" s="71" t="b">
        <v>1</v>
      </c>
      <c r="D270" s="88" t="s">
        <v>88</v>
      </c>
      <c r="E270" s="71">
        <v>3</v>
      </c>
      <c r="F270" s="71">
        <v>9</v>
      </c>
      <c r="G270" s="138">
        <v>7</v>
      </c>
      <c r="H270" s="136" t="s">
        <v>169</v>
      </c>
      <c r="I270" s="145">
        <v>16</v>
      </c>
      <c r="J270" s="9">
        <v>7.3780000000000001</v>
      </c>
      <c r="K270" s="9">
        <v>118</v>
      </c>
      <c r="L270" s="9">
        <v>34.9</v>
      </c>
      <c r="M270" s="9">
        <v>-4</v>
      </c>
      <c r="N270" s="9">
        <v>21.1</v>
      </c>
      <c r="O270" s="9">
        <v>95</v>
      </c>
      <c r="P270" s="9">
        <v>4.9000000000000004</v>
      </c>
      <c r="Q270" s="170">
        <v>1</v>
      </c>
    </row>
    <row r="271" spans="1:17" x14ac:dyDescent="0.3">
      <c r="A271" s="147">
        <v>2410</v>
      </c>
      <c r="B271" s="137">
        <v>43592</v>
      </c>
      <c r="C271" s="72" t="b">
        <v>1</v>
      </c>
      <c r="D271" s="88" t="s">
        <v>89</v>
      </c>
      <c r="E271" s="72">
        <v>3</v>
      </c>
      <c r="F271" s="72">
        <v>9</v>
      </c>
      <c r="G271" s="138">
        <v>7</v>
      </c>
      <c r="H271" s="136" t="s">
        <v>169</v>
      </c>
      <c r="I271" s="145">
        <v>16</v>
      </c>
      <c r="J271" s="9">
        <v>7.3840000000000003</v>
      </c>
      <c r="K271" s="9">
        <v>95.3</v>
      </c>
      <c r="L271" s="9">
        <v>36.799999999999997</v>
      </c>
      <c r="M271" s="9">
        <v>-2.6</v>
      </c>
      <c r="N271" s="9">
        <v>22.3</v>
      </c>
      <c r="O271" s="9">
        <v>105</v>
      </c>
      <c r="P271" s="9">
        <v>4.5999999999999996</v>
      </c>
      <c r="Q271" s="170">
        <v>1.2</v>
      </c>
    </row>
    <row r="272" spans="1:17" x14ac:dyDescent="0.3">
      <c r="A272" s="146">
        <v>2334</v>
      </c>
      <c r="B272" s="135">
        <v>43403</v>
      </c>
      <c r="C272" s="71" t="b">
        <v>0</v>
      </c>
      <c r="D272" s="85" t="s">
        <v>88</v>
      </c>
      <c r="E272" s="71">
        <v>1</v>
      </c>
      <c r="F272" s="71">
        <v>1</v>
      </c>
      <c r="G272" s="136">
        <v>12</v>
      </c>
      <c r="H272" s="136" t="s">
        <v>169</v>
      </c>
      <c r="I272" s="145">
        <v>20</v>
      </c>
      <c r="J272" s="9">
        <v>7.3239999999999998</v>
      </c>
      <c r="K272" s="9">
        <v>76.400000000000006</v>
      </c>
      <c r="L272" s="9">
        <v>45.5</v>
      </c>
      <c r="M272" s="9">
        <v>-2.2999999999999998</v>
      </c>
      <c r="N272" s="9">
        <v>22.5</v>
      </c>
      <c r="O272" s="9">
        <v>96</v>
      </c>
      <c r="P272" s="9">
        <v>11.9</v>
      </c>
      <c r="Q272" s="169">
        <v>1.1000000000000001</v>
      </c>
    </row>
    <row r="273" spans="1:17" x14ac:dyDescent="0.3">
      <c r="A273" s="146">
        <v>2335</v>
      </c>
      <c r="B273" s="135">
        <v>43403</v>
      </c>
      <c r="C273" s="71" t="b">
        <v>0</v>
      </c>
      <c r="D273" s="85" t="s">
        <v>89</v>
      </c>
      <c r="E273" s="71">
        <v>2</v>
      </c>
      <c r="F273" s="71">
        <v>1</v>
      </c>
      <c r="G273" s="136">
        <v>12</v>
      </c>
      <c r="H273" s="136" t="s">
        <v>169</v>
      </c>
      <c r="I273" s="145">
        <v>20</v>
      </c>
      <c r="J273" s="9">
        <v>7.3810000000000002</v>
      </c>
      <c r="K273" s="9">
        <v>113</v>
      </c>
      <c r="L273" s="9">
        <v>38</v>
      </c>
      <c r="M273" s="9">
        <v>-2.2000000000000002</v>
      </c>
      <c r="N273" s="9">
        <v>22.6</v>
      </c>
      <c r="O273" s="9">
        <v>98</v>
      </c>
      <c r="P273" s="9">
        <v>7.9</v>
      </c>
      <c r="Q273" s="169">
        <v>1.4</v>
      </c>
    </row>
    <row r="274" spans="1:17" x14ac:dyDescent="0.3">
      <c r="A274" s="147">
        <v>2343</v>
      </c>
      <c r="B274" s="137">
        <v>43411</v>
      </c>
      <c r="C274" s="71" t="b">
        <v>0</v>
      </c>
      <c r="D274" s="88" t="s">
        <v>88</v>
      </c>
      <c r="E274" s="75">
        <v>2</v>
      </c>
      <c r="F274" s="71">
        <v>2</v>
      </c>
      <c r="G274" s="138">
        <v>12</v>
      </c>
      <c r="H274" s="136" t="s">
        <v>169</v>
      </c>
      <c r="I274" s="145">
        <v>20</v>
      </c>
      <c r="J274" s="4">
        <v>7.4640000000000004</v>
      </c>
      <c r="K274" s="4">
        <v>137</v>
      </c>
      <c r="L274" s="4">
        <v>37.1</v>
      </c>
      <c r="M274" s="9">
        <v>3</v>
      </c>
      <c r="N274" s="9">
        <v>27.2</v>
      </c>
      <c r="O274" s="9">
        <v>98</v>
      </c>
      <c r="P274" s="9">
        <v>6.3</v>
      </c>
      <c r="Q274" s="170">
        <v>1.1000000000000001</v>
      </c>
    </row>
    <row r="275" spans="1:17" x14ac:dyDescent="0.3">
      <c r="A275" s="147">
        <v>2344</v>
      </c>
      <c r="B275" s="137">
        <v>43411</v>
      </c>
      <c r="C275" s="71" t="b">
        <v>0</v>
      </c>
      <c r="D275" s="88" t="s">
        <v>88</v>
      </c>
      <c r="E275" s="75">
        <v>1</v>
      </c>
      <c r="F275" s="71">
        <v>2</v>
      </c>
      <c r="G275" s="138">
        <v>14</v>
      </c>
      <c r="H275" s="136" t="s">
        <v>169</v>
      </c>
      <c r="I275" s="145">
        <v>20</v>
      </c>
      <c r="J275" s="9">
        <v>7.43</v>
      </c>
      <c r="K275" s="9">
        <v>111</v>
      </c>
      <c r="L275" s="9">
        <v>35.9</v>
      </c>
      <c r="M275" s="9">
        <v>2.4</v>
      </c>
      <c r="N275" s="9">
        <v>26.5</v>
      </c>
      <c r="O275" s="9">
        <v>105</v>
      </c>
      <c r="P275" s="9">
        <v>7.8</v>
      </c>
      <c r="Q275" s="170">
        <v>1.5</v>
      </c>
    </row>
    <row r="276" spans="1:17" x14ac:dyDescent="0.3">
      <c r="A276" s="148">
        <v>2350</v>
      </c>
      <c r="B276" s="140">
        <v>43424</v>
      </c>
      <c r="C276" s="71" t="b">
        <v>0</v>
      </c>
      <c r="D276" s="139" t="s">
        <v>88</v>
      </c>
      <c r="E276" s="79">
        <v>1</v>
      </c>
      <c r="F276" s="71">
        <v>3</v>
      </c>
      <c r="G276" s="141">
        <v>6</v>
      </c>
      <c r="H276" s="136" t="s">
        <v>169</v>
      </c>
      <c r="I276" s="145">
        <v>20</v>
      </c>
      <c r="J276" s="161">
        <v>7.46</v>
      </c>
      <c r="K276" s="161">
        <v>141</v>
      </c>
      <c r="L276" s="161">
        <v>34.299999999999997</v>
      </c>
      <c r="M276" s="161">
        <v>1</v>
      </c>
      <c r="N276" s="161">
        <v>25.4</v>
      </c>
      <c r="O276" s="161">
        <v>104</v>
      </c>
      <c r="P276" s="161">
        <v>9.1</v>
      </c>
      <c r="Q276" s="171">
        <v>1.1000000000000001</v>
      </c>
    </row>
    <row r="277" spans="1:17" x14ac:dyDescent="0.3">
      <c r="A277" s="149">
        <v>2351</v>
      </c>
      <c r="B277" s="143">
        <v>43424</v>
      </c>
      <c r="C277" s="71" t="b">
        <v>0</v>
      </c>
      <c r="D277" s="142" t="s">
        <v>88</v>
      </c>
      <c r="E277" s="83">
        <v>2</v>
      </c>
      <c r="F277" s="71">
        <v>3</v>
      </c>
      <c r="G277" s="144">
        <v>6</v>
      </c>
      <c r="H277" s="136" t="s">
        <v>169</v>
      </c>
      <c r="I277" s="145">
        <v>20</v>
      </c>
      <c r="J277" s="157">
        <v>7.3970000000000002</v>
      </c>
      <c r="K277" s="157">
        <v>106</v>
      </c>
      <c r="L277" s="157">
        <v>37.799999999999997</v>
      </c>
      <c r="M277" s="157">
        <v>-1.4</v>
      </c>
      <c r="N277" s="157">
        <v>23.3</v>
      </c>
      <c r="O277" s="157">
        <v>123</v>
      </c>
      <c r="P277" s="157">
        <v>8.9</v>
      </c>
      <c r="Q277" s="172">
        <v>1</v>
      </c>
    </row>
    <row r="278" spans="1:17" x14ac:dyDescent="0.3">
      <c r="A278" s="147">
        <v>2367</v>
      </c>
      <c r="B278" s="137">
        <v>43507</v>
      </c>
      <c r="C278" s="71" t="b">
        <v>0</v>
      </c>
      <c r="D278" s="88" t="s">
        <v>89</v>
      </c>
      <c r="E278" s="75">
        <v>2</v>
      </c>
      <c r="F278" s="71">
        <v>4</v>
      </c>
      <c r="G278" s="138">
        <v>1</v>
      </c>
      <c r="H278" s="136" t="s">
        <v>169</v>
      </c>
      <c r="I278" s="145">
        <v>20</v>
      </c>
      <c r="J278" s="33">
        <v>7.4420000000000002</v>
      </c>
      <c r="K278" s="33">
        <v>81.7</v>
      </c>
      <c r="L278" s="33">
        <v>30.9</v>
      </c>
      <c r="M278" s="33">
        <v>-2.2999999999999998</v>
      </c>
      <c r="N278" s="33">
        <v>22.6</v>
      </c>
      <c r="O278" s="33">
        <v>121</v>
      </c>
      <c r="P278" s="33">
        <v>7.2</v>
      </c>
      <c r="Q278" s="173">
        <v>0.9</v>
      </c>
    </row>
    <row r="279" spans="1:17" x14ac:dyDescent="0.3">
      <c r="A279" s="147">
        <v>2368</v>
      </c>
      <c r="B279" s="137">
        <v>43507</v>
      </c>
      <c r="C279" s="71" t="b">
        <v>1</v>
      </c>
      <c r="D279" s="88" t="s">
        <v>88</v>
      </c>
      <c r="E279" s="75">
        <v>1</v>
      </c>
      <c r="F279" s="71">
        <v>4</v>
      </c>
      <c r="G279" s="138">
        <v>1</v>
      </c>
      <c r="H279" s="136" t="s">
        <v>169</v>
      </c>
      <c r="I279" s="145">
        <v>20</v>
      </c>
      <c r="J279" s="34">
        <v>7.3310000000000004</v>
      </c>
      <c r="K279" s="34">
        <v>85.1</v>
      </c>
      <c r="L279" s="34">
        <v>34.5</v>
      </c>
      <c r="M279" s="34">
        <v>-7.1</v>
      </c>
      <c r="N279" s="34">
        <v>18.7</v>
      </c>
      <c r="O279" s="34">
        <v>118</v>
      </c>
      <c r="P279" s="34">
        <v>17.7</v>
      </c>
      <c r="Q279" s="174">
        <v>4.0999999999999996</v>
      </c>
    </row>
    <row r="280" spans="1:17" x14ac:dyDescent="0.3">
      <c r="A280" s="147">
        <v>2370</v>
      </c>
      <c r="B280" s="137">
        <v>43514</v>
      </c>
      <c r="C280" s="71" t="b">
        <v>0</v>
      </c>
      <c r="D280" s="88" t="s">
        <v>89</v>
      </c>
      <c r="E280" s="75">
        <v>2</v>
      </c>
      <c r="F280" s="71">
        <v>5</v>
      </c>
      <c r="G280" s="138">
        <v>16</v>
      </c>
      <c r="H280" s="136" t="s">
        <v>169</v>
      </c>
      <c r="I280" s="145">
        <v>20</v>
      </c>
      <c r="J280" s="4">
        <v>7.4459999999999997</v>
      </c>
      <c r="K280">
        <v>37.700000000000003</v>
      </c>
      <c r="L280" s="4">
        <v>61.1</v>
      </c>
      <c r="M280" s="9">
        <v>2.1</v>
      </c>
      <c r="N280" s="9">
        <v>26.3</v>
      </c>
      <c r="O280" s="9">
        <v>102</v>
      </c>
      <c r="P280" s="9">
        <v>5.2</v>
      </c>
      <c r="Q280" s="170">
        <v>0.8</v>
      </c>
    </row>
    <row r="281" spans="1:17" x14ac:dyDescent="0.3">
      <c r="A281" s="146">
        <v>2371</v>
      </c>
      <c r="B281" s="137">
        <v>43514</v>
      </c>
      <c r="C281" s="71" t="b">
        <v>1</v>
      </c>
      <c r="D281" s="85" t="s">
        <v>88</v>
      </c>
      <c r="E281" s="75" t="s">
        <v>56</v>
      </c>
      <c r="F281" s="71">
        <v>5</v>
      </c>
      <c r="G281" s="138">
        <v>16</v>
      </c>
      <c r="H281" s="136" t="s">
        <v>169</v>
      </c>
      <c r="I281" s="145">
        <v>20</v>
      </c>
      <c r="J281" t="s">
        <v>56</v>
      </c>
      <c r="K281" t="s">
        <v>56</v>
      </c>
      <c r="L281" t="s">
        <v>56</v>
      </c>
      <c r="M281" t="s">
        <v>56</v>
      </c>
      <c r="N281" t="s">
        <v>56</v>
      </c>
      <c r="O281" t="s">
        <v>56</v>
      </c>
      <c r="P281" t="s">
        <v>56</v>
      </c>
      <c r="Q281" s="175" t="s">
        <v>56</v>
      </c>
    </row>
    <row r="282" spans="1:17" x14ac:dyDescent="0.3">
      <c r="A282" s="147">
        <v>2374</v>
      </c>
      <c r="B282" s="137">
        <v>43529</v>
      </c>
      <c r="C282" s="71" t="b">
        <v>0</v>
      </c>
      <c r="D282" s="88" t="s">
        <v>88</v>
      </c>
      <c r="E282" s="75">
        <v>1</v>
      </c>
      <c r="F282" s="71">
        <v>6</v>
      </c>
      <c r="G282" s="138">
        <v>21</v>
      </c>
      <c r="H282" s="136" t="s">
        <v>169</v>
      </c>
      <c r="I282" s="145">
        <v>20</v>
      </c>
      <c r="J282" s="9">
        <v>7.399</v>
      </c>
      <c r="K282" s="9">
        <v>66.8</v>
      </c>
      <c r="L282" s="9">
        <v>38.200000000000003</v>
      </c>
      <c r="M282" s="9">
        <v>-0.9</v>
      </c>
      <c r="N282" s="9">
        <v>23.7</v>
      </c>
      <c r="O282" s="9">
        <v>105</v>
      </c>
      <c r="P282" s="9">
        <v>7.8</v>
      </c>
      <c r="Q282" s="170">
        <v>0.8</v>
      </c>
    </row>
    <row r="283" spans="1:17" x14ac:dyDescent="0.3">
      <c r="A283" s="147">
        <v>2375</v>
      </c>
      <c r="B283" s="137">
        <v>43529</v>
      </c>
      <c r="C283" s="71" t="b">
        <v>1</v>
      </c>
      <c r="D283" s="88" t="s">
        <v>88</v>
      </c>
      <c r="E283" s="75" t="s">
        <v>56</v>
      </c>
      <c r="F283" s="71">
        <v>6</v>
      </c>
      <c r="G283" s="138">
        <v>21</v>
      </c>
      <c r="H283" s="136" t="s">
        <v>169</v>
      </c>
      <c r="I283" s="145">
        <v>20</v>
      </c>
      <c r="J283" s="4" t="s">
        <v>56</v>
      </c>
      <c r="K283" s="4" t="s">
        <v>56</v>
      </c>
      <c r="L283" s="4" t="s">
        <v>56</v>
      </c>
      <c r="M283" s="4" t="s">
        <v>56</v>
      </c>
      <c r="N283" s="4" t="s">
        <v>56</v>
      </c>
      <c r="O283" s="4" t="s">
        <v>56</v>
      </c>
      <c r="P283" s="4" t="s">
        <v>56</v>
      </c>
      <c r="Q283" s="176" t="s">
        <v>56</v>
      </c>
    </row>
    <row r="284" spans="1:17" x14ac:dyDescent="0.3">
      <c r="A284" s="147">
        <v>2379</v>
      </c>
      <c r="B284" s="137">
        <v>43550</v>
      </c>
      <c r="C284" s="71" t="b">
        <v>1</v>
      </c>
      <c r="D284" s="88" t="s">
        <v>88</v>
      </c>
      <c r="E284" s="75">
        <v>1</v>
      </c>
      <c r="F284" s="71">
        <v>7</v>
      </c>
      <c r="G284" s="138">
        <v>10</v>
      </c>
      <c r="H284" s="136" t="s">
        <v>169</v>
      </c>
      <c r="I284" s="145">
        <v>20</v>
      </c>
      <c r="J284" s="9">
        <v>7.3650000000000002</v>
      </c>
      <c r="K284" s="9">
        <v>64.099999999999994</v>
      </c>
      <c r="L284" s="9">
        <v>42.2</v>
      </c>
      <c r="M284" s="9">
        <v>-1.1000000000000001</v>
      </c>
      <c r="N284" s="9">
        <v>23.5</v>
      </c>
      <c r="O284" s="9">
        <v>103</v>
      </c>
      <c r="P284" s="9">
        <v>5</v>
      </c>
      <c r="Q284" s="170">
        <v>1.9</v>
      </c>
    </row>
    <row r="285" spans="1:17" x14ac:dyDescent="0.3">
      <c r="A285" s="147">
        <v>2380</v>
      </c>
      <c r="B285" s="137">
        <v>43550</v>
      </c>
      <c r="C285" s="71" t="b">
        <v>0</v>
      </c>
      <c r="D285" s="88" t="s">
        <v>88</v>
      </c>
      <c r="E285" s="75">
        <v>2</v>
      </c>
      <c r="F285" s="71">
        <v>7</v>
      </c>
      <c r="G285" s="138">
        <v>9</v>
      </c>
      <c r="H285" s="136" t="s">
        <v>169</v>
      </c>
      <c r="I285" s="145">
        <v>20</v>
      </c>
      <c r="J285" s="9">
        <v>7.3659999999999997</v>
      </c>
      <c r="K285" s="9">
        <v>62.1</v>
      </c>
      <c r="L285" s="9">
        <v>43</v>
      </c>
      <c r="M285" s="9">
        <v>-0.7</v>
      </c>
      <c r="N285" s="9">
        <v>23.8</v>
      </c>
      <c r="O285" s="9">
        <v>106</v>
      </c>
      <c r="P285" s="9">
        <v>5.8</v>
      </c>
      <c r="Q285" s="170">
        <v>1.7</v>
      </c>
    </row>
    <row r="286" spans="1:17" x14ac:dyDescent="0.3">
      <c r="A286" s="147">
        <v>2407</v>
      </c>
      <c r="B286" s="137">
        <v>43578</v>
      </c>
      <c r="C286" s="71" t="b">
        <v>0</v>
      </c>
      <c r="D286" s="88" t="s">
        <v>89</v>
      </c>
      <c r="E286" s="75">
        <v>2</v>
      </c>
      <c r="F286" s="71">
        <v>8</v>
      </c>
      <c r="G286" s="138">
        <v>5</v>
      </c>
      <c r="H286" s="136" t="s">
        <v>169</v>
      </c>
      <c r="I286" s="145">
        <v>20</v>
      </c>
      <c r="J286" s="9">
        <v>7.4139999999999997</v>
      </c>
      <c r="K286" s="9">
        <v>109</v>
      </c>
      <c r="L286" s="9">
        <v>27.2</v>
      </c>
      <c r="M286" s="9">
        <v>-2.8</v>
      </c>
      <c r="N286" s="9">
        <v>22.1</v>
      </c>
      <c r="O286" s="9">
        <v>109</v>
      </c>
      <c r="P286" s="9">
        <v>5.6</v>
      </c>
      <c r="Q286" s="170">
        <v>0.8</v>
      </c>
    </row>
    <row r="287" spans="1:17" x14ac:dyDescent="0.3">
      <c r="A287" s="147">
        <v>2408</v>
      </c>
      <c r="B287" s="137">
        <v>43578</v>
      </c>
      <c r="C287" s="71" t="b">
        <v>1</v>
      </c>
      <c r="D287" s="88" t="s">
        <v>88</v>
      </c>
      <c r="E287" s="75">
        <v>1</v>
      </c>
      <c r="F287" s="71">
        <v>8</v>
      </c>
      <c r="G287" s="138">
        <v>5</v>
      </c>
      <c r="H287" s="136" t="s">
        <v>169</v>
      </c>
      <c r="I287" s="145">
        <v>20</v>
      </c>
      <c r="J287" s="9">
        <v>7.3570000000000002</v>
      </c>
      <c r="K287" s="9">
        <v>84.5</v>
      </c>
      <c r="L287" s="9">
        <v>35.799999999999997</v>
      </c>
      <c r="M287" s="9">
        <v>-4.9000000000000004</v>
      </c>
      <c r="N287" s="9">
        <v>20.399999999999999</v>
      </c>
      <c r="O287" s="9">
        <v>113</v>
      </c>
      <c r="P287" s="9">
        <v>6.4</v>
      </c>
      <c r="Q287" s="170">
        <v>1.4</v>
      </c>
    </row>
    <row r="288" spans="1:17" x14ac:dyDescent="0.3">
      <c r="A288" s="147">
        <v>2409</v>
      </c>
      <c r="B288" s="137">
        <v>43592</v>
      </c>
      <c r="C288" s="71" t="b">
        <v>1</v>
      </c>
      <c r="D288" s="88" t="s">
        <v>88</v>
      </c>
      <c r="E288" s="71">
        <v>3</v>
      </c>
      <c r="F288" s="71">
        <v>9</v>
      </c>
      <c r="G288" s="138">
        <v>7</v>
      </c>
      <c r="H288" s="136" t="s">
        <v>169</v>
      </c>
      <c r="I288" s="145">
        <v>20</v>
      </c>
      <c r="J288" s="9">
        <v>7.3819999999999997</v>
      </c>
      <c r="K288" s="9">
        <v>117</v>
      </c>
      <c r="L288" s="9">
        <v>33.9</v>
      </c>
      <c r="M288" s="9">
        <v>-4.3</v>
      </c>
      <c r="N288" s="9">
        <v>20.8</v>
      </c>
      <c r="O288" s="9">
        <v>88</v>
      </c>
      <c r="P288" s="9">
        <v>4.4000000000000004</v>
      </c>
      <c r="Q288" s="170">
        <v>0.9</v>
      </c>
    </row>
    <row r="289" spans="1:17" x14ac:dyDescent="0.3">
      <c r="A289" s="147">
        <v>2410</v>
      </c>
      <c r="B289" s="137">
        <v>43592</v>
      </c>
      <c r="C289" s="72" t="b">
        <v>1</v>
      </c>
      <c r="D289" s="88" t="s">
        <v>89</v>
      </c>
      <c r="E289" s="72">
        <v>3</v>
      </c>
      <c r="F289" s="72">
        <v>9</v>
      </c>
      <c r="G289" s="138">
        <v>7</v>
      </c>
      <c r="H289" s="136" t="s">
        <v>169</v>
      </c>
      <c r="I289" s="145">
        <v>20</v>
      </c>
      <c r="J289" s="9">
        <v>7.2859999999999996</v>
      </c>
      <c r="K289" s="9">
        <v>50.8</v>
      </c>
      <c r="L289" s="9">
        <v>50</v>
      </c>
      <c r="M289" s="9">
        <v>-3.2</v>
      </c>
      <c r="N289" s="9">
        <v>21.5</v>
      </c>
      <c r="O289" s="9">
        <v>105</v>
      </c>
      <c r="P289" s="9">
        <v>4.4000000000000004</v>
      </c>
      <c r="Q289" s="170">
        <v>1.2</v>
      </c>
    </row>
    <row r="290" spans="1:17" x14ac:dyDescent="0.3">
      <c r="A290" s="146">
        <v>2334</v>
      </c>
      <c r="B290" s="135">
        <v>43403</v>
      </c>
      <c r="C290" s="71" t="b">
        <v>0</v>
      </c>
      <c r="D290" s="85" t="s">
        <v>88</v>
      </c>
      <c r="E290" s="71">
        <v>1</v>
      </c>
      <c r="F290" s="71">
        <v>1</v>
      </c>
      <c r="G290" s="136">
        <v>12</v>
      </c>
      <c r="H290" s="136" t="s">
        <v>169</v>
      </c>
      <c r="I290" s="145">
        <v>24</v>
      </c>
      <c r="J290" s="9">
        <v>7.3570000000000002</v>
      </c>
      <c r="K290" s="9">
        <v>101</v>
      </c>
      <c r="L290" s="9">
        <v>41.3</v>
      </c>
      <c r="M290" s="9">
        <v>-2</v>
      </c>
      <c r="N290" s="9">
        <v>22.7</v>
      </c>
      <c r="O290" s="9">
        <v>88</v>
      </c>
      <c r="P290" s="9">
        <v>9</v>
      </c>
      <c r="Q290" s="169">
        <v>1.2</v>
      </c>
    </row>
    <row r="291" spans="1:17" x14ac:dyDescent="0.3">
      <c r="A291" s="146">
        <v>2335</v>
      </c>
      <c r="B291" s="135">
        <v>43403</v>
      </c>
      <c r="C291" s="71" t="b">
        <v>0</v>
      </c>
      <c r="D291" s="85" t="s">
        <v>89</v>
      </c>
      <c r="E291" s="71">
        <v>2</v>
      </c>
      <c r="F291" s="71">
        <v>1</v>
      </c>
      <c r="G291" s="136">
        <v>12</v>
      </c>
      <c r="H291" s="136" t="s">
        <v>169</v>
      </c>
      <c r="I291" s="145">
        <v>24</v>
      </c>
      <c r="J291" s="9">
        <v>7.3230000000000004</v>
      </c>
      <c r="K291" s="9">
        <v>53.2</v>
      </c>
      <c r="L291" s="9">
        <v>47.2</v>
      </c>
      <c r="M291" s="9">
        <v>-1.6</v>
      </c>
      <c r="N291" s="9">
        <v>23</v>
      </c>
      <c r="O291" s="9">
        <v>102</v>
      </c>
      <c r="P291" s="9">
        <v>8.4</v>
      </c>
      <c r="Q291" s="169">
        <v>1</v>
      </c>
    </row>
    <row r="292" spans="1:17" x14ac:dyDescent="0.3">
      <c r="A292" s="147">
        <v>2343</v>
      </c>
      <c r="B292" s="137">
        <v>43411</v>
      </c>
      <c r="C292" s="71" t="b">
        <v>0</v>
      </c>
      <c r="D292" s="88" t="s">
        <v>88</v>
      </c>
      <c r="E292" s="75">
        <v>2</v>
      </c>
      <c r="F292" s="71">
        <v>2</v>
      </c>
      <c r="G292" s="138">
        <v>12</v>
      </c>
      <c r="H292" s="136" t="s">
        <v>169</v>
      </c>
      <c r="I292" s="145">
        <v>24</v>
      </c>
      <c r="J292" s="9">
        <v>7.4459999999999997</v>
      </c>
      <c r="K292" s="9">
        <v>92.9</v>
      </c>
      <c r="L292" s="9">
        <v>40.4</v>
      </c>
      <c r="M292" s="9">
        <v>3.7</v>
      </c>
      <c r="N292" s="9">
        <v>27.7</v>
      </c>
      <c r="O292" s="9">
        <v>110</v>
      </c>
      <c r="P292" s="9">
        <v>5.4</v>
      </c>
      <c r="Q292" s="170">
        <v>1.4</v>
      </c>
    </row>
    <row r="293" spans="1:17" x14ac:dyDescent="0.3">
      <c r="A293" s="147">
        <v>2344</v>
      </c>
      <c r="B293" s="137">
        <v>43411</v>
      </c>
      <c r="C293" s="71" t="b">
        <v>0</v>
      </c>
      <c r="D293" s="88" t="s">
        <v>88</v>
      </c>
      <c r="E293" s="75">
        <v>1</v>
      </c>
      <c r="F293" s="71">
        <v>2</v>
      </c>
      <c r="G293" s="138">
        <v>14</v>
      </c>
      <c r="H293" s="136" t="s">
        <v>169</v>
      </c>
      <c r="I293" s="145">
        <v>24</v>
      </c>
      <c r="J293" s="9">
        <v>7.4649999999999999</v>
      </c>
      <c r="K293" s="9">
        <v>111</v>
      </c>
      <c r="L293" s="9">
        <v>35.9</v>
      </c>
      <c r="M293" s="9">
        <v>2.4</v>
      </c>
      <c r="N293" s="9">
        <v>26.5</v>
      </c>
      <c r="O293" s="9">
        <v>105</v>
      </c>
      <c r="P293" s="2">
        <v>7.8</v>
      </c>
      <c r="Q293" s="170">
        <v>1.5</v>
      </c>
    </row>
    <row r="294" spans="1:17" x14ac:dyDescent="0.3">
      <c r="A294" s="148">
        <v>2350</v>
      </c>
      <c r="B294" s="140">
        <v>43424</v>
      </c>
      <c r="C294" s="71" t="b">
        <v>0</v>
      </c>
      <c r="D294" s="139" t="s">
        <v>88</v>
      </c>
      <c r="E294" s="79">
        <v>1</v>
      </c>
      <c r="F294" s="71">
        <v>3</v>
      </c>
      <c r="G294" s="141">
        <v>6</v>
      </c>
      <c r="H294" s="136" t="s">
        <v>169</v>
      </c>
      <c r="I294" s="145">
        <v>24</v>
      </c>
      <c r="J294" s="161">
        <v>7.3789999999999996</v>
      </c>
      <c r="K294" s="161">
        <v>168</v>
      </c>
      <c r="L294" s="161">
        <v>43.7</v>
      </c>
      <c r="M294" s="161">
        <v>0.5</v>
      </c>
      <c r="N294" s="161">
        <v>24.9</v>
      </c>
      <c r="O294" s="161">
        <v>123</v>
      </c>
      <c r="P294" s="161">
        <v>7.2</v>
      </c>
      <c r="Q294" s="171">
        <v>1</v>
      </c>
    </row>
    <row r="295" spans="1:17" x14ac:dyDescent="0.3">
      <c r="A295" s="149">
        <v>2351</v>
      </c>
      <c r="B295" s="143">
        <v>43424</v>
      </c>
      <c r="C295" s="71" t="b">
        <v>0</v>
      </c>
      <c r="D295" s="142" t="s">
        <v>88</v>
      </c>
      <c r="E295" s="83">
        <v>2</v>
      </c>
      <c r="F295" s="71">
        <v>3</v>
      </c>
      <c r="G295" s="144">
        <v>6</v>
      </c>
      <c r="H295" s="136" t="s">
        <v>169</v>
      </c>
      <c r="I295" s="145">
        <v>24</v>
      </c>
      <c r="J295" s="157">
        <v>7.4080000000000004</v>
      </c>
      <c r="K295" s="157">
        <v>111</v>
      </c>
      <c r="L295" s="157">
        <v>35.299999999999997</v>
      </c>
      <c r="M295" s="157">
        <v>-1.9</v>
      </c>
      <c r="N295" s="157">
        <v>22.8</v>
      </c>
      <c r="O295" s="157">
        <v>137</v>
      </c>
      <c r="P295" s="157">
        <v>9.3000000000000007</v>
      </c>
      <c r="Q295" s="172">
        <v>1.1000000000000001</v>
      </c>
    </row>
    <row r="296" spans="1:17" x14ac:dyDescent="0.3">
      <c r="A296" s="147">
        <v>2367</v>
      </c>
      <c r="B296" s="137">
        <v>43507</v>
      </c>
      <c r="C296" s="71" t="b">
        <v>0</v>
      </c>
      <c r="D296" s="88" t="s">
        <v>89</v>
      </c>
      <c r="E296" s="75">
        <v>2</v>
      </c>
      <c r="F296" s="71">
        <v>4</v>
      </c>
      <c r="G296" s="138">
        <v>1</v>
      </c>
      <c r="H296" s="136" t="s">
        <v>169</v>
      </c>
      <c r="I296" s="145">
        <v>24</v>
      </c>
      <c r="J296" s="162">
        <v>7.3319999999999999</v>
      </c>
      <c r="K296" s="162">
        <v>77.8</v>
      </c>
      <c r="L296" s="162">
        <v>47</v>
      </c>
      <c r="M296" s="162">
        <v>-1.5</v>
      </c>
      <c r="N296" s="162">
        <v>23.1</v>
      </c>
      <c r="O296" s="162">
        <v>136</v>
      </c>
      <c r="P296" s="162">
        <v>121</v>
      </c>
      <c r="Q296" s="177">
        <v>1.2</v>
      </c>
    </row>
    <row r="297" spans="1:17" x14ac:dyDescent="0.3">
      <c r="A297" s="147">
        <v>2368</v>
      </c>
      <c r="B297" s="137">
        <v>43507</v>
      </c>
      <c r="C297" s="71" t="b">
        <v>1</v>
      </c>
      <c r="D297" s="88" t="s">
        <v>88</v>
      </c>
      <c r="E297" s="75">
        <v>1</v>
      </c>
      <c r="F297" s="71">
        <v>4</v>
      </c>
      <c r="G297" s="138">
        <v>1</v>
      </c>
      <c r="H297" s="136" t="s">
        <v>169</v>
      </c>
      <c r="I297" s="145">
        <v>24</v>
      </c>
      <c r="J297" s="33">
        <v>7.4669999999999996</v>
      </c>
      <c r="K297" s="33">
        <v>89.8</v>
      </c>
      <c r="L297" s="33">
        <v>27.6</v>
      </c>
      <c r="M297" s="33">
        <v>-2.6</v>
      </c>
      <c r="N297" s="33">
        <v>22.3</v>
      </c>
      <c r="O297" s="33">
        <v>112</v>
      </c>
      <c r="P297" s="33">
        <v>16.5</v>
      </c>
      <c r="Q297" s="173">
        <v>5.0999999999999996</v>
      </c>
    </row>
    <row r="298" spans="1:17" x14ac:dyDescent="0.3">
      <c r="A298" s="147">
        <v>2370</v>
      </c>
      <c r="B298" s="137">
        <v>43514</v>
      </c>
      <c r="C298" s="71" t="b">
        <v>0</v>
      </c>
      <c r="D298" s="88" t="s">
        <v>89</v>
      </c>
      <c r="E298" s="75">
        <v>2</v>
      </c>
      <c r="F298" s="71">
        <v>5</v>
      </c>
      <c r="G298" s="138">
        <v>16</v>
      </c>
      <c r="H298" s="136" t="s">
        <v>169</v>
      </c>
      <c r="I298" s="145">
        <v>24</v>
      </c>
      <c r="J298" s="4">
        <v>7.4329999999999998</v>
      </c>
      <c r="K298" s="4">
        <v>79</v>
      </c>
      <c r="L298" s="4">
        <v>40.200000000000003</v>
      </c>
      <c r="M298" s="9">
        <v>2.5</v>
      </c>
      <c r="N298" s="9">
        <v>26.7</v>
      </c>
      <c r="O298" s="9">
        <v>113</v>
      </c>
      <c r="P298" s="9">
        <v>5.4</v>
      </c>
      <c r="Q298" s="170">
        <v>0.9</v>
      </c>
    </row>
    <row r="299" spans="1:17" x14ac:dyDescent="0.3">
      <c r="A299" s="146">
        <v>2371</v>
      </c>
      <c r="B299" s="137">
        <v>43514</v>
      </c>
      <c r="C299" s="71" t="b">
        <v>1</v>
      </c>
      <c r="D299" s="85" t="s">
        <v>88</v>
      </c>
      <c r="E299" s="75" t="s">
        <v>56</v>
      </c>
      <c r="F299" s="71">
        <v>5</v>
      </c>
      <c r="G299" s="138">
        <v>16</v>
      </c>
      <c r="H299" s="136" t="s">
        <v>169</v>
      </c>
      <c r="I299" s="145">
        <v>24</v>
      </c>
      <c r="J299" t="s">
        <v>56</v>
      </c>
      <c r="K299" t="s">
        <v>56</v>
      </c>
      <c r="L299" t="s">
        <v>56</v>
      </c>
      <c r="M299" t="s">
        <v>56</v>
      </c>
      <c r="N299" t="s">
        <v>56</v>
      </c>
      <c r="O299" t="s">
        <v>56</v>
      </c>
      <c r="P299" t="s">
        <v>56</v>
      </c>
      <c r="Q299" s="175" t="s">
        <v>56</v>
      </c>
    </row>
    <row r="300" spans="1:17" x14ac:dyDescent="0.3">
      <c r="A300" s="147">
        <v>2374</v>
      </c>
      <c r="B300" s="137">
        <v>43529</v>
      </c>
      <c r="C300" s="71" t="b">
        <v>0</v>
      </c>
      <c r="D300" s="88" t="s">
        <v>88</v>
      </c>
      <c r="E300" s="75">
        <v>1</v>
      </c>
      <c r="F300" s="71">
        <v>6</v>
      </c>
      <c r="G300" s="138">
        <v>21</v>
      </c>
      <c r="H300" s="136" t="s">
        <v>169</v>
      </c>
      <c r="I300" s="145">
        <v>24</v>
      </c>
      <c r="J300" s="4">
        <v>7.5430000000000001</v>
      </c>
      <c r="K300" s="4">
        <v>101</v>
      </c>
      <c r="L300" s="4">
        <v>27.6</v>
      </c>
      <c r="M300" s="9">
        <v>2</v>
      </c>
      <c r="N300" s="9">
        <v>26.3</v>
      </c>
      <c r="O300" s="9">
        <v>112</v>
      </c>
      <c r="P300" s="9">
        <v>8.6</v>
      </c>
      <c r="Q300" s="170">
        <v>1.3</v>
      </c>
    </row>
    <row r="301" spans="1:17" x14ac:dyDescent="0.3">
      <c r="A301" s="147">
        <v>2375</v>
      </c>
      <c r="B301" s="137">
        <v>43529</v>
      </c>
      <c r="C301" s="71" t="b">
        <v>1</v>
      </c>
      <c r="D301" s="88" t="s">
        <v>88</v>
      </c>
      <c r="E301" s="75" t="s">
        <v>56</v>
      </c>
      <c r="F301" s="71">
        <v>6</v>
      </c>
      <c r="G301" s="138">
        <v>21</v>
      </c>
      <c r="H301" s="136" t="s">
        <v>169</v>
      </c>
      <c r="I301" s="145">
        <v>24</v>
      </c>
      <c r="J301" s="4" t="s">
        <v>56</v>
      </c>
      <c r="K301" s="4" t="s">
        <v>56</v>
      </c>
      <c r="L301" s="4" t="s">
        <v>56</v>
      </c>
      <c r="M301" s="4" t="s">
        <v>56</v>
      </c>
      <c r="N301" s="4" t="s">
        <v>56</v>
      </c>
      <c r="O301" s="4" t="s">
        <v>56</v>
      </c>
      <c r="P301" s="4" t="s">
        <v>56</v>
      </c>
      <c r="Q301" s="176" t="s">
        <v>56</v>
      </c>
    </row>
    <row r="302" spans="1:17" x14ac:dyDescent="0.3">
      <c r="A302" s="147">
        <v>2379</v>
      </c>
      <c r="B302" s="137">
        <v>43550</v>
      </c>
      <c r="C302" s="71" t="b">
        <v>1</v>
      </c>
      <c r="D302" s="88" t="s">
        <v>88</v>
      </c>
      <c r="E302" s="75">
        <v>1</v>
      </c>
      <c r="F302" s="71">
        <v>7</v>
      </c>
      <c r="G302" s="138">
        <v>10</v>
      </c>
      <c r="H302" s="136" t="s">
        <v>169</v>
      </c>
      <c r="I302" s="145">
        <v>24</v>
      </c>
      <c r="J302" s="9">
        <v>7.37</v>
      </c>
      <c r="K302" s="9">
        <v>73.2</v>
      </c>
      <c r="L302" s="9">
        <v>40.299999999999997</v>
      </c>
      <c r="M302" s="9">
        <v>-1.7</v>
      </c>
      <c r="N302" s="9">
        <v>23</v>
      </c>
      <c r="O302" s="9">
        <v>101</v>
      </c>
      <c r="P302" s="9">
        <v>4.7</v>
      </c>
      <c r="Q302" s="170">
        <v>2</v>
      </c>
    </row>
    <row r="303" spans="1:17" x14ac:dyDescent="0.3">
      <c r="A303" s="147">
        <v>2380</v>
      </c>
      <c r="B303" s="137">
        <v>43550</v>
      </c>
      <c r="C303" s="71" t="b">
        <v>0</v>
      </c>
      <c r="D303" s="88" t="s">
        <v>88</v>
      </c>
      <c r="E303" s="75">
        <v>2</v>
      </c>
      <c r="F303" s="71">
        <v>7</v>
      </c>
      <c r="G303" s="138">
        <v>9</v>
      </c>
      <c r="H303" s="136" t="s">
        <v>169</v>
      </c>
      <c r="I303" s="145">
        <v>24</v>
      </c>
      <c r="J303" s="9">
        <v>7.42</v>
      </c>
      <c r="K303" s="9">
        <v>66.3</v>
      </c>
      <c r="L303" s="9">
        <v>37.700000000000003</v>
      </c>
      <c r="M303" s="9">
        <v>0.2</v>
      </c>
      <c r="N303" s="9">
        <v>24.6</v>
      </c>
      <c r="O303" s="9">
        <v>109</v>
      </c>
      <c r="P303" s="9">
        <v>5.2</v>
      </c>
      <c r="Q303" s="170">
        <v>2</v>
      </c>
    </row>
    <row r="304" spans="1:17" x14ac:dyDescent="0.3">
      <c r="A304" s="147">
        <v>2407</v>
      </c>
      <c r="B304" s="137">
        <v>43578</v>
      </c>
      <c r="C304" s="71" t="b">
        <v>0</v>
      </c>
      <c r="D304" s="88" t="s">
        <v>89</v>
      </c>
      <c r="E304" s="75">
        <v>2</v>
      </c>
      <c r="F304" s="71">
        <v>8</v>
      </c>
      <c r="G304" s="138">
        <v>5</v>
      </c>
      <c r="H304" s="136" t="s">
        <v>169</v>
      </c>
      <c r="I304" s="145">
        <v>24</v>
      </c>
      <c r="J304" s="9">
        <v>7.3869999999999996</v>
      </c>
      <c r="K304" s="9">
        <v>121</v>
      </c>
      <c r="L304" s="9">
        <v>38.5</v>
      </c>
      <c r="M304" s="9">
        <v>-1.7</v>
      </c>
      <c r="N304" s="9">
        <v>23</v>
      </c>
      <c r="O304" s="9">
        <v>127</v>
      </c>
      <c r="P304" s="9">
        <v>7.1</v>
      </c>
      <c r="Q304" s="170">
        <v>1.1000000000000001</v>
      </c>
    </row>
    <row r="305" spans="1:17" x14ac:dyDescent="0.3">
      <c r="A305" s="147">
        <v>2408</v>
      </c>
      <c r="B305" s="137">
        <v>43578</v>
      </c>
      <c r="C305" s="71" t="b">
        <v>1</v>
      </c>
      <c r="D305" s="88" t="s">
        <v>88</v>
      </c>
      <c r="E305" s="75">
        <v>1</v>
      </c>
      <c r="F305" s="71">
        <v>8</v>
      </c>
      <c r="G305" s="138">
        <v>5</v>
      </c>
      <c r="H305" s="136" t="s">
        <v>169</v>
      </c>
      <c r="I305" s="145">
        <v>24</v>
      </c>
      <c r="J305" s="9">
        <v>7.3840000000000003</v>
      </c>
      <c r="K305" s="9">
        <v>92.5</v>
      </c>
      <c r="L305" s="9">
        <v>37.200000000000003</v>
      </c>
      <c r="M305" s="9">
        <v>-2.6</v>
      </c>
      <c r="N305" s="9">
        <v>22.3</v>
      </c>
      <c r="O305" s="9">
        <v>126</v>
      </c>
      <c r="P305" s="9">
        <v>7.3</v>
      </c>
      <c r="Q305" s="170">
        <v>2.1</v>
      </c>
    </row>
    <row r="306" spans="1:17" x14ac:dyDescent="0.3">
      <c r="A306" s="147">
        <v>2409</v>
      </c>
      <c r="B306" s="137">
        <v>43592</v>
      </c>
      <c r="C306" s="71" t="b">
        <v>1</v>
      </c>
      <c r="D306" s="88" t="s">
        <v>88</v>
      </c>
      <c r="E306" s="71">
        <v>3</v>
      </c>
      <c r="F306" s="71">
        <v>9</v>
      </c>
      <c r="G306" s="138">
        <v>7</v>
      </c>
      <c r="H306" s="136" t="s">
        <v>169</v>
      </c>
      <c r="I306" s="145">
        <v>24</v>
      </c>
      <c r="J306" s="9">
        <v>7.3929999999999998</v>
      </c>
      <c r="K306" s="9">
        <v>103</v>
      </c>
      <c r="L306" s="9">
        <v>36.799999999999997</v>
      </c>
      <c r="M306" s="9">
        <v>-2.1</v>
      </c>
      <c r="N306" s="9">
        <v>22.7</v>
      </c>
      <c r="O306" s="9">
        <v>89</v>
      </c>
      <c r="P306" s="9">
        <v>4.8</v>
      </c>
      <c r="Q306" s="170">
        <v>1.3</v>
      </c>
    </row>
    <row r="307" spans="1:17" x14ac:dyDescent="0.3">
      <c r="A307" s="147">
        <v>2410</v>
      </c>
      <c r="B307" s="137">
        <v>43592</v>
      </c>
      <c r="C307" s="72" t="b">
        <v>1</v>
      </c>
      <c r="D307" s="88" t="s">
        <v>89</v>
      </c>
      <c r="E307" s="72">
        <v>3</v>
      </c>
      <c r="F307" s="72">
        <v>9</v>
      </c>
      <c r="G307" s="138">
        <v>7</v>
      </c>
      <c r="H307" s="136" t="s">
        <v>169</v>
      </c>
      <c r="I307" s="145">
        <v>24</v>
      </c>
      <c r="J307" s="9">
        <v>7.3620000000000001</v>
      </c>
      <c r="K307" s="9">
        <v>102</v>
      </c>
      <c r="L307" s="9">
        <v>38.5</v>
      </c>
      <c r="M307" s="9">
        <v>-3.2</v>
      </c>
      <c r="N307" s="9">
        <v>21.8</v>
      </c>
      <c r="O307" s="9">
        <v>99</v>
      </c>
      <c r="P307" s="9">
        <v>3.7</v>
      </c>
      <c r="Q307" s="170">
        <v>0.7</v>
      </c>
    </row>
    <row r="308" spans="1:17" x14ac:dyDescent="0.3">
      <c r="A308" s="146">
        <v>2334</v>
      </c>
      <c r="B308" s="135">
        <v>43403</v>
      </c>
      <c r="C308" s="71" t="b">
        <v>0</v>
      </c>
      <c r="D308" s="85" t="s">
        <v>88</v>
      </c>
      <c r="E308" s="71">
        <v>1</v>
      </c>
      <c r="F308" s="71">
        <v>1</v>
      </c>
      <c r="G308" s="136">
        <v>12</v>
      </c>
      <c r="H308" s="136" t="s">
        <v>169</v>
      </c>
      <c r="I308" s="145">
        <v>28</v>
      </c>
      <c r="J308" s="9">
        <v>7.2939999999999996</v>
      </c>
      <c r="K308" s="9">
        <v>90.5</v>
      </c>
      <c r="L308" s="9">
        <v>46.7</v>
      </c>
      <c r="M308" s="9">
        <v>-3.6</v>
      </c>
      <c r="N308" s="9">
        <v>21.4</v>
      </c>
      <c r="O308" s="9">
        <v>85</v>
      </c>
      <c r="P308" s="9">
        <v>6.3</v>
      </c>
      <c r="Q308" s="169">
        <v>0.9</v>
      </c>
    </row>
    <row r="309" spans="1:17" x14ac:dyDescent="0.3">
      <c r="A309" s="146">
        <v>2335</v>
      </c>
      <c r="B309" s="135">
        <v>43403</v>
      </c>
      <c r="C309" s="71" t="b">
        <v>0</v>
      </c>
      <c r="D309" s="85" t="s">
        <v>89</v>
      </c>
      <c r="E309" s="71">
        <v>2</v>
      </c>
      <c r="F309" s="71">
        <v>1</v>
      </c>
      <c r="G309" s="136">
        <v>12</v>
      </c>
      <c r="H309" s="136" t="s">
        <v>169</v>
      </c>
      <c r="I309" s="145">
        <v>28</v>
      </c>
      <c r="J309" s="9">
        <v>7.3739999999999997</v>
      </c>
      <c r="K309" s="9">
        <v>86.3</v>
      </c>
      <c r="L309" s="9">
        <v>37.799999999999997</v>
      </c>
      <c r="M309" s="9">
        <v>-2.7</v>
      </c>
      <c r="N309" s="9">
        <v>22.2</v>
      </c>
      <c r="O309" s="9">
        <v>97</v>
      </c>
      <c r="P309" s="9">
        <v>6.1</v>
      </c>
      <c r="Q309" s="169">
        <v>0.8</v>
      </c>
    </row>
    <row r="310" spans="1:17" x14ac:dyDescent="0.3">
      <c r="A310" s="147">
        <v>2343</v>
      </c>
      <c r="B310" s="137">
        <v>43411</v>
      </c>
      <c r="C310" s="71" t="b">
        <v>0</v>
      </c>
      <c r="D310" s="88" t="s">
        <v>88</v>
      </c>
      <c r="E310" s="75">
        <v>2</v>
      </c>
      <c r="F310" s="71">
        <v>2</v>
      </c>
      <c r="G310" s="138">
        <v>12</v>
      </c>
      <c r="H310" s="136" t="s">
        <v>169</v>
      </c>
      <c r="I310" s="145">
        <v>28</v>
      </c>
      <c r="J310" s="9">
        <v>7.42</v>
      </c>
      <c r="K310" s="9">
        <v>112</v>
      </c>
      <c r="L310" s="9">
        <v>47.8</v>
      </c>
      <c r="M310" s="9">
        <v>2.1</v>
      </c>
      <c r="N310" s="9">
        <v>26.3</v>
      </c>
      <c r="O310" s="9">
        <v>107</v>
      </c>
      <c r="P310" s="9">
        <v>5.7</v>
      </c>
      <c r="Q310" s="170">
        <v>0.9</v>
      </c>
    </row>
    <row r="311" spans="1:17" x14ac:dyDescent="0.3">
      <c r="A311" s="147">
        <v>2344</v>
      </c>
      <c r="B311" s="137">
        <v>43411</v>
      </c>
      <c r="C311" s="71" t="b">
        <v>0</v>
      </c>
      <c r="D311" s="88" t="s">
        <v>88</v>
      </c>
      <c r="E311" s="75">
        <v>1</v>
      </c>
      <c r="F311" s="71">
        <v>2</v>
      </c>
      <c r="G311" s="138">
        <v>14</v>
      </c>
      <c r="H311" s="136" t="s">
        <v>169</v>
      </c>
      <c r="I311" s="145">
        <v>28</v>
      </c>
      <c r="J311" s="9">
        <v>7.3789999999999996</v>
      </c>
      <c r="K311" s="9">
        <v>143</v>
      </c>
      <c r="L311" s="9">
        <v>46</v>
      </c>
      <c r="M311" s="9">
        <v>1.6</v>
      </c>
      <c r="N311" s="9">
        <v>25.9</v>
      </c>
      <c r="O311" s="9">
        <v>99</v>
      </c>
      <c r="P311" s="9">
        <v>7.5</v>
      </c>
      <c r="Q311" s="170">
        <v>0.5</v>
      </c>
    </row>
    <row r="312" spans="1:17" x14ac:dyDescent="0.3">
      <c r="A312" s="148">
        <v>2350</v>
      </c>
      <c r="B312" s="140">
        <v>43424</v>
      </c>
      <c r="C312" s="71" t="b">
        <v>0</v>
      </c>
      <c r="D312" s="139" t="s">
        <v>88</v>
      </c>
      <c r="E312" s="79">
        <v>1</v>
      </c>
      <c r="F312" s="71">
        <v>3</v>
      </c>
      <c r="G312" s="141">
        <v>6</v>
      </c>
      <c r="H312" s="136" t="s">
        <v>169</v>
      </c>
      <c r="I312" s="145">
        <v>28</v>
      </c>
      <c r="J312" s="161">
        <v>7.3680000000000003</v>
      </c>
      <c r="K312" s="161">
        <v>131</v>
      </c>
      <c r="L312" s="161">
        <v>42.4</v>
      </c>
      <c r="M312" s="161">
        <v>-0.9</v>
      </c>
      <c r="N312" s="161">
        <v>23.7</v>
      </c>
      <c r="O312" s="161">
        <v>107</v>
      </c>
      <c r="P312" s="161">
        <v>5.5</v>
      </c>
      <c r="Q312" s="171">
        <v>0.9</v>
      </c>
    </row>
    <row r="313" spans="1:17" x14ac:dyDescent="0.3">
      <c r="A313" s="149">
        <v>2351</v>
      </c>
      <c r="B313" s="143">
        <v>43424</v>
      </c>
      <c r="C313" s="71" t="b">
        <v>0</v>
      </c>
      <c r="D313" s="142" t="s">
        <v>88</v>
      </c>
      <c r="E313" s="83">
        <v>2</v>
      </c>
      <c r="F313" s="71">
        <v>3</v>
      </c>
      <c r="G313" s="144">
        <v>6</v>
      </c>
      <c r="H313" s="136" t="s">
        <v>169</v>
      </c>
      <c r="I313" s="145">
        <v>28</v>
      </c>
      <c r="J313" s="157">
        <v>7.3319999999999999</v>
      </c>
      <c r="K313" s="157">
        <v>92.6</v>
      </c>
      <c r="L313" s="157">
        <v>41.1</v>
      </c>
      <c r="M313" s="157">
        <v>-4.2</v>
      </c>
      <c r="N313" s="157">
        <v>21</v>
      </c>
      <c r="O313" s="157">
        <v>138</v>
      </c>
      <c r="P313" s="157">
        <v>7.8</v>
      </c>
      <c r="Q313" s="172">
        <v>0.9</v>
      </c>
    </row>
    <row r="314" spans="1:17" x14ac:dyDescent="0.3">
      <c r="A314" s="147">
        <v>2367</v>
      </c>
      <c r="B314" s="137">
        <v>43507</v>
      </c>
      <c r="C314" s="71" t="b">
        <v>0</v>
      </c>
      <c r="D314" s="88" t="s">
        <v>89</v>
      </c>
      <c r="E314" s="75">
        <v>2</v>
      </c>
      <c r="F314" s="71">
        <v>4</v>
      </c>
      <c r="G314" s="138">
        <v>1</v>
      </c>
      <c r="H314" s="136" t="s">
        <v>169</v>
      </c>
      <c r="I314" s="145">
        <v>28</v>
      </c>
      <c r="J314" s="33">
        <v>7.2560000000000002</v>
      </c>
      <c r="K314" s="33">
        <v>78.099999999999994</v>
      </c>
      <c r="L314" s="33">
        <v>55.1</v>
      </c>
      <c r="M314" s="33">
        <v>-3.8</v>
      </c>
      <c r="N314" s="33">
        <v>21.2</v>
      </c>
      <c r="O314" s="33">
        <v>135</v>
      </c>
      <c r="P314" s="33">
        <v>7</v>
      </c>
      <c r="Q314" s="173">
        <v>1.3</v>
      </c>
    </row>
    <row r="315" spans="1:17" x14ac:dyDescent="0.3">
      <c r="A315" s="147">
        <v>2368</v>
      </c>
      <c r="B315" s="137">
        <v>43507</v>
      </c>
      <c r="C315" s="71" t="b">
        <v>1</v>
      </c>
      <c r="D315" s="88" t="s">
        <v>88</v>
      </c>
      <c r="E315" s="75">
        <v>1</v>
      </c>
      <c r="F315" s="71">
        <v>4</v>
      </c>
      <c r="G315" s="138">
        <v>1</v>
      </c>
      <c r="H315" s="136" t="s">
        <v>169</v>
      </c>
      <c r="I315" s="145">
        <v>28</v>
      </c>
      <c r="J315" s="34">
        <v>7.4320000000000004</v>
      </c>
      <c r="K315" s="34">
        <v>44.6</v>
      </c>
      <c r="L315" s="34">
        <v>30.4</v>
      </c>
      <c r="M315" s="34">
        <v>-2.9</v>
      </c>
      <c r="N315" s="34">
        <v>21.8</v>
      </c>
      <c r="O315" s="34">
        <v>128</v>
      </c>
      <c r="P315" s="34">
        <v>155</v>
      </c>
      <c r="Q315" s="174">
        <v>4</v>
      </c>
    </row>
    <row r="316" spans="1:17" x14ac:dyDescent="0.3">
      <c r="A316" s="147">
        <v>2370</v>
      </c>
      <c r="B316" s="137">
        <v>43514</v>
      </c>
      <c r="C316" s="71" t="b">
        <v>0</v>
      </c>
      <c r="D316" s="88" t="s">
        <v>89</v>
      </c>
      <c r="E316" s="75">
        <v>2</v>
      </c>
      <c r="F316" s="71">
        <v>5</v>
      </c>
      <c r="G316" s="138">
        <v>16</v>
      </c>
      <c r="H316" s="136" t="s">
        <v>169</v>
      </c>
      <c r="I316" s="145">
        <v>28</v>
      </c>
      <c r="J316" s="4">
        <v>7.4640000000000004</v>
      </c>
      <c r="K316" s="4">
        <v>107</v>
      </c>
      <c r="L316" s="4">
        <v>36.200000000000003</v>
      </c>
      <c r="M316" s="9">
        <v>2.4</v>
      </c>
      <c r="N316" s="9">
        <v>26.5</v>
      </c>
      <c r="O316" s="9">
        <v>119</v>
      </c>
      <c r="P316" s="9">
        <v>5</v>
      </c>
      <c r="Q316" s="170">
        <v>0.9</v>
      </c>
    </row>
    <row r="317" spans="1:17" x14ac:dyDescent="0.3">
      <c r="A317" s="146">
        <v>2371</v>
      </c>
      <c r="B317" s="137">
        <v>43514</v>
      </c>
      <c r="C317" s="71" t="b">
        <v>1</v>
      </c>
      <c r="D317" s="85" t="s">
        <v>88</v>
      </c>
      <c r="E317" s="75" t="s">
        <v>56</v>
      </c>
      <c r="F317" s="71">
        <v>5</v>
      </c>
      <c r="G317" s="138">
        <v>16</v>
      </c>
      <c r="H317" s="136" t="s">
        <v>169</v>
      </c>
      <c r="I317" s="145">
        <v>28</v>
      </c>
      <c r="J317" t="s">
        <v>56</v>
      </c>
      <c r="K317" t="s">
        <v>56</v>
      </c>
      <c r="L317" t="s">
        <v>56</v>
      </c>
      <c r="M317" t="s">
        <v>56</v>
      </c>
      <c r="N317" t="s">
        <v>56</v>
      </c>
      <c r="O317" t="s">
        <v>56</v>
      </c>
      <c r="P317" t="s">
        <v>56</v>
      </c>
      <c r="Q317" s="175" t="s">
        <v>56</v>
      </c>
    </row>
    <row r="318" spans="1:17" x14ac:dyDescent="0.3">
      <c r="A318" s="147">
        <v>2374</v>
      </c>
      <c r="B318" s="137">
        <v>43529</v>
      </c>
      <c r="C318" s="71" t="b">
        <v>0</v>
      </c>
      <c r="D318" s="88" t="s">
        <v>88</v>
      </c>
      <c r="E318" s="75">
        <v>1</v>
      </c>
      <c r="F318" s="71">
        <v>6</v>
      </c>
      <c r="G318" s="138">
        <v>21</v>
      </c>
      <c r="H318" s="136" t="s">
        <v>169</v>
      </c>
      <c r="I318" s="145">
        <v>28</v>
      </c>
      <c r="J318" s="9">
        <v>7.49</v>
      </c>
      <c r="K318" s="9">
        <v>77.5</v>
      </c>
      <c r="L318" s="9">
        <v>32.1</v>
      </c>
      <c r="M318" s="9">
        <v>1.6</v>
      </c>
      <c r="N318" s="9">
        <v>25.9</v>
      </c>
      <c r="O318" s="9">
        <v>121</v>
      </c>
      <c r="P318" s="2">
        <v>9.3000000000000007</v>
      </c>
      <c r="Q318" s="170">
        <v>1.4</v>
      </c>
    </row>
    <row r="319" spans="1:17" x14ac:dyDescent="0.3">
      <c r="A319" s="147">
        <v>2375</v>
      </c>
      <c r="B319" s="137">
        <v>43529</v>
      </c>
      <c r="C319" s="71" t="b">
        <v>1</v>
      </c>
      <c r="D319" s="88" t="s">
        <v>88</v>
      </c>
      <c r="E319" s="75" t="s">
        <v>56</v>
      </c>
      <c r="F319" s="71">
        <v>6</v>
      </c>
      <c r="G319" s="138">
        <v>21</v>
      </c>
      <c r="H319" s="136" t="s">
        <v>169</v>
      </c>
      <c r="I319" s="145">
        <v>28</v>
      </c>
      <c r="J319" s="4" t="s">
        <v>56</v>
      </c>
      <c r="K319" s="4" t="s">
        <v>56</v>
      </c>
      <c r="L319" s="4" t="s">
        <v>56</v>
      </c>
      <c r="M319" s="4" t="s">
        <v>56</v>
      </c>
      <c r="N319" s="4" t="s">
        <v>56</v>
      </c>
      <c r="O319" s="4" t="s">
        <v>56</v>
      </c>
      <c r="P319" s="4" t="s">
        <v>56</v>
      </c>
      <c r="Q319" s="176" t="s">
        <v>56</v>
      </c>
    </row>
    <row r="320" spans="1:17" x14ac:dyDescent="0.3">
      <c r="A320" s="147">
        <v>2379</v>
      </c>
      <c r="B320" s="137">
        <v>43550</v>
      </c>
      <c r="C320" s="71" t="b">
        <v>1</v>
      </c>
      <c r="D320" s="88" t="s">
        <v>88</v>
      </c>
      <c r="E320" s="75">
        <v>1</v>
      </c>
      <c r="F320" s="71">
        <v>7</v>
      </c>
      <c r="G320" s="138">
        <v>10</v>
      </c>
      <c r="H320" s="136" t="s">
        <v>169</v>
      </c>
      <c r="I320" s="145">
        <v>28</v>
      </c>
      <c r="J320" s="9">
        <v>7.3410000000000002</v>
      </c>
      <c r="K320" s="9">
        <v>60.6</v>
      </c>
      <c r="L320" s="9">
        <v>44.5</v>
      </c>
      <c r="M320" s="9">
        <v>-1.8</v>
      </c>
      <c r="N320" s="9">
        <v>22.9</v>
      </c>
      <c r="O320" s="9">
        <v>108</v>
      </c>
      <c r="P320" s="9">
        <v>3.9</v>
      </c>
      <c r="Q320" s="170">
        <v>2.2000000000000002</v>
      </c>
    </row>
    <row r="321" spans="1:17" x14ac:dyDescent="0.3">
      <c r="A321" s="147">
        <v>2380</v>
      </c>
      <c r="B321" s="137">
        <v>43550</v>
      </c>
      <c r="C321" s="71" t="b">
        <v>0</v>
      </c>
      <c r="D321" s="88" t="s">
        <v>88</v>
      </c>
      <c r="E321" s="75">
        <v>2</v>
      </c>
      <c r="F321" s="71">
        <v>7</v>
      </c>
      <c r="G321" s="138">
        <v>9</v>
      </c>
      <c r="H321" s="136" t="s">
        <v>169</v>
      </c>
      <c r="I321" s="145">
        <v>28</v>
      </c>
      <c r="J321" s="9">
        <v>7.415</v>
      </c>
      <c r="K321" s="9">
        <v>64.599999999999994</v>
      </c>
      <c r="L321" s="9">
        <v>37.700000000000003</v>
      </c>
      <c r="M321" s="9">
        <v>-0.1</v>
      </c>
      <c r="N321" s="9">
        <v>24.4</v>
      </c>
      <c r="O321" s="9">
        <v>109</v>
      </c>
      <c r="P321" s="9">
        <v>3.3</v>
      </c>
      <c r="Q321" s="170">
        <v>1.8</v>
      </c>
    </row>
    <row r="322" spans="1:17" x14ac:dyDescent="0.3">
      <c r="A322" s="147">
        <v>2407</v>
      </c>
      <c r="B322" s="137">
        <v>43578</v>
      </c>
      <c r="C322" s="71" t="b">
        <v>0</v>
      </c>
      <c r="D322" s="88" t="s">
        <v>89</v>
      </c>
      <c r="E322" s="75">
        <v>2</v>
      </c>
      <c r="F322" s="71">
        <v>8</v>
      </c>
      <c r="G322" s="138">
        <v>5</v>
      </c>
      <c r="H322" s="136" t="s">
        <v>169</v>
      </c>
      <c r="I322" s="145">
        <v>28</v>
      </c>
      <c r="J322" s="9">
        <v>7.3769999999999998</v>
      </c>
      <c r="K322" s="9">
        <v>83.8</v>
      </c>
      <c r="L322" s="9">
        <v>36.5</v>
      </c>
      <c r="M322" s="9">
        <v>-3.4</v>
      </c>
      <c r="N322" s="9">
        <v>21.7</v>
      </c>
      <c r="O322" s="9">
        <v>122</v>
      </c>
      <c r="P322" s="9">
        <v>6.6</v>
      </c>
      <c r="Q322" s="170">
        <v>0.9</v>
      </c>
    </row>
    <row r="323" spans="1:17" x14ac:dyDescent="0.3">
      <c r="A323" s="147">
        <v>2408</v>
      </c>
      <c r="B323" s="137">
        <v>43578</v>
      </c>
      <c r="C323" s="71" t="b">
        <v>1</v>
      </c>
      <c r="D323" s="88" t="s">
        <v>88</v>
      </c>
      <c r="E323" s="75">
        <v>1</v>
      </c>
      <c r="F323" s="71">
        <v>8</v>
      </c>
      <c r="G323" s="138">
        <v>5</v>
      </c>
      <c r="H323" s="136" t="s">
        <v>169</v>
      </c>
      <c r="I323" s="145">
        <v>28</v>
      </c>
      <c r="J323" s="9">
        <v>7.4080000000000004</v>
      </c>
      <c r="K323" s="9">
        <v>84.3</v>
      </c>
      <c r="L323" s="9">
        <v>31.9</v>
      </c>
      <c r="M323" s="9">
        <v>-3.8</v>
      </c>
      <c r="N323" s="9">
        <v>21.3</v>
      </c>
      <c r="O323" s="9">
        <v>120</v>
      </c>
      <c r="P323" s="9">
        <v>5.9</v>
      </c>
      <c r="Q323" s="170">
        <v>1.9</v>
      </c>
    </row>
    <row r="324" spans="1:17" x14ac:dyDescent="0.3">
      <c r="A324" s="147">
        <v>2409</v>
      </c>
      <c r="B324" s="137">
        <v>43592</v>
      </c>
      <c r="C324" s="71" t="b">
        <v>1</v>
      </c>
      <c r="D324" s="88" t="s">
        <v>88</v>
      </c>
      <c r="E324" s="71">
        <v>3</v>
      </c>
      <c r="F324" s="71">
        <v>9</v>
      </c>
      <c r="G324" s="138">
        <v>7</v>
      </c>
      <c r="H324" s="136" t="s">
        <v>169</v>
      </c>
      <c r="I324" s="145">
        <v>28</v>
      </c>
      <c r="J324" s="4"/>
      <c r="K324" s="4"/>
      <c r="L324" s="4"/>
      <c r="M324" s="4"/>
      <c r="N324" s="4"/>
      <c r="O324" s="4"/>
      <c r="P324" s="4"/>
      <c r="Q324" s="176"/>
    </row>
    <row r="325" spans="1:17" x14ac:dyDescent="0.3">
      <c r="A325" s="147">
        <v>2410</v>
      </c>
      <c r="B325" s="137">
        <v>43592</v>
      </c>
      <c r="C325" s="72" t="b">
        <v>1</v>
      </c>
      <c r="D325" s="88" t="s">
        <v>89</v>
      </c>
      <c r="E325" s="72">
        <v>3</v>
      </c>
      <c r="F325" s="72">
        <v>9</v>
      </c>
      <c r="G325" s="138">
        <v>7</v>
      </c>
      <c r="H325" s="136" t="s">
        <v>169</v>
      </c>
      <c r="I325" s="145">
        <v>28</v>
      </c>
      <c r="J325" s="4"/>
      <c r="K325" s="4"/>
      <c r="L325" s="4"/>
      <c r="M325" s="4"/>
      <c r="N325" s="4"/>
      <c r="O325" s="4"/>
      <c r="P325" s="4"/>
      <c r="Q325" s="176"/>
    </row>
    <row r="326" spans="1:17" x14ac:dyDescent="0.3">
      <c r="A326" s="146">
        <v>2334</v>
      </c>
      <c r="B326" s="135">
        <v>43403</v>
      </c>
      <c r="C326" s="71" t="b">
        <v>0</v>
      </c>
      <c r="D326" s="85" t="s">
        <v>88</v>
      </c>
      <c r="E326" s="71">
        <v>1</v>
      </c>
      <c r="F326" s="71">
        <v>1</v>
      </c>
      <c r="G326" s="136">
        <v>12</v>
      </c>
      <c r="H326" s="136" t="s">
        <v>169</v>
      </c>
      <c r="I326" s="145">
        <v>32</v>
      </c>
      <c r="J326">
        <v>7.3410000000000002</v>
      </c>
      <c r="K326">
        <v>121</v>
      </c>
      <c r="L326">
        <v>38.4</v>
      </c>
      <c r="M326">
        <v>-4.5</v>
      </c>
      <c r="N326">
        <v>20.7</v>
      </c>
      <c r="O326">
        <v>81</v>
      </c>
      <c r="P326">
        <v>3.3</v>
      </c>
      <c r="Q326" s="169">
        <v>0.9</v>
      </c>
    </row>
    <row r="327" spans="1:17" x14ac:dyDescent="0.3">
      <c r="A327" s="146">
        <v>2335</v>
      </c>
      <c r="B327" s="135">
        <v>43403</v>
      </c>
      <c r="C327" s="71" t="b">
        <v>0</v>
      </c>
      <c r="D327" s="85" t="s">
        <v>89</v>
      </c>
      <c r="E327" s="71">
        <v>2</v>
      </c>
      <c r="F327" s="71">
        <v>1</v>
      </c>
      <c r="G327" s="136">
        <v>12</v>
      </c>
      <c r="H327" s="136" t="s">
        <v>169</v>
      </c>
      <c r="I327" s="145">
        <v>32</v>
      </c>
      <c r="J327">
        <v>7.3929999999999998</v>
      </c>
      <c r="K327">
        <v>157</v>
      </c>
      <c r="L327">
        <v>31.2</v>
      </c>
      <c r="M327">
        <v>-5.0999999999999996</v>
      </c>
      <c r="N327">
        <v>20.3</v>
      </c>
      <c r="O327">
        <v>97</v>
      </c>
      <c r="P327">
        <v>4.4000000000000004</v>
      </c>
      <c r="Q327" s="169">
        <v>1</v>
      </c>
    </row>
    <row r="328" spans="1:17" x14ac:dyDescent="0.3">
      <c r="A328" s="147">
        <v>2343</v>
      </c>
      <c r="B328" s="137">
        <v>43411</v>
      </c>
      <c r="C328" s="71" t="b">
        <v>0</v>
      </c>
      <c r="D328" s="88" t="s">
        <v>88</v>
      </c>
      <c r="E328" s="75">
        <v>2</v>
      </c>
      <c r="F328" s="71">
        <v>2</v>
      </c>
      <c r="G328" s="138">
        <v>12</v>
      </c>
      <c r="H328" s="136" t="s">
        <v>169</v>
      </c>
      <c r="I328" s="145">
        <v>32</v>
      </c>
      <c r="J328" s="9">
        <v>7.3970000000000002</v>
      </c>
      <c r="K328" s="9">
        <v>91.8</v>
      </c>
      <c r="L328" s="9">
        <v>42.8</v>
      </c>
      <c r="M328" s="9">
        <v>1.3</v>
      </c>
      <c r="N328" s="9">
        <v>25.6</v>
      </c>
      <c r="O328" s="9">
        <v>105</v>
      </c>
      <c r="P328" s="9">
        <v>4.7</v>
      </c>
      <c r="Q328" s="170">
        <v>1.2</v>
      </c>
    </row>
    <row r="329" spans="1:17" x14ac:dyDescent="0.3">
      <c r="A329" s="147">
        <v>2344</v>
      </c>
      <c r="B329" s="137">
        <v>43411</v>
      </c>
      <c r="C329" s="71" t="b">
        <v>0</v>
      </c>
      <c r="D329" s="88" t="s">
        <v>88</v>
      </c>
      <c r="E329" s="75">
        <v>1</v>
      </c>
      <c r="F329" s="71">
        <v>2</v>
      </c>
      <c r="G329" s="138">
        <v>14</v>
      </c>
      <c r="H329" s="136" t="s">
        <v>169</v>
      </c>
      <c r="I329" s="145">
        <v>32</v>
      </c>
      <c r="J329" s="9">
        <v>7.452</v>
      </c>
      <c r="K329" s="9">
        <v>109</v>
      </c>
      <c r="L329" s="9">
        <v>34.5</v>
      </c>
      <c r="M329" s="9">
        <v>0.6</v>
      </c>
      <c r="N329" s="9">
        <v>25</v>
      </c>
      <c r="O329" s="9">
        <v>101</v>
      </c>
      <c r="P329" s="9">
        <v>5.8</v>
      </c>
      <c r="Q329" s="170">
        <v>1.5</v>
      </c>
    </row>
    <row r="330" spans="1:17" x14ac:dyDescent="0.3">
      <c r="A330" s="148">
        <v>2350</v>
      </c>
      <c r="B330" s="140">
        <v>43424</v>
      </c>
      <c r="C330" s="71" t="b">
        <v>0</v>
      </c>
      <c r="D330" s="139" t="s">
        <v>88</v>
      </c>
      <c r="E330" s="79">
        <v>1</v>
      </c>
      <c r="F330" s="71">
        <v>3</v>
      </c>
      <c r="G330" s="141">
        <v>6</v>
      </c>
      <c r="H330" s="136" t="s">
        <v>169</v>
      </c>
      <c r="I330" s="145">
        <v>32</v>
      </c>
      <c r="J330" s="161">
        <v>7.476</v>
      </c>
      <c r="K330" s="161">
        <v>146</v>
      </c>
      <c r="L330" s="161">
        <v>31.9</v>
      </c>
      <c r="M330" s="161">
        <v>0.5</v>
      </c>
      <c r="N330" s="161">
        <v>24.9</v>
      </c>
      <c r="O330" s="161">
        <v>100</v>
      </c>
      <c r="P330" s="161">
        <v>3.5</v>
      </c>
      <c r="Q330" s="171">
        <v>1.2</v>
      </c>
    </row>
    <row r="331" spans="1:17" x14ac:dyDescent="0.3">
      <c r="A331" s="149">
        <v>2351</v>
      </c>
      <c r="B331" s="143">
        <v>43424</v>
      </c>
      <c r="C331" s="71" t="b">
        <v>0</v>
      </c>
      <c r="D331" s="142" t="s">
        <v>88</v>
      </c>
      <c r="E331" s="83">
        <v>2</v>
      </c>
      <c r="F331" s="71">
        <v>3</v>
      </c>
      <c r="G331" s="144">
        <v>6</v>
      </c>
      <c r="H331" s="136" t="s">
        <v>169</v>
      </c>
      <c r="I331" s="145">
        <v>32</v>
      </c>
      <c r="J331" s="157">
        <v>7.4240000000000004</v>
      </c>
      <c r="K331" s="157" t="s">
        <v>56</v>
      </c>
      <c r="L331" s="157">
        <v>25.6</v>
      </c>
      <c r="M331" s="157" t="s">
        <v>56</v>
      </c>
      <c r="N331" s="157" t="s">
        <v>56</v>
      </c>
      <c r="O331" s="157" t="s">
        <v>56</v>
      </c>
      <c r="P331" s="157">
        <v>6</v>
      </c>
      <c r="Q331" s="172">
        <v>0.6</v>
      </c>
    </row>
    <row r="332" spans="1:17" x14ac:dyDescent="0.3">
      <c r="A332" s="147">
        <v>2367</v>
      </c>
      <c r="B332" s="137">
        <v>43507</v>
      </c>
      <c r="C332" s="71" t="b">
        <v>0</v>
      </c>
      <c r="D332" s="88" t="s">
        <v>89</v>
      </c>
      <c r="E332" s="75">
        <v>2</v>
      </c>
      <c r="F332" s="71">
        <v>4</v>
      </c>
      <c r="G332" s="138">
        <v>1</v>
      </c>
      <c r="H332" s="136" t="s">
        <v>169</v>
      </c>
      <c r="I332" s="145">
        <v>32</v>
      </c>
      <c r="J332" s="33">
        <v>7.3620000000000001</v>
      </c>
      <c r="K332" s="33">
        <v>84.5</v>
      </c>
      <c r="L332" s="33">
        <v>38.9</v>
      </c>
      <c r="M332" s="33">
        <v>-3.1</v>
      </c>
      <c r="N332" s="33">
        <v>21.9</v>
      </c>
      <c r="O332" s="33">
        <v>131</v>
      </c>
      <c r="P332" s="33">
        <v>4.0999999999999996</v>
      </c>
      <c r="Q332" s="173">
        <v>1.3</v>
      </c>
    </row>
    <row r="333" spans="1:17" x14ac:dyDescent="0.3">
      <c r="A333" s="147">
        <v>2368</v>
      </c>
      <c r="B333" s="137">
        <v>43507</v>
      </c>
      <c r="C333" s="71" t="b">
        <v>1</v>
      </c>
      <c r="D333" s="88" t="s">
        <v>88</v>
      </c>
      <c r="E333" s="75">
        <v>1</v>
      </c>
      <c r="F333" s="71">
        <v>4</v>
      </c>
      <c r="G333" s="138">
        <v>1</v>
      </c>
      <c r="H333" s="136" t="s">
        <v>169</v>
      </c>
      <c r="I333" s="145">
        <v>32</v>
      </c>
      <c r="J333" s="34">
        <v>7.1239999999999997</v>
      </c>
      <c r="K333" s="34">
        <v>58.8</v>
      </c>
      <c r="L333" s="34">
        <v>51</v>
      </c>
      <c r="M333" s="34">
        <v>-13.2</v>
      </c>
      <c r="N333" s="34">
        <v>14.2</v>
      </c>
      <c r="O333" s="34">
        <v>126</v>
      </c>
      <c r="P333" s="34">
        <v>9.6999999999999993</v>
      </c>
      <c r="Q333" s="174">
        <v>2.9</v>
      </c>
    </row>
    <row r="334" spans="1:17" x14ac:dyDescent="0.3">
      <c r="A334" s="147">
        <v>2370</v>
      </c>
      <c r="B334" s="137">
        <v>43514</v>
      </c>
      <c r="C334" s="71" t="b">
        <v>0</v>
      </c>
      <c r="D334" s="88" t="s">
        <v>89</v>
      </c>
      <c r="E334" s="75">
        <v>2</v>
      </c>
      <c r="F334" s="71">
        <v>5</v>
      </c>
      <c r="G334" s="138">
        <v>16</v>
      </c>
      <c r="H334" s="136" t="s">
        <v>169</v>
      </c>
      <c r="I334" s="145">
        <v>32</v>
      </c>
      <c r="J334" s="4">
        <v>7.3849999999999998</v>
      </c>
      <c r="K334" s="4">
        <v>99.1</v>
      </c>
      <c r="L334" s="4">
        <v>41</v>
      </c>
      <c r="M334" s="9">
        <v>-0.5</v>
      </c>
      <c r="N334" s="9">
        <v>24.1</v>
      </c>
      <c r="O334" s="9">
        <v>106</v>
      </c>
      <c r="P334" s="9">
        <v>4.5</v>
      </c>
      <c r="Q334" s="170">
        <v>1.1000000000000001</v>
      </c>
    </row>
    <row r="335" spans="1:17" x14ac:dyDescent="0.3">
      <c r="A335" s="146">
        <v>2371</v>
      </c>
      <c r="B335" s="137">
        <v>43514</v>
      </c>
      <c r="C335" s="71" t="b">
        <v>1</v>
      </c>
      <c r="D335" s="85" t="s">
        <v>88</v>
      </c>
      <c r="E335" s="75" t="s">
        <v>56</v>
      </c>
      <c r="F335" s="71">
        <v>5</v>
      </c>
      <c r="G335" s="138">
        <v>16</v>
      </c>
      <c r="H335" s="136" t="s">
        <v>169</v>
      </c>
      <c r="I335" s="145">
        <v>32</v>
      </c>
      <c r="J335" t="s">
        <v>56</v>
      </c>
      <c r="K335" t="s">
        <v>56</v>
      </c>
      <c r="L335" t="s">
        <v>56</v>
      </c>
      <c r="M335" t="s">
        <v>56</v>
      </c>
      <c r="N335" t="s">
        <v>56</v>
      </c>
      <c r="O335" t="s">
        <v>56</v>
      </c>
      <c r="P335" t="s">
        <v>56</v>
      </c>
      <c r="Q335" s="175" t="s">
        <v>56</v>
      </c>
    </row>
    <row r="336" spans="1:17" x14ac:dyDescent="0.3">
      <c r="A336" s="147">
        <v>2374</v>
      </c>
      <c r="B336" s="137">
        <v>43529</v>
      </c>
      <c r="C336" s="71" t="b">
        <v>0</v>
      </c>
      <c r="D336" s="88" t="s">
        <v>88</v>
      </c>
      <c r="E336" s="75">
        <v>1</v>
      </c>
      <c r="F336" s="71">
        <v>6</v>
      </c>
      <c r="G336" s="138">
        <v>21</v>
      </c>
      <c r="H336" s="136" t="s">
        <v>169</v>
      </c>
      <c r="I336" s="145">
        <v>32</v>
      </c>
      <c r="J336" s="4">
        <v>7.3940000000000001</v>
      </c>
      <c r="K336" s="4">
        <v>79.5</v>
      </c>
      <c r="L336" s="4">
        <v>37.9</v>
      </c>
      <c r="M336" s="9">
        <v>-1.4</v>
      </c>
      <c r="N336" s="9">
        <v>23.2</v>
      </c>
      <c r="O336" s="9">
        <v>122</v>
      </c>
      <c r="P336" s="9">
        <v>7.8</v>
      </c>
      <c r="Q336" s="170">
        <v>1.1000000000000001</v>
      </c>
    </row>
    <row r="337" spans="1:17" x14ac:dyDescent="0.3">
      <c r="A337" s="147">
        <v>2375</v>
      </c>
      <c r="B337" s="137">
        <v>43529</v>
      </c>
      <c r="C337" s="71" t="b">
        <v>1</v>
      </c>
      <c r="D337" s="88" t="s">
        <v>88</v>
      </c>
      <c r="E337" s="75" t="s">
        <v>56</v>
      </c>
      <c r="F337" s="71">
        <v>6</v>
      </c>
      <c r="G337" s="138">
        <v>21</v>
      </c>
      <c r="H337" s="136" t="s">
        <v>169</v>
      </c>
      <c r="I337" s="145">
        <v>32</v>
      </c>
      <c r="J337" s="4" t="s">
        <v>56</v>
      </c>
      <c r="K337" s="4" t="s">
        <v>56</v>
      </c>
      <c r="L337" s="4" t="s">
        <v>56</v>
      </c>
      <c r="M337" s="4" t="s">
        <v>56</v>
      </c>
      <c r="N337" s="4" t="s">
        <v>56</v>
      </c>
      <c r="O337" s="4" t="s">
        <v>56</v>
      </c>
      <c r="P337" s="4" t="s">
        <v>56</v>
      </c>
      <c r="Q337" s="176" t="s">
        <v>56</v>
      </c>
    </row>
    <row r="338" spans="1:17" x14ac:dyDescent="0.3">
      <c r="A338" s="147">
        <v>2379</v>
      </c>
      <c r="B338" s="137">
        <v>43550</v>
      </c>
      <c r="C338" s="71" t="b">
        <v>1</v>
      </c>
      <c r="D338" s="88" t="s">
        <v>88</v>
      </c>
      <c r="E338" s="75">
        <v>1</v>
      </c>
      <c r="F338" s="71">
        <v>7</v>
      </c>
      <c r="G338" s="138">
        <v>10</v>
      </c>
      <c r="H338" s="136" t="s">
        <v>169</v>
      </c>
      <c r="I338" s="145">
        <v>32</v>
      </c>
      <c r="J338" s="9">
        <v>7.3840000000000003</v>
      </c>
      <c r="K338" s="9">
        <v>89.5</v>
      </c>
      <c r="L338" s="9">
        <v>37.6</v>
      </c>
      <c r="M338" s="9">
        <v>-2.2000000000000002</v>
      </c>
      <c r="N338" s="9">
        <v>22.6</v>
      </c>
      <c r="O338" s="9">
        <v>98</v>
      </c>
      <c r="P338" s="9">
        <v>3.5</v>
      </c>
      <c r="Q338" s="170">
        <v>2.2999999999999998</v>
      </c>
    </row>
    <row r="339" spans="1:17" x14ac:dyDescent="0.3">
      <c r="A339" s="147">
        <v>2380</v>
      </c>
      <c r="B339" s="137">
        <v>43550</v>
      </c>
      <c r="C339" s="71" t="b">
        <v>0</v>
      </c>
      <c r="D339" s="88" t="s">
        <v>88</v>
      </c>
      <c r="E339" s="75">
        <v>2</v>
      </c>
      <c r="F339" s="71">
        <v>7</v>
      </c>
      <c r="G339" s="138">
        <v>9</v>
      </c>
      <c r="H339" s="136" t="s">
        <v>169</v>
      </c>
      <c r="I339" s="145">
        <v>32</v>
      </c>
      <c r="J339" s="9">
        <v>7.3970000000000002</v>
      </c>
      <c r="K339" s="9">
        <v>68.2</v>
      </c>
      <c r="L339" s="9">
        <v>38</v>
      </c>
      <c r="M339" s="9">
        <v>-1.2</v>
      </c>
      <c r="N339" s="9">
        <v>23.4</v>
      </c>
      <c r="O339" s="9">
        <v>100</v>
      </c>
      <c r="P339" s="9">
        <v>4.2</v>
      </c>
      <c r="Q339" s="170">
        <v>2.7</v>
      </c>
    </row>
    <row r="340" spans="1:17" x14ac:dyDescent="0.3">
      <c r="A340" s="147">
        <v>2407</v>
      </c>
      <c r="B340" s="137">
        <v>43578</v>
      </c>
      <c r="C340" s="71" t="b">
        <v>0</v>
      </c>
      <c r="D340" s="88" t="s">
        <v>89</v>
      </c>
      <c r="E340" s="75">
        <v>2</v>
      </c>
      <c r="F340" s="71">
        <v>8</v>
      </c>
      <c r="G340" s="138">
        <v>5</v>
      </c>
      <c r="H340" s="136" t="s">
        <v>169</v>
      </c>
      <c r="I340" s="145">
        <v>32</v>
      </c>
      <c r="J340" s="9">
        <v>7.36</v>
      </c>
      <c r="K340" s="9">
        <v>76.099999999999994</v>
      </c>
      <c r="L340" s="9">
        <v>41.4</v>
      </c>
      <c r="M340" s="9">
        <v>-2</v>
      </c>
      <c r="N340" s="9">
        <v>22.8</v>
      </c>
      <c r="O340" s="9">
        <v>111</v>
      </c>
      <c r="P340" s="9">
        <v>4.9000000000000004</v>
      </c>
      <c r="Q340" s="170">
        <v>1.1000000000000001</v>
      </c>
    </row>
    <row r="341" spans="1:17" x14ac:dyDescent="0.3">
      <c r="A341" s="147">
        <v>2408</v>
      </c>
      <c r="B341" s="137">
        <v>43578</v>
      </c>
      <c r="C341" s="71" t="b">
        <v>1</v>
      </c>
      <c r="D341" s="88" t="s">
        <v>88</v>
      </c>
      <c r="E341" s="75">
        <v>1</v>
      </c>
      <c r="F341" s="71">
        <v>8</v>
      </c>
      <c r="G341" s="138">
        <v>5</v>
      </c>
      <c r="H341" s="136" t="s">
        <v>169</v>
      </c>
      <c r="I341" s="145">
        <v>32</v>
      </c>
      <c r="J341" s="9">
        <v>7.306</v>
      </c>
      <c r="K341" s="9">
        <v>69.7</v>
      </c>
      <c r="L341" s="9">
        <v>40.1</v>
      </c>
      <c r="M341" s="9">
        <v>-6</v>
      </c>
      <c r="N341" s="9">
        <v>19.5</v>
      </c>
      <c r="O341" s="9">
        <v>115</v>
      </c>
      <c r="P341" s="9">
        <v>3.7</v>
      </c>
      <c r="Q341" s="170">
        <v>2.2000000000000002</v>
      </c>
    </row>
    <row r="342" spans="1:17" x14ac:dyDescent="0.3">
      <c r="A342" s="147">
        <v>2409</v>
      </c>
      <c r="B342" s="137">
        <v>43592</v>
      </c>
      <c r="C342" s="71" t="b">
        <v>1</v>
      </c>
      <c r="D342" s="88" t="s">
        <v>88</v>
      </c>
      <c r="E342" s="71">
        <v>3</v>
      </c>
      <c r="F342" s="71">
        <v>9</v>
      </c>
      <c r="G342" s="138">
        <v>7</v>
      </c>
      <c r="H342" s="136" t="s">
        <v>169</v>
      </c>
      <c r="I342" s="145">
        <v>32</v>
      </c>
      <c r="J342" s="4"/>
      <c r="K342" s="4"/>
      <c r="L342" s="4"/>
      <c r="M342" s="4"/>
      <c r="N342" s="4"/>
      <c r="O342" s="4"/>
      <c r="P342" s="4"/>
      <c r="Q342" s="176"/>
    </row>
    <row r="343" spans="1:17" x14ac:dyDescent="0.3">
      <c r="A343" s="147">
        <v>2410</v>
      </c>
      <c r="B343" s="137">
        <v>43592</v>
      </c>
      <c r="C343" s="72" t="b">
        <v>1</v>
      </c>
      <c r="D343" s="88" t="s">
        <v>89</v>
      </c>
      <c r="E343" s="72">
        <v>3</v>
      </c>
      <c r="F343" s="72">
        <v>9</v>
      </c>
      <c r="G343" s="138">
        <v>7</v>
      </c>
      <c r="H343" s="136" t="s">
        <v>169</v>
      </c>
      <c r="I343" s="145">
        <v>32</v>
      </c>
      <c r="J343" s="4"/>
      <c r="K343" s="4"/>
      <c r="L343" s="4"/>
      <c r="M343" s="4"/>
      <c r="N343" s="4"/>
      <c r="O343" s="4"/>
      <c r="P343" s="4"/>
      <c r="Q343" s="176"/>
    </row>
    <row r="344" spans="1:17" x14ac:dyDescent="0.3">
      <c r="A344" s="146">
        <v>2334</v>
      </c>
      <c r="B344" s="135">
        <v>43403</v>
      </c>
      <c r="C344" s="71" t="b">
        <v>0</v>
      </c>
      <c r="D344" s="85" t="s">
        <v>88</v>
      </c>
      <c r="E344" s="71">
        <v>1</v>
      </c>
      <c r="F344" s="71">
        <v>1</v>
      </c>
      <c r="G344" s="136">
        <v>12</v>
      </c>
      <c r="H344" s="136" t="s">
        <v>169</v>
      </c>
      <c r="I344" s="145">
        <v>36</v>
      </c>
      <c r="J344">
        <v>7.3140000000000001</v>
      </c>
      <c r="K344">
        <v>118</v>
      </c>
      <c r="L344">
        <v>50.1</v>
      </c>
      <c r="M344">
        <v>-1.1000000000000001</v>
      </c>
      <c r="N344">
        <v>23.5</v>
      </c>
      <c r="O344">
        <v>79</v>
      </c>
      <c r="P344">
        <v>4.3</v>
      </c>
      <c r="Q344" s="169">
        <v>0.9</v>
      </c>
    </row>
    <row r="345" spans="1:17" x14ac:dyDescent="0.3">
      <c r="A345" s="146">
        <v>2335</v>
      </c>
      <c r="B345" s="135">
        <v>43403</v>
      </c>
      <c r="C345" s="71" t="b">
        <v>0</v>
      </c>
      <c r="D345" s="85" t="s">
        <v>89</v>
      </c>
      <c r="E345" s="71">
        <v>2</v>
      </c>
      <c r="F345" s="71">
        <v>1</v>
      </c>
      <c r="G345" s="136">
        <v>12</v>
      </c>
      <c r="H345" s="136" t="s">
        <v>169</v>
      </c>
      <c r="I345" s="145">
        <v>36</v>
      </c>
      <c r="J345">
        <v>7.3550000000000004</v>
      </c>
      <c r="K345">
        <v>130</v>
      </c>
      <c r="L345">
        <v>39.799999999999997</v>
      </c>
      <c r="M345">
        <v>-3</v>
      </c>
      <c r="N345">
        <v>21.9</v>
      </c>
      <c r="O345">
        <v>91</v>
      </c>
      <c r="P345">
        <v>3.4</v>
      </c>
      <c r="Q345" s="169">
        <v>0.8</v>
      </c>
    </row>
    <row r="346" spans="1:17" x14ac:dyDescent="0.3">
      <c r="A346" s="147">
        <v>2343</v>
      </c>
      <c r="B346" s="137">
        <v>43411</v>
      </c>
      <c r="C346" s="71" t="b">
        <v>0</v>
      </c>
      <c r="D346" s="88" t="s">
        <v>88</v>
      </c>
      <c r="E346" s="75">
        <v>2</v>
      </c>
      <c r="F346" s="71">
        <v>2</v>
      </c>
      <c r="G346" s="138">
        <v>12</v>
      </c>
      <c r="H346" s="136" t="s">
        <v>169</v>
      </c>
      <c r="I346" s="145">
        <v>36</v>
      </c>
      <c r="J346" s="9">
        <v>7.3840000000000003</v>
      </c>
      <c r="K346" s="9">
        <v>121</v>
      </c>
      <c r="L346" s="9">
        <v>44.1</v>
      </c>
      <c r="M346" s="9">
        <v>1.4</v>
      </c>
      <c r="N346" s="9">
        <v>25.7</v>
      </c>
      <c r="O346" s="9">
        <v>105</v>
      </c>
      <c r="P346" s="9">
        <v>4.5999999999999996</v>
      </c>
      <c r="Q346" s="170">
        <v>1.1000000000000001</v>
      </c>
    </row>
    <row r="347" spans="1:17" x14ac:dyDescent="0.3">
      <c r="A347" s="147">
        <v>2344</v>
      </c>
      <c r="B347" s="137">
        <v>43411</v>
      </c>
      <c r="C347" s="71" t="b">
        <v>0</v>
      </c>
      <c r="D347" s="88" t="s">
        <v>88</v>
      </c>
      <c r="E347" s="75">
        <v>1</v>
      </c>
      <c r="F347" s="71">
        <v>2</v>
      </c>
      <c r="G347" s="138">
        <v>14</v>
      </c>
      <c r="H347" s="136" t="s">
        <v>169</v>
      </c>
      <c r="I347" s="145">
        <v>36</v>
      </c>
      <c r="J347" s="9">
        <v>7.4770000000000003</v>
      </c>
      <c r="K347" s="9">
        <v>116</v>
      </c>
      <c r="L347" s="9">
        <v>33</v>
      </c>
      <c r="M347" s="9">
        <v>1.4</v>
      </c>
      <c r="N347" s="9">
        <v>25.7</v>
      </c>
      <c r="O347" s="9">
        <v>111</v>
      </c>
      <c r="P347" s="9">
        <v>4.5999999999999996</v>
      </c>
      <c r="Q347" s="170">
        <v>1.5</v>
      </c>
    </row>
    <row r="348" spans="1:17" x14ac:dyDescent="0.3">
      <c r="A348" s="148">
        <v>2350</v>
      </c>
      <c r="B348" s="140">
        <v>43424</v>
      </c>
      <c r="C348" s="71" t="b">
        <v>0</v>
      </c>
      <c r="D348" s="139" t="s">
        <v>88</v>
      </c>
      <c r="E348" s="79">
        <v>1</v>
      </c>
      <c r="F348" s="71">
        <v>3</v>
      </c>
      <c r="G348" s="141">
        <v>6</v>
      </c>
      <c r="H348" s="136" t="s">
        <v>169</v>
      </c>
      <c r="I348" s="145">
        <v>36</v>
      </c>
      <c r="J348" s="161">
        <v>7.274</v>
      </c>
      <c r="K348" s="161">
        <v>94</v>
      </c>
      <c r="L348" s="161">
        <v>49.9</v>
      </c>
      <c r="M348" s="161">
        <v>-3.8</v>
      </c>
      <c r="N348" s="161">
        <v>21.2</v>
      </c>
      <c r="O348" s="161">
        <v>89</v>
      </c>
      <c r="P348" s="161">
        <v>4.0999999999999996</v>
      </c>
      <c r="Q348" s="171">
        <v>1.3</v>
      </c>
    </row>
    <row r="349" spans="1:17" x14ac:dyDescent="0.3">
      <c r="A349" s="149">
        <v>2351</v>
      </c>
      <c r="B349" s="143">
        <v>43424</v>
      </c>
      <c r="C349" s="71" t="b">
        <v>0</v>
      </c>
      <c r="D349" s="142" t="s">
        <v>88</v>
      </c>
      <c r="E349" s="83">
        <v>2</v>
      </c>
      <c r="F349" s="71">
        <v>3</v>
      </c>
      <c r="G349" s="144">
        <v>6</v>
      </c>
      <c r="H349" s="136" t="s">
        <v>169</v>
      </c>
      <c r="I349" s="145">
        <v>36</v>
      </c>
      <c r="J349" s="157">
        <v>7.2869999999999999</v>
      </c>
      <c r="K349" s="157">
        <v>94.1</v>
      </c>
      <c r="L349" s="157">
        <v>47.7</v>
      </c>
      <c r="M349" s="157">
        <v>-4.4000000000000004</v>
      </c>
      <c r="N349" s="157">
        <v>20.9</v>
      </c>
      <c r="O349" s="157" t="s">
        <v>56</v>
      </c>
      <c r="P349" s="157">
        <v>5.8</v>
      </c>
      <c r="Q349" s="172">
        <v>0.9</v>
      </c>
    </row>
    <row r="350" spans="1:17" x14ac:dyDescent="0.3">
      <c r="A350" s="147">
        <v>2367</v>
      </c>
      <c r="B350" s="137">
        <v>43507</v>
      </c>
      <c r="C350" s="71" t="b">
        <v>0</v>
      </c>
      <c r="D350" s="88" t="s">
        <v>89</v>
      </c>
      <c r="E350" s="75">
        <v>2</v>
      </c>
      <c r="F350" s="71">
        <v>4</v>
      </c>
      <c r="G350" s="138">
        <v>1</v>
      </c>
      <c r="H350" s="136" t="s">
        <v>169</v>
      </c>
      <c r="I350" s="145">
        <v>36</v>
      </c>
      <c r="J350" s="33">
        <v>7.3570000000000002</v>
      </c>
      <c r="K350" s="33">
        <v>94.5</v>
      </c>
      <c r="L350" s="33">
        <v>38.6</v>
      </c>
      <c r="M350" s="33">
        <v>-3.4</v>
      </c>
      <c r="N350" s="33">
        <v>21.6</v>
      </c>
      <c r="O350" s="33">
        <v>123</v>
      </c>
      <c r="P350" s="33">
        <v>3.2</v>
      </c>
      <c r="Q350" s="173">
        <v>1.5</v>
      </c>
    </row>
    <row r="351" spans="1:17" x14ac:dyDescent="0.3">
      <c r="A351" s="147">
        <v>2368</v>
      </c>
      <c r="B351" s="137">
        <v>43507</v>
      </c>
      <c r="C351" s="71" t="b">
        <v>1</v>
      </c>
      <c r="D351" s="88" t="s">
        <v>88</v>
      </c>
      <c r="E351" s="75">
        <v>1</v>
      </c>
      <c r="F351" s="71">
        <v>4</v>
      </c>
      <c r="G351" s="138">
        <v>1</v>
      </c>
      <c r="H351" s="136" t="s">
        <v>169</v>
      </c>
      <c r="I351" s="145">
        <v>36</v>
      </c>
      <c r="J351" s="34">
        <v>7.0069999999999997</v>
      </c>
      <c r="K351" s="34">
        <v>82.3</v>
      </c>
      <c r="L351" s="34">
        <v>54.4</v>
      </c>
      <c r="M351" s="34">
        <v>-17.899999999999999</v>
      </c>
      <c r="N351" s="34">
        <v>11.2</v>
      </c>
      <c r="O351" s="34">
        <v>113</v>
      </c>
      <c r="P351" s="34">
        <v>6.4</v>
      </c>
      <c r="Q351" s="174">
        <v>7</v>
      </c>
    </row>
    <row r="352" spans="1:17" x14ac:dyDescent="0.3">
      <c r="A352" s="147">
        <v>2370</v>
      </c>
      <c r="B352" s="137">
        <v>43514</v>
      </c>
      <c r="C352" s="71" t="b">
        <v>0</v>
      </c>
      <c r="D352" s="88" t="s">
        <v>89</v>
      </c>
      <c r="E352" s="75">
        <v>2</v>
      </c>
      <c r="F352" s="71">
        <v>5</v>
      </c>
      <c r="G352" s="138">
        <v>16</v>
      </c>
      <c r="H352" s="136" t="s">
        <v>169</v>
      </c>
      <c r="I352" s="145">
        <v>36</v>
      </c>
      <c r="J352" s="4">
        <v>7.3879999999999999</v>
      </c>
      <c r="K352" s="4">
        <v>97</v>
      </c>
      <c r="L352" s="4">
        <v>43</v>
      </c>
      <c r="M352" s="9">
        <v>0.8</v>
      </c>
      <c r="N352" s="9">
        <v>25.2</v>
      </c>
      <c r="O352" s="9">
        <v>92</v>
      </c>
      <c r="P352" s="9">
        <v>4.4000000000000004</v>
      </c>
      <c r="Q352" s="170">
        <v>1</v>
      </c>
    </row>
    <row r="353" spans="1:17" x14ac:dyDescent="0.3">
      <c r="A353" s="146">
        <v>2371</v>
      </c>
      <c r="B353" s="137">
        <v>43514</v>
      </c>
      <c r="C353" s="71" t="b">
        <v>1</v>
      </c>
      <c r="D353" s="85" t="s">
        <v>88</v>
      </c>
      <c r="E353" s="75" t="s">
        <v>56</v>
      </c>
      <c r="F353" s="71">
        <v>5</v>
      </c>
      <c r="G353" s="138">
        <v>16</v>
      </c>
      <c r="H353" s="136" t="s">
        <v>169</v>
      </c>
      <c r="I353" s="145">
        <v>36</v>
      </c>
      <c r="J353" t="s">
        <v>56</v>
      </c>
      <c r="K353" t="s">
        <v>56</v>
      </c>
      <c r="L353" t="s">
        <v>56</v>
      </c>
      <c r="M353" t="s">
        <v>56</v>
      </c>
      <c r="N353" t="s">
        <v>56</v>
      </c>
      <c r="O353" t="s">
        <v>56</v>
      </c>
      <c r="P353" t="s">
        <v>56</v>
      </c>
      <c r="Q353" s="175" t="s">
        <v>56</v>
      </c>
    </row>
    <row r="354" spans="1:17" x14ac:dyDescent="0.3">
      <c r="A354" s="147">
        <v>2374</v>
      </c>
      <c r="B354" s="137">
        <v>43529</v>
      </c>
      <c r="C354" s="71" t="b">
        <v>0</v>
      </c>
      <c r="D354" s="88" t="s">
        <v>88</v>
      </c>
      <c r="E354" s="75">
        <v>1</v>
      </c>
      <c r="F354" s="71">
        <v>6</v>
      </c>
      <c r="G354" s="138">
        <v>21</v>
      </c>
      <c r="H354" s="136" t="s">
        <v>169</v>
      </c>
      <c r="I354" s="145">
        <v>36</v>
      </c>
      <c r="J354" s="4">
        <v>7.3710000000000004</v>
      </c>
      <c r="K354" s="4">
        <v>76</v>
      </c>
      <c r="L354" s="4">
        <v>32.200000000000003</v>
      </c>
      <c r="M354" s="9">
        <v>-5.6</v>
      </c>
      <c r="N354" s="9">
        <v>19.8</v>
      </c>
      <c r="O354" s="9">
        <v>135</v>
      </c>
      <c r="P354" s="9">
        <v>6.5</v>
      </c>
      <c r="Q354" s="170">
        <v>1.6</v>
      </c>
    </row>
    <row r="355" spans="1:17" x14ac:dyDescent="0.3">
      <c r="A355" s="147">
        <v>2375</v>
      </c>
      <c r="B355" s="137">
        <v>43529</v>
      </c>
      <c r="C355" s="71" t="b">
        <v>1</v>
      </c>
      <c r="D355" s="88" t="s">
        <v>88</v>
      </c>
      <c r="E355" s="75" t="s">
        <v>56</v>
      </c>
      <c r="F355" s="71">
        <v>6</v>
      </c>
      <c r="G355" s="138">
        <v>21</v>
      </c>
      <c r="H355" s="136" t="s">
        <v>169</v>
      </c>
      <c r="I355" s="145">
        <v>36</v>
      </c>
      <c r="J355" s="4" t="s">
        <v>56</v>
      </c>
      <c r="K355" s="4" t="s">
        <v>56</v>
      </c>
      <c r="L355" s="4" t="s">
        <v>56</v>
      </c>
      <c r="M355" s="4" t="s">
        <v>56</v>
      </c>
      <c r="N355" s="4" t="s">
        <v>56</v>
      </c>
      <c r="O355" s="4" t="s">
        <v>56</v>
      </c>
      <c r="P355" s="4" t="s">
        <v>56</v>
      </c>
      <c r="Q355" s="176" t="s">
        <v>56</v>
      </c>
    </row>
    <row r="356" spans="1:17" x14ac:dyDescent="0.3">
      <c r="A356" s="147">
        <v>2379</v>
      </c>
      <c r="B356" s="137">
        <v>43550</v>
      </c>
      <c r="C356" s="71" t="b">
        <v>1</v>
      </c>
      <c r="D356" s="88" t="s">
        <v>88</v>
      </c>
      <c r="E356" s="75">
        <v>1</v>
      </c>
      <c r="F356" s="71">
        <v>7</v>
      </c>
      <c r="G356" s="138">
        <v>10</v>
      </c>
      <c r="H356" s="136" t="s">
        <v>169</v>
      </c>
      <c r="I356" s="145">
        <v>36</v>
      </c>
      <c r="J356" s="9">
        <v>7.3140000000000001</v>
      </c>
      <c r="K356" s="9">
        <v>42.8</v>
      </c>
      <c r="L356" s="9">
        <v>20.8</v>
      </c>
      <c r="M356" s="9">
        <v>-4.3</v>
      </c>
      <c r="N356" s="9">
        <v>20.8</v>
      </c>
      <c r="O356" s="9">
        <v>90</v>
      </c>
      <c r="P356" s="9">
        <v>4.4000000000000004</v>
      </c>
      <c r="Q356" s="170">
        <v>2.4</v>
      </c>
    </row>
    <row r="357" spans="1:17" x14ac:dyDescent="0.3">
      <c r="A357" s="147">
        <v>2380</v>
      </c>
      <c r="B357" s="137">
        <v>43550</v>
      </c>
      <c r="C357" s="71" t="b">
        <v>0</v>
      </c>
      <c r="D357" s="88" t="s">
        <v>88</v>
      </c>
      <c r="E357" s="75">
        <v>2</v>
      </c>
      <c r="F357" s="71">
        <v>7</v>
      </c>
      <c r="G357" s="138">
        <v>9</v>
      </c>
      <c r="H357" s="136" t="s">
        <v>169</v>
      </c>
      <c r="I357" s="145">
        <v>36</v>
      </c>
      <c r="J357" s="9">
        <v>7.351</v>
      </c>
      <c r="K357" s="9">
        <v>66</v>
      </c>
      <c r="L357" s="9">
        <v>41.8</v>
      </c>
      <c r="M357" s="9">
        <v>-2.2999999999999998</v>
      </c>
      <c r="N357" s="9">
        <v>22.4</v>
      </c>
      <c r="O357" s="9">
        <v>89</v>
      </c>
      <c r="P357" s="9">
        <v>5.2</v>
      </c>
      <c r="Q357" s="170">
        <v>2.6</v>
      </c>
    </row>
    <row r="358" spans="1:17" x14ac:dyDescent="0.3">
      <c r="A358" s="147">
        <v>2407</v>
      </c>
      <c r="B358" s="137">
        <v>43578</v>
      </c>
      <c r="C358" s="71" t="b">
        <v>0</v>
      </c>
      <c r="D358" s="88" t="s">
        <v>89</v>
      </c>
      <c r="E358" s="75">
        <v>2</v>
      </c>
      <c r="F358" s="71">
        <v>8</v>
      </c>
      <c r="G358" s="138">
        <v>5</v>
      </c>
      <c r="H358" s="136" t="s">
        <v>169</v>
      </c>
      <c r="I358" s="145">
        <v>36</v>
      </c>
      <c r="J358" s="9">
        <v>7.36</v>
      </c>
      <c r="K358" s="9">
        <v>76.099999999999994</v>
      </c>
      <c r="L358" s="9">
        <v>41.4</v>
      </c>
      <c r="M358" s="9">
        <v>-2</v>
      </c>
      <c r="N358" s="9">
        <v>22.8</v>
      </c>
      <c r="O358" s="9">
        <v>111</v>
      </c>
      <c r="P358" s="9">
        <v>4.9000000000000004</v>
      </c>
      <c r="Q358" s="170">
        <v>1.1000000000000001</v>
      </c>
    </row>
    <row r="359" spans="1:17" x14ac:dyDescent="0.3">
      <c r="A359" s="147">
        <v>2408</v>
      </c>
      <c r="B359" s="137">
        <v>43578</v>
      </c>
      <c r="C359" s="71" t="b">
        <v>1</v>
      </c>
      <c r="D359" s="88" t="s">
        <v>88</v>
      </c>
      <c r="E359" s="75">
        <v>1</v>
      </c>
      <c r="F359" s="71">
        <v>8</v>
      </c>
      <c r="G359" s="138">
        <v>5</v>
      </c>
      <c r="H359" s="136" t="s">
        <v>169</v>
      </c>
      <c r="I359" s="145">
        <v>36</v>
      </c>
      <c r="J359" s="9">
        <v>7.2649999999999997</v>
      </c>
      <c r="K359" s="9">
        <v>64</v>
      </c>
      <c r="L359" s="9">
        <v>40.1</v>
      </c>
      <c r="M359" s="9">
        <v>-8.3000000000000007</v>
      </c>
      <c r="N359" s="9">
        <v>17.600000000000001</v>
      </c>
      <c r="O359" s="9">
        <v>97</v>
      </c>
      <c r="P359" s="9">
        <v>2.5</v>
      </c>
      <c r="Q359" s="170">
        <v>4.0999999999999996</v>
      </c>
    </row>
    <row r="360" spans="1:17" x14ac:dyDescent="0.3">
      <c r="A360" s="147">
        <v>2409</v>
      </c>
      <c r="B360" s="137">
        <v>43592</v>
      </c>
      <c r="C360" s="71" t="b">
        <v>1</v>
      </c>
      <c r="D360" s="88" t="s">
        <v>88</v>
      </c>
      <c r="E360" s="71">
        <v>3</v>
      </c>
      <c r="F360" s="71">
        <v>9</v>
      </c>
      <c r="G360" s="138">
        <v>7</v>
      </c>
      <c r="H360" s="136" t="s">
        <v>169</v>
      </c>
      <c r="I360" s="145">
        <v>36</v>
      </c>
      <c r="J360" s="4"/>
      <c r="K360" s="4"/>
      <c r="L360" s="4"/>
      <c r="M360" s="4"/>
      <c r="N360" s="4"/>
      <c r="O360" s="4"/>
      <c r="P360" s="4"/>
      <c r="Q360" s="176"/>
    </row>
    <row r="361" spans="1:17" x14ac:dyDescent="0.3">
      <c r="A361" s="147">
        <v>2410</v>
      </c>
      <c r="B361" s="137">
        <v>43592</v>
      </c>
      <c r="C361" s="72" t="b">
        <v>1</v>
      </c>
      <c r="D361" s="88" t="s">
        <v>89</v>
      </c>
      <c r="E361" s="72">
        <v>3</v>
      </c>
      <c r="F361" s="72">
        <v>9</v>
      </c>
      <c r="G361" s="138">
        <v>7</v>
      </c>
      <c r="H361" s="136" t="s">
        <v>169</v>
      </c>
      <c r="I361" s="145">
        <v>36</v>
      </c>
      <c r="J361" s="4"/>
      <c r="K361" s="4"/>
      <c r="L361" s="4"/>
      <c r="M361" s="4"/>
      <c r="N361" s="4"/>
      <c r="O361" s="4"/>
      <c r="P361" s="4"/>
      <c r="Q361" s="176"/>
    </row>
    <row r="362" spans="1:17" x14ac:dyDescent="0.3">
      <c r="A362" s="146">
        <v>2334</v>
      </c>
      <c r="B362" s="135">
        <v>43403</v>
      </c>
      <c r="C362" s="71" t="b">
        <v>0</v>
      </c>
      <c r="D362" s="85" t="s">
        <v>88</v>
      </c>
      <c r="E362" s="71">
        <v>1</v>
      </c>
      <c r="F362" s="71">
        <v>1</v>
      </c>
      <c r="G362" s="136">
        <v>12</v>
      </c>
      <c r="H362" s="136" t="s">
        <v>169</v>
      </c>
      <c r="I362" s="145">
        <v>40</v>
      </c>
      <c r="J362">
        <v>7.3319999999999999</v>
      </c>
      <c r="K362">
        <v>124</v>
      </c>
      <c r="L362">
        <v>42.1</v>
      </c>
      <c r="M362">
        <v>-3.4</v>
      </c>
      <c r="N362">
        <v>21.6</v>
      </c>
      <c r="O362">
        <v>75</v>
      </c>
      <c r="P362">
        <v>4.4000000000000004</v>
      </c>
      <c r="Q362" s="169">
        <v>1</v>
      </c>
    </row>
    <row r="363" spans="1:17" x14ac:dyDescent="0.3">
      <c r="A363" s="146">
        <v>2335</v>
      </c>
      <c r="B363" s="135">
        <v>43403</v>
      </c>
      <c r="C363" s="71" t="b">
        <v>0</v>
      </c>
      <c r="D363" s="85" t="s">
        <v>89</v>
      </c>
      <c r="E363" s="71">
        <v>2</v>
      </c>
      <c r="F363" s="71">
        <v>1</v>
      </c>
      <c r="G363" s="136">
        <v>12</v>
      </c>
      <c r="H363" s="136" t="s">
        <v>169</v>
      </c>
      <c r="I363" s="145">
        <v>40</v>
      </c>
      <c r="J363">
        <v>7.3620000000000001</v>
      </c>
      <c r="K363">
        <v>143</v>
      </c>
      <c r="L363">
        <v>30.9</v>
      </c>
      <c r="M363">
        <v>-7</v>
      </c>
      <c r="N363">
        <v>18.7</v>
      </c>
      <c r="O363">
        <v>79</v>
      </c>
      <c r="P363">
        <v>3.5</v>
      </c>
      <c r="Q363" s="169">
        <v>0.6</v>
      </c>
    </row>
    <row r="364" spans="1:17" x14ac:dyDescent="0.3">
      <c r="A364" s="147">
        <v>2343</v>
      </c>
      <c r="B364" s="137">
        <v>43411</v>
      </c>
      <c r="C364" s="71" t="b">
        <v>0</v>
      </c>
      <c r="D364" s="88" t="s">
        <v>88</v>
      </c>
      <c r="E364" s="75">
        <v>2</v>
      </c>
      <c r="F364" s="71">
        <v>2</v>
      </c>
      <c r="G364" s="138">
        <v>12</v>
      </c>
      <c r="H364" s="136" t="s">
        <v>169</v>
      </c>
      <c r="I364" s="145">
        <v>40</v>
      </c>
      <c r="J364" s="9">
        <v>7.4189999999999996</v>
      </c>
      <c r="K364" s="9">
        <v>68.900000000000006</v>
      </c>
      <c r="L364" s="9">
        <v>40.200000000000003</v>
      </c>
      <c r="M364" s="9">
        <v>1.5</v>
      </c>
      <c r="N364" s="9">
        <v>25.7</v>
      </c>
      <c r="O364" s="9">
        <v>89</v>
      </c>
      <c r="P364" s="9">
        <v>2.2999999999999998</v>
      </c>
      <c r="Q364" s="170">
        <v>0.9</v>
      </c>
    </row>
    <row r="365" spans="1:17" x14ac:dyDescent="0.3">
      <c r="A365" s="147">
        <v>2344</v>
      </c>
      <c r="B365" s="137">
        <v>43411</v>
      </c>
      <c r="C365" s="71" t="b">
        <v>0</v>
      </c>
      <c r="D365" s="88" t="s">
        <v>88</v>
      </c>
      <c r="E365" s="75">
        <v>1</v>
      </c>
      <c r="F365" s="71">
        <v>2</v>
      </c>
      <c r="G365" s="138">
        <v>14</v>
      </c>
      <c r="H365" s="136" t="s">
        <v>169</v>
      </c>
      <c r="I365" s="145">
        <v>40</v>
      </c>
      <c r="J365" s="9">
        <v>7.415</v>
      </c>
      <c r="K365" s="9">
        <v>96</v>
      </c>
      <c r="L365" s="9">
        <v>39.200000000000003</v>
      </c>
      <c r="M365" s="9">
        <v>0.7</v>
      </c>
      <c r="N365" s="9">
        <v>25.1</v>
      </c>
      <c r="O365" s="9">
        <v>100</v>
      </c>
      <c r="P365" s="9">
        <v>3.7</v>
      </c>
      <c r="Q365" s="170">
        <v>1.1000000000000001</v>
      </c>
    </row>
    <row r="366" spans="1:17" x14ac:dyDescent="0.3">
      <c r="A366" s="148">
        <v>2350</v>
      </c>
      <c r="B366" s="140">
        <v>43424</v>
      </c>
      <c r="C366" s="71" t="b">
        <v>0</v>
      </c>
      <c r="D366" s="139" t="s">
        <v>88</v>
      </c>
      <c r="E366" s="79">
        <v>1</v>
      </c>
      <c r="F366" s="71">
        <v>3</v>
      </c>
      <c r="G366" s="141">
        <v>6</v>
      </c>
      <c r="H366" s="136" t="s">
        <v>169</v>
      </c>
      <c r="I366" s="145">
        <v>40</v>
      </c>
      <c r="J366" s="161">
        <v>7.4039999999999999</v>
      </c>
      <c r="K366" s="161">
        <v>143</v>
      </c>
      <c r="L366" s="161">
        <v>35.200000000000003</v>
      </c>
      <c r="M366" s="161">
        <v>-2.4</v>
      </c>
      <c r="N366" s="161">
        <v>22.5</v>
      </c>
      <c r="O366" s="161">
        <v>80</v>
      </c>
      <c r="P366" s="161">
        <v>3.7</v>
      </c>
      <c r="Q366" s="171">
        <v>1.5</v>
      </c>
    </row>
    <row r="367" spans="1:17" x14ac:dyDescent="0.3">
      <c r="A367" s="149">
        <v>2351</v>
      </c>
      <c r="B367" s="143">
        <v>43424</v>
      </c>
      <c r="C367" s="71" t="b">
        <v>0</v>
      </c>
      <c r="D367" s="142" t="s">
        <v>88</v>
      </c>
      <c r="E367" s="83">
        <v>2</v>
      </c>
      <c r="F367" s="71">
        <v>3</v>
      </c>
      <c r="G367" s="144">
        <v>6</v>
      </c>
      <c r="H367" s="136" t="s">
        <v>169</v>
      </c>
      <c r="I367" s="145">
        <v>40</v>
      </c>
      <c r="J367" s="157">
        <v>7.3559999999999999</v>
      </c>
      <c r="K367" s="157">
        <v>134</v>
      </c>
      <c r="L367" s="157">
        <v>39.5</v>
      </c>
      <c r="M367" s="157">
        <v>-3</v>
      </c>
      <c r="N367" s="157">
        <v>21.9</v>
      </c>
      <c r="O367" s="157">
        <v>128</v>
      </c>
      <c r="P367" s="157">
        <v>4.0999999999999996</v>
      </c>
      <c r="Q367" s="172">
        <v>1</v>
      </c>
    </row>
    <row r="368" spans="1:17" x14ac:dyDescent="0.3">
      <c r="A368" s="147">
        <v>2367</v>
      </c>
      <c r="B368" s="137">
        <v>43507</v>
      </c>
      <c r="C368" s="71" t="b">
        <v>0</v>
      </c>
      <c r="D368" s="88" t="s">
        <v>89</v>
      </c>
      <c r="E368" s="75">
        <v>2</v>
      </c>
      <c r="F368" s="71">
        <v>4</v>
      </c>
      <c r="G368" s="138">
        <v>1</v>
      </c>
      <c r="H368" s="136" t="s">
        <v>169</v>
      </c>
      <c r="I368" s="145">
        <v>40</v>
      </c>
      <c r="J368" s="33">
        <v>7.4340000000000002</v>
      </c>
      <c r="K368" s="33">
        <v>216</v>
      </c>
      <c r="L368" s="33">
        <v>28.1</v>
      </c>
      <c r="M368" s="33">
        <v>-4.0999999999999996</v>
      </c>
      <c r="N368" s="33">
        <v>21.1</v>
      </c>
      <c r="O368" s="33">
        <v>120</v>
      </c>
      <c r="P368" s="33">
        <v>2.4</v>
      </c>
      <c r="Q368" s="173">
        <v>2</v>
      </c>
    </row>
    <row r="369" spans="1:17" x14ac:dyDescent="0.3">
      <c r="A369" s="147">
        <v>2368</v>
      </c>
      <c r="B369" s="137">
        <v>43507</v>
      </c>
      <c r="C369" s="71" t="b">
        <v>1</v>
      </c>
      <c r="D369" s="88" t="s">
        <v>88</v>
      </c>
      <c r="E369" s="75">
        <v>1</v>
      </c>
      <c r="F369" s="71">
        <v>4</v>
      </c>
      <c r="G369" s="138">
        <v>1</v>
      </c>
      <c r="H369" s="136" t="s">
        <v>169</v>
      </c>
      <c r="I369" s="145">
        <v>40</v>
      </c>
      <c r="J369" s="34">
        <v>7.4340000000000002</v>
      </c>
      <c r="K369" s="34">
        <v>216</v>
      </c>
      <c r="L369" s="34">
        <v>28.1</v>
      </c>
      <c r="M369" s="34">
        <v>-4.0999999999999996</v>
      </c>
      <c r="N369" s="34">
        <v>21.1</v>
      </c>
      <c r="O369" s="34">
        <v>120</v>
      </c>
      <c r="P369" s="34">
        <v>2.4</v>
      </c>
      <c r="Q369" s="174">
        <v>2</v>
      </c>
    </row>
    <row r="370" spans="1:17" x14ac:dyDescent="0.3">
      <c r="A370" s="147">
        <v>2370</v>
      </c>
      <c r="B370" s="137">
        <v>43514</v>
      </c>
      <c r="C370" s="71" t="b">
        <v>0</v>
      </c>
      <c r="D370" s="88" t="s">
        <v>89</v>
      </c>
      <c r="E370" s="75">
        <v>2</v>
      </c>
      <c r="F370" s="71">
        <v>5</v>
      </c>
      <c r="G370" s="138">
        <v>16</v>
      </c>
      <c r="H370" s="136" t="s">
        <v>169</v>
      </c>
      <c r="I370" s="145">
        <v>40</v>
      </c>
      <c r="J370" s="4">
        <v>7.4240000000000004</v>
      </c>
      <c r="K370" s="4">
        <v>99.9</v>
      </c>
      <c r="L370" s="4">
        <v>33.700000000000003</v>
      </c>
      <c r="M370" s="9">
        <v>-1.8</v>
      </c>
      <c r="N370" s="9">
        <v>22.9</v>
      </c>
      <c r="O370" s="9">
        <v>88</v>
      </c>
      <c r="P370" s="9">
        <v>3.6</v>
      </c>
      <c r="Q370" s="170">
        <v>1.1000000000000001</v>
      </c>
    </row>
    <row r="371" spans="1:17" x14ac:dyDescent="0.3">
      <c r="A371" s="146">
        <v>2371</v>
      </c>
      <c r="B371" s="137">
        <v>43514</v>
      </c>
      <c r="C371" s="71" t="b">
        <v>1</v>
      </c>
      <c r="D371" s="85" t="s">
        <v>88</v>
      </c>
      <c r="E371" s="75" t="s">
        <v>56</v>
      </c>
      <c r="F371" s="71">
        <v>5</v>
      </c>
      <c r="G371" s="138">
        <v>16</v>
      </c>
      <c r="H371" s="136" t="s">
        <v>169</v>
      </c>
      <c r="I371" s="145">
        <v>40</v>
      </c>
      <c r="J371" t="s">
        <v>56</v>
      </c>
      <c r="K371" t="s">
        <v>56</v>
      </c>
      <c r="L371" t="s">
        <v>56</v>
      </c>
      <c r="M371" t="s">
        <v>56</v>
      </c>
      <c r="N371" t="s">
        <v>56</v>
      </c>
      <c r="O371" t="s">
        <v>56</v>
      </c>
      <c r="P371" t="s">
        <v>56</v>
      </c>
      <c r="Q371" s="175" t="s">
        <v>56</v>
      </c>
    </row>
    <row r="372" spans="1:17" x14ac:dyDescent="0.3">
      <c r="A372" s="147">
        <v>2374</v>
      </c>
      <c r="B372" s="137">
        <v>43529</v>
      </c>
      <c r="C372" s="71" t="b">
        <v>0</v>
      </c>
      <c r="D372" s="88" t="s">
        <v>88</v>
      </c>
      <c r="E372" s="75">
        <v>1</v>
      </c>
      <c r="F372" s="71">
        <v>6</v>
      </c>
      <c r="G372" s="138">
        <v>21</v>
      </c>
      <c r="H372" s="136" t="s">
        <v>169</v>
      </c>
      <c r="I372" s="145">
        <v>40</v>
      </c>
      <c r="J372" s="9">
        <v>7.3159999999999998</v>
      </c>
      <c r="K372" s="9">
        <v>92.1</v>
      </c>
      <c r="L372" s="9">
        <v>35.6</v>
      </c>
      <c r="M372" s="9">
        <v>-7.1</v>
      </c>
      <c r="N372" s="9">
        <v>18.7</v>
      </c>
      <c r="O372" s="9">
        <v>133</v>
      </c>
      <c r="P372" s="9">
        <v>6</v>
      </c>
      <c r="Q372" s="170">
        <v>1.8</v>
      </c>
    </row>
    <row r="373" spans="1:17" x14ac:dyDescent="0.3">
      <c r="A373" s="147">
        <v>2375</v>
      </c>
      <c r="B373" s="137">
        <v>43529</v>
      </c>
      <c r="C373" s="71" t="b">
        <v>1</v>
      </c>
      <c r="D373" s="88" t="s">
        <v>88</v>
      </c>
      <c r="E373" s="75" t="s">
        <v>56</v>
      </c>
      <c r="F373" s="71">
        <v>6</v>
      </c>
      <c r="G373" s="138">
        <v>21</v>
      </c>
      <c r="H373" s="136" t="s">
        <v>169</v>
      </c>
      <c r="I373" s="145">
        <v>40</v>
      </c>
      <c r="J373" s="4" t="s">
        <v>56</v>
      </c>
      <c r="K373" s="4" t="s">
        <v>56</v>
      </c>
      <c r="L373" s="4" t="s">
        <v>56</v>
      </c>
      <c r="M373" s="4" t="s">
        <v>56</v>
      </c>
      <c r="N373" s="4" t="s">
        <v>56</v>
      </c>
      <c r="O373" s="4" t="s">
        <v>56</v>
      </c>
      <c r="P373" s="4" t="s">
        <v>56</v>
      </c>
      <c r="Q373" s="176" t="s">
        <v>56</v>
      </c>
    </row>
    <row r="374" spans="1:17" x14ac:dyDescent="0.3">
      <c r="A374" s="147">
        <v>2379</v>
      </c>
      <c r="B374" s="137">
        <v>43550</v>
      </c>
      <c r="C374" s="71" t="b">
        <v>1</v>
      </c>
      <c r="D374" s="88" t="s">
        <v>88</v>
      </c>
      <c r="E374" s="75">
        <v>1</v>
      </c>
      <c r="F374" s="71">
        <v>7</v>
      </c>
      <c r="G374" s="138">
        <v>10</v>
      </c>
      <c r="H374" s="136" t="s">
        <v>169</v>
      </c>
      <c r="I374" s="145">
        <v>40</v>
      </c>
      <c r="J374" s="9">
        <v>7.3360000000000003</v>
      </c>
      <c r="K374" s="9">
        <v>75.7</v>
      </c>
      <c r="L374" s="9">
        <v>36.299999999999997</v>
      </c>
      <c r="M374" s="9">
        <v>-5.8</v>
      </c>
      <c r="N374" s="9">
        <v>19.600000000000001</v>
      </c>
      <c r="O374" s="9">
        <v>96</v>
      </c>
      <c r="P374" s="9">
        <v>4.5999999999999996</v>
      </c>
      <c r="Q374" s="170">
        <v>2.9</v>
      </c>
    </row>
    <row r="375" spans="1:17" x14ac:dyDescent="0.3">
      <c r="A375" s="147">
        <v>2380</v>
      </c>
      <c r="B375" s="137">
        <v>43550</v>
      </c>
      <c r="C375" s="71" t="b">
        <v>0</v>
      </c>
      <c r="D375" s="88" t="s">
        <v>88</v>
      </c>
      <c r="E375" s="75">
        <v>2</v>
      </c>
      <c r="F375" s="71">
        <v>7</v>
      </c>
      <c r="G375" s="138">
        <v>9</v>
      </c>
      <c r="H375" s="136" t="s">
        <v>169</v>
      </c>
      <c r="I375" s="145">
        <v>40</v>
      </c>
      <c r="J375" s="9">
        <v>7.4139999999999997</v>
      </c>
      <c r="K375" s="9">
        <v>97</v>
      </c>
      <c r="L375" s="9">
        <v>31.7</v>
      </c>
      <c r="M375" s="9">
        <v>-3.6</v>
      </c>
      <c r="N375" s="9">
        <v>21.4</v>
      </c>
      <c r="O375" s="9">
        <v>82</v>
      </c>
      <c r="P375" s="9">
        <v>4.7</v>
      </c>
      <c r="Q375" s="170">
        <v>3.3</v>
      </c>
    </row>
    <row r="376" spans="1:17" x14ac:dyDescent="0.3">
      <c r="A376" s="147">
        <v>2407</v>
      </c>
      <c r="B376" s="137">
        <v>43578</v>
      </c>
      <c r="C376" s="71" t="b">
        <v>0</v>
      </c>
      <c r="D376" s="88" t="s">
        <v>89</v>
      </c>
      <c r="E376" s="75">
        <v>2</v>
      </c>
      <c r="F376" s="71">
        <v>8</v>
      </c>
      <c r="G376" s="138">
        <v>5</v>
      </c>
      <c r="H376" s="136" t="s">
        <v>169</v>
      </c>
      <c r="I376" s="145">
        <v>40</v>
      </c>
      <c r="J376" s="9" t="s">
        <v>56</v>
      </c>
      <c r="K376" s="9" t="s">
        <v>56</v>
      </c>
      <c r="L376" s="9" t="s">
        <v>56</v>
      </c>
      <c r="M376" s="9" t="s">
        <v>56</v>
      </c>
      <c r="N376" s="9" t="s">
        <v>56</v>
      </c>
      <c r="O376" s="9" t="s">
        <v>56</v>
      </c>
      <c r="P376" s="9" t="s">
        <v>56</v>
      </c>
      <c r="Q376" s="170" t="s">
        <v>56</v>
      </c>
    </row>
    <row r="377" spans="1:17" x14ac:dyDescent="0.3">
      <c r="A377" s="147">
        <v>2408</v>
      </c>
      <c r="B377" s="137">
        <v>43578</v>
      </c>
      <c r="C377" s="71" t="b">
        <v>1</v>
      </c>
      <c r="D377" s="88" t="s">
        <v>88</v>
      </c>
      <c r="E377" s="75">
        <v>1</v>
      </c>
      <c r="F377" s="71">
        <v>8</v>
      </c>
      <c r="G377" s="138">
        <v>5</v>
      </c>
      <c r="H377" s="136" t="s">
        <v>169</v>
      </c>
      <c r="I377" s="145">
        <v>40</v>
      </c>
      <c r="J377" s="9">
        <v>7.3239999999999998</v>
      </c>
      <c r="K377" s="9">
        <v>110</v>
      </c>
      <c r="L377" s="9">
        <v>36.799999999999997</v>
      </c>
      <c r="M377" s="9">
        <v>-6.3</v>
      </c>
      <c r="N377" s="9">
        <v>19.2</v>
      </c>
      <c r="O377" s="9">
        <v>88</v>
      </c>
      <c r="P377" s="9">
        <v>2.4</v>
      </c>
      <c r="Q377" s="170">
        <v>5.0999999999999996</v>
      </c>
    </row>
    <row r="378" spans="1:17" x14ac:dyDescent="0.3">
      <c r="A378" s="147">
        <v>2409</v>
      </c>
      <c r="B378" s="137">
        <v>43592</v>
      </c>
      <c r="C378" s="71" t="b">
        <v>1</v>
      </c>
      <c r="D378" s="88" t="s">
        <v>88</v>
      </c>
      <c r="E378" s="71">
        <v>3</v>
      </c>
      <c r="F378" s="71">
        <v>9</v>
      </c>
      <c r="G378" s="138">
        <v>7</v>
      </c>
      <c r="H378" s="136" t="s">
        <v>169</v>
      </c>
      <c r="I378" s="145">
        <v>40</v>
      </c>
      <c r="J378" s="4"/>
      <c r="K378" s="4"/>
      <c r="L378" s="4"/>
      <c r="M378" s="4"/>
      <c r="N378" s="4"/>
      <c r="O378" s="4"/>
      <c r="P378" s="4"/>
      <c r="Q378" s="176"/>
    </row>
    <row r="379" spans="1:17" x14ac:dyDescent="0.3">
      <c r="A379" s="147">
        <v>2410</v>
      </c>
      <c r="B379" s="137">
        <v>43592</v>
      </c>
      <c r="C379" s="72" t="b">
        <v>1</v>
      </c>
      <c r="D379" s="88" t="s">
        <v>89</v>
      </c>
      <c r="E379" s="72">
        <v>3</v>
      </c>
      <c r="F379" s="72">
        <v>9</v>
      </c>
      <c r="G379" s="138">
        <v>7</v>
      </c>
      <c r="H379" s="136" t="s">
        <v>169</v>
      </c>
      <c r="I379" s="145">
        <v>40</v>
      </c>
      <c r="J379" s="4"/>
      <c r="K379" s="4"/>
      <c r="L379" s="4"/>
      <c r="M379" s="4"/>
      <c r="N379" s="4"/>
      <c r="O379" s="4"/>
      <c r="P379" s="4"/>
      <c r="Q379" s="176"/>
    </row>
    <row r="380" spans="1:17" x14ac:dyDescent="0.3">
      <c r="A380" s="146">
        <v>2334</v>
      </c>
      <c r="B380" s="135">
        <v>43403</v>
      </c>
      <c r="C380" s="71" t="b">
        <v>0</v>
      </c>
      <c r="D380" s="85" t="s">
        <v>88</v>
      </c>
      <c r="E380" s="71">
        <v>1</v>
      </c>
      <c r="F380" s="71">
        <v>1</v>
      </c>
      <c r="G380" s="136">
        <v>12</v>
      </c>
      <c r="H380" s="136" t="s">
        <v>169</v>
      </c>
      <c r="I380" s="145">
        <v>44</v>
      </c>
      <c r="J380">
        <v>7.3620000000000001</v>
      </c>
      <c r="K380">
        <v>78.2</v>
      </c>
      <c r="L380">
        <v>38.700000000000003</v>
      </c>
      <c r="M380">
        <v>-3.2</v>
      </c>
      <c r="N380">
        <v>21.7</v>
      </c>
      <c r="O380">
        <v>70</v>
      </c>
      <c r="P380">
        <v>3.9</v>
      </c>
      <c r="Q380" s="169">
        <v>1.1000000000000001</v>
      </c>
    </row>
    <row r="381" spans="1:17" x14ac:dyDescent="0.3">
      <c r="A381" s="146">
        <v>2335</v>
      </c>
      <c r="B381" s="135">
        <v>43403</v>
      </c>
      <c r="C381" s="71" t="b">
        <v>0</v>
      </c>
      <c r="D381" s="85" t="s">
        <v>89</v>
      </c>
      <c r="E381" s="71">
        <v>2</v>
      </c>
      <c r="F381" s="71">
        <v>1</v>
      </c>
      <c r="G381" s="136">
        <v>12</v>
      </c>
      <c r="H381" s="136" t="s">
        <v>169</v>
      </c>
      <c r="I381" s="145">
        <v>44</v>
      </c>
      <c r="J381">
        <v>7.258</v>
      </c>
      <c r="K381">
        <v>91.9</v>
      </c>
      <c r="L381">
        <v>47.6</v>
      </c>
      <c r="M381">
        <v>-5.8</v>
      </c>
      <c r="N381">
        <v>19.600000000000001</v>
      </c>
      <c r="O381">
        <v>82</v>
      </c>
      <c r="P381">
        <v>3</v>
      </c>
      <c r="Q381" s="169">
        <v>0.5</v>
      </c>
    </row>
    <row r="382" spans="1:17" x14ac:dyDescent="0.3">
      <c r="A382" s="147">
        <v>2343</v>
      </c>
      <c r="B382" s="137">
        <v>43411</v>
      </c>
      <c r="C382" s="71" t="b">
        <v>0</v>
      </c>
      <c r="D382" s="88" t="s">
        <v>88</v>
      </c>
      <c r="E382" s="75">
        <v>2</v>
      </c>
      <c r="F382" s="71">
        <v>2</v>
      </c>
      <c r="G382" s="138">
        <v>12</v>
      </c>
      <c r="H382" s="136" t="s">
        <v>169</v>
      </c>
      <c r="I382" s="145">
        <v>44</v>
      </c>
      <c r="J382" s="4" t="s">
        <v>56</v>
      </c>
      <c r="K382" s="4" t="s">
        <v>56</v>
      </c>
      <c r="L382" s="4" t="s">
        <v>56</v>
      </c>
      <c r="M382" s="4" t="s">
        <v>56</v>
      </c>
      <c r="N382" s="4" t="s">
        <v>56</v>
      </c>
      <c r="O382" s="4" t="s">
        <v>56</v>
      </c>
      <c r="P382" s="4" t="s">
        <v>56</v>
      </c>
      <c r="Q382" s="176" t="s">
        <v>56</v>
      </c>
    </row>
    <row r="383" spans="1:17" x14ac:dyDescent="0.3">
      <c r="A383" s="147">
        <v>2344</v>
      </c>
      <c r="B383" s="137">
        <v>43411</v>
      </c>
      <c r="C383" s="71" t="b">
        <v>0</v>
      </c>
      <c r="D383" s="88" t="s">
        <v>88</v>
      </c>
      <c r="E383" s="75">
        <v>1</v>
      </c>
      <c r="F383" s="71">
        <v>2</v>
      </c>
      <c r="G383" s="138">
        <v>14</v>
      </c>
      <c r="H383" s="136" t="s">
        <v>169</v>
      </c>
      <c r="I383" s="145">
        <v>44</v>
      </c>
      <c r="J383" s="4" t="s">
        <v>56</v>
      </c>
      <c r="K383" s="4" t="s">
        <v>56</v>
      </c>
      <c r="L383" s="4" t="s">
        <v>56</v>
      </c>
      <c r="M383" s="4" t="s">
        <v>56</v>
      </c>
      <c r="N383" s="4" t="s">
        <v>56</v>
      </c>
      <c r="O383" s="4" t="s">
        <v>56</v>
      </c>
      <c r="P383" s="4" t="s">
        <v>56</v>
      </c>
      <c r="Q383" s="176" t="s">
        <v>56</v>
      </c>
    </row>
    <row r="384" spans="1:17" x14ac:dyDescent="0.3">
      <c r="A384" s="148">
        <v>2350</v>
      </c>
      <c r="B384" s="140">
        <v>43424</v>
      </c>
      <c r="C384" s="71" t="b">
        <v>0</v>
      </c>
      <c r="D384" s="139" t="s">
        <v>88</v>
      </c>
      <c r="E384" s="79">
        <v>1</v>
      </c>
      <c r="F384" s="71">
        <v>3</v>
      </c>
      <c r="G384" s="141">
        <v>6</v>
      </c>
      <c r="H384" s="136" t="s">
        <v>169</v>
      </c>
      <c r="I384" s="145">
        <v>44</v>
      </c>
      <c r="J384" s="161">
        <v>7.3390000000000004</v>
      </c>
      <c r="K384" s="161">
        <v>92.5</v>
      </c>
      <c r="L384" s="161">
        <v>43.9</v>
      </c>
      <c r="M384" s="161">
        <v>-2.1</v>
      </c>
      <c r="N384" s="161">
        <v>22.6</v>
      </c>
      <c r="O384" s="161">
        <v>81</v>
      </c>
      <c r="P384" s="161">
        <v>4.5999999999999996</v>
      </c>
      <c r="Q384" s="171">
        <v>1.7</v>
      </c>
    </row>
    <row r="385" spans="1:17" x14ac:dyDescent="0.3">
      <c r="A385" s="149">
        <v>2351</v>
      </c>
      <c r="B385" s="143">
        <v>43424</v>
      </c>
      <c r="C385" s="71" t="b">
        <v>0</v>
      </c>
      <c r="D385" s="142" t="s">
        <v>88</v>
      </c>
      <c r="E385" s="83">
        <v>2</v>
      </c>
      <c r="F385" s="71">
        <v>3</v>
      </c>
      <c r="G385" s="144">
        <v>6</v>
      </c>
      <c r="H385" s="136" t="s">
        <v>169</v>
      </c>
      <c r="I385" s="145">
        <v>44</v>
      </c>
      <c r="J385" s="157">
        <v>7.3419999999999996</v>
      </c>
      <c r="K385" s="157">
        <v>104</v>
      </c>
      <c r="L385" s="157">
        <v>41.1</v>
      </c>
      <c r="M385" s="157">
        <v>-3.2</v>
      </c>
      <c r="N385" s="157">
        <v>21.7</v>
      </c>
      <c r="O385" s="157">
        <v>111</v>
      </c>
      <c r="P385" s="157">
        <v>3.7</v>
      </c>
      <c r="Q385" s="172">
        <v>1</v>
      </c>
    </row>
    <row r="386" spans="1:17" x14ac:dyDescent="0.3">
      <c r="A386" s="147">
        <v>2367</v>
      </c>
      <c r="B386" s="137">
        <v>43507</v>
      </c>
      <c r="C386" s="71" t="b">
        <v>0</v>
      </c>
      <c r="D386" s="88" t="s">
        <v>89</v>
      </c>
      <c r="E386" s="75">
        <v>2</v>
      </c>
      <c r="F386" s="71">
        <v>4</v>
      </c>
      <c r="G386" s="138">
        <v>1</v>
      </c>
      <c r="H386" s="136" t="s">
        <v>169</v>
      </c>
      <c r="I386" s="145">
        <v>44</v>
      </c>
      <c r="J386" s="33">
        <v>7.2210000000000001</v>
      </c>
      <c r="K386" s="33">
        <v>126</v>
      </c>
      <c r="L386" s="33">
        <v>55.7</v>
      </c>
      <c r="M386" s="33">
        <v>-5.3</v>
      </c>
      <c r="N386" s="33">
        <v>20</v>
      </c>
      <c r="O386" s="33">
        <v>90</v>
      </c>
      <c r="P386" s="33">
        <v>1.4</v>
      </c>
      <c r="Q386" s="173">
        <v>1.7</v>
      </c>
    </row>
    <row r="387" spans="1:17" x14ac:dyDescent="0.3">
      <c r="A387" s="147">
        <v>2368</v>
      </c>
      <c r="B387" s="137">
        <v>43507</v>
      </c>
      <c r="C387" s="71" t="b">
        <v>1</v>
      </c>
      <c r="D387" s="88" t="s">
        <v>88</v>
      </c>
      <c r="E387" s="75">
        <v>1</v>
      </c>
      <c r="F387" s="71">
        <v>4</v>
      </c>
      <c r="G387" s="138">
        <v>1</v>
      </c>
      <c r="H387" s="136" t="s">
        <v>169</v>
      </c>
      <c r="I387" s="145">
        <v>44</v>
      </c>
      <c r="J387" s="34">
        <v>7.22</v>
      </c>
      <c r="K387" s="34">
        <v>126</v>
      </c>
      <c r="L387" s="34">
        <v>55.6</v>
      </c>
      <c r="M387" s="34">
        <v>-5.3</v>
      </c>
      <c r="N387" s="34">
        <v>20</v>
      </c>
      <c r="O387" s="34">
        <v>90</v>
      </c>
      <c r="P387" s="34">
        <v>1.4</v>
      </c>
      <c r="Q387" s="174">
        <v>1.7</v>
      </c>
    </row>
    <row r="388" spans="1:17" x14ac:dyDescent="0.3">
      <c r="A388" s="147">
        <v>2370</v>
      </c>
      <c r="B388" s="137">
        <v>43514</v>
      </c>
      <c r="C388" s="71" t="b">
        <v>0</v>
      </c>
      <c r="D388" s="88" t="s">
        <v>89</v>
      </c>
      <c r="E388" s="75">
        <v>2</v>
      </c>
      <c r="F388" s="71">
        <v>5</v>
      </c>
      <c r="G388" s="138">
        <v>16</v>
      </c>
      <c r="H388" s="136" t="s">
        <v>169</v>
      </c>
      <c r="I388" s="145">
        <v>44</v>
      </c>
      <c r="J388" s="9">
        <v>7.39</v>
      </c>
      <c r="K388" s="9">
        <v>106</v>
      </c>
      <c r="L388" s="9">
        <v>35.5</v>
      </c>
      <c r="M388" s="9">
        <v>-3</v>
      </c>
      <c r="N388" s="9">
        <v>21.9</v>
      </c>
      <c r="O388" s="9">
        <v>83</v>
      </c>
      <c r="P388" s="9">
        <v>3.6</v>
      </c>
      <c r="Q388" s="170">
        <v>1.4</v>
      </c>
    </row>
    <row r="389" spans="1:17" x14ac:dyDescent="0.3">
      <c r="A389" s="146">
        <v>2371</v>
      </c>
      <c r="B389" s="137">
        <v>43514</v>
      </c>
      <c r="C389" s="71" t="b">
        <v>1</v>
      </c>
      <c r="D389" s="85" t="s">
        <v>88</v>
      </c>
      <c r="E389" s="75" t="s">
        <v>56</v>
      </c>
      <c r="F389" s="71">
        <v>5</v>
      </c>
      <c r="G389" s="138">
        <v>16</v>
      </c>
      <c r="H389" s="136" t="s">
        <v>169</v>
      </c>
      <c r="I389" s="145">
        <v>44</v>
      </c>
      <c r="J389" t="s">
        <v>56</v>
      </c>
      <c r="K389" t="s">
        <v>56</v>
      </c>
      <c r="L389" t="s">
        <v>56</v>
      </c>
      <c r="M389" t="s">
        <v>56</v>
      </c>
      <c r="N389" t="s">
        <v>56</v>
      </c>
      <c r="O389" t="s">
        <v>56</v>
      </c>
      <c r="P389" t="s">
        <v>56</v>
      </c>
      <c r="Q389" s="175" t="s">
        <v>56</v>
      </c>
    </row>
    <row r="390" spans="1:17" x14ac:dyDescent="0.3">
      <c r="A390" s="147">
        <v>2374</v>
      </c>
      <c r="B390" s="137">
        <v>43529</v>
      </c>
      <c r="C390" s="71" t="b">
        <v>0</v>
      </c>
      <c r="D390" s="88" t="s">
        <v>88</v>
      </c>
      <c r="E390" s="75">
        <v>1</v>
      </c>
      <c r="F390" s="71">
        <v>6</v>
      </c>
      <c r="G390" s="138">
        <v>21</v>
      </c>
      <c r="H390" s="136" t="s">
        <v>169</v>
      </c>
      <c r="I390" s="145">
        <v>44</v>
      </c>
      <c r="J390" t="s">
        <v>56</v>
      </c>
      <c r="K390" t="s">
        <v>56</v>
      </c>
      <c r="L390" t="s">
        <v>56</v>
      </c>
      <c r="M390" t="s">
        <v>56</v>
      </c>
      <c r="N390" t="s">
        <v>56</v>
      </c>
      <c r="O390" t="s">
        <v>56</v>
      </c>
      <c r="P390" t="s">
        <v>56</v>
      </c>
      <c r="Q390" s="175" t="s">
        <v>56</v>
      </c>
    </row>
    <row r="391" spans="1:17" x14ac:dyDescent="0.3">
      <c r="A391" s="147">
        <v>2375</v>
      </c>
      <c r="B391" s="137">
        <v>43529</v>
      </c>
      <c r="C391" s="71" t="b">
        <v>1</v>
      </c>
      <c r="D391" s="88" t="s">
        <v>88</v>
      </c>
      <c r="E391" s="75" t="s">
        <v>56</v>
      </c>
      <c r="F391" s="71">
        <v>6</v>
      </c>
      <c r="G391" s="138">
        <v>21</v>
      </c>
      <c r="H391" s="136" t="s">
        <v>169</v>
      </c>
      <c r="I391" s="145">
        <v>44</v>
      </c>
      <c r="J391" s="4" t="s">
        <v>56</v>
      </c>
      <c r="K391" s="4" t="s">
        <v>56</v>
      </c>
      <c r="L391" s="4" t="s">
        <v>56</v>
      </c>
      <c r="M391" s="4" t="s">
        <v>56</v>
      </c>
      <c r="N391" s="4" t="s">
        <v>56</v>
      </c>
      <c r="O391" s="4" t="s">
        <v>56</v>
      </c>
      <c r="P391" s="4" t="s">
        <v>56</v>
      </c>
      <c r="Q391" s="176" t="s">
        <v>56</v>
      </c>
    </row>
    <row r="392" spans="1:17" x14ac:dyDescent="0.3">
      <c r="A392" s="147">
        <v>2379</v>
      </c>
      <c r="B392" s="137">
        <v>43550</v>
      </c>
      <c r="C392" s="71" t="b">
        <v>1</v>
      </c>
      <c r="D392" s="88" t="s">
        <v>88</v>
      </c>
      <c r="E392" s="75">
        <v>1</v>
      </c>
      <c r="F392" s="71">
        <v>7</v>
      </c>
      <c r="G392" s="138">
        <v>10</v>
      </c>
      <c r="H392" s="136" t="s">
        <v>169</v>
      </c>
      <c r="I392" s="145">
        <v>44</v>
      </c>
      <c r="J392" s="9">
        <v>7.3680000000000003</v>
      </c>
      <c r="K392" s="9">
        <v>73</v>
      </c>
      <c r="L392" s="9">
        <v>34.799999999999997</v>
      </c>
      <c r="M392" s="9">
        <v>-4.7</v>
      </c>
      <c r="N392" s="9">
        <v>20.5</v>
      </c>
      <c r="O392" s="9">
        <v>81</v>
      </c>
      <c r="P392" s="9">
        <v>6.7</v>
      </c>
      <c r="Q392" s="170">
        <v>5.2</v>
      </c>
    </row>
    <row r="393" spans="1:17" x14ac:dyDescent="0.3">
      <c r="A393" s="147">
        <v>2380</v>
      </c>
      <c r="B393" s="137">
        <v>43550</v>
      </c>
      <c r="C393" s="71" t="b">
        <v>0</v>
      </c>
      <c r="D393" s="88" t="s">
        <v>88</v>
      </c>
      <c r="E393" s="75">
        <v>2</v>
      </c>
      <c r="F393" s="71">
        <v>7</v>
      </c>
      <c r="G393" s="138">
        <v>9</v>
      </c>
      <c r="H393" s="136" t="s">
        <v>169</v>
      </c>
      <c r="I393" s="145">
        <v>44</v>
      </c>
      <c r="J393" s="9" t="s">
        <v>56</v>
      </c>
      <c r="K393" s="9" t="s">
        <v>56</v>
      </c>
      <c r="L393" s="9" t="s">
        <v>56</v>
      </c>
      <c r="M393" s="9" t="s">
        <v>56</v>
      </c>
      <c r="N393" s="9" t="s">
        <v>56</v>
      </c>
      <c r="O393" s="9" t="s">
        <v>56</v>
      </c>
      <c r="P393" s="9" t="s">
        <v>56</v>
      </c>
      <c r="Q393" s="170" t="s">
        <v>56</v>
      </c>
    </row>
    <row r="394" spans="1:17" x14ac:dyDescent="0.3">
      <c r="A394" s="147">
        <v>2407</v>
      </c>
      <c r="B394" s="137">
        <v>43578</v>
      </c>
      <c r="C394" s="71" t="b">
        <v>0</v>
      </c>
      <c r="D394" s="88" t="s">
        <v>89</v>
      </c>
      <c r="E394" s="75">
        <v>2</v>
      </c>
      <c r="F394" s="71">
        <v>8</v>
      </c>
      <c r="G394" s="138">
        <v>5</v>
      </c>
      <c r="H394" s="136" t="s">
        <v>169</v>
      </c>
      <c r="I394" s="145">
        <v>44</v>
      </c>
      <c r="J394" s="9" t="s">
        <v>56</v>
      </c>
      <c r="K394" s="9" t="s">
        <v>56</v>
      </c>
      <c r="L394" s="9" t="s">
        <v>56</v>
      </c>
      <c r="M394" s="9" t="s">
        <v>56</v>
      </c>
      <c r="N394" s="9" t="s">
        <v>56</v>
      </c>
      <c r="O394" s="9" t="s">
        <v>56</v>
      </c>
      <c r="P394" s="9" t="s">
        <v>56</v>
      </c>
      <c r="Q394" s="170" t="s">
        <v>56</v>
      </c>
    </row>
    <row r="395" spans="1:17" x14ac:dyDescent="0.3">
      <c r="A395" s="147">
        <v>2408</v>
      </c>
      <c r="B395" s="137">
        <v>43578</v>
      </c>
      <c r="C395" s="71" t="b">
        <v>1</v>
      </c>
      <c r="D395" s="88" t="s">
        <v>88</v>
      </c>
      <c r="E395" s="75">
        <v>1</v>
      </c>
      <c r="F395" s="71">
        <v>8</v>
      </c>
      <c r="G395" s="138">
        <v>5</v>
      </c>
      <c r="H395" s="136" t="s">
        <v>169</v>
      </c>
      <c r="I395" s="145">
        <v>44</v>
      </c>
      <c r="J395" s="9" t="s">
        <v>56</v>
      </c>
      <c r="K395" s="9" t="s">
        <v>56</v>
      </c>
      <c r="L395" s="9" t="s">
        <v>56</v>
      </c>
      <c r="M395" s="9" t="s">
        <v>56</v>
      </c>
      <c r="N395" s="9" t="s">
        <v>56</v>
      </c>
      <c r="O395" s="9" t="s">
        <v>56</v>
      </c>
      <c r="P395" s="9" t="s">
        <v>56</v>
      </c>
      <c r="Q395" s="170" t="s">
        <v>56</v>
      </c>
    </row>
    <row r="396" spans="1:17" x14ac:dyDescent="0.3">
      <c r="A396" s="147">
        <v>2409</v>
      </c>
      <c r="B396" s="137">
        <v>43592</v>
      </c>
      <c r="C396" s="71" t="b">
        <v>1</v>
      </c>
      <c r="D396" s="88" t="s">
        <v>88</v>
      </c>
      <c r="E396" s="71">
        <v>3</v>
      </c>
      <c r="F396" s="71">
        <v>9</v>
      </c>
      <c r="G396" s="138">
        <v>7</v>
      </c>
      <c r="H396" s="136" t="s">
        <v>169</v>
      </c>
      <c r="I396" s="145">
        <v>44</v>
      </c>
      <c r="J396" s="4"/>
      <c r="K396" s="4"/>
      <c r="L396" s="4"/>
      <c r="M396" s="4"/>
      <c r="N396" s="4"/>
      <c r="O396" s="4"/>
      <c r="P396" s="4"/>
      <c r="Q396" s="176" t="s">
        <v>56</v>
      </c>
    </row>
    <row r="397" spans="1:17" x14ac:dyDescent="0.3">
      <c r="A397" s="147">
        <v>2410</v>
      </c>
      <c r="B397" s="137">
        <v>43592</v>
      </c>
      <c r="C397" s="72" t="b">
        <v>1</v>
      </c>
      <c r="D397" s="88" t="s">
        <v>89</v>
      </c>
      <c r="E397" s="72">
        <v>3</v>
      </c>
      <c r="F397" s="72">
        <v>9</v>
      </c>
      <c r="G397" s="138">
        <v>7</v>
      </c>
      <c r="H397" s="136" t="s">
        <v>169</v>
      </c>
      <c r="I397" s="145">
        <v>44</v>
      </c>
      <c r="J397" s="4"/>
      <c r="K397" s="4"/>
      <c r="L397" s="4"/>
      <c r="M397" s="4"/>
      <c r="N397" s="4"/>
      <c r="O397" s="4"/>
      <c r="P397" s="4"/>
      <c r="Q397" s="176" t="s">
        <v>56</v>
      </c>
    </row>
    <row r="398" spans="1:17" x14ac:dyDescent="0.3">
      <c r="A398" s="146">
        <v>2334</v>
      </c>
      <c r="B398" s="135">
        <v>43403</v>
      </c>
      <c r="C398" s="71" t="b">
        <v>0</v>
      </c>
      <c r="D398" s="85" t="s">
        <v>88</v>
      </c>
      <c r="E398" s="71">
        <v>1</v>
      </c>
      <c r="F398" s="71">
        <v>1</v>
      </c>
      <c r="G398" s="136">
        <v>12</v>
      </c>
      <c r="H398" s="136" t="s">
        <v>169</v>
      </c>
      <c r="I398" s="145">
        <v>48</v>
      </c>
      <c r="J398" t="s">
        <v>56</v>
      </c>
      <c r="K398" t="s">
        <v>56</v>
      </c>
      <c r="L398" t="s">
        <v>56</v>
      </c>
      <c r="M398" t="s">
        <v>56</v>
      </c>
      <c r="N398" t="s">
        <v>56</v>
      </c>
      <c r="O398" t="s">
        <v>56</v>
      </c>
      <c r="P398" t="s">
        <v>56</v>
      </c>
      <c r="Q398" s="175" t="s">
        <v>56</v>
      </c>
    </row>
    <row r="399" spans="1:17" x14ac:dyDescent="0.3">
      <c r="A399" s="146">
        <v>2335</v>
      </c>
      <c r="B399" s="135">
        <v>43403</v>
      </c>
      <c r="C399" s="71" t="b">
        <v>0</v>
      </c>
      <c r="D399" s="85" t="s">
        <v>89</v>
      </c>
      <c r="E399" s="71">
        <v>2</v>
      </c>
      <c r="F399" s="71">
        <v>1</v>
      </c>
      <c r="G399" s="136">
        <v>12</v>
      </c>
      <c r="H399" s="136" t="s">
        <v>169</v>
      </c>
      <c r="I399" s="145">
        <v>48</v>
      </c>
      <c r="J399" t="s">
        <v>56</v>
      </c>
      <c r="K399" t="s">
        <v>56</v>
      </c>
      <c r="L399" t="s">
        <v>56</v>
      </c>
      <c r="M399" t="s">
        <v>56</v>
      </c>
      <c r="N399" t="s">
        <v>56</v>
      </c>
      <c r="O399" t="s">
        <v>56</v>
      </c>
      <c r="P399" t="s">
        <v>56</v>
      </c>
      <c r="Q399" s="175" t="s">
        <v>56</v>
      </c>
    </row>
    <row r="400" spans="1:17" x14ac:dyDescent="0.3">
      <c r="A400" s="147">
        <v>2343</v>
      </c>
      <c r="B400" s="137">
        <v>43411</v>
      </c>
      <c r="C400" s="71" t="b">
        <v>0</v>
      </c>
      <c r="D400" s="88" t="s">
        <v>88</v>
      </c>
      <c r="E400" s="75">
        <v>2</v>
      </c>
      <c r="F400" s="71">
        <v>2</v>
      </c>
      <c r="G400" s="138">
        <v>12</v>
      </c>
      <c r="H400" s="136" t="s">
        <v>169</v>
      </c>
      <c r="I400" s="145">
        <v>48</v>
      </c>
      <c r="J400" s="4" t="s">
        <v>56</v>
      </c>
      <c r="K400" s="4" t="s">
        <v>56</v>
      </c>
      <c r="L400" s="4" t="s">
        <v>56</v>
      </c>
      <c r="M400" s="4" t="s">
        <v>56</v>
      </c>
      <c r="N400" s="4" t="s">
        <v>56</v>
      </c>
      <c r="O400" s="4" t="s">
        <v>56</v>
      </c>
      <c r="P400" s="4" t="s">
        <v>56</v>
      </c>
      <c r="Q400" s="176" t="s">
        <v>56</v>
      </c>
    </row>
    <row r="401" spans="1:17" x14ac:dyDescent="0.3">
      <c r="A401" s="147">
        <v>2344</v>
      </c>
      <c r="B401" s="137">
        <v>43411</v>
      </c>
      <c r="C401" s="71" t="b">
        <v>0</v>
      </c>
      <c r="D401" s="88" t="s">
        <v>88</v>
      </c>
      <c r="E401" s="75">
        <v>1</v>
      </c>
      <c r="F401" s="71">
        <v>2</v>
      </c>
      <c r="G401" s="138">
        <v>14</v>
      </c>
      <c r="H401" s="136" t="s">
        <v>169</v>
      </c>
      <c r="I401" s="145">
        <v>48</v>
      </c>
      <c r="J401" s="4" t="s">
        <v>56</v>
      </c>
      <c r="K401" s="4" t="s">
        <v>56</v>
      </c>
      <c r="L401" s="4" t="s">
        <v>56</v>
      </c>
      <c r="M401" s="4" t="s">
        <v>56</v>
      </c>
      <c r="N401" s="4" t="s">
        <v>56</v>
      </c>
      <c r="O401" s="4" t="s">
        <v>56</v>
      </c>
      <c r="P401" s="4" t="s">
        <v>56</v>
      </c>
      <c r="Q401" s="176" t="s">
        <v>56</v>
      </c>
    </row>
    <row r="402" spans="1:17" x14ac:dyDescent="0.3">
      <c r="A402" s="148">
        <v>2350</v>
      </c>
      <c r="B402" s="140">
        <v>43424</v>
      </c>
      <c r="C402" s="71" t="b">
        <v>0</v>
      </c>
      <c r="D402" s="139" t="s">
        <v>88</v>
      </c>
      <c r="E402" s="79">
        <v>1</v>
      </c>
      <c r="F402" s="71">
        <v>3</v>
      </c>
      <c r="G402" s="141">
        <v>6</v>
      </c>
      <c r="H402" s="136" t="s">
        <v>169</v>
      </c>
      <c r="I402" s="145">
        <v>48</v>
      </c>
      <c r="J402" s="161" t="s">
        <v>56</v>
      </c>
      <c r="K402" s="161" t="s">
        <v>56</v>
      </c>
      <c r="L402" s="161" t="s">
        <v>56</v>
      </c>
      <c r="M402" s="161" t="s">
        <v>56</v>
      </c>
      <c r="N402" s="161" t="s">
        <v>56</v>
      </c>
      <c r="O402" s="161" t="s">
        <v>56</v>
      </c>
      <c r="P402" s="161" t="s">
        <v>56</v>
      </c>
      <c r="Q402" s="171" t="s">
        <v>56</v>
      </c>
    </row>
    <row r="403" spans="1:17" x14ac:dyDescent="0.3">
      <c r="A403" s="149">
        <v>2351</v>
      </c>
      <c r="B403" s="143">
        <v>43424</v>
      </c>
      <c r="C403" s="71" t="b">
        <v>0</v>
      </c>
      <c r="D403" s="142" t="s">
        <v>88</v>
      </c>
      <c r="E403" s="83">
        <v>2</v>
      </c>
      <c r="F403" s="71">
        <v>3</v>
      </c>
      <c r="G403" s="144">
        <v>6</v>
      </c>
      <c r="H403" s="136" t="s">
        <v>169</v>
      </c>
      <c r="I403" s="145">
        <v>48</v>
      </c>
      <c r="J403" s="157" t="s">
        <v>56</v>
      </c>
      <c r="K403" s="157" t="s">
        <v>56</v>
      </c>
      <c r="L403" s="157" t="s">
        <v>56</v>
      </c>
      <c r="M403" s="157" t="s">
        <v>56</v>
      </c>
      <c r="N403" s="157" t="s">
        <v>56</v>
      </c>
      <c r="O403" s="157" t="s">
        <v>56</v>
      </c>
      <c r="P403" s="157" t="s">
        <v>56</v>
      </c>
      <c r="Q403" s="172" t="s">
        <v>56</v>
      </c>
    </row>
    <row r="404" spans="1:17" x14ac:dyDescent="0.3">
      <c r="A404" s="147">
        <v>2367</v>
      </c>
      <c r="B404" s="137">
        <v>43507</v>
      </c>
      <c r="C404" s="71" t="b">
        <v>0</v>
      </c>
      <c r="D404" s="88" t="s">
        <v>89</v>
      </c>
      <c r="E404" s="75">
        <v>2</v>
      </c>
      <c r="F404" s="71">
        <v>4</v>
      </c>
      <c r="G404" s="138">
        <v>1</v>
      </c>
      <c r="H404" s="136" t="s">
        <v>169</v>
      </c>
      <c r="I404" s="145">
        <v>48</v>
      </c>
      <c r="J404" t="s">
        <v>56</v>
      </c>
      <c r="K404" t="s">
        <v>56</v>
      </c>
      <c r="L404" t="s">
        <v>56</v>
      </c>
      <c r="M404" t="s">
        <v>56</v>
      </c>
      <c r="N404" t="s">
        <v>56</v>
      </c>
      <c r="O404" t="s">
        <v>56</v>
      </c>
      <c r="P404" t="s">
        <v>56</v>
      </c>
      <c r="Q404" s="175" t="s">
        <v>56</v>
      </c>
    </row>
    <row r="405" spans="1:17" x14ac:dyDescent="0.3">
      <c r="A405" s="147">
        <v>2368</v>
      </c>
      <c r="B405" s="137">
        <v>43507</v>
      </c>
      <c r="C405" s="71" t="b">
        <v>1</v>
      </c>
      <c r="D405" s="88" t="s">
        <v>88</v>
      </c>
      <c r="E405" s="75">
        <v>1</v>
      </c>
      <c r="F405" s="71">
        <v>4</v>
      </c>
      <c r="G405" s="138">
        <v>1</v>
      </c>
      <c r="H405" s="136" t="s">
        <v>169</v>
      </c>
      <c r="I405" s="145">
        <v>48</v>
      </c>
      <c r="J405" t="s">
        <v>56</v>
      </c>
      <c r="K405" t="s">
        <v>56</v>
      </c>
      <c r="L405" t="s">
        <v>56</v>
      </c>
      <c r="M405" t="s">
        <v>56</v>
      </c>
      <c r="N405" t="s">
        <v>56</v>
      </c>
      <c r="O405" t="s">
        <v>56</v>
      </c>
      <c r="P405" t="s">
        <v>56</v>
      </c>
      <c r="Q405" s="175" t="s">
        <v>56</v>
      </c>
    </row>
    <row r="406" spans="1:17" x14ac:dyDescent="0.3">
      <c r="A406" s="147">
        <v>2370</v>
      </c>
      <c r="B406" s="137">
        <v>43514</v>
      </c>
      <c r="C406" s="71" t="b">
        <v>0</v>
      </c>
      <c r="D406" s="88" t="s">
        <v>89</v>
      </c>
      <c r="E406" s="75">
        <v>2</v>
      </c>
      <c r="F406" s="71">
        <v>5</v>
      </c>
      <c r="G406" s="138">
        <v>16</v>
      </c>
      <c r="H406" s="136" t="s">
        <v>169</v>
      </c>
      <c r="I406" s="145">
        <v>48</v>
      </c>
      <c r="J406" t="s">
        <v>56</v>
      </c>
      <c r="K406" t="s">
        <v>56</v>
      </c>
      <c r="L406" t="s">
        <v>56</v>
      </c>
      <c r="M406" t="s">
        <v>56</v>
      </c>
      <c r="N406" t="s">
        <v>56</v>
      </c>
      <c r="O406" t="s">
        <v>56</v>
      </c>
      <c r="P406" t="s">
        <v>56</v>
      </c>
      <c r="Q406" s="175" t="s">
        <v>56</v>
      </c>
    </row>
    <row r="407" spans="1:17" x14ac:dyDescent="0.3">
      <c r="A407" s="146">
        <v>2371</v>
      </c>
      <c r="B407" s="137">
        <v>43514</v>
      </c>
      <c r="C407" s="71" t="b">
        <v>1</v>
      </c>
      <c r="D407" s="85" t="s">
        <v>88</v>
      </c>
      <c r="E407" s="75" t="s">
        <v>56</v>
      </c>
      <c r="F407" s="71">
        <v>5</v>
      </c>
      <c r="G407" s="138">
        <v>16</v>
      </c>
      <c r="H407" s="136" t="s">
        <v>169</v>
      </c>
      <c r="I407" s="145">
        <v>48</v>
      </c>
      <c r="J407" t="s">
        <v>56</v>
      </c>
      <c r="K407" t="s">
        <v>56</v>
      </c>
      <c r="L407" t="s">
        <v>56</v>
      </c>
      <c r="M407" t="s">
        <v>56</v>
      </c>
      <c r="N407" t="s">
        <v>56</v>
      </c>
      <c r="O407" t="s">
        <v>56</v>
      </c>
      <c r="P407" t="s">
        <v>56</v>
      </c>
      <c r="Q407" s="175" t="s">
        <v>56</v>
      </c>
    </row>
    <row r="408" spans="1:17" x14ac:dyDescent="0.3">
      <c r="A408" s="147">
        <v>2374</v>
      </c>
      <c r="B408" s="137">
        <v>43529</v>
      </c>
      <c r="C408" s="71" t="b">
        <v>0</v>
      </c>
      <c r="D408" s="88" t="s">
        <v>88</v>
      </c>
      <c r="E408" s="75">
        <v>1</v>
      </c>
      <c r="F408" s="71">
        <v>6</v>
      </c>
      <c r="G408" s="138">
        <v>21</v>
      </c>
      <c r="H408" s="136" t="s">
        <v>169</v>
      </c>
      <c r="I408" s="145">
        <v>48</v>
      </c>
      <c r="J408" s="4">
        <v>7.2930000000000001</v>
      </c>
      <c r="K408" s="4">
        <v>86.9</v>
      </c>
      <c r="L408" s="4">
        <v>46.2</v>
      </c>
      <c r="M408" s="9">
        <v>-4.2</v>
      </c>
      <c r="N408" s="9">
        <v>20.9</v>
      </c>
      <c r="O408" s="9">
        <v>91</v>
      </c>
      <c r="P408" s="9">
        <v>4.7</v>
      </c>
      <c r="Q408" s="170">
        <v>1.4</v>
      </c>
    </row>
    <row r="409" spans="1:17" x14ac:dyDescent="0.3">
      <c r="A409" s="147">
        <v>2375</v>
      </c>
      <c r="B409" s="137">
        <v>43529</v>
      </c>
      <c r="C409" s="71" t="b">
        <v>1</v>
      </c>
      <c r="D409" s="88" t="s">
        <v>88</v>
      </c>
      <c r="E409" s="75" t="s">
        <v>56</v>
      </c>
      <c r="F409" s="71">
        <v>6</v>
      </c>
      <c r="G409" s="138">
        <v>21</v>
      </c>
      <c r="H409" s="136" t="s">
        <v>169</v>
      </c>
      <c r="I409" s="145">
        <v>48</v>
      </c>
      <c r="J409" s="4" t="s">
        <v>56</v>
      </c>
      <c r="K409" s="4" t="s">
        <v>56</v>
      </c>
      <c r="L409" s="4" t="s">
        <v>56</v>
      </c>
      <c r="M409" s="4" t="s">
        <v>56</v>
      </c>
      <c r="N409" s="4" t="s">
        <v>56</v>
      </c>
      <c r="O409" s="4" t="s">
        <v>56</v>
      </c>
      <c r="P409" s="4" t="s">
        <v>56</v>
      </c>
      <c r="Q409" s="176" t="s">
        <v>56</v>
      </c>
    </row>
    <row r="410" spans="1:17" x14ac:dyDescent="0.3">
      <c r="A410" s="147">
        <v>2379</v>
      </c>
      <c r="B410" s="137">
        <v>43550</v>
      </c>
      <c r="C410" s="71" t="b">
        <v>1</v>
      </c>
      <c r="D410" s="88" t="s">
        <v>88</v>
      </c>
      <c r="E410" s="75">
        <v>1</v>
      </c>
      <c r="F410" s="71">
        <v>7</v>
      </c>
      <c r="G410" s="138">
        <v>10</v>
      </c>
      <c r="H410" s="136" t="s">
        <v>169</v>
      </c>
      <c r="I410" s="145">
        <v>48</v>
      </c>
      <c r="J410" s="9" t="s">
        <v>56</v>
      </c>
      <c r="K410" s="9" t="s">
        <v>56</v>
      </c>
      <c r="L410" s="9" t="s">
        <v>56</v>
      </c>
      <c r="M410" s="9" t="s">
        <v>56</v>
      </c>
      <c r="N410" s="9" t="s">
        <v>56</v>
      </c>
      <c r="O410" s="9" t="s">
        <v>56</v>
      </c>
      <c r="P410" s="9" t="s">
        <v>56</v>
      </c>
      <c r="Q410" s="170" t="s">
        <v>56</v>
      </c>
    </row>
    <row r="411" spans="1:17" x14ac:dyDescent="0.3">
      <c r="A411" s="147">
        <v>2380</v>
      </c>
      <c r="B411" s="137">
        <v>43550</v>
      </c>
      <c r="C411" s="71" t="b">
        <v>0</v>
      </c>
      <c r="D411" s="88" t="s">
        <v>88</v>
      </c>
      <c r="E411" s="75">
        <v>2</v>
      </c>
      <c r="F411" s="71">
        <v>7</v>
      </c>
      <c r="G411" s="138">
        <v>9</v>
      </c>
      <c r="H411" s="136" t="s">
        <v>169</v>
      </c>
      <c r="I411" s="145">
        <v>48</v>
      </c>
      <c r="J411" s="9" t="s">
        <v>56</v>
      </c>
      <c r="K411" s="9" t="s">
        <v>56</v>
      </c>
      <c r="L411" s="9" t="s">
        <v>56</v>
      </c>
      <c r="M411" s="9" t="s">
        <v>56</v>
      </c>
      <c r="N411" s="9" t="s">
        <v>56</v>
      </c>
      <c r="O411" s="9" t="s">
        <v>56</v>
      </c>
      <c r="P411" s="9" t="s">
        <v>56</v>
      </c>
      <c r="Q411" s="170" t="s">
        <v>56</v>
      </c>
    </row>
    <row r="412" spans="1:17" x14ac:dyDescent="0.3">
      <c r="A412" s="147">
        <v>2407</v>
      </c>
      <c r="B412" s="137">
        <v>43578</v>
      </c>
      <c r="C412" s="71" t="b">
        <v>0</v>
      </c>
      <c r="D412" s="88" t="s">
        <v>89</v>
      </c>
      <c r="E412" s="75">
        <v>2</v>
      </c>
      <c r="F412" s="71">
        <v>8</v>
      </c>
      <c r="G412" s="138">
        <v>5</v>
      </c>
      <c r="H412" s="136" t="s">
        <v>169</v>
      </c>
      <c r="I412" s="145">
        <v>48</v>
      </c>
      <c r="J412" s="9" t="s">
        <v>56</v>
      </c>
      <c r="K412" s="9" t="s">
        <v>56</v>
      </c>
      <c r="L412" s="9" t="s">
        <v>56</v>
      </c>
      <c r="M412" s="9" t="s">
        <v>56</v>
      </c>
      <c r="N412" s="9" t="s">
        <v>56</v>
      </c>
      <c r="O412" s="9" t="s">
        <v>56</v>
      </c>
      <c r="P412" s="9" t="s">
        <v>56</v>
      </c>
      <c r="Q412" s="170" t="s">
        <v>56</v>
      </c>
    </row>
    <row r="413" spans="1:17" x14ac:dyDescent="0.3">
      <c r="A413" s="147">
        <v>2408</v>
      </c>
      <c r="B413" s="137">
        <v>43578</v>
      </c>
      <c r="C413" s="71" t="b">
        <v>1</v>
      </c>
      <c r="D413" s="88" t="s">
        <v>88</v>
      </c>
      <c r="E413" s="75">
        <v>1</v>
      </c>
      <c r="F413" s="71">
        <v>8</v>
      </c>
      <c r="G413" s="138">
        <v>5</v>
      </c>
      <c r="H413" s="136" t="s">
        <v>169</v>
      </c>
      <c r="I413" s="145">
        <v>48</v>
      </c>
      <c r="J413" s="9" t="s">
        <v>56</v>
      </c>
      <c r="K413" s="9" t="s">
        <v>56</v>
      </c>
      <c r="L413" s="9" t="s">
        <v>56</v>
      </c>
      <c r="M413" s="9" t="s">
        <v>56</v>
      </c>
      <c r="N413" s="9" t="s">
        <v>56</v>
      </c>
      <c r="O413" s="9" t="s">
        <v>56</v>
      </c>
      <c r="P413" s="9" t="s">
        <v>56</v>
      </c>
      <c r="Q413" s="170" t="s">
        <v>56</v>
      </c>
    </row>
    <row r="414" spans="1:17" x14ac:dyDescent="0.3">
      <c r="A414" s="147">
        <v>2409</v>
      </c>
      <c r="B414" s="137">
        <v>43592</v>
      </c>
      <c r="C414" s="71" t="b">
        <v>1</v>
      </c>
      <c r="D414" s="88" t="s">
        <v>88</v>
      </c>
      <c r="E414" s="71">
        <v>3</v>
      </c>
      <c r="F414" s="71">
        <v>9</v>
      </c>
      <c r="G414" s="138">
        <v>7</v>
      </c>
      <c r="H414" s="136" t="s">
        <v>169</v>
      </c>
      <c r="I414" s="145">
        <v>48</v>
      </c>
      <c r="J414" s="4"/>
      <c r="K414" s="4"/>
      <c r="L414" s="4"/>
      <c r="M414" s="4"/>
      <c r="N414" s="4"/>
      <c r="O414" s="4"/>
      <c r="P414" s="4"/>
      <c r="Q414" s="176"/>
    </row>
    <row r="415" spans="1:17" x14ac:dyDescent="0.3">
      <c r="A415" s="147">
        <v>2410</v>
      </c>
      <c r="B415" s="137">
        <v>43592</v>
      </c>
      <c r="C415" s="72" t="b">
        <v>1</v>
      </c>
      <c r="D415" s="88" t="s">
        <v>89</v>
      </c>
      <c r="E415" s="72">
        <v>3</v>
      </c>
      <c r="F415" s="72">
        <v>9</v>
      </c>
      <c r="G415" s="138">
        <v>7</v>
      </c>
      <c r="H415" s="136" t="s">
        <v>169</v>
      </c>
      <c r="I415" s="145">
        <v>48</v>
      </c>
      <c r="J415" s="4"/>
      <c r="K415" s="4"/>
      <c r="L415" s="4"/>
      <c r="M415" s="4"/>
      <c r="N415" s="4"/>
      <c r="O415" s="4"/>
      <c r="P415" s="4"/>
      <c r="Q415" s="176"/>
    </row>
  </sheetData>
  <sortState xmlns:xlrd2="http://schemas.microsoft.com/office/spreadsheetml/2017/richdata2" ref="A2:A235">
    <sortCondition ref="A1"/>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
  <sheetViews>
    <sheetView workbookViewId="0">
      <selection activeCell="L23" sqref="L23"/>
    </sheetView>
  </sheetViews>
  <sheetFormatPr defaultColWidth="8.796875" defaultRowHeight="15.6" x14ac:dyDescent="0.3"/>
  <sheetData>
    <row r="1" spans="1:22" s="85" customFormat="1" ht="16.2" thickBot="1" x14ac:dyDescent="0.35">
      <c r="A1" s="93" t="s">
        <v>0</v>
      </c>
      <c r="B1" s="93" t="s">
        <v>29</v>
      </c>
      <c r="C1" s="93" t="s">
        <v>57</v>
      </c>
      <c r="D1" s="93" t="s">
        <v>1</v>
      </c>
      <c r="E1" s="93" t="s">
        <v>2</v>
      </c>
      <c r="F1" s="93" t="s">
        <v>30</v>
      </c>
      <c r="G1" s="97" t="s">
        <v>28</v>
      </c>
      <c r="H1" s="86" t="s">
        <v>158</v>
      </c>
      <c r="I1" s="134" t="s">
        <v>153</v>
      </c>
      <c r="J1" s="88" t="s">
        <v>160</v>
      </c>
      <c r="K1" s="88"/>
      <c r="L1" s="88"/>
      <c r="M1" s="88"/>
      <c r="N1" s="88"/>
    </row>
    <row r="2" spans="1:22" s="85" customFormat="1" x14ac:dyDescent="0.3">
      <c r="A2" s="146">
        <v>2335</v>
      </c>
      <c r="B2" s="135">
        <v>43403</v>
      </c>
      <c r="C2" s="71" t="b">
        <v>0</v>
      </c>
      <c r="D2" s="85" t="s">
        <v>89</v>
      </c>
      <c r="E2" s="71"/>
      <c r="F2" s="71">
        <v>1</v>
      </c>
      <c r="G2" s="136">
        <v>12</v>
      </c>
      <c r="H2" s="136" t="s">
        <v>159</v>
      </c>
      <c r="I2" s="134">
        <v>0</v>
      </c>
      <c r="J2" s="88" t="s">
        <v>50</v>
      </c>
      <c r="K2" s="85">
        <v>7.27</v>
      </c>
      <c r="L2" s="88">
        <v>7.2859999999999996</v>
      </c>
      <c r="M2" s="88">
        <v>7.1719999999999997</v>
      </c>
      <c r="N2" s="88">
        <v>7.0590000000000002</v>
      </c>
      <c r="O2" s="85">
        <v>7.0069999999999997</v>
      </c>
      <c r="P2" s="85">
        <v>85.1</v>
      </c>
      <c r="Q2" s="85">
        <v>41</v>
      </c>
      <c r="R2" s="85">
        <v>-1.4</v>
      </c>
      <c r="S2" s="85">
        <v>23.2</v>
      </c>
      <c r="T2" s="85">
        <v>104</v>
      </c>
      <c r="U2" s="85">
        <v>6.4</v>
      </c>
      <c r="V2" s="86">
        <v>0.7</v>
      </c>
    </row>
    <row r="3" spans="1:22" s="85" customFormat="1" x14ac:dyDescent="0.3">
      <c r="A3" s="146">
        <v>2335</v>
      </c>
      <c r="B3" s="135">
        <v>43403</v>
      </c>
      <c r="C3" s="71" t="b">
        <v>0</v>
      </c>
      <c r="D3" s="85" t="s">
        <v>89</v>
      </c>
      <c r="E3" s="71"/>
      <c r="F3" s="71">
        <v>1</v>
      </c>
      <c r="G3" s="136">
        <v>12</v>
      </c>
      <c r="H3" s="136" t="s">
        <v>159</v>
      </c>
      <c r="I3" s="145">
        <v>10</v>
      </c>
      <c r="J3" s="88" t="s">
        <v>52</v>
      </c>
      <c r="P3" s="88">
        <v>16.100000000000001</v>
      </c>
      <c r="Q3" s="88">
        <v>38.4</v>
      </c>
      <c r="R3" s="88">
        <v>-7.7</v>
      </c>
      <c r="S3" s="88">
        <v>16.8</v>
      </c>
      <c r="T3" s="88">
        <v>122</v>
      </c>
      <c r="U3" s="88">
        <v>7.7</v>
      </c>
      <c r="V3" s="86">
        <v>6.5</v>
      </c>
    </row>
    <row r="4" spans="1:22" s="85" customFormat="1" x14ac:dyDescent="0.3">
      <c r="A4" s="146">
        <v>2335</v>
      </c>
      <c r="B4" s="135">
        <v>43403</v>
      </c>
      <c r="C4" s="71" t="b">
        <v>0</v>
      </c>
      <c r="D4" s="85" t="s">
        <v>89</v>
      </c>
      <c r="E4" s="71"/>
      <c r="F4" s="71">
        <v>1</v>
      </c>
      <c r="G4" s="136">
        <v>12</v>
      </c>
      <c r="H4" s="136" t="s">
        <v>159</v>
      </c>
      <c r="I4" s="145">
        <v>20</v>
      </c>
      <c r="J4" s="88" t="s">
        <v>53</v>
      </c>
      <c r="P4" s="88">
        <v>11.7</v>
      </c>
      <c r="Q4" s="88">
        <v>37.1</v>
      </c>
      <c r="R4" s="88">
        <v>-14.4</v>
      </c>
      <c r="S4" s="88">
        <v>12.2</v>
      </c>
      <c r="T4" s="88">
        <v>119</v>
      </c>
      <c r="U4" s="88">
        <v>9.6</v>
      </c>
      <c r="V4" s="86">
        <v>10.5</v>
      </c>
    </row>
    <row r="5" spans="1:22" s="85" customFormat="1" x14ac:dyDescent="0.3">
      <c r="A5" s="146">
        <v>2335</v>
      </c>
      <c r="B5" s="135">
        <v>43403</v>
      </c>
      <c r="C5" s="71" t="b">
        <v>0</v>
      </c>
      <c r="D5" s="85" t="s">
        <v>89</v>
      </c>
      <c r="E5" s="71"/>
      <c r="F5" s="71">
        <v>1</v>
      </c>
      <c r="G5" s="136">
        <v>12</v>
      </c>
      <c r="H5" s="136" t="s">
        <v>159</v>
      </c>
      <c r="I5" s="145">
        <v>30</v>
      </c>
      <c r="J5" s="88" t="s">
        <v>155</v>
      </c>
      <c r="P5" s="88">
        <v>28.4</v>
      </c>
      <c r="Q5" s="88">
        <v>42.1</v>
      </c>
      <c r="R5" s="88">
        <v>-18.2</v>
      </c>
      <c r="S5" s="88">
        <v>10.1</v>
      </c>
      <c r="T5" s="88">
        <v>110</v>
      </c>
      <c r="U5" s="88">
        <v>10.199999999999999</v>
      </c>
      <c r="V5" s="86">
        <v>11.4</v>
      </c>
    </row>
    <row r="6" spans="1:22" s="85" customFormat="1" x14ac:dyDescent="0.3">
      <c r="A6" s="146">
        <v>2335</v>
      </c>
      <c r="B6" s="135">
        <v>43403</v>
      </c>
      <c r="C6" s="71" t="b">
        <v>0</v>
      </c>
      <c r="D6" s="85" t="s">
        <v>89</v>
      </c>
      <c r="E6" s="71"/>
      <c r="F6" s="71">
        <v>1</v>
      </c>
      <c r="G6" s="136">
        <v>12</v>
      </c>
      <c r="H6" s="136" t="s">
        <v>159</v>
      </c>
      <c r="I6" s="145">
        <v>40</v>
      </c>
      <c r="J6" s="88" t="s">
        <v>51</v>
      </c>
      <c r="P6" s="85">
        <v>26</v>
      </c>
      <c r="Q6" s="85">
        <v>49.2</v>
      </c>
      <c r="R6" s="85">
        <v>-18.899999999999999</v>
      </c>
      <c r="S6" s="85">
        <v>9.6</v>
      </c>
      <c r="T6" s="85">
        <v>109</v>
      </c>
      <c r="U6" s="85">
        <v>10.7</v>
      </c>
      <c r="V6" s="86">
        <v>12.3</v>
      </c>
    </row>
    <row r="7" spans="1:22" x14ac:dyDescent="0.3">
      <c r="J7" s="88" t="s">
        <v>156</v>
      </c>
    </row>
    <row r="8" spans="1:22" x14ac:dyDescent="0.3">
      <c r="J8" s="88" t="s">
        <v>157</v>
      </c>
    </row>
    <row r="9" spans="1:22" x14ac:dyDescent="0.3">
      <c r="J9" s="88" t="s">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Pig_characteristics</vt:lpstr>
      <vt:lpstr>Treatment</vt:lpstr>
      <vt:lpstr>Sheet1</vt:lpstr>
      <vt:lpstr>Insult_summary (2)</vt:lpstr>
      <vt:lpstr>Insult_summary</vt:lpstr>
      <vt:lpstr>Insult time calculation </vt:lpstr>
      <vt:lpstr>MR_data</vt:lpstr>
      <vt:lpstr>Physiology_timeseries</vt:lpstr>
      <vt:lpstr>Single_pig_TS</vt:lpstr>
      <vt:lpstr>EEG_timeseries</vt:lpstr>
      <vt:lpstr>EEG_timeseries_rearrange</vt:lpstr>
      <vt:lpstr>Recovery Information</vt:lpstr>
      <vt:lpstr>Neurobehaviour</vt:lpstr>
      <vt:lpstr>Neurobehaviour_long</vt:lpstr>
      <vt:lpstr>Microscopy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Teo</dc:creator>
  <cp:lastModifiedBy>Elliot Teo</cp:lastModifiedBy>
  <dcterms:created xsi:type="dcterms:W3CDTF">2019-08-01T20:29:20Z</dcterms:created>
  <dcterms:modified xsi:type="dcterms:W3CDTF">2020-05-28T04:45:52Z</dcterms:modified>
</cp:coreProperties>
</file>