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b06766c038b4e03" /></Relationships>
</file>

<file path=xl/workbook.xml><?xml version="1.0" encoding="utf-8"?>
<x:workbook xmlns:x="http://schemas.openxmlformats.org/spreadsheetml/2006/main">
  <x:sheets>
    <x:sheet xmlns:r="http://schemas.openxmlformats.org/officeDocument/2006/relationships" name="Overview" sheetId="1" r:id="R793ef018a1034ef0"/>
    <x:sheet xmlns:r="http://schemas.openxmlformats.org/officeDocument/2006/relationships" name="Invoices" sheetId="2" r:id="Rf24fdd4441614124"/>
    <x:sheet xmlns:r="http://schemas.openxmlformats.org/officeDocument/2006/relationships" name="Depletion" sheetId="3" r:id="R5f064fb12f304888"/>
    <x:sheet xmlns:r="http://schemas.openxmlformats.org/officeDocument/2006/relationships" name="AR" sheetId="4" r:id="R28fa18b35bba46e0"/>
    <x:sheet xmlns:r="http://schemas.openxmlformats.org/officeDocument/2006/relationships" name="Reports" sheetId="5" r:id="R6a9245f2edc8460c"/>
    <x:sheet xmlns:r="http://schemas.openxmlformats.org/officeDocument/2006/relationships" name="Commissions" sheetId="6" r:id="Rb5ea5aa2faa04538"/>
    <x:sheet xmlns:r="http://schemas.openxmlformats.org/officeDocument/2006/relationships" name="Setup" sheetId="7" r:id="R0b63defc16ef4cae"/>
    <x:sheet xmlns:r="http://schemas.openxmlformats.org/officeDocument/2006/relationships" name="Guide" sheetId="8" r:id="Rf2f6db5f54834fe2"/>
    <x:sheet xmlns:r="http://schemas.openxmlformats.org/officeDocument/2006/relationships" name="QA Audit" sheetId="9" r:id="R481aff14f79f4314"/>
    <x:sheet xmlns:r="http://schemas.openxmlformats.org/officeDocument/2006/relationships" name="Period History" sheetId="10" r:id="Rd2943c578ecc4834"/>
    <x:sheet xmlns:r="http://schemas.openxmlformats.org/officeDocument/2006/relationships" name="Import Staging" sheetId="11" r:id="Rf5c4d26b271c4d34"/>
    <x:sheet xmlns:r="http://schemas.openxmlformats.org/officeDocument/2006/relationships" name="_Automation Log" sheetId="12" r:id="R7de0add932fd4053"/>
    <x:sheet xmlns:r="http://schemas.openxmlformats.org/officeDocument/2006/relationships" name="_System" sheetId="13" r:id="Re0bb971e599c4f26"/>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
    <x:numFmt numFmtId="202" formatCode="mmm d, yyyy"/>
    <x:numFmt numFmtId="203" formatCode="0"/>
    <x:numFmt numFmtId="204" formatCode="mmm d, yyyy h:mm AM/PM"/>
    <x:numFmt numFmtId="205" formatCode="mmm d, yyyy h:mm:ss AM/PM"/>
  </x:numFmts>
  <x:fonts count="18">
    <x:font>
      <x:sz val="11"/>
      <x:name val="Carlito"/>
    </x:font>
    <x:font>
      <x:b/>
      <x:sz val="19"/>
      <x:color rgb="FF171A18"/>
      <x:name val="Nunito"/>
    </x:font>
    <x:font>
      <x:sz val="9"/>
      <x:color rgb="FF656A66"/>
      <x:name val="Nunito"/>
    </x:font>
    <x:font>
      <x:b/>
      <x:sz val="11"/>
      <x:color rgb="FF171A18"/>
      <x:name val="Nunito"/>
    </x:font>
    <x:font>
      <x:sz val="9"/>
      <x:color rgb="FF171A18"/>
      <x:name val="Nunito"/>
    </x:font>
    <x:font>
      <x:b/>
      <x:sz val="9"/>
      <x:color rgb="FF222623"/>
      <x:name val="Nunito"/>
    </x:font>
    <x:font>
      <x:b/>
      <x:sz val="9"/>
      <x:color rgb="FF171A18"/>
      <x:name val="Nunito"/>
    </x:font>
    <x:font>
      <x:b/>
      <x:sz val="9"/>
      <x:color rgb="FF233C2E"/>
      <x:name val="Nunito"/>
    </x:font>
    <x:font>
      <x:sz val="8"/>
      <x:color rgb="FF8A8F8B"/>
      <x:name val="Nunito"/>
    </x:font>
    <x:font>
      <x:b/>
      <x:sz val="8"/>
      <x:color rgb="FF656A66"/>
      <x:name val="Nunito"/>
    </x:font>
    <x:font>
      <x:b/>
      <x:sz val="8"/>
      <x:color rgb="FF425D70"/>
      <x:name val="Nunito"/>
    </x:font>
    <x:font>
      <x:b/>
      <x:sz val="9"/>
      <x:color rgb="FF656A66"/>
      <x:name val="Nunito"/>
    </x:font>
    <x:font>
      <x:b/>
      <x:sz val="20"/>
      <x:color rgb="FF171A18"/>
      <x:name val="Nunito"/>
    </x:font>
    <x:font>
      <x:b/>
      <x:sz val="9"/>
      <x:color rgb="FF365646"/>
      <x:name val="Nunito"/>
    </x:font>
    <x:font>
      <x:b/>
      <x:sz val="20"/>
      <x:color rgb="FF294537"/>
      <x:name val="Nunito"/>
    </x:font>
    <x:font>
      <x:b/>
      <x:sz val="10"/>
      <x:color rgb="FF365646"/>
      <x:name val="Nunito"/>
    </x:font>
    <x:font>
      <x:b/>
      <x:sz val="15"/>
      <x:color rgb="FF171A18"/>
      <x:name val="Nunito"/>
    </x:font>
    <x:font>
      <x:b/>
      <x:sz val="7"/>
      <x:color rgb="FF656A66"/>
      <x:name val="Nunito"/>
    </x:font>
  </x:fonts>
  <x:fills count="56">
    <x:fill>
      <x:patternFill patternType="none"/>
    </x:fill>
    <x:fill>
      <x:patternFill patternType="gray125"/>
    </x:fill>
    <x:fill>
      <x:patternFill patternType="solid">
        <x:fgColor rgb="FFF7F7F4"/>
      </x:patternFill>
    </x:fill>
    <x:fill>
      <x:patternFill patternType="solid">
        <x:fgColor rgb="FFF1F2EE"/>
      </x:patternFill>
    </x:fill>
    <x:fill>
      <x:patternFill patternType="solid">
        <x:fgColor rgb="FFFCFCFA"/>
      </x:patternFill>
    </x:fill>
    <x:fill>
      <x:patternFill patternType="solid">
        <x:fgColor rgb="FFEDEFEA"/>
      </x:patternFill>
    </x:fill>
    <x:fill>
      <x:patternFill patternType="solid">
        <x:fgColor rgb="FFFFF9EE"/>
      </x:patternFill>
    </x:fill>
    <x:fill>
      <x:patternFill patternType="solid">
        <x:fgColor rgb="FFE4ECE6"/>
      </x:patternFill>
    </x:fill>
    <x:fill>
      <x:patternFill patternType="solid">
        <x:fgColor rgb="FFF7F0E4"/>
      </x:patternFill>
    </x:fill>
    <x:fill>
      <x:patternFill patternType="solid">
        <x:fgColor rgb="FFEDF2EE"/>
      </x:patternFill>
    </x:fill>
    <x:fill>
      <x:patternFill patternType="solid">
        <x:fgColor rgb="FFE7EDF2"/>
      </x:patternFill>
    </x:fill>
    <x:fill>
      <x:patternFill patternType="solid">
        <x:fgColor rgb="FFE7E9E4"/>
      </x:patternFill>
    </x:fill>
    <x:fill>
      <x:patternFill patternType="solid">
        <x:fgColor rgb="FFF3F5F2"/>
      </x:patternFill>
    </x:fill>
    <x:fill>
      <x:patternFill patternType="solid">
        <x:fgColor rgb="FFF7F7F4"/>
      </x:patternFill>
    </x:fill>
    <x:fill>
      <x:patternFill patternType="solid">
        <x:fgColor rgb="FFFCFCFA"/>
      </x:patternFill>
    </x:fill>
    <x:fill>
      <x:patternFill patternType="solid">
        <x:fgColor rgb="FFF1F2EE"/>
      </x:patternFill>
    </x:fill>
    <x:fill>
      <x:patternFill patternType="solid">
        <x:fgColor rgb="FFF7F0E4"/>
      </x:patternFill>
    </x:fill>
    <x:fill>
      <x:patternFill patternType="solid">
        <x:fgColor rgb="FFEDF2EE"/>
      </x:patternFill>
    </x:fill>
    <x:fill>
      <x:patternFill patternType="solid">
        <x:fgColor rgb="FFE7E9E4"/>
      </x:patternFill>
    </x:fill>
    <x:fill>
      <x:patternFill patternType="solid">
        <x:fgColor rgb="FFEDEFEA"/>
      </x:patternFill>
    </x:fill>
    <x:fill>
      <x:patternFill patternType="solid">
        <x:fgColor rgb="FFFFF9EE"/>
      </x:patternFill>
    </x:fill>
    <x:fill>
      <x:patternFill patternType="solid">
        <x:fgColor rgb="FFF3F5F2"/>
      </x:patternFill>
    </x:fill>
    <x:fill>
      <x:patternFill patternType="solid">
        <x:fgColor rgb="FFF7F7F4"/>
      </x:patternFill>
    </x:fill>
    <x:fill>
      <x:patternFill patternType="solid">
        <x:fgColor rgb="FFFCFCFA"/>
      </x:patternFill>
    </x:fill>
    <x:fill>
      <x:patternFill patternType="solid">
        <x:fgColor rgb="FFF1F2EE"/>
      </x:patternFill>
    </x:fill>
    <x:fill>
      <x:patternFill patternType="solid">
        <x:fgColor rgb="FFEDEFEA"/>
      </x:patternFill>
    </x:fill>
    <x:fill>
      <x:patternFill patternType="solid">
        <x:fgColor rgb="FFF3F5F2"/>
      </x:patternFill>
    </x:fill>
    <x:fill>
      <x:patternFill patternType="solid">
        <x:fgColor rgb="FFF7F7F4"/>
      </x:patternFill>
    </x:fill>
    <x:fill>
      <x:patternFill patternType="solid">
        <x:fgColor rgb="FFF1F2EE"/>
      </x:patternFill>
    </x:fill>
    <x:fill>
      <x:patternFill patternType="solid">
        <x:fgColor rgb="FFE4ECE6"/>
      </x:patternFill>
    </x:fill>
    <x:fill>
      <x:patternFill patternType="solid">
        <x:fgColor rgb="FFFCFCFA"/>
      </x:patternFill>
    </x:fill>
    <x:fill>
      <x:patternFill patternType="solid">
        <x:fgColor rgb="FFDDEBE3"/>
      </x:patternFill>
    </x:fill>
    <x:fill>
      <x:patternFill patternType="solid">
        <x:fgColor rgb="FFEDEFEA"/>
      </x:patternFill>
    </x:fill>
    <x:fill>
      <x:patternFill patternType="solid">
        <x:fgColor rgb="FFF7F7F4"/>
      </x:patternFill>
    </x:fill>
    <x:fill>
      <x:patternFill patternType="solid">
        <x:fgColor rgb="FFFCFCFA"/>
      </x:patternFill>
    </x:fill>
    <x:fill>
      <x:patternFill patternType="solid">
        <x:fgColor rgb="FFF1F2EE"/>
      </x:patternFill>
    </x:fill>
    <x:fill>
      <x:patternFill patternType="solid">
        <x:fgColor rgb="FFEDEFEA"/>
      </x:patternFill>
    </x:fill>
    <x:fill>
      <x:patternFill patternType="solid">
        <x:fgColor rgb="FFF3F5F2"/>
      </x:patternFill>
    </x:fill>
    <x:fill>
      <x:patternFill patternType="solid">
        <x:fgColor rgb="FFE4ECE6"/>
      </x:patternFill>
    </x:fill>
    <x:fill>
      <x:patternFill patternType="solid">
        <x:fgColor rgb="FFF7F7F4"/>
      </x:patternFill>
    </x:fill>
    <x:fill>
      <x:patternFill patternType="solid">
        <x:fgColor rgb="FFE4ECE6"/>
      </x:patternFill>
    </x:fill>
    <x:fill>
      <x:patternFill patternType="solid">
        <x:fgColor rgb="FFEDEFEA"/>
      </x:patternFill>
    </x:fill>
    <x:fill>
      <x:patternFill patternType="solid">
        <x:fgColor rgb="FFF1F2EE"/>
      </x:patternFill>
    </x:fill>
    <x:fill>
      <x:patternFill patternType="solid">
        <x:fgColor rgb="FFF7F7F4"/>
      </x:patternFill>
    </x:fill>
    <x:fill>
      <x:patternFill patternType="solid">
        <x:fgColor rgb="FFEDEFEA"/>
      </x:patternFill>
    </x:fill>
    <x:fill>
      <x:patternFill patternType="solid">
        <x:fgColor rgb="FFF3F5F2"/>
      </x:patternFill>
    </x:fill>
    <x:fill>
      <x:patternFill patternType="solid">
        <x:fgColor rgb="FFE4ECE6"/>
      </x:patternFill>
    </x:fill>
    <x:fill>
      <x:patternFill patternType="solid">
        <x:fgColor rgb="FFFCFCFA"/>
      </x:patternFill>
    </x:fill>
    <x:fill>
      <x:patternFill patternType="solid">
        <x:fgColor rgb="FFFFF9EE"/>
      </x:patternFill>
    </x:fill>
    <x:fill>
      <x:patternFill patternType="solid">
        <x:fgColor rgb="FFF7F7F4"/>
      </x:patternFill>
    </x:fill>
    <x:fill>
      <x:patternFill patternType="solid">
        <x:fgColor rgb="FFEDEFEA"/>
      </x:patternFill>
    </x:fill>
    <x:fill>
      <x:patternFill patternType="solid">
        <x:fgColor rgb="FFF3F5F2"/>
      </x:patternFill>
    </x:fill>
    <x:fill>
      <x:patternFill patternType="solid">
        <x:fgColor rgb="FFF7F7F4"/>
      </x:patternFill>
    </x:fill>
    <x:fill>
      <x:patternFill patternType="solid">
        <x:fgColor rgb="FFF1F2EE"/>
      </x:patternFill>
    </x:fill>
    <x:fill>
      <x:patternFill patternType="solid">
        <x:fgColor rgb="FFFCFCFA"/>
      </x:patternFill>
    </x:fill>
    <x:fill>
      <x:patternFill patternType="solid">
        <x:fgColor rgb="FFDDEBE3"/>
      </x:patternFill>
    </x:fill>
  </x:fills>
  <x:borders count="65">
    <x:border/>
    <x:border/>
    <x:border/>
    <x:border/>
    <x:border/>
    <x:border/>
    <x:border>
      <x:left style="thin">
        <x:color rgb="FFD9DDD7"/>
      </x:left>
      <x:top style="thin">
        <x:color rgb="FFD9DDD7"/>
      </x:top>
      <x:bottom style="thin">
        <x:color rgb="FFD9DDD7"/>
      </x:bottom>
    </x:border>
    <x:border>
      <x:top style="thin">
        <x:color rgb="FFD9DDD7"/>
      </x:top>
      <x:bottom style="thin">
        <x:color rgb="FFD9DDD7"/>
      </x:bottom>
    </x:border>
    <x:border>
      <x:right style="thin">
        <x:color rgb="FFD9DDD7"/>
      </x:right>
      <x:top style="thin">
        <x:color rgb="FFD9DDD7"/>
      </x:top>
      <x:bottom style="thin">
        <x:color rgb="FFD9DDD7"/>
      </x:bottom>
    </x:border>
    <x:border>
      <x:left style="thin">
        <x:color rgb="FFD9DDD7"/>
      </x:left>
      <x:top style="thin">
        <x:color rgb="FFD9DDD7"/>
      </x:top>
      <x:bottom style="thin">
        <x:color rgb="FFD9DDD7"/>
      </x:bottom>
    </x:border>
    <x:border>
      <x:top style="thin">
        <x:color rgb="FFD9DDD7"/>
      </x:top>
      <x:bottom style="thin">
        <x:color rgb="FFD9DDD7"/>
      </x:bottom>
    </x:border>
    <x:border>
      <x:right style="thin">
        <x:color rgb="FFD9DDD7"/>
      </x:right>
      <x:top style="thin">
        <x:color rgb="FFD9DDD7"/>
      </x:top>
      <x:bottom style="thin">
        <x:color rgb="FFD9DDD7"/>
      </x:bottom>
    </x:border>
    <x:border/>
    <x:border/>
    <x:border/>
    <x:border/>
    <x:border>
      <x:left style="thin">
        <x:color rgb="FFBFD1C3"/>
      </x:left>
      <x:top style="thin">
        <x:color rgb="FFBFD1C3"/>
      </x:top>
      <x:bottom style="thin">
        <x:color rgb="FFBFD1C3"/>
      </x:bottom>
    </x:border>
    <x:border>
      <x:top style="thin">
        <x:color rgb="FFBFD1C3"/>
      </x:top>
      <x:bottom style="thin">
        <x:color rgb="FFBFD1C3"/>
      </x:bottom>
    </x:border>
    <x:border>
      <x:right style="thin">
        <x:color rgb="FFBFD1C3"/>
      </x:right>
      <x:top style="thin">
        <x:color rgb="FFBFD1C3"/>
      </x:top>
      <x:bottom style="thin">
        <x:color rgb="FFBFD1C3"/>
      </x:bottom>
    </x:border>
    <x:border>
      <x:left style="thin">
        <x:color rgb="FFBFD1C3"/>
      </x:left>
      <x:top style="thin">
        <x:color rgb="FFBFD1C3"/>
      </x:top>
      <x:bottom style="thin">
        <x:color rgb="FFBFD1C3"/>
      </x:bottom>
    </x:border>
    <x:border>
      <x:top style="thin">
        <x:color rgb="FFBFD1C3"/>
      </x:top>
      <x:bottom style="thin">
        <x:color rgb="FFBFD1C3"/>
      </x:bottom>
    </x:border>
    <x:border>
      <x:right style="thin">
        <x:color rgb="FFBFD1C3"/>
      </x:right>
      <x:top style="thin">
        <x:color rgb="FFBFD1C3"/>
      </x:top>
      <x:bottom style="thin">
        <x:color rgb="FFBFD1C3"/>
      </x:bottom>
    </x:border>
    <x:border/>
    <x:border/>
    <x:border/>
    <x:border/>
    <x:border/>
    <x:border/>
    <x:border/>
    <x:border>
      <x:left style="thin">
        <x:color rgb="FFD9DDD7"/>
      </x:left>
      <x:top style="thin">
        <x:color rgb="FFD9DDD7"/>
      </x:top>
    </x:border>
    <x:border>
      <x:top style="thin">
        <x:color rgb="FFD9DDD7"/>
      </x:top>
    </x:border>
    <x:border>
      <x:right style="thin">
        <x:color rgb="FFD9DDD7"/>
      </x:right>
      <x:top style="thin">
        <x:color rgb="FFD9DDD7"/>
      </x:top>
    </x:border>
    <x:border>
      <x:left style="thin">
        <x:color rgb="FFD9DDD7"/>
      </x:left>
    </x:border>
    <x:border>
      <x:right style="thin">
        <x:color rgb="FFD9DDD7"/>
      </x:right>
    </x:border>
    <x:border>
      <x:left style="thin">
        <x:color rgb="FFD9DDD7"/>
      </x:left>
      <x:bottom style="thin">
        <x:color rgb="FFD9DDD7"/>
      </x:bottom>
    </x:border>
    <x:border>
      <x:bottom style="thin">
        <x:color rgb="FFD9DDD7"/>
      </x:bottom>
    </x:border>
    <x:border>
      <x:right style="thin">
        <x:color rgb="FFD9DDD7"/>
      </x:right>
      <x:bottom style="thin">
        <x:color rgb="FFD9DDD7"/>
      </x:bottom>
    </x:border>
    <x:border>
      <x:left style="thin">
        <x:color rgb="FF9EBEAA"/>
      </x:left>
      <x:top style="thin">
        <x:color rgb="FF9EBEAA"/>
      </x:top>
    </x:border>
    <x:border>
      <x:top style="thin">
        <x:color rgb="FF9EBEAA"/>
      </x:top>
    </x:border>
    <x:border>
      <x:right style="thin">
        <x:color rgb="FF9EBEAA"/>
      </x:right>
      <x:top style="thin">
        <x:color rgb="FF9EBEAA"/>
      </x:top>
    </x:border>
    <x:border>
      <x:left style="thin">
        <x:color rgb="FF9EBEAA"/>
      </x:left>
    </x:border>
    <x:border>
      <x:right style="thin">
        <x:color rgb="FF9EBEAA"/>
      </x:right>
    </x:border>
    <x:border>
      <x:left style="thin">
        <x:color rgb="FF9EBEAA"/>
      </x:left>
      <x:bottom style="thin">
        <x:color rgb="FF9EBEAA"/>
      </x:bottom>
    </x:border>
    <x:border>
      <x:bottom style="thin">
        <x:color rgb="FF9EBEAA"/>
      </x:bottom>
    </x:border>
    <x:border>
      <x:right style="thin">
        <x:color rgb="FF9EBEAA"/>
      </x:right>
      <x:bottom style="thin">
        <x:color rgb="FF9EBEAA"/>
      </x:bottom>
    </x:border>
    <x:border/>
    <x:border/>
    <x:border/>
    <x:border/>
    <x:border>
      <x:left style="thin">
        <x:color rgb="FFD9DDD7"/>
      </x:left>
      <x:right style="thin">
        <x:color rgb="FFD9DDD7"/>
      </x:right>
      <x:top style="thin">
        <x:color rgb="FFD9DDD7"/>
      </x:top>
      <x:bottom style="thin">
        <x:color rgb="FFD9DDD7"/>
      </x:bottom>
    </x:border>
    <x:border/>
    <x:border/>
    <x:border/>
    <x:border/>
    <x:border/>
    <x:border/>
    <x:border/>
    <x:border/>
    <x:border/>
    <x:border/>
    <x:border/>
    <x:border/>
    <x:border/>
    <x:border/>
    <x:border/>
  </x:borders>
  <x:cellStyleXfs count="1">
    <x:xf numFmtId="0" fontId="0" fillId="0" borderId="0"/>
  </x:cellStyleXfs>
  <x:cellXfs count="76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bottom"/>
    </x:xf>
    <x:xf numFmtId="0" fontId="1" fillId="2" borderId="1" xfId="0" applyNumberFormat="1" applyFont="1" applyFill="1" applyBorder="1"/>
    <x:xf numFmtId="0" fontId="1" fillId="2" borderId="1" xfId="0" applyNumberFormat="1" applyFont="1" applyFill="1" applyBorder="1" applyAlignment="1">
      <x:alignment vertical="bottom"/>
    </x:xf>
    <x:xf numFmtId="0" fontId="2" fillId="2" borderId="0" xfId="0" applyNumberFormat="1" applyFont="1" applyFill="1" applyBorder="1"/>
    <x:xf numFmtId="0" fontId="2" fillId="2" borderId="0" xfId="0" applyNumberFormat="1" applyFont="1" applyFill="1" applyBorder="1" applyAlignment="1">
      <x:alignment vertical="top"/>
    </x:xf>
    <x:xf numFmtId="0" fontId="2" fillId="2" borderId="1" xfId="0" applyNumberFormat="1" applyFont="1" applyFill="1" applyBorder="1"/>
    <x:xf numFmtId="0" fontId="2" fillId="2" borderId="1" xfId="0" applyNumberFormat="1" applyFont="1" applyFill="1" applyBorder="1" applyAlignment="1">
      <x:alignment vertical="top"/>
    </x:xf>
    <x:xf numFmtId="0" fontId="0" fillId="2" borderId="2" xfId="0" applyNumberFormat="1" applyFont="1" applyFill="1" applyBorder="1"/>
    <x:xf numFmtId="0" fontId="0" fillId="2" borderId="3"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4" xfId="0" applyNumberFormat="1" applyFont="1" applyFill="1" applyBorder="1"/>
    <x:xf numFmtId="0" fontId="3" fillId="3" borderId="4"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5" xfId="0" applyNumberFormat="1" applyFont="1" applyFill="1" applyBorder="1"/>
    <x:xf numFmtId="0" fontId="3" fillId="3" borderId="5"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6" xfId="0" applyNumberFormat="1" applyFont="1" applyFill="1" applyBorder="1" applyAlignment="1">
      <x:alignment vertical="center"/>
    </x:xf>
    <x:xf numFmtId="0" fontId="4" fillId="4" borderId="7" xfId="0" applyNumberFormat="1" applyFont="1" applyFill="1" applyBorder="1" applyAlignment="1">
      <x:alignment vertical="center"/>
    </x:xf>
    <x:xf numFmtId="0" fontId="4" fillId="4" borderId="8"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9" xfId="0" applyNumberFormat="1" applyFont="1" applyFill="1" applyBorder="1"/>
    <x:xf numFmtId="0" fontId="4" fillId="4" borderId="10" xfId="0" applyNumberFormat="1" applyFont="1" applyFill="1" applyBorder="1"/>
    <x:xf numFmtId="0" fontId="4" fillId="4" borderId="11" xfId="0" applyNumberFormat="1" applyFont="1" applyFill="1" applyBorder="1"/>
    <x:xf numFmtId="0" fontId="4" fillId="4" borderId="9" xfId="0" applyNumberFormat="1" applyFont="1" applyFill="1" applyBorder="1" applyAlignment="1">
      <x:alignment vertical="center"/>
    </x:xf>
    <x:xf numFmtId="0" fontId="4" fillId="4" borderId="10" xfId="0" applyNumberFormat="1" applyFont="1" applyFill="1" applyBorder="1" applyAlignment="1">
      <x:alignment vertical="center"/>
    </x:xf>
    <x:xf numFmtId="0" fontId="4" fillId="4" borderId="1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12" xfId="0" applyNumberFormat="1" applyFont="1" applyFill="1" applyBorder="1"/>
    <x:xf numFmtId="0" fontId="5" fillId="5" borderId="12" xfId="0" applyNumberFormat="1" applyFont="1" applyFill="1" applyBorder="1" applyAlignment="1">
      <x:alignment wrapText="1"/>
    </x:xf>
    <x:xf numFmtId="0" fontId="5" fillId="5" borderId="12"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5" borderId="1" xfId="0" applyNumberFormat="1" applyFont="1" applyFill="1" applyBorder="1"/>
    <x:xf numFmtId="0" fontId="5" fillId="5" borderId="1" xfId="0" applyNumberFormat="1" applyFont="1" applyFill="1" applyBorder="1"/>
    <x:xf numFmtId="0" fontId="5" fillId="5" borderId="13" xfId="0" applyNumberFormat="1" applyFont="1" applyFill="1" applyBorder="1"/>
    <x:xf numFmtId="0" fontId="5" fillId="5" borderId="13" xfId="0" applyNumberFormat="1" applyFont="1" applyFill="1" applyBorder="1" applyAlignment="1">
      <x:alignment wrapText="1"/>
    </x:xf>
    <x:xf numFmtId="0" fontId="5" fillId="5" borderId="13" xfId="0" applyNumberFormat="1" applyFont="1" applyFill="1" applyBorder="1" applyAlignment="1">
      <x:alignment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4" xfId="0" applyNumberFormat="1" applyFont="1" applyFill="1" applyBorder="1"/>
    <x:xf numFmtId="0" fontId="4" fillId="0" borderId="14"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14" xfId="0" applyNumberFormat="1" applyFont="1" applyFill="1" applyBorder="1" applyAlignment="1">
      <x:alignment vertical="center"/>
    </x:xf>
    <x:xf numFmtId="0" fontId="4" fillId="0" borderId="1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5" xfId="0" applyNumberFormat="1" applyFont="1" applyFill="1" applyBorder="1"/>
    <x:xf numFmtId="0" fontId="4" fillId="0" borderId="15"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0" borderId="15" xfId="0" applyNumberFormat="1" applyFont="1" applyFill="1" applyBorder="1" applyAlignment="1">
      <x:alignment vertical="center"/>
    </x:xf>
    <x:xf numFmtId="0" fontId="4" fillId="0" borderId="15"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0" xfId="0" applyNumberFormat="1" applyFont="1" applyFill="1" applyBorder="1" applyAlignment="1">
      <x:alignment vertical="center"/>
    </x:xf>
    <x:xf numFmtId="0" fontId="4" fillId="6"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14" xfId="0" applyNumberFormat="1" applyFont="1" applyFill="1" applyBorder="1" applyAlignment="1">
      <x:alignment vertical="center"/>
    </x:xf>
    <x:xf numFmtId="0" fontId="4" fillId="6" borderId="14"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1" xfId="0" applyNumberFormat="1" applyFont="1" applyFill="1" applyBorder="1" applyAlignment="1">
      <x:alignment vertical="center"/>
    </x:xf>
    <x:xf numFmtId="0" fontId="4" fillId="6"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4" fillId="6" borderId="15" xfId="0" applyNumberFormat="1" applyFont="1" applyFill="1" applyBorder="1" applyAlignment="1">
      <x:alignment vertical="center"/>
    </x:xf>
    <x:xf numFmtId="0" fontId="4" fillId="6" borderId="15"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4" fillId="6" borderId="0" xfId="0" applyNumberFormat="1" applyFont="1" applyFill="1" applyBorder="1" applyAlignment="1">
      <x:alignment vertical="center"/>
    </x:xf>
    <x:xf numFmtId="200" fontId="4" fillId="6" borderId="14" xfId="0" applyNumberFormat="1" applyFont="1" applyFill="1" applyBorder="1" applyAlignment="1">
      <x:alignment vertical="center"/>
    </x:xf>
    <x:xf numFmtId="200" fontId="4" fillId="6" borderId="1" xfId="0" applyNumberFormat="1" applyFont="1" applyFill="1" applyBorder="1" applyAlignment="1">
      <x:alignment vertical="center"/>
    </x:xf>
    <x:xf numFmtId="200" fontId="4" fillId="6" borderId="15" xfId="0" applyNumberFormat="1" applyFont="1" applyFill="1" applyBorder="1" applyAlignment="1">
      <x:alignment vertical="center"/>
    </x:xf>
    <x:xf numFmtId="201" fontId="4" fillId="6" borderId="0" xfId="0" applyNumberFormat="1" applyFont="1" applyFill="1" applyBorder="1" applyAlignment="1">
      <x:alignment vertical="center"/>
    </x:xf>
    <x:xf numFmtId="201" fontId="4" fillId="6" borderId="14" xfId="0" applyNumberFormat="1" applyFont="1" applyFill="1" applyBorder="1" applyAlignment="1">
      <x:alignment vertical="center"/>
    </x:xf>
    <x:xf numFmtId="201" fontId="4" fillId="6" borderId="1" xfId="0" applyNumberFormat="1" applyFont="1" applyFill="1" applyBorder="1" applyAlignment="1">
      <x:alignment vertical="center"/>
    </x:xf>
    <x:xf numFmtId="201" fontId="4" fillId="6" borderId="15" xfId="0" applyNumberFormat="1" applyFont="1" applyFill="1" applyBorder="1" applyAlignment="1">
      <x:alignment vertical="center"/>
    </x:xf>
    <x:xf numFmtId="0" fontId="6" fillId="3" borderId="0" xfId="0" applyNumberFormat="1" applyFont="1" applyFill="1" applyBorder="1"/>
    <x:xf numFmtId="0" fontId="6" fillId="3" borderId="6" xfId="0" applyNumberFormat="1" applyFont="1" applyFill="1" applyBorder="1"/>
    <x:xf numFmtId="0" fontId="6" fillId="3" borderId="8" xfId="0" applyNumberFormat="1" applyFont="1" applyFill="1" applyBorder="1"/>
    <x:xf numFmtId="0" fontId="6" fillId="3" borderId="6" xfId="0" applyNumberFormat="1" applyFont="1" applyFill="1" applyBorder="1" applyAlignment="1">
      <x:alignment horizontal="center"/>
    </x:xf>
    <x:xf numFmtId="0" fontId="6" fillId="3" borderId="8" xfId="0" applyNumberFormat="1" applyFont="1" applyFill="1" applyBorder="1" applyAlignment="1">
      <x:alignment horizontal="center"/>
    </x:xf>
    <x:xf numFmtId="0" fontId="6" fillId="3" borderId="6" xfId="0" applyNumberFormat="1" applyFont="1" applyFill="1" applyBorder="1" applyAlignment="1">
      <x:alignment horizontal="center" vertical="center"/>
    </x:xf>
    <x:xf numFmtId="0" fontId="6" fillId="3" borderId="8" xfId="0" applyNumberFormat="1" applyFont="1" applyFill="1" applyBorder="1" applyAlignment="1">
      <x:alignment horizontal="center" vertical="center"/>
    </x:xf>
    <x:xf numFmtId="0" fontId="6" fillId="3" borderId="1" xfId="0" applyNumberFormat="1" applyFont="1" applyFill="1" applyBorder="1"/>
    <x:xf numFmtId="0" fontId="6" fillId="3" borderId="9" xfId="0" applyNumberFormat="1" applyFont="1" applyFill="1" applyBorder="1"/>
    <x:xf numFmtId="0" fontId="6" fillId="3" borderId="11" xfId="0" applyNumberFormat="1" applyFont="1" applyFill="1" applyBorder="1"/>
    <x:xf numFmtId="0" fontId="6" fillId="3" borderId="9" xfId="0" applyNumberFormat="1" applyFont="1" applyFill="1" applyBorder="1" applyAlignment="1">
      <x:alignment horizontal="center"/>
    </x:xf>
    <x:xf numFmtId="0" fontId="6" fillId="3" borderId="11" xfId="0" applyNumberFormat="1" applyFont="1" applyFill="1" applyBorder="1" applyAlignment="1">
      <x:alignment horizontal="center"/>
    </x:xf>
    <x:xf numFmtId="0" fontId="6" fillId="3" borderId="9" xfId="0" applyNumberFormat="1" applyFont="1" applyFill="1" applyBorder="1" applyAlignment="1">
      <x:alignment horizontal="center" vertical="center"/>
    </x:xf>
    <x:xf numFmtId="0" fontId="6" fillId="3" borderId="11" xfId="0" applyNumberFormat="1" applyFont="1" applyFill="1" applyBorder="1" applyAlignment="1">
      <x:alignment horizontal="center" vertical="center"/>
    </x:xf>
    <x:xf numFmtId="0" fontId="0" fillId="7" borderId="0" xfId="0" applyNumberFormat="1" applyFont="1" applyFill="1" applyBorder="1"/>
    <x:xf numFmtId="0" fontId="7" fillId="7" borderId="0" xfId="0" applyNumberFormat="1" applyFont="1" applyFill="1" applyBorder="1"/>
    <x:xf numFmtId="0" fontId="7" fillId="7" borderId="16" xfId="0" applyNumberFormat="1" applyFont="1" applyFill="1" applyBorder="1"/>
    <x:xf numFmtId="0" fontId="7" fillId="7" borderId="17" xfId="0" applyNumberFormat="1" applyFont="1" applyFill="1" applyBorder="1"/>
    <x:xf numFmtId="0" fontId="7" fillId="7" borderId="18" xfId="0" applyNumberFormat="1" applyFont="1" applyFill="1" applyBorder="1"/>
    <x:xf numFmtId="0" fontId="7" fillId="7" borderId="16" xfId="0" applyNumberFormat="1" applyFont="1" applyFill="1" applyBorder="1" applyAlignment="1">
      <x:alignment horizontal="center"/>
    </x:xf>
    <x:xf numFmtId="0" fontId="7" fillId="7" borderId="17" xfId="0" applyNumberFormat="1" applyFont="1" applyFill="1" applyBorder="1" applyAlignment="1">
      <x:alignment horizontal="center"/>
    </x:xf>
    <x:xf numFmtId="0" fontId="7" fillId="7" borderId="18" xfId="0" applyNumberFormat="1" applyFont="1" applyFill="1" applyBorder="1" applyAlignment="1">
      <x:alignment horizontal="center"/>
    </x:xf>
    <x:xf numFmtId="0" fontId="7" fillId="7" borderId="16" xfId="0" applyNumberFormat="1" applyFont="1" applyFill="1" applyBorder="1" applyAlignment="1">
      <x:alignment horizontal="center" vertical="center"/>
    </x:xf>
    <x:xf numFmtId="0" fontId="7" fillId="7" borderId="17" xfId="0" applyNumberFormat="1" applyFont="1" applyFill="1" applyBorder="1" applyAlignment="1">
      <x:alignment horizontal="center" vertical="center"/>
    </x:xf>
    <x:xf numFmtId="0" fontId="7" fillId="7" borderId="18" xfId="0" applyNumberFormat="1" applyFont="1" applyFill="1" applyBorder="1" applyAlignment="1">
      <x:alignment horizontal="center" vertical="center"/>
    </x:xf>
    <x:xf numFmtId="0" fontId="0" fillId="7" borderId="1" xfId="0" applyNumberFormat="1" applyFont="1" applyFill="1" applyBorder="1"/>
    <x:xf numFmtId="0" fontId="7" fillId="7" borderId="1" xfId="0" applyNumberFormat="1" applyFont="1" applyFill="1" applyBorder="1"/>
    <x:xf numFmtId="0" fontId="7" fillId="7" borderId="19" xfId="0" applyNumberFormat="1" applyFont="1" applyFill="1" applyBorder="1"/>
    <x:xf numFmtId="0" fontId="7" fillId="7" borderId="20" xfId="0" applyNumberFormat="1" applyFont="1" applyFill="1" applyBorder="1"/>
    <x:xf numFmtId="0" fontId="7" fillId="7" borderId="21" xfId="0" applyNumberFormat="1" applyFont="1" applyFill="1" applyBorder="1"/>
    <x:xf numFmtId="0" fontId="7" fillId="7" borderId="19" xfId="0" applyNumberFormat="1" applyFont="1" applyFill="1" applyBorder="1" applyAlignment="1">
      <x:alignment horizontal="center"/>
    </x:xf>
    <x:xf numFmtId="0" fontId="7" fillId="7" borderId="20" xfId="0" applyNumberFormat="1" applyFont="1" applyFill="1" applyBorder="1" applyAlignment="1">
      <x:alignment horizontal="center"/>
    </x:xf>
    <x:xf numFmtId="0" fontId="7" fillId="7" borderId="21" xfId="0" applyNumberFormat="1" applyFont="1" applyFill="1" applyBorder="1" applyAlignment="1">
      <x:alignment horizontal="center"/>
    </x:xf>
    <x:xf numFmtId="0" fontId="7" fillId="7" borderId="19" xfId="0" applyNumberFormat="1" applyFont="1" applyFill="1" applyBorder="1" applyAlignment="1">
      <x:alignment horizontal="center" vertical="center"/>
    </x:xf>
    <x:xf numFmtId="0" fontId="7" fillId="7" borderId="20" xfId="0" applyNumberFormat="1" applyFont="1" applyFill="1" applyBorder="1" applyAlignment="1">
      <x:alignment horizontal="center" vertical="center"/>
    </x:xf>
    <x:xf numFmtId="0" fontId="7" fillId="7" borderId="21" xfId="0" applyNumberFormat="1" applyFont="1" applyFill="1" applyBorder="1" applyAlignment="1">
      <x:alignment horizontal="center" vertical="center"/>
    </x:xf>
    <x:xf numFmtId="0" fontId="6" fillId="4" borderId="0"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8" xfId="0" applyNumberFormat="1" applyFont="1" applyFill="1" applyBorder="1"/>
    <x:xf numFmtId="0" fontId="6" fillId="4" borderId="6" xfId="0" applyNumberFormat="1" applyFont="1" applyFill="1" applyBorder="1" applyAlignment="1">
      <x:alignment horizontal="center"/>
    </x:xf>
    <x:xf numFmtId="0" fontId="6" fillId="4" borderId="7" xfId="0" applyNumberFormat="1" applyFont="1" applyFill="1" applyBorder="1" applyAlignment="1">
      <x:alignment horizontal="center"/>
    </x:xf>
    <x:xf numFmtId="0" fontId="6" fillId="4" borderId="8" xfId="0" applyNumberFormat="1" applyFont="1" applyFill="1" applyBorder="1" applyAlignment="1">
      <x:alignment horizontal="center"/>
    </x:xf>
    <x:xf numFmtId="0" fontId="6" fillId="4" borderId="6" xfId="0" applyNumberFormat="1" applyFont="1" applyFill="1" applyBorder="1" applyAlignment="1">
      <x:alignment horizontal="center" vertical="center"/>
    </x:xf>
    <x:xf numFmtId="0" fontId="6" fillId="4" borderId="7" xfId="0" applyNumberFormat="1" applyFont="1" applyFill="1" applyBorder="1" applyAlignment="1">
      <x:alignment horizontal="center" vertical="center"/>
    </x:xf>
    <x:xf numFmtId="0" fontId="6" fillId="4" borderId="8" xfId="0" applyNumberFormat="1" applyFont="1" applyFill="1" applyBorder="1" applyAlignment="1">
      <x:alignment horizontal="center" vertical="center"/>
    </x:xf>
    <x:xf numFmtId="0" fontId="6" fillId="4" borderId="1" xfId="0" applyNumberFormat="1" applyFont="1" applyFill="1" applyBorder="1"/>
    <x:xf numFmtId="0" fontId="6" fillId="4" borderId="9" xfId="0" applyNumberFormat="1" applyFont="1" applyFill="1" applyBorder="1"/>
    <x:xf numFmtId="0" fontId="6" fillId="4" borderId="10" xfId="0" applyNumberFormat="1" applyFont="1" applyFill="1" applyBorder="1"/>
    <x:xf numFmtId="0" fontId="6" fillId="4" borderId="11" xfId="0" applyNumberFormat="1" applyFont="1" applyFill="1" applyBorder="1"/>
    <x:xf numFmtId="0" fontId="6" fillId="4" borderId="9" xfId="0" applyNumberFormat="1" applyFont="1" applyFill="1" applyBorder="1" applyAlignment="1">
      <x:alignment horizontal="center"/>
    </x:xf>
    <x:xf numFmtId="0" fontId="6" fillId="4" borderId="10" xfId="0" applyNumberFormat="1" applyFont="1" applyFill="1" applyBorder="1" applyAlignment="1">
      <x:alignment horizontal="center"/>
    </x:xf>
    <x:xf numFmtId="0" fontId="6" fillId="4" borderId="11" xfId="0" applyNumberFormat="1" applyFont="1" applyFill="1" applyBorder="1" applyAlignment="1">
      <x:alignment horizontal="center"/>
    </x:xf>
    <x:xf numFmtId="0" fontId="6" fillId="4" borderId="9" xfId="0" applyNumberFormat="1" applyFont="1" applyFill="1" applyBorder="1" applyAlignment="1">
      <x:alignment horizontal="center" vertical="center"/>
    </x:xf>
    <x:xf numFmtId="0" fontId="6" fillId="4" borderId="10" xfId="0" applyNumberFormat="1" applyFont="1" applyFill="1" applyBorder="1" applyAlignment="1">
      <x:alignment horizontal="center" vertical="center"/>
    </x:xf>
    <x:xf numFmtId="0" fontId="6" fillId="4" borderId="11"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right"/>
    </x:xf>
    <x:xf numFmtId="0" fontId="8" fillId="2" borderId="0" xfId="0" applyNumberFormat="1" applyFont="1" applyFill="1" applyBorder="1" applyAlignment="1">
      <x:alignment horizontal="right" vertical="center"/>
    </x:xf>
    <x:xf numFmtId="0" fontId="8" fillId="2" borderId="1" xfId="0" applyNumberFormat="1" applyFont="1" applyFill="1" applyBorder="1"/>
    <x:xf numFmtId="0" fontId="8" fillId="2" borderId="1" xfId="0" applyNumberFormat="1" applyFont="1" applyFill="1" applyBorder="1" applyAlignment="1">
      <x:alignment horizontal="right"/>
    </x:xf>
    <x:xf numFmtId="0" fontId="8" fillId="2" borderId="1" xfId="0" applyNumberFormat="1" applyFont="1" applyFill="1" applyBorder="1" applyAlignment="1">
      <x:alignment horizontal="right" vertical="center"/>
    </x:xf>
    <x:xf numFmtId="0" fontId="2" fillId="3" borderId="0" xfId="0" applyNumberFormat="1" applyFont="1" applyFill="1" applyBorder="1"/>
    <x:xf numFmtId="0" fontId="2" fillId="3" borderId="2" xfId="0" applyNumberFormat="1" applyFont="1" applyFill="1" applyBorder="1"/>
    <x:xf numFmtId="0" fontId="2" fillId="3" borderId="2" xfId="0" applyNumberFormat="1" applyFont="1" applyFill="1" applyBorder="1" applyAlignment="1">
      <x:alignment vertical="center"/>
    </x:xf>
    <x:xf numFmtId="0" fontId="2" fillId="3" borderId="1" xfId="0" applyNumberFormat="1" applyFont="1" applyFill="1" applyBorder="1"/>
    <x:xf numFmtId="0" fontId="2" fillId="3" borderId="3" xfId="0" applyNumberFormat="1" applyFont="1" applyFill="1" applyBorder="1"/>
    <x:xf numFmtId="0" fontId="2" fillId="3" borderId="3" xfId="0" applyNumberFormat="1" applyFont="1" applyFill="1" applyBorder="1" applyAlignment="1">
      <x:alignment vertical="center"/>
    </x:xf>
    <x:xf numFmtId="0" fontId="3" fillId="3" borderId="2" xfId="0" applyNumberFormat="1" applyFont="1" applyFill="1" applyBorder="1" applyAlignment="1">
      <x:alignment vertical="center"/>
    </x:xf>
    <x:xf numFmtId="0" fontId="3" fillId="3" borderId="3" xfId="0" applyNumberFormat="1" applyFont="1" applyFill="1" applyBorder="1" applyAlignment="1">
      <x:alignment vertical="center"/>
    </x:xf>
    <x:xf numFmtId="200" fontId="3" fillId="3" borderId="2" xfId="0" applyNumberFormat="1" applyFont="1" applyFill="1" applyBorder="1" applyAlignment="1">
      <x:alignment vertical="center"/>
    </x:xf>
    <x:xf numFmtId="200" fontId="2" fillId="3" borderId="2" xfId="0" applyNumberFormat="1" applyFont="1" applyFill="1" applyBorder="1" applyAlignment="1">
      <x:alignment vertical="center"/>
    </x:xf>
    <x:xf numFmtId="200" fontId="3" fillId="3" borderId="3" xfId="0" applyNumberFormat="1" applyFont="1" applyFill="1" applyBorder="1" applyAlignment="1">
      <x:alignment vertical="center"/>
    </x:xf>
    <x:xf numFmtId="200" fontId="2" fillId="3" borderId="3" xfId="0" applyNumberFormat="1" applyFont="1" applyFill="1" applyBorder="1" applyAlignment="1">
      <x:alignment vertical="center"/>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horizontal="center"/>
    </x:xf>
    <x:xf numFmtId="0" fontId="9" fillId="8" borderId="0" xfId="0" applyNumberFormat="1" applyFont="1" applyFill="1" applyBorder="1" applyAlignment="1">
      <x:alignment horizontal="center" vertical="center"/>
    </x:xf>
    <x:xf numFmtId="0" fontId="0" fillId="8" borderId="1" xfId="0" applyNumberFormat="1" applyFont="1" applyFill="1" applyBorder="1"/>
    <x:xf numFmtId="0" fontId="9" fillId="8" borderId="1" xfId="0" applyNumberFormat="1" applyFont="1" applyFill="1" applyBorder="1"/>
    <x:xf numFmtId="0" fontId="9" fillId="8" borderId="1" xfId="0" applyNumberFormat="1" applyFont="1" applyFill="1" applyBorder="1" applyAlignment="1">
      <x:alignment horizontal="center"/>
    </x:xf>
    <x:xf numFmtId="0" fontId="9" fillId="8" borderId="1" xfId="0" applyNumberFormat="1" applyFont="1" applyFill="1" applyBorder="1" applyAlignment="1">
      <x:alignment horizontal="center" vertical="center"/>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horizontal="center"/>
    </x:xf>
    <x:xf numFmtId="0" fontId="9" fillId="9" borderId="0" xfId="0" applyNumberFormat="1" applyFont="1" applyFill="1" applyBorder="1" applyAlignment="1">
      <x:alignment horizontal="center" vertical="center"/>
    </x:xf>
    <x:xf numFmtId="0" fontId="0" fillId="9" borderId="1" xfId="0" applyNumberFormat="1" applyFont="1" applyFill="1" applyBorder="1"/>
    <x:xf numFmtId="0" fontId="9" fillId="9" borderId="1" xfId="0" applyNumberFormat="1" applyFont="1" applyFill="1" applyBorder="1"/>
    <x:xf numFmtId="0" fontId="9" fillId="9" borderId="1" xfId="0" applyNumberFormat="1" applyFont="1" applyFill="1" applyBorder="1" applyAlignment="1">
      <x:alignment horizontal="center"/>
    </x:xf>
    <x:xf numFmtId="0" fontId="9" fillId="9" borderId="1"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horizontal="center"/>
    </x:xf>
    <x:xf numFmtId="0" fontId="9" fillId="3" borderId="0" xfId="0" applyNumberFormat="1" applyFont="1" applyFill="1" applyBorder="1" applyAlignment="1">
      <x:alignment horizontal="center" vertical="center"/>
    </x:xf>
    <x:xf numFmtId="0" fontId="9" fillId="3" borderId="1" xfId="0" applyNumberFormat="1" applyFont="1" applyFill="1" applyBorder="1"/>
    <x:xf numFmtId="0" fontId="9" fillId="3" borderId="1" xfId="0" applyNumberFormat="1" applyFont="1" applyFill="1" applyBorder="1" applyAlignment="1">
      <x:alignment horizontal="center"/>
    </x:xf>
    <x:xf numFmtId="0" fontId="9" fillId="3" borderId="1" xfId="0" applyNumberFormat="1" applyFont="1" applyFill="1" applyBorder="1" applyAlignment="1">
      <x:alignment horizontal="center"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horizontal="center"/>
    </x:xf>
    <x:xf numFmtId="0" fontId="10" fillId="10" borderId="0" xfId="0" applyNumberFormat="1" applyFont="1" applyFill="1" applyBorder="1" applyAlignment="1">
      <x:alignment horizontal="center" vertical="center"/>
    </x:xf>
    <x:xf numFmtId="0" fontId="0" fillId="10" borderId="1" xfId="0" applyNumberFormat="1" applyFont="1" applyFill="1" applyBorder="1"/>
    <x:xf numFmtId="0" fontId="10" fillId="10" borderId="1" xfId="0" applyNumberFormat="1" applyFont="1" applyFill="1" applyBorder="1"/>
    <x:xf numFmtId="0" fontId="10" fillId="10" borderId="1" xfId="0" applyNumberFormat="1" applyFont="1" applyFill="1" applyBorder="1" applyAlignment="1">
      <x:alignment horizontal="center"/>
    </x:xf>
    <x:xf numFmtId="0" fontId="10" fillId="10" borderId="1"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center"/>
    </x:xf>
    <x:xf numFmtId="0" fontId="9" fillId="11" borderId="0" xfId="0" applyNumberFormat="1" applyFont="1" applyFill="1" applyBorder="1" applyAlignment="1">
      <x:alignment horizontal="center" vertical="center"/>
    </x:xf>
    <x:xf numFmtId="0" fontId="0" fillId="11" borderId="1" xfId="0" applyNumberFormat="1" applyFont="1" applyFill="1" applyBorder="1"/>
    <x:xf numFmtId="0" fontId="9" fillId="11" borderId="1" xfId="0" applyNumberFormat="1" applyFont="1" applyFill="1" applyBorder="1"/>
    <x:xf numFmtId="0" fontId="9" fillId="11" borderId="1" xfId="0" applyNumberFormat="1" applyFont="1" applyFill="1" applyBorder="1" applyAlignment="1">
      <x:alignment horizontal="center"/>
    </x:xf>
    <x:xf numFmtId="0" fontId="9" fillId="11" borderId="1" xfId="0" applyNumberFormat="1" applyFont="1" applyFill="1" applyBorder="1" applyAlignment="1">
      <x:alignment horizontal="center" vertical="center"/>
    </x:xf>
    <x:xf numFmtId="0" fontId="4" fillId="12" borderId="0" xfId="0" applyNumberFormat="1" applyFont="1" applyFill="1" applyBorder="1" applyAlignment="1">
      <x:alignment vertical="center"/>
    </x:xf>
    <x:xf numFmtId="0" fontId="4" fillId="12" borderId="14" xfId="0" applyNumberFormat="1" applyFont="1" applyFill="1" applyBorder="1" applyAlignment="1">
      <x:alignment vertical="center"/>
    </x:xf>
    <x:xf numFmtId="0" fontId="4" fillId="12" borderId="1" xfId="0" applyNumberFormat="1" applyFont="1" applyFill="1" applyBorder="1" applyAlignment="1">
      <x:alignment vertical="center"/>
    </x:xf>
    <x:xf numFmtId="0" fontId="4" fillId="12" borderId="15" xfId="0" applyNumberFormat="1" applyFont="1" applyFill="1" applyBorder="1" applyAlignment="1">
      <x:alignment vertical="center"/>
    </x:xf>
    <x:xf numFmtId="202" fontId="4" fillId="6" borderId="0" xfId="0" applyNumberFormat="1" applyFont="1" applyFill="1" applyBorder="1" applyAlignment="1">
      <x:alignment vertical="center"/>
    </x:xf>
    <x:xf numFmtId="202" fontId="4" fillId="6" borderId="14" xfId="0" applyNumberFormat="1" applyFont="1" applyFill="1" applyBorder="1" applyAlignment="1">
      <x:alignment vertical="center"/>
    </x:xf>
    <x:xf numFmtId="202" fontId="4" fillId="6" borderId="1" xfId="0" applyNumberFormat="1" applyFont="1" applyFill="1" applyBorder="1" applyAlignment="1">
      <x:alignment vertical="center"/>
    </x:xf>
    <x:xf numFmtId="202" fontId="4" fillId="6" borderId="15" xfId="0" applyNumberFormat="1" applyFont="1" applyFill="1" applyBorder="1" applyAlignment="1">
      <x:alignment vertical="center"/>
    </x:xf>
    <x:xf numFmtId="202" fontId="4" fillId="12" borderId="0" xfId="0" applyNumberFormat="1" applyFont="1" applyFill="1" applyBorder="1" applyAlignment="1">
      <x:alignment vertical="center"/>
    </x:xf>
    <x:xf numFmtId="202" fontId="4" fillId="12" borderId="14" xfId="0" applyNumberFormat="1" applyFont="1" applyFill="1" applyBorder="1" applyAlignment="1">
      <x:alignment vertical="center"/>
    </x:xf>
    <x:xf numFmtId="202" fontId="4" fillId="12" borderId="1" xfId="0" applyNumberFormat="1" applyFont="1" applyFill="1" applyBorder="1" applyAlignment="1">
      <x:alignment vertical="center"/>
    </x:xf>
    <x:xf numFmtId="202" fontId="4" fillId="12" borderId="15" xfId="0" applyNumberFormat="1" applyFont="1" applyFill="1" applyBorder="1" applyAlignment="1">
      <x:alignment vertical="center"/>
    </x:xf>
    <x:xf numFmtId="200" fontId="4" fillId="12" borderId="0" xfId="0" applyNumberFormat="1" applyFont="1" applyFill="1" applyBorder="1" applyAlignment="1">
      <x:alignment vertical="center"/>
    </x:xf>
    <x:xf numFmtId="200" fontId="4" fillId="12" borderId="14" xfId="0" applyNumberFormat="1" applyFont="1" applyFill="1" applyBorder="1" applyAlignment="1">
      <x:alignment vertical="center"/>
    </x:xf>
    <x:xf numFmtId="200" fontId="4" fillId="12" borderId="1" xfId="0" applyNumberFormat="1" applyFont="1" applyFill="1" applyBorder="1" applyAlignment="1">
      <x:alignment vertical="center"/>
    </x:xf>
    <x:xf numFmtId="200" fontId="4" fillId="12" borderId="15" xfId="0" applyNumberFormat="1" applyFont="1" applyFill="1" applyBorder="1" applyAlignment="1">
      <x:alignment vertical="center"/>
    </x:xf>
    <x:xf numFmtId="201" fontId="4" fillId="12" borderId="0" xfId="0" applyNumberFormat="1" applyFont="1" applyFill="1" applyBorder="1" applyAlignment="1">
      <x:alignment vertical="center"/>
    </x:xf>
    <x:xf numFmtId="201" fontId="4" fillId="12" borderId="14" xfId="0" applyNumberFormat="1" applyFont="1" applyFill="1" applyBorder="1" applyAlignment="1">
      <x:alignment vertical="center"/>
    </x:xf>
    <x:xf numFmtId="0" fontId="0" fillId="0" borderId="0" xfId="0" applyNumberFormat="1" applyFont="1" applyFill="1" applyBorder="1"/>
    <x:xf numFmtId="0" fontId="3" fillId="3" borderId="0" xfId="0" applyNumberFormat="1" applyFont="1" applyFill="1" applyBorder="1" applyAlignment="1">
      <x:alignment vertical="center"/>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vertical="center"/>
    </x:xf>
    <x:xf numFmtId="200" fontId="3" fillId="3" borderId="0" xfId="0" applyNumberFormat="1" applyFont="1" applyFill="1" applyBorder="1" applyAlignment="1">
      <x:alignment vertical="center"/>
    </x:xf>
    <x:xf numFmtId="200" fontId="2" fillId="3" borderId="0" xfId="0" applyNumberFormat="1" applyFont="1" applyFill="1" applyBorder="1" applyAlignment="1">
      <x:alignment vertical="center"/>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vertical="bottom"/>
    </x:xf>
    <x:xf numFmtId="0" fontId="2" fillId="13" borderId="0" xfId="0" applyNumberFormat="1" applyFont="1" applyFill="1" applyBorder="1"/>
    <x:xf numFmtId="0" fontId="2" fillId="13" borderId="0" xfId="0" applyNumberFormat="1" applyFont="1" applyFill="1" applyBorder="1" applyAlignment="1">
      <x:alignment vertical="top"/>
    </x:xf>
    <x:xf numFmtId="0" fontId="0" fillId="13" borderId="22" xfId="0" applyNumberFormat="1" applyFont="1" applyFill="1" applyBorder="1"/>
    <x:xf numFmtId="0" fontId="0" fillId="14" borderId="0" xfId="0" applyNumberFormat="1" applyFont="1" applyFill="1" applyBorder="1"/>
    <x:xf numFmtId="0" fontId="4" fillId="14" borderId="0" xfId="0" applyNumberFormat="1" applyFont="1" applyFill="1" applyBorder="1"/>
    <x:xf numFmtId="0" fontId="4" fillId="14" borderId="6" xfId="0" applyNumberFormat="1" applyFont="1" applyFill="1" applyBorder="1"/>
    <x:xf numFmtId="0" fontId="4" fillId="14" borderId="7" xfId="0" applyNumberFormat="1" applyFont="1" applyFill="1" applyBorder="1"/>
    <x:xf numFmtId="0" fontId="4" fillId="14" borderId="8" xfId="0" applyNumberFormat="1" applyFont="1" applyFill="1" applyBorder="1"/>
    <x:xf numFmtId="0" fontId="4" fillId="14" borderId="6" xfId="0" applyNumberFormat="1" applyFont="1" applyFill="1" applyBorder="1" applyAlignment="1">
      <x:alignment vertical="center"/>
    </x:xf>
    <x:xf numFmtId="0" fontId="4" fillId="14" borderId="7" xfId="0" applyNumberFormat="1" applyFont="1" applyFill="1" applyBorder="1" applyAlignment="1">
      <x:alignment vertical="center"/>
    </x:xf>
    <x:xf numFmtId="0" fontId="4" fillId="14" borderId="8" xfId="0" applyNumberFormat="1" applyFont="1" applyFill="1" applyBorder="1" applyAlignment="1">
      <x:alignment vertical="center"/>
    </x:xf>
    <x:xf numFmtId="0" fontId="0" fillId="15" borderId="0" xfId="0" applyNumberFormat="1" applyFont="1" applyFill="1" applyBorder="1"/>
    <x:xf numFmtId="0" fontId="6" fillId="15" borderId="0" xfId="0" applyNumberFormat="1" applyFont="1" applyFill="1" applyBorder="1"/>
    <x:xf numFmtId="0" fontId="6" fillId="15" borderId="6" xfId="0" applyNumberFormat="1" applyFont="1" applyFill="1" applyBorder="1"/>
    <x:xf numFmtId="0" fontId="6" fillId="15" borderId="8" xfId="0" applyNumberFormat="1" applyFont="1" applyFill="1" applyBorder="1"/>
    <x:xf numFmtId="0" fontId="6" fillId="15" borderId="6" xfId="0" applyNumberFormat="1" applyFont="1" applyFill="1" applyBorder="1" applyAlignment="1">
      <x:alignment horizontal="center"/>
    </x:xf>
    <x:xf numFmtId="0" fontId="6" fillId="15" borderId="8" xfId="0" applyNumberFormat="1" applyFont="1" applyFill="1" applyBorder="1" applyAlignment="1">
      <x:alignment horizontal="center"/>
    </x:xf>
    <x:xf numFmtId="0" fontId="6" fillId="15" borderId="6" xfId="0" applyNumberFormat="1" applyFont="1" applyFill="1" applyBorder="1" applyAlignment="1">
      <x:alignment horizontal="center" vertical="center"/>
    </x:xf>
    <x:xf numFmtId="0" fontId="6" fillId="15" borderId="8" xfId="0" applyNumberFormat="1" applyFont="1" applyFill="1" applyBorder="1" applyAlignment="1">
      <x:alignment horizontal="center" vertical="center"/>
    </x:xf>
    <x:xf numFmtId="0" fontId="8" fillId="13" borderId="0" xfId="0" applyNumberFormat="1" applyFont="1" applyFill="1" applyBorder="1"/>
    <x:xf numFmtId="0" fontId="8" fillId="13" borderId="0" xfId="0" applyNumberFormat="1" applyFont="1" applyFill="1" applyBorder="1" applyAlignment="1">
      <x:alignment horizontal="right"/>
    </x:xf>
    <x:xf numFmtId="0" fontId="8" fillId="13" borderId="0" xfId="0" applyNumberFormat="1" applyFont="1" applyFill="1" applyBorder="1" applyAlignment="1">
      <x:alignment horizontal="right" vertical="center"/>
    </x:xf>
    <x:xf numFmtId="0" fontId="2" fillId="15" borderId="0" xfId="0" applyNumberFormat="1" applyFont="1" applyFill="1" applyBorder="1"/>
    <x:xf numFmtId="0" fontId="2" fillId="15" borderId="22" xfId="0" applyNumberFormat="1" applyFont="1" applyFill="1" applyBorder="1"/>
    <x:xf numFmtId="0" fontId="2" fillId="15" borderId="22" xfId="0" applyNumberFormat="1" applyFont="1" applyFill="1" applyBorder="1" applyAlignment="1">
      <x:alignment vertical="center"/>
    </x:xf>
    <x:xf numFmtId="0" fontId="3" fillId="15" borderId="22" xfId="0" applyNumberFormat="1" applyFont="1" applyFill="1" applyBorder="1" applyAlignment="1">
      <x:alignment vertical="center"/>
    </x:xf>
    <x:xf numFmtId="200" fontId="3" fillId="15" borderId="22" xfId="0" applyNumberFormat="1" applyFont="1" applyFill="1" applyBorder="1" applyAlignment="1">
      <x:alignment vertical="center"/>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horizontal="center"/>
    </x:xf>
    <x:xf numFmtId="0" fontId="9" fillId="16" borderId="0" xfId="0" applyNumberFormat="1" applyFont="1" applyFill="1" applyBorder="1" applyAlignment="1">
      <x:alignment horizontal="center" vertical="center"/>
    </x:xf>
    <x:xf numFmtId="0" fontId="9" fillId="15" borderId="0" xfId="0" applyNumberFormat="1" applyFont="1" applyFill="1" applyBorder="1"/>
    <x:xf numFmtId="0" fontId="9" fillId="15" borderId="0" xfId="0" applyNumberFormat="1" applyFont="1" applyFill="1" applyBorder="1" applyAlignment="1">
      <x:alignment horizontal="center"/>
    </x:xf>
    <x:xf numFmtId="0" fontId="9" fillId="15" borderId="0" xfId="0" applyNumberFormat="1" applyFont="1" applyFill="1" applyBorder="1" applyAlignment="1">
      <x:alignment horizontal="center" vertical="center"/>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center"/>
    </x:xf>
    <x:xf numFmtId="0" fontId="9" fillId="17" borderId="0" xfId="0" applyNumberFormat="1" applyFont="1" applyFill="1" applyBorder="1" applyAlignment="1">
      <x:alignment horizontal="center" vertical="center"/>
    </x:xf>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horizontal="center"/>
    </x:xf>
    <x:xf numFmtId="0" fontId="9" fillId="18" borderId="0" xfId="0" applyNumberFormat="1" applyFont="1" applyFill="1" applyBorder="1" applyAlignment="1">
      <x:alignment horizontal="center" vertical="center"/>
    </x:xf>
    <x:xf numFmtId="0" fontId="0" fillId="19" borderId="0" xfId="0" applyNumberFormat="1" applyFont="1" applyFill="1" applyBorder="1"/>
    <x:xf numFmtId="0" fontId="5" fillId="19" borderId="0" xfId="0" applyNumberFormat="1" applyFont="1" applyFill="1" applyBorder="1"/>
    <x:xf numFmtId="0" fontId="5" fillId="19" borderId="23" xfId="0" applyNumberFormat="1" applyFont="1" applyFill="1" applyBorder="1"/>
    <x:xf numFmtId="0" fontId="5" fillId="19" borderId="23" xfId="0" applyNumberFormat="1" applyFont="1" applyFill="1" applyBorder="1" applyAlignment="1">
      <x:alignment wrapText="1"/>
    </x:xf>
    <x:xf numFmtId="0" fontId="5" fillId="19" borderId="23" xfId="0" applyNumberFormat="1" applyFont="1" applyFill="1" applyBorder="1" applyAlignment="1">
      <x:alignment vertical="center" wrapText="1"/>
    </x:xf>
    <x:xf numFmtId="0" fontId="4" fillId="0" xfId="0" applyNumberFormat="1" applyFont="1" applyFill="1" applyBorder="0"/>
    <x:xf numFmtId="0" fontId="4" fillId="0" borderId="24" xfId="0" applyNumberFormat="1" applyFont="1" applyFill="1" applyBorder="1"/>
    <x:xf numFmtId="0" fontId="4" fillId="0" xfId="0" applyNumberFormat="1" applyFont="1" applyFill="1" applyBorder="0" applyAlignment="1">
      <x:alignment vertical="center"/>
    </x:xf>
    <x:xf numFmtId="0" fontId="4" fillId="0" borderId="24" xfId="0" applyNumberFormat="1" applyFont="1" applyFill="1" applyBorder="1" applyAlignment="1">
      <x:alignment vertical="center"/>
    </x:xf>
    <x:xf numFmtId="0" fontId="4" fillId="20" xfId="0" applyNumberFormat="1" applyFont="1" applyFill="1" applyBorder="0" applyAlignment="1">
      <x:alignment vertical="center"/>
    </x:xf>
    <x:xf numFmtId="0" fontId="4" fillId="20" borderId="24" xfId="0" applyNumberFormat="1" applyFont="1" applyFill="1" applyBorder="1" applyAlignment="1">
      <x:alignment vertical="center"/>
    </x:xf>
    <x:xf numFmtId="0" fontId="4" fillId="21" xfId="0" applyNumberFormat="1" applyFont="1" applyFill="1" applyBorder="0" applyAlignment="1">
      <x:alignment vertical="center"/>
    </x:xf>
    <x:xf numFmtId="0" fontId="4" fillId="21" borderId="24" xfId="0" applyNumberFormat="1" applyFont="1" applyFill="1" applyBorder="1" applyAlignment="1">
      <x:alignment vertical="center"/>
    </x:xf>
    <x:xf numFmtId="200" fontId="4" fillId="20" xfId="0" applyNumberFormat="1" applyFont="1" applyFill="1" applyBorder="0" applyAlignment="1">
      <x:alignment vertical="center"/>
    </x:xf>
    <x:xf numFmtId="200" fontId="4" fillId="21" xfId="0" applyNumberFormat="1" applyFont="1" applyFill="1" applyBorder="0" applyAlignment="1">
      <x:alignment vertical="center"/>
    </x:xf>
    <x:xf numFmtId="200" fontId="4" fillId="20" borderId="24" xfId="0" applyNumberFormat="1" applyFont="1" applyFill="1" applyBorder="1" applyAlignment="1">
      <x:alignment vertical="center"/>
    </x:xf>
    <x:xf numFmtId="200" fontId="4" fillId="21" borderId="24" xfId="0" applyNumberFormat="1" applyFont="1" applyFill="1" applyBorder="1" applyAlignment="1">
      <x:alignment vertical="center"/>
    </x:xf>
    <x:xf numFmtId="202" fontId="4" fillId="21" xfId="0" applyNumberFormat="1" applyFont="1" applyFill="1" applyBorder="0" applyAlignment="1">
      <x:alignment vertical="center"/>
    </x:xf>
    <x:xf numFmtId="202" fontId="4" fillId="21" borderId="24" xfId="0" applyNumberFormat="1" applyFont="1" applyFill="1" applyBorder="1" applyAlignment="1">
      <x:alignment vertical="center"/>
    </x:xf>
    <x:xf numFmtId="0" fontId="4" fillId="6" xfId="0" applyNumberFormat="1" applyFont="1" applyFill="1" applyBorder="0" applyAlignment="1">
      <x:alignment vertical="center"/>
    </x:xf>
    <x:xf numFmtId="0" fontId="4" fillId="12" xfId="0" applyNumberFormat="1" applyFont="1" applyFill="1" applyBorder="0" applyAlignment="1">
      <x:alignment vertical="center"/>
    </x:xf>
    <x:xf numFmtId="200" fontId="4" fillId="6" xfId="0" applyNumberFormat="1" applyFont="1" applyFill="1" applyBorder="0" applyAlignment="1">
      <x:alignment vertical="center"/>
    </x:xf>
    <x:xf numFmtId="200" fontId="4" fillId="12" xfId="0" applyNumberFormat="1" applyFont="1" applyFill="1" applyBorder="0" applyAlignment="1">
      <x:alignment vertical="center"/>
    </x:xf>
    <x:xf numFmtId="202" fontId="4" fillId="12" xfId="0" applyNumberFormat="1" applyFont="1" applyFill="1" applyBorder="0" applyAlignment="1">
      <x:alignment vertical="center"/>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vertical="bottom"/>
    </x:xf>
    <x:xf numFmtId="0" fontId="2" fillId="22" borderId="0" xfId="0" applyNumberFormat="1" applyFont="1" applyFill="1" applyBorder="1"/>
    <x:xf numFmtId="0" fontId="2" fillId="22" borderId="0" xfId="0" applyNumberFormat="1" applyFont="1" applyFill="1" applyBorder="1" applyAlignment="1">
      <x:alignment vertical="top"/>
    </x:xf>
    <x:xf numFmtId="0" fontId="0" fillId="22" borderId="25" xfId="0" applyNumberFormat="1" applyFont="1" applyFill="1" applyBorder="1"/>
    <x:xf numFmtId="0" fontId="0" fillId="23" borderId="0" xfId="0" applyNumberFormat="1" applyFont="1" applyFill="1" applyBorder="1"/>
    <x:xf numFmtId="0" fontId="4" fillId="23" borderId="0" xfId="0" applyNumberFormat="1" applyFont="1" applyFill="1" applyBorder="1"/>
    <x:xf numFmtId="0" fontId="4" fillId="23" borderId="6" xfId="0" applyNumberFormat="1" applyFont="1" applyFill="1" applyBorder="1"/>
    <x:xf numFmtId="0" fontId="4" fillId="23" borderId="7" xfId="0" applyNumberFormat="1" applyFont="1" applyFill="1" applyBorder="1"/>
    <x:xf numFmtId="0" fontId="4" fillId="23" borderId="8" xfId="0" applyNumberFormat="1" applyFont="1" applyFill="1" applyBorder="1"/>
    <x:xf numFmtId="0" fontId="4" fillId="23" borderId="6" xfId="0" applyNumberFormat="1" applyFont="1" applyFill="1" applyBorder="1" applyAlignment="1">
      <x:alignment vertical="center"/>
    </x:xf>
    <x:xf numFmtId="0" fontId="4" fillId="23" borderId="7" xfId="0" applyNumberFormat="1" applyFont="1" applyFill="1" applyBorder="1" applyAlignment="1">
      <x:alignment vertical="center"/>
    </x:xf>
    <x:xf numFmtId="0" fontId="4" fillId="23" borderId="8" xfId="0" applyNumberFormat="1" applyFont="1" applyFill="1" applyBorder="1" applyAlignment="1">
      <x:alignment vertical="center"/>
    </x:xf>
    <x:xf numFmtId="0" fontId="0" fillId="24" borderId="0" xfId="0" applyNumberFormat="1" applyFont="1" applyFill="1" applyBorder="1"/>
    <x:xf numFmtId="0" fontId="6" fillId="24" borderId="0" xfId="0" applyNumberFormat="1" applyFont="1" applyFill="1" applyBorder="1"/>
    <x:xf numFmtId="0" fontId="6" fillId="24" borderId="6" xfId="0" applyNumberFormat="1" applyFont="1" applyFill="1" applyBorder="1"/>
    <x:xf numFmtId="0" fontId="6" fillId="24" borderId="8" xfId="0" applyNumberFormat="1" applyFont="1" applyFill="1" applyBorder="1"/>
    <x:xf numFmtId="0" fontId="6" fillId="24" borderId="6" xfId="0" applyNumberFormat="1" applyFont="1" applyFill="1" applyBorder="1" applyAlignment="1">
      <x:alignment horizontal="center"/>
    </x:xf>
    <x:xf numFmtId="0" fontId="6" fillId="24" borderId="8" xfId="0" applyNumberFormat="1" applyFont="1" applyFill="1" applyBorder="1" applyAlignment="1">
      <x:alignment horizontal="center"/>
    </x:xf>
    <x:xf numFmtId="0" fontId="6" fillId="24" borderId="6" xfId="0" applyNumberFormat="1" applyFont="1" applyFill="1" applyBorder="1" applyAlignment="1">
      <x:alignment horizontal="center" vertical="center"/>
    </x:xf>
    <x:xf numFmtId="0" fontId="6" fillId="24" borderId="8" xfId="0" applyNumberFormat="1" applyFont="1" applyFill="1" applyBorder="1" applyAlignment="1">
      <x:alignment horizontal="center" vertical="center"/>
    </x:xf>
    <x:xf numFmtId="0" fontId="8" fillId="22" borderId="0" xfId="0" applyNumberFormat="1" applyFont="1" applyFill="1" applyBorder="1"/>
    <x:xf numFmtId="0" fontId="8" fillId="22" borderId="0" xfId="0" applyNumberFormat="1" applyFont="1" applyFill="1" applyBorder="1" applyAlignment="1">
      <x:alignment horizontal="right"/>
    </x:xf>
    <x:xf numFmtId="0" fontId="8" fillId="22" borderId="0" xfId="0" applyNumberFormat="1" applyFont="1" applyFill="1" applyBorder="1" applyAlignment="1">
      <x:alignment horizontal="right" vertical="center"/>
    </x:xf>
    <x:xf numFmtId="0" fontId="2" fillId="24" borderId="0" xfId="0" applyNumberFormat="1" applyFont="1" applyFill="1" applyBorder="1"/>
    <x:xf numFmtId="0" fontId="2" fillId="24" borderId="25" xfId="0" applyNumberFormat="1" applyFont="1" applyFill="1" applyBorder="1"/>
    <x:xf numFmtId="0" fontId="2" fillId="24" borderId="25" xfId="0" applyNumberFormat="1" applyFont="1" applyFill="1" applyBorder="1" applyAlignment="1">
      <x:alignment vertical="center"/>
    </x:xf>
    <x:xf numFmtId="200" fontId="2" fillId="24" borderId="25" xfId="0" applyNumberFormat="1" applyFont="1" applyFill="1" applyBorder="1" applyAlignment="1">
      <x:alignment vertical="center"/>
    </x:xf>
    <x:xf numFmtId="0" fontId="0" fillId="25" borderId="0" xfId="0" applyNumberFormat="1" applyFont="1" applyFill="1" applyBorder="1"/>
    <x:xf numFmtId="0" fontId="5" fillId="25" borderId="0" xfId="0" applyNumberFormat="1" applyFont="1" applyFill="1" applyBorder="1"/>
    <x:xf numFmtId="0" fontId="5" fillId="25" borderId="26" xfId="0" applyNumberFormat="1" applyFont="1" applyFill="1" applyBorder="1"/>
    <x:xf numFmtId="0" fontId="5" fillId="25" borderId="26" xfId="0" applyNumberFormat="1" applyFont="1" applyFill="1" applyBorder="1" applyAlignment="1">
      <x:alignment wrapText="1"/>
    </x:xf>
    <x:xf numFmtId="0" fontId="5" fillId="25" borderId="26" xfId="0" applyNumberFormat="1" applyFont="1" applyFill="1" applyBorder="1" applyAlignment="1">
      <x:alignment vertical="center" wrapText="1"/>
    </x:xf>
    <x:xf numFmtId="0" fontId="4" fillId="0" borderId="27" xfId="0" applyNumberFormat="1" applyFont="1" applyFill="1" applyBorder="1"/>
    <x:xf numFmtId="0" fontId="4" fillId="0" borderId="27" xfId="0" applyNumberFormat="1" applyFont="1" applyFill="1" applyBorder="1" applyAlignment="1">
      <x:alignment vertical="center"/>
    </x:xf>
    <x:xf numFmtId="0" fontId="4" fillId="26" xfId="0" applyNumberFormat="1" applyFont="1" applyFill="1" applyBorder="0" applyAlignment="1">
      <x:alignment vertical="center"/>
    </x:xf>
    <x:xf numFmtId="0" fontId="4" fillId="26" borderId="27" xfId="0" applyNumberFormat="1" applyFont="1" applyFill="1" applyBorder="1" applyAlignment="1">
      <x:alignment vertical="center"/>
    </x:xf>
    <x:xf numFmtId="202" fontId="4" fillId="26" xfId="0" applyNumberFormat="1" applyFont="1" applyFill="1" applyBorder="0" applyAlignment="1">
      <x:alignment vertical="center"/>
    </x:xf>
    <x:xf numFmtId="202" fontId="4" fillId="26" borderId="27" xfId="0" applyNumberFormat="1" applyFont="1" applyFill="1" applyBorder="1" applyAlignment="1">
      <x:alignment vertical="center"/>
    </x:xf>
    <x:xf numFmtId="200" fontId="4" fillId="26" xfId="0" applyNumberFormat="1" applyFont="1" applyFill="1" applyBorder="0" applyAlignment="1">
      <x:alignment vertical="center"/>
    </x:xf>
    <x:xf numFmtId="200" fontId="4" fillId="26" borderId="27" xfId="0" applyNumberFormat="1" applyFont="1" applyFill="1" applyBorder="1" applyAlignment="1">
      <x:alignment vertical="center"/>
    </x:xf>
    <x:xf numFmtId="0" fontId="0" fillId="27" borderId="0" xfId="0" applyNumberFormat="1" applyFont="1" applyFill="1" applyBorder="1"/>
    <x:xf numFmtId="0" fontId="1" fillId="27" borderId="0" xfId="0" applyNumberFormat="1" applyFont="1" applyFill="1" applyBorder="1"/>
    <x:xf numFmtId="0" fontId="1" fillId="27" borderId="0" xfId="0" applyNumberFormat="1" applyFont="1" applyFill="1" applyBorder="1" applyAlignment="1">
      <x:alignment vertical="bottom"/>
    </x:xf>
    <x:xf numFmtId="0" fontId="2" fillId="27" borderId="0" xfId="0" applyNumberFormat="1" applyFont="1" applyFill="1" applyBorder="1"/>
    <x:xf numFmtId="0" fontId="2" fillId="27" borderId="0" xfId="0" applyNumberFormat="1" applyFont="1" applyFill="1" applyBorder="1" applyAlignment="1">
      <x:alignment vertical="top"/>
    </x:xf>
    <x:xf numFmtId="0" fontId="0" fillId="27" borderId="28" xfId="0" applyNumberFormat="1" applyFont="1" applyFill="1" applyBorder="1"/>
    <x:xf numFmtId="0" fontId="0" fillId="28" borderId="0" xfId="0" applyNumberFormat="1" applyFont="1" applyFill="1" applyBorder="1"/>
    <x:xf numFmtId="0" fontId="6" fillId="28" borderId="0" xfId="0" applyNumberFormat="1" applyFont="1" applyFill="1" applyBorder="1"/>
    <x:xf numFmtId="0" fontId="6" fillId="28" borderId="6" xfId="0" applyNumberFormat="1" applyFont="1" applyFill="1" applyBorder="1"/>
    <x:xf numFmtId="0" fontId="6" fillId="28" borderId="8" xfId="0" applyNumberFormat="1" applyFont="1" applyFill="1" applyBorder="1"/>
    <x:xf numFmtId="0" fontId="6" fillId="28" borderId="6" xfId="0" applyNumberFormat="1" applyFont="1" applyFill="1" applyBorder="1" applyAlignment="1">
      <x:alignment horizontal="center"/>
    </x:xf>
    <x:xf numFmtId="0" fontId="6" fillId="28" borderId="8" xfId="0" applyNumberFormat="1" applyFont="1" applyFill="1" applyBorder="1" applyAlignment="1">
      <x:alignment horizontal="center"/>
    </x:xf>
    <x:xf numFmtId="0" fontId="6" fillId="28" borderId="6" xfId="0" applyNumberFormat="1" applyFont="1" applyFill="1" applyBorder="1" applyAlignment="1">
      <x:alignment horizontal="center" vertical="center"/>
    </x:xf>
    <x:xf numFmtId="0" fontId="6" fillId="28" borderId="8" xfId="0" applyNumberFormat="1" applyFont="1" applyFill="1" applyBorder="1" applyAlignment="1">
      <x:alignment horizontal="center" vertical="center"/>
    </x:xf>
    <x:xf numFmtId="0" fontId="0" fillId="29" borderId="0" xfId="0" applyNumberFormat="1" applyFont="1" applyFill="1" applyBorder="1"/>
    <x:xf numFmtId="0" fontId="7" fillId="29" borderId="0" xfId="0" applyNumberFormat="1" applyFont="1" applyFill="1" applyBorder="1"/>
    <x:xf numFmtId="0" fontId="7" fillId="29" borderId="16" xfId="0" applyNumberFormat="1" applyFont="1" applyFill="1" applyBorder="1"/>
    <x:xf numFmtId="0" fontId="7" fillId="29" borderId="17" xfId="0" applyNumberFormat="1" applyFont="1" applyFill="1" applyBorder="1"/>
    <x:xf numFmtId="0" fontId="7" fillId="29" borderId="18" xfId="0" applyNumberFormat="1" applyFont="1" applyFill="1" applyBorder="1"/>
    <x:xf numFmtId="0" fontId="7" fillId="29" borderId="16" xfId="0" applyNumberFormat="1" applyFont="1" applyFill="1" applyBorder="1" applyAlignment="1">
      <x:alignment horizontal="center"/>
    </x:xf>
    <x:xf numFmtId="0" fontId="7" fillId="29" borderId="17" xfId="0" applyNumberFormat="1" applyFont="1" applyFill="1" applyBorder="1" applyAlignment="1">
      <x:alignment horizontal="center"/>
    </x:xf>
    <x:xf numFmtId="0" fontId="7" fillId="29" borderId="18" xfId="0" applyNumberFormat="1" applyFont="1" applyFill="1" applyBorder="1" applyAlignment="1">
      <x:alignment horizontal="center"/>
    </x:xf>
    <x:xf numFmtId="0" fontId="7" fillId="29" borderId="16" xfId="0" applyNumberFormat="1" applyFont="1" applyFill="1" applyBorder="1" applyAlignment="1">
      <x:alignment horizontal="center" vertical="center"/>
    </x:xf>
    <x:xf numFmtId="0" fontId="7" fillId="29" borderId="17" xfId="0" applyNumberFormat="1" applyFont="1" applyFill="1" applyBorder="1" applyAlignment="1">
      <x:alignment horizontal="center" vertical="center"/>
    </x:xf>
    <x:xf numFmtId="0" fontId="7" fillId="29" borderId="18" xfId="0" applyNumberFormat="1" applyFont="1" applyFill="1" applyBorder="1" applyAlignment="1">
      <x:alignment horizontal="center" vertical="center"/>
    </x:xf>
    <x:xf numFmtId="0" fontId="0" fillId="30" borderId="0" xfId="0" applyNumberFormat="1" applyFont="1" applyFill="1" applyBorder="1"/>
    <x:xf numFmtId="0" fontId="6" fillId="30" borderId="0" xfId="0" applyNumberFormat="1" applyFont="1" applyFill="1" applyBorder="1"/>
    <x:xf numFmtId="0" fontId="6" fillId="30" borderId="6" xfId="0" applyNumberFormat="1" applyFont="1" applyFill="1" applyBorder="1"/>
    <x:xf numFmtId="0" fontId="6" fillId="30" borderId="7" xfId="0" applyNumberFormat="1" applyFont="1" applyFill="1" applyBorder="1"/>
    <x:xf numFmtId="0" fontId="6" fillId="30" borderId="8" xfId="0" applyNumberFormat="1" applyFont="1" applyFill="1" applyBorder="1"/>
    <x:xf numFmtId="0" fontId="6" fillId="30" borderId="6" xfId="0" applyNumberFormat="1" applyFont="1" applyFill="1" applyBorder="1" applyAlignment="1">
      <x:alignment horizontal="center"/>
    </x:xf>
    <x:xf numFmtId="0" fontId="6" fillId="30" borderId="7" xfId="0" applyNumberFormat="1" applyFont="1" applyFill="1" applyBorder="1" applyAlignment="1">
      <x:alignment horizontal="center"/>
    </x:xf>
    <x:xf numFmtId="0" fontId="6" fillId="30" borderId="8" xfId="0" applyNumberFormat="1" applyFont="1" applyFill="1" applyBorder="1" applyAlignment="1">
      <x:alignment horizontal="center"/>
    </x:xf>
    <x:xf numFmtId="0" fontId="6" fillId="30" borderId="6" xfId="0" applyNumberFormat="1" applyFont="1" applyFill="1" applyBorder="1" applyAlignment="1">
      <x:alignment horizontal="center" vertical="center"/>
    </x:xf>
    <x:xf numFmtId="0" fontId="6" fillId="30" borderId="7" xfId="0" applyNumberFormat="1" applyFont="1" applyFill="1" applyBorder="1" applyAlignment="1">
      <x:alignment horizontal="center" vertical="center"/>
    </x:xf>
    <x:xf numFmtId="0" fontId="6" fillId="30" borderId="8" xfId="0" applyNumberFormat="1" applyFont="1" applyFill="1" applyBorder="1" applyAlignment="1">
      <x:alignment horizontal="center" vertical="center"/>
    </x:xf>
    <x:xf numFmtId="0" fontId="8" fillId="27" borderId="0" xfId="0" applyNumberFormat="1" applyFont="1" applyFill="1" applyBorder="1"/>
    <x:xf numFmtId="0" fontId="8" fillId="27" borderId="0" xfId="0" applyNumberFormat="1" applyFont="1" applyFill="1" applyBorder="1" applyAlignment="1">
      <x:alignment horizontal="right"/>
    </x:xf>
    <x:xf numFmtId="0" fontId="8" fillId="27" borderId="0" xfId="0" applyNumberFormat="1" applyFont="1" applyFill="1" applyBorder="1" applyAlignment="1">
      <x:alignment horizontal="right" vertical="center"/>
    </x:xf>
    <x:xf numFmtId="0" fontId="0" fillId="30" borderId="29" xfId="0" applyNumberFormat="1" applyFont="1" applyFill="1" applyBorder="1"/>
    <x:xf numFmtId="0" fontId="0" fillId="30" borderId="30" xfId="0" applyNumberFormat="1" applyFont="1" applyFill="1" applyBorder="1"/>
    <x:xf numFmtId="0" fontId="0" fillId="30" borderId="31" xfId="0" applyNumberFormat="1" applyFont="1" applyFill="1" applyBorder="1"/>
    <x:xf numFmtId="0" fontId="0" fillId="30" borderId="32" xfId="0" applyNumberFormat="1" applyFont="1" applyFill="1" applyBorder="1"/>
    <x:xf numFmtId="0" fontId="0" fillId="30" xfId="0" applyNumberFormat="1" applyFont="1" applyFill="1" applyBorder="0"/>
    <x:xf numFmtId="0" fontId="0" fillId="30" borderId="33" xfId="0" applyNumberFormat="1" applyFont="1" applyFill="1" applyBorder="1"/>
    <x:xf numFmtId="0" fontId="0" fillId="30" borderId="34" xfId="0" applyNumberFormat="1" applyFont="1" applyFill="1" applyBorder="1"/>
    <x:xf numFmtId="0" fontId="0" fillId="30" borderId="35" xfId="0" applyNumberFormat="1" applyFont="1" applyFill="1" applyBorder="1"/>
    <x:xf numFmtId="0" fontId="0" fillId="30" borderId="36" xfId="0" applyNumberFormat="1" applyFont="1" applyFill="1" applyBorder="1"/>
    <x:xf numFmtId="0" fontId="11" fillId="30" borderId="32" xfId="0" applyNumberFormat="1" applyFont="1" applyFill="1" applyBorder="1"/>
    <x:xf numFmtId="0" fontId="11" fillId="30" borderId="32" xfId="0" applyNumberFormat="1" applyFont="1" applyFill="1" applyBorder="1" applyAlignment="1">
      <x:alignment vertical="center"/>
    </x:xf>
    <x:xf numFmtId="0" fontId="12" fillId="30" borderId="32" xfId="0" applyNumberFormat="1" applyFont="1" applyFill="1" applyBorder="1"/>
    <x:xf numFmtId="0" fontId="12" fillId="30" borderId="32" xfId="0" applyNumberFormat="1" applyFont="1" applyFill="1" applyBorder="1" applyAlignment="1">
      <x:alignment vertical="center"/>
    </x:xf>
    <x:xf numFmtId="200" fontId="12" fillId="30" borderId="32" xfId="0" applyNumberFormat="1" applyFont="1" applyFill="1" applyBorder="1" applyAlignment="1">
      <x:alignment vertical="center"/>
    </x:xf>
    <x:xf numFmtId="203" fontId="12" fillId="30" borderId="32" xfId="0" applyNumberFormat="1" applyFont="1" applyFill="1" applyBorder="1" applyAlignment="1">
      <x:alignment vertical="center"/>
    </x:xf>
    <x:xf numFmtId="201" fontId="12" fillId="30" borderId="32" xfId="0" applyNumberFormat="1" applyFont="1" applyFill="1" applyBorder="1" applyAlignment="1">
      <x:alignment vertical="center"/>
    </x:xf>
    <x:xf numFmtId="0" fontId="0" fillId="31" borderId="0" xfId="0" applyNumberFormat="1" applyFont="1" applyFill="1" applyBorder="1"/>
    <x:xf numFmtId="0" fontId="0" fillId="31" borderId="37" xfId="0" applyNumberFormat="1" applyFont="1" applyFill="1" applyBorder="1"/>
    <x:xf numFmtId="0" fontId="0" fillId="31" borderId="38" xfId="0" applyNumberFormat="1" applyFont="1" applyFill="1" applyBorder="1"/>
    <x:xf numFmtId="0" fontId="0" fillId="31" borderId="39" xfId="0" applyNumberFormat="1" applyFont="1" applyFill="1" applyBorder="1"/>
    <x:xf numFmtId="0" fontId="0" fillId="31" borderId="40" xfId="0" applyNumberFormat="1" applyFont="1" applyFill="1" applyBorder="1"/>
    <x:xf numFmtId="0" fontId="0" fillId="31" xfId="0" applyNumberFormat="1" applyFont="1" applyFill="1" applyBorder="0"/>
    <x:xf numFmtId="0" fontId="0" fillId="31" borderId="41" xfId="0" applyNumberFormat="1" applyFont="1" applyFill="1" applyBorder="1"/>
    <x:xf numFmtId="0" fontId="0" fillId="31" borderId="42" xfId="0" applyNumberFormat="1" applyFont="1" applyFill="1" applyBorder="1"/>
    <x:xf numFmtId="0" fontId="0" fillId="31" borderId="43" xfId="0" applyNumberFormat="1" applyFont="1" applyFill="1" applyBorder="1"/>
    <x:xf numFmtId="0" fontId="0" fillId="31" borderId="44" xfId="0" applyNumberFormat="1" applyFont="1" applyFill="1" applyBorder="1"/>
    <x:xf numFmtId="0" fontId="13" fillId="31" borderId="40" xfId="0" applyNumberFormat="1" applyFont="1" applyFill="1" applyBorder="1"/>
    <x:xf numFmtId="0" fontId="13" fillId="31" borderId="40" xfId="0" applyNumberFormat="1" applyFont="1" applyFill="1" applyBorder="1" applyAlignment="1">
      <x:alignment vertical="center"/>
    </x:xf>
    <x:xf numFmtId="0" fontId="14" fillId="31" borderId="40" xfId="0" applyNumberFormat="1" applyFont="1" applyFill="1" applyBorder="1"/>
    <x:xf numFmtId="0" fontId="14" fillId="31" borderId="40" xfId="0" applyNumberFormat="1" applyFont="1" applyFill="1" applyBorder="1" applyAlignment="1">
      <x:alignment vertical="center"/>
    </x:xf>
    <x:xf numFmtId="0" fontId="3" fillId="28" borderId="0" xfId="0" applyNumberFormat="1" applyFont="1" applyFill="1" applyBorder="1"/>
    <x:xf numFmtId="0" fontId="3" fillId="28" borderId="45" xfId="0" applyNumberFormat="1" applyFont="1" applyFill="1" applyBorder="1"/>
    <x:xf numFmtId="0" fontId="3" fillId="28" borderId="45"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46" xfId="0" applyNumberFormat="1" applyFont="1" applyFill="1" applyBorder="1"/>
    <x:xf numFmtId="0" fontId="5" fillId="32" borderId="46" xfId="0" applyNumberFormat="1" applyFont="1" applyFill="1" applyBorder="1" applyAlignment="1">
      <x:alignment wrapText="1"/>
    </x:xf>
    <x:xf numFmtId="0" fontId="5" fillId="32" borderId="46" xfId="0" applyNumberFormat="1" applyFont="1" applyFill="1" applyBorder="1" applyAlignment="1">
      <x:alignment vertical="center" wrapText="1"/>
    </x:xf>
    <x:xf numFmtId="0" fontId="4" fillId="0" borderId="47" xfId="0" applyNumberFormat="1" applyFont="1" applyFill="1" applyBorder="1"/>
    <x:xf numFmtId="0" fontId="4" fillId="0" borderId="47" xfId="0" applyNumberFormat="1" applyFont="1" applyFill="1" applyBorder="1" applyAlignment="1">
      <x:alignment vertical="center"/>
    </x:xf>
    <x:xf numFmtId="200" fontId="4" fillId="0" xfId="0" applyNumberFormat="1" applyFont="1" applyFill="1" applyBorder="0" applyAlignment="1">
      <x:alignment vertical="center"/>
    </x:xf>
    <x:xf numFmtId="200" fontId="4" fillId="0" borderId="47" xfId="0" applyNumberFormat="1" applyFont="1" applyFill="1" applyBorder="1" applyAlignment="1">
      <x:alignment vertical="center"/>
    </x:xf>
    <x:xf numFmtId="0" fontId="0" fillId="4" borderId="29" xfId="0" applyNumberFormat="1" applyFont="1" applyFill="1" applyBorder="1"/>
    <x:xf numFmtId="0" fontId="0" fillId="4" borderId="30" xfId="0" applyNumberFormat="1" applyFont="1" applyFill="1" applyBorder="1"/>
    <x:xf numFmtId="0" fontId="0" fillId="4" borderId="31" xfId="0" applyNumberFormat="1" applyFont="1" applyFill="1" applyBorder="1"/>
    <x:xf numFmtId="0" fontId="0" fillId="4" borderId="32" xfId="0" applyNumberFormat="1" applyFont="1" applyFill="1" applyBorder="1"/>
    <x:xf numFmtId="0" fontId="0" fillId="4" xfId="0" applyNumberFormat="1" applyFont="1" applyFill="1" applyBorder="0"/>
    <x:xf numFmtId="0" fontId="0" fillId="4" borderId="33" xfId="0" applyNumberFormat="1" applyFont="1" applyFill="1" applyBorder="1"/>
    <x:xf numFmtId="0" fontId="0" fillId="4" borderId="34" xfId="0" applyNumberFormat="1" applyFont="1" applyFill="1" applyBorder="1"/>
    <x:xf numFmtId="0" fontId="0" fillId="4" borderId="35" xfId="0" applyNumberFormat="1" applyFont="1" applyFill="1" applyBorder="1"/>
    <x:xf numFmtId="0" fontId="0" fillId="4" borderId="36" xfId="0" applyNumberFormat="1" applyFont="1" applyFill="1" applyBorder="1"/>
    <x:xf numFmtId="0" fontId="11" fillId="4" borderId="32" xfId="0" applyNumberFormat="1" applyFont="1" applyFill="1" applyBorder="1"/>
    <x:xf numFmtId="0" fontId="11" fillId="4" borderId="32" xfId="0" applyNumberFormat="1" applyFont="1" applyFill="1" applyBorder="1" applyAlignment="1">
      <x:alignment vertical="center"/>
    </x:xf>
    <x:xf numFmtId="0" fontId="12" fillId="4" borderId="32" xfId="0" applyNumberFormat="1" applyFont="1" applyFill="1" applyBorder="1"/>
    <x:xf numFmtId="0" fontId="12" fillId="4" borderId="32" xfId="0" applyNumberFormat="1" applyFont="1" applyFill="1" applyBorder="1" applyAlignment="1">
      <x:alignment vertical="center"/>
    </x:xf>
    <x:xf numFmtId="200" fontId="12" fillId="4" borderId="32" xfId="0" applyNumberFormat="1" applyFont="1" applyFill="1" applyBorder="1" applyAlignment="1">
      <x:alignment vertical="center"/>
    </x:xf>
    <x:xf numFmtId="203" fontId="12" fillId="4" borderId="32" xfId="0" applyNumberFormat="1" applyFont="1" applyFill="1" applyBorder="1" applyAlignment="1">
      <x:alignment vertical="center"/>
    </x:xf>
    <x:xf numFmtId="201" fontId="12" fillId="4" borderId="32" xfId="0" applyNumberFormat="1" applyFont="1" applyFill="1" applyBorder="1" applyAlignment="1">
      <x:alignment vertical="center"/>
    </x:xf>
    <x:xf numFmtId="200" fontId="4" fillId="0" borderId="0" xfId="0" applyNumberFormat="1" applyFont="1" applyFill="1" applyBorder="1" applyAlignment="1">
      <x:alignment vertic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vertical="bottom"/>
    </x:xf>
    <x:xf numFmtId="0" fontId="2" fillId="33" borderId="0" xfId="0" applyNumberFormat="1" applyFont="1" applyFill="1" applyBorder="1"/>
    <x:xf numFmtId="0" fontId="2" fillId="33" borderId="0" xfId="0" applyNumberFormat="1" applyFont="1" applyFill="1" applyBorder="1" applyAlignment="1">
      <x:alignment vertical="top"/>
    </x:xf>
    <x:xf numFmtId="0" fontId="0" fillId="33" borderId="48" xfId="0" applyNumberFormat="1" applyFont="1" applyFill="1" applyBorder="1"/>
    <x:xf numFmtId="0" fontId="9" fillId="33" borderId="0" xfId="0" applyNumberFormat="1" applyFont="1" applyFill="1" applyBorder="1"/>
    <x:xf numFmtId="0" fontId="9" fillId="33" borderId="0" xfId="0" applyNumberFormat="1" applyFont="1" applyFill="1" applyBorder="1" applyAlignment="1">
      <x:alignment vertical="center"/>
    </x:xf>
    <x:xf numFmtId="0" fontId="0" fillId="34" borderId="0" xfId="0" applyNumberFormat="1" applyFont="1" applyFill="1" applyBorder="1"/>
    <x:xf numFmtId="0" fontId="4" fillId="34" borderId="0" xfId="0" applyNumberFormat="1" applyFont="1" applyFill="1" applyBorder="1"/>
    <x:xf numFmtId="0" fontId="4" fillId="34" borderId="49" xfId="0" applyNumberFormat="1" applyFont="1" applyFill="1" applyBorder="1"/>
    <x:xf numFmtId="0" fontId="4" fillId="34" borderId="49" xfId="0" applyNumberFormat="1" applyFont="1" applyFill="1" applyBorder="1" applyAlignment="1">
      <x:alignment vertical="center"/>
    </x:xf>
    <x:xf numFmtId="202" fontId="4" fillId="34" borderId="49" xfId="0" applyNumberFormat="1" applyFont="1" applyFill="1" applyBorder="1" applyAlignment="1">
      <x:alignment vertical="center"/>
    </x:xf>
    <x:xf numFmtId="0" fontId="0" fillId="35" borderId="0" xfId="0" applyNumberFormat="1" applyFont="1" applyFill="1" applyBorder="1"/>
    <x:xf numFmtId="0" fontId="3" fillId="35" borderId="0" xfId="0" applyNumberFormat="1" applyFont="1" applyFill="1" applyBorder="1"/>
    <x:xf numFmtId="0" fontId="3" fillId="35" borderId="50" xfId="0" applyNumberFormat="1" applyFont="1" applyFill="1" applyBorder="1"/>
    <x:xf numFmtId="0" fontId="3" fillId="35" borderId="50" xfId="0" applyNumberFormat="1" applyFont="1" applyFill="1" applyBorder="1" applyAlignment="1">
      <x:alignment vertical="center"/>
    </x:xf>
    <x:xf numFmtId="0" fontId="0" fillId="36" borderId="0" xfId="0" applyNumberFormat="1" applyFont="1" applyFill="1" applyBorder="1"/>
    <x:xf numFmtId="0" fontId="5" fillId="36" borderId="0" xfId="0" applyNumberFormat="1" applyFont="1" applyFill="1" applyBorder="1"/>
    <x:xf numFmtId="0" fontId="5" fillId="36" borderId="51" xfId="0" applyNumberFormat="1" applyFont="1" applyFill="1" applyBorder="1"/>
    <x:xf numFmtId="0" fontId="5" fillId="36" borderId="51" xfId="0" applyNumberFormat="1" applyFont="1" applyFill="1" applyBorder="1" applyAlignment="1">
      <x:alignment wrapText="1"/>
    </x:xf>
    <x:xf numFmtId="0" fontId="5" fillId="36" borderId="51" xfId="0" applyNumberFormat="1" applyFont="1" applyFill="1" applyBorder="1" applyAlignment="1">
      <x:alignment vertical="center" wrapText="1"/>
    </x:xf>
    <x:xf numFmtId="0" fontId="4" fillId="0" borderId="52" xfId="0" applyNumberFormat="1" applyFont="1" applyFill="1" applyBorder="1"/>
    <x:xf numFmtId="0" fontId="4" fillId="0" borderId="52" xfId="0" applyNumberFormat="1" applyFont="1" applyFill="1" applyBorder="1" applyAlignment="1">
      <x:alignment vertical="center"/>
    </x:xf>
    <x:xf numFmtId="0" fontId="4" fillId="37" xfId="0" applyNumberFormat="1" applyFont="1" applyFill="1" applyBorder="0" applyAlignment="1">
      <x:alignment vertical="center"/>
    </x:xf>
    <x:xf numFmtId="0" fontId="4" fillId="37" borderId="52" xfId="0" applyNumberFormat="1" applyFont="1" applyFill="1" applyBorder="1" applyAlignment="1">
      <x:alignment vertical="center"/>
    </x:xf>
    <x:xf numFmtId="200" fontId="4" fillId="37" xfId="0" applyNumberFormat="1" applyFont="1" applyFill="1" applyBorder="0" applyAlignment="1">
      <x:alignment vertical="center"/>
    </x:xf>
    <x:xf numFmtId="200" fontId="4" fillId="37" borderId="52" xfId="0" applyNumberFormat="1" applyFont="1" applyFill="1" applyBorder="1" applyAlignment="1">
      <x:alignment vertical="center"/>
    </x:xf>
    <x:xf numFmtId="201" fontId="4" fillId="37" xfId="0" applyNumberFormat="1" applyFont="1" applyFill="1" applyBorder="0" applyAlignment="1">
      <x:alignment vertical="center"/>
    </x:xf>
    <x:xf numFmtId="201" fontId="4" fillId="37" borderId="52" xfId="0" applyNumberFormat="1" applyFont="1" applyFill="1" applyBorder="1" applyAlignment="1">
      <x:alignment vertical="center"/>
    </x:xf>
    <x:xf numFmtId="202" fontId="4" fillId="37" xfId="0" applyNumberFormat="1" applyFont="1" applyFill="1" applyBorder="0" applyAlignment="1">
      <x:alignment vertical="center"/>
    </x:xf>
    <x:xf numFmtId="202" fontId="4" fillId="37" borderId="52" xfId="0" applyNumberFormat="1" applyFont="1" applyFill="1" applyBorder="1" applyAlignment="1">
      <x:alignment vertical="center"/>
    </x:xf>
    <x:xf numFmtId="0" fontId="6" fillId="35" borderId="0" xfId="0" applyNumberFormat="1" applyFont="1" applyFill="1" applyBorder="1"/>
    <x:xf numFmtId="0" fontId="6" fillId="35" borderId="6" xfId="0" applyNumberFormat="1" applyFont="1" applyFill="1" applyBorder="1"/>
    <x:xf numFmtId="0" fontId="6" fillId="35" borderId="8" xfId="0" applyNumberFormat="1" applyFont="1" applyFill="1" applyBorder="1"/>
    <x:xf numFmtId="0" fontId="6" fillId="35" borderId="6" xfId="0" applyNumberFormat="1" applyFont="1" applyFill="1" applyBorder="1" applyAlignment="1">
      <x:alignment horizontal="center"/>
    </x:xf>
    <x:xf numFmtId="0" fontId="6" fillId="35" borderId="8" xfId="0" applyNumberFormat="1" applyFont="1" applyFill="1" applyBorder="1" applyAlignment="1">
      <x:alignment horizontal="center"/>
    </x:xf>
    <x:xf numFmtId="0" fontId="6" fillId="35" borderId="6" xfId="0" applyNumberFormat="1" applyFont="1" applyFill="1" applyBorder="1" applyAlignment="1">
      <x:alignment horizontal="center" vertical="center"/>
    </x:xf>
    <x:xf numFmtId="0" fontId="6" fillId="35" borderId="8" xfId="0" applyNumberFormat="1" applyFont="1" applyFill="1" applyBorder="1" applyAlignment="1">
      <x:alignment horizontal="center" vertical="center"/>
    </x:xf>
    <x:xf numFmtId="0" fontId="0" fillId="38" borderId="0" xfId="0" applyNumberFormat="1" applyFont="1" applyFill="1" applyBorder="1"/>
    <x:xf numFmtId="0" fontId="7" fillId="38" borderId="0" xfId="0" applyNumberFormat="1" applyFont="1" applyFill="1" applyBorder="1"/>
    <x:xf numFmtId="0" fontId="7" fillId="38" borderId="16" xfId="0" applyNumberFormat="1" applyFont="1" applyFill="1" applyBorder="1"/>
    <x:xf numFmtId="0" fontId="7" fillId="38" borderId="18" xfId="0" applyNumberFormat="1" applyFont="1" applyFill="1" applyBorder="1"/>
    <x:xf numFmtId="0" fontId="7" fillId="38" borderId="16" xfId="0" applyNumberFormat="1" applyFont="1" applyFill="1" applyBorder="1" applyAlignment="1">
      <x:alignment horizontal="center"/>
    </x:xf>
    <x:xf numFmtId="0" fontId="7" fillId="38" borderId="18" xfId="0" applyNumberFormat="1" applyFont="1" applyFill="1" applyBorder="1" applyAlignment="1">
      <x:alignment horizontal="center"/>
    </x:xf>
    <x:xf numFmtId="0" fontId="7" fillId="38" borderId="16" xfId="0" applyNumberFormat="1" applyFont="1" applyFill="1" applyBorder="1" applyAlignment="1">
      <x:alignment horizontal="center" vertical="center"/>
    </x:xf>
    <x:xf numFmtId="0" fontId="7" fillId="38" borderId="18" xfId="0" applyNumberFormat="1" applyFont="1" applyFill="1" applyBorder="1" applyAlignment="1">
      <x:alignment horizontal="center" vertical="center"/>
    </x:xf>
    <x:xf numFmtId="0" fontId="9" fillId="35" borderId="0" xfId="0" applyNumberFormat="1" applyFont="1" applyFill="1" applyBorder="1"/>
    <x:xf numFmtId="0" fontId="9" fillId="35" borderId="0" xfId="0" applyNumberFormat="1" applyFont="1" applyFill="1" applyBorder="1" applyAlignment="1">
      <x:alignment vertical="center"/>
    </x:xf>
    <x:xf numFmtId="201" fontId="9" fillId="35" borderId="0" xfId="0" applyNumberFormat="1" applyFont="1" applyFill="1" applyBorder="1" applyAlignment="1">
      <x:alignment vertical="center"/>
    </x:xf>
    <x:xf numFmtId="200" fontId="9" fillId="35" borderId="0" xfId="0" applyNumberFormat="1" applyFont="1" applyFill="1" applyBorder="1" applyAlignment="1">
      <x:alignment vertical="center"/>
    </x:xf>
    <x:xf numFmtId="0" fontId="0" fillId="34" borderId="29" xfId="0" applyNumberFormat="1" applyFont="1" applyFill="1" applyBorder="1"/>
    <x:xf numFmtId="0" fontId="0" fillId="34" borderId="30" xfId="0" applyNumberFormat="1" applyFont="1" applyFill="1" applyBorder="1"/>
    <x:xf numFmtId="0" fontId="0" fillId="34" borderId="31" xfId="0" applyNumberFormat="1" applyFont="1" applyFill="1" applyBorder="1"/>
    <x:xf numFmtId="0" fontId="0" fillId="34" borderId="32" xfId="0" applyNumberFormat="1" applyFont="1" applyFill="1" applyBorder="1"/>
    <x:xf numFmtId="0" fontId="0" fillId="34" xfId="0" applyNumberFormat="1" applyFont="1" applyFill="1" applyBorder="0"/>
    <x:xf numFmtId="0" fontId="0" fillId="34" borderId="33" xfId="0" applyNumberFormat="1" applyFont="1" applyFill="1" applyBorder="1"/>
    <x:xf numFmtId="0" fontId="0" fillId="34" borderId="34" xfId="0" applyNumberFormat="1" applyFont="1" applyFill="1" applyBorder="1"/>
    <x:xf numFmtId="0" fontId="0" fillId="34" borderId="35" xfId="0" applyNumberFormat="1" applyFont="1" applyFill="1" applyBorder="1"/>
    <x:xf numFmtId="0" fontId="0" fillId="34" borderId="36" xfId="0" applyNumberFormat="1" applyFont="1" applyFill="1" applyBorder="1"/>
    <x:xf numFmtId="0" fontId="11" fillId="34" borderId="32" xfId="0" applyNumberFormat="1" applyFont="1" applyFill="1" applyBorder="1"/>
    <x:xf numFmtId="0" fontId="11" fillId="34" borderId="32" xfId="0" applyNumberFormat="1" applyFont="1" applyFill="1" applyBorder="1" applyAlignment="1">
      <x:alignment vertical="center"/>
    </x:xf>
    <x:xf numFmtId="0" fontId="12" fillId="34" borderId="32" xfId="0" applyNumberFormat="1" applyFont="1" applyFill="1" applyBorder="1"/>
    <x:xf numFmtId="0" fontId="12" fillId="34" borderId="32" xfId="0" applyNumberFormat="1" applyFont="1" applyFill="1" applyBorder="1" applyAlignment="1">
      <x:alignment vertical="center"/>
    </x:xf>
    <x:xf numFmtId="200" fontId="12" fillId="34" borderId="32" xfId="0" applyNumberFormat="1" applyFont="1" applyFill="1" applyBorder="1" applyAlignment="1">
      <x:alignment vertical="center"/>
    </x:xf>
    <x:xf numFmtId="0" fontId="2" fillId="35" borderId="0" xfId="0" applyNumberFormat="1" applyFont="1" applyFill="1" applyBorder="1"/>
    <x:xf numFmtId="0" fontId="2" fillId="35" borderId="29" xfId="0" applyNumberFormat="1" applyFont="1" applyFill="1" applyBorder="1"/>
    <x:xf numFmtId="0" fontId="2" fillId="35" borderId="30" xfId="0" applyNumberFormat="1" applyFont="1" applyFill="1" applyBorder="1"/>
    <x:xf numFmtId="0" fontId="2" fillId="35" borderId="31" xfId="0" applyNumberFormat="1" applyFont="1" applyFill="1" applyBorder="1"/>
    <x:xf numFmtId="0" fontId="2" fillId="35" borderId="32" xfId="0" applyNumberFormat="1" applyFont="1" applyFill="1" applyBorder="1"/>
    <x:xf numFmtId="0" fontId="2" fillId="35" xfId="0" applyNumberFormat="1" applyFont="1" applyFill="1" applyBorder="0"/>
    <x:xf numFmtId="0" fontId="2" fillId="35" borderId="33" xfId="0" applyNumberFormat="1" applyFont="1" applyFill="1" applyBorder="1"/>
    <x:xf numFmtId="0" fontId="2" fillId="35" borderId="34" xfId="0" applyNumberFormat="1" applyFont="1" applyFill="1" applyBorder="1"/>
    <x:xf numFmtId="0" fontId="2" fillId="35" borderId="35" xfId="0" applyNumberFormat="1" applyFont="1" applyFill="1" applyBorder="1"/>
    <x:xf numFmtId="0" fontId="2" fillId="35" borderId="36" xfId="0" applyNumberFormat="1" applyFont="1" applyFill="1" applyBorder="1"/>
    <x:xf numFmtId="0" fontId="2" fillId="35" borderId="29" xfId="0" applyNumberFormat="1" applyFont="1" applyFill="1" applyBorder="1" applyAlignment="1">
      <x:alignment wrapText="1"/>
    </x:xf>
    <x:xf numFmtId="0" fontId="2" fillId="35" borderId="30" xfId="0" applyNumberFormat="1" applyFont="1" applyFill="1" applyBorder="1" applyAlignment="1">
      <x:alignment wrapText="1"/>
    </x:xf>
    <x:xf numFmtId="0" fontId="2" fillId="35" borderId="31" xfId="0" applyNumberFormat="1" applyFont="1" applyFill="1" applyBorder="1" applyAlignment="1">
      <x:alignment wrapText="1"/>
    </x:xf>
    <x:xf numFmtId="0" fontId="2" fillId="35" borderId="32" xfId="0" applyNumberFormat="1" applyFont="1" applyFill="1" applyBorder="1" applyAlignment="1">
      <x:alignment wrapText="1"/>
    </x:xf>
    <x:xf numFmtId="0" fontId="2" fillId="35" xfId="0" applyNumberFormat="1" applyFont="1" applyFill="1" applyBorder="0" applyAlignment="1">
      <x:alignment wrapText="1"/>
    </x:xf>
    <x:xf numFmtId="0" fontId="2" fillId="35" borderId="33" xfId="0" applyNumberFormat="1" applyFont="1" applyFill="1" applyBorder="1" applyAlignment="1">
      <x:alignment wrapText="1"/>
    </x:xf>
    <x:xf numFmtId="0" fontId="2" fillId="35" borderId="34" xfId="0" applyNumberFormat="1" applyFont="1" applyFill="1" applyBorder="1" applyAlignment="1">
      <x:alignment wrapText="1"/>
    </x:xf>
    <x:xf numFmtId="0" fontId="2" fillId="35" borderId="35" xfId="0" applyNumberFormat="1" applyFont="1" applyFill="1" applyBorder="1" applyAlignment="1">
      <x:alignment wrapText="1"/>
    </x:xf>
    <x:xf numFmtId="0" fontId="2" fillId="35" borderId="36" xfId="0" applyNumberFormat="1" applyFont="1" applyFill="1" applyBorder="1" applyAlignment="1">
      <x:alignment wrapText="1"/>
    </x:xf>
    <x:xf numFmtId="0" fontId="2" fillId="35" borderId="29" xfId="0" applyNumberFormat="1" applyFont="1" applyFill="1" applyBorder="1" applyAlignment="1">
      <x:alignment vertical="top" wrapText="1"/>
    </x:xf>
    <x:xf numFmtId="0" fontId="2" fillId="35" borderId="30" xfId="0" applyNumberFormat="1" applyFont="1" applyFill="1" applyBorder="1" applyAlignment="1">
      <x:alignment vertical="top" wrapText="1"/>
    </x:xf>
    <x:xf numFmtId="0" fontId="2" fillId="35" borderId="31" xfId="0" applyNumberFormat="1" applyFont="1" applyFill="1" applyBorder="1" applyAlignment="1">
      <x:alignment vertical="top" wrapText="1"/>
    </x:xf>
    <x:xf numFmtId="0" fontId="2" fillId="35" borderId="32" xfId="0" applyNumberFormat="1" applyFont="1" applyFill="1" applyBorder="1" applyAlignment="1">
      <x:alignment vertical="top" wrapText="1"/>
    </x:xf>
    <x:xf numFmtId="0" fontId="2" fillId="35" xfId="0" applyNumberFormat="1" applyFont="1" applyFill="1" applyBorder="0" applyAlignment="1">
      <x:alignment vertical="top" wrapText="1"/>
    </x:xf>
    <x:xf numFmtId="0" fontId="2" fillId="35" borderId="33" xfId="0" applyNumberFormat="1" applyFont="1" applyFill="1" applyBorder="1" applyAlignment="1">
      <x:alignment vertical="top" wrapText="1"/>
    </x:xf>
    <x:xf numFmtId="0" fontId="2" fillId="35" borderId="34" xfId="0" applyNumberFormat="1" applyFont="1" applyFill="1" applyBorder="1" applyAlignment="1">
      <x:alignment vertical="top" wrapText="1"/>
    </x:xf>
    <x:xf numFmtId="0" fontId="2" fillId="35" borderId="35" xfId="0" applyNumberFormat="1" applyFont="1" applyFill="1" applyBorder="1" applyAlignment="1">
      <x:alignment vertical="top" wrapText="1"/>
    </x:xf>
    <x:xf numFmtId="0" fontId="2" fillId="35" borderId="36" xfId="0" applyNumberFormat="1" applyFont="1" applyFill="1" applyBorder="1" applyAlignment="1">
      <x:alignment vertical="top" wrapText="1"/>
    </x:xf>
    <x:xf numFmtId="0" fontId="9" fillId="2" borderId="0" xfId="0" applyNumberFormat="1" applyFont="1" applyFill="1" applyBorder="1"/>
    <x:xf numFmtId="0" fontId="9" fillId="2" borderId="0" xfId="0" applyNumberFormat="1" applyFont="1" applyFill="1" applyBorder="1" applyAlignment="1">
      <x:alignment vertical="center"/>
    </x:xf>
    <x:xf numFmtId="0" fontId="4" fillId="4" borderId="49" xfId="0" applyNumberFormat="1" applyFont="1" applyFill="1" applyBorder="1"/>
    <x:xf numFmtId="0" fontId="4" fillId="4" borderId="49" xfId="0" applyNumberFormat="1" applyFont="1" applyFill="1" applyBorder="1" applyAlignment="1">
      <x:alignment vertical="center"/>
    </x:xf>
    <x:xf numFmtId="202" fontId="4" fillId="4" borderId="49" xfId="0" applyNumberFormat="1" applyFont="1" applyFill="1" applyBorder="1" applyAlignment="1">
      <x:alignment vertical="center"/>
    </x:xf>
    <x:xf numFmtId="201" fontId="4" fillId="12" xfId="0" applyNumberFormat="1" applyFont="1" applyFill="1" applyBorder="0" applyAlignment="1">
      <x:alignment vertical="center"/>
    </x:xf>
    <x:xf numFmtId="0" fontId="9" fillId="3" borderId="0" xfId="0" applyNumberFormat="1" applyFont="1" applyFill="1" applyBorder="1" applyAlignment="1">
      <x:alignment vertical="center"/>
    </x:xf>
    <x:xf numFmtId="201" fontId="9" fillId="3" borderId="0" xfId="0" applyNumberFormat="1" applyFont="1" applyFill="1" applyBorder="1" applyAlignment="1">
      <x:alignment vertical="center"/>
    </x:xf>
    <x:xf numFmtId="200" fontId="9" fillId="3" borderId="0" xfId="0" applyNumberFormat="1" applyFont="1" applyFill="1" applyBorder="1" applyAlignment="1">
      <x:alignment vertical="center"/>
    </x:xf>
    <x:xf numFmtId="0" fontId="2" fillId="3" borderId="29" xfId="0" applyNumberFormat="1" applyFont="1" applyFill="1" applyBorder="1"/>
    <x:xf numFmtId="0" fontId="2" fillId="3" borderId="30" xfId="0" applyNumberFormat="1" applyFont="1" applyFill="1" applyBorder="1"/>
    <x:xf numFmtId="0" fontId="2" fillId="3" borderId="31" xfId="0" applyNumberFormat="1" applyFont="1" applyFill="1" applyBorder="1"/>
    <x:xf numFmtId="0" fontId="2" fillId="3" borderId="32" xfId="0" applyNumberFormat="1" applyFont="1" applyFill="1" applyBorder="1"/>
    <x:xf numFmtId="0" fontId="2" fillId="3" xfId="0" applyNumberFormat="1" applyFont="1" applyFill="1" applyBorder="0"/>
    <x:xf numFmtId="0" fontId="2" fillId="3" borderId="33" xfId="0" applyNumberFormat="1" applyFont="1" applyFill="1" applyBorder="1"/>
    <x:xf numFmtId="0" fontId="2" fillId="3" borderId="34" xfId="0" applyNumberFormat="1" applyFont="1" applyFill="1" applyBorder="1"/>
    <x:xf numFmtId="0" fontId="2" fillId="3" borderId="35" xfId="0" applyNumberFormat="1" applyFont="1" applyFill="1" applyBorder="1"/>
    <x:xf numFmtId="0" fontId="2" fillId="3" borderId="36" xfId="0" applyNumberFormat="1" applyFont="1" applyFill="1" applyBorder="1"/>
    <x:xf numFmtId="0" fontId="2" fillId="3" borderId="29" xfId="0" applyNumberFormat="1" applyFont="1" applyFill="1" applyBorder="1" applyAlignment="1">
      <x:alignment wrapText="1"/>
    </x:xf>
    <x:xf numFmtId="0" fontId="2" fillId="3" borderId="30" xfId="0" applyNumberFormat="1" applyFont="1" applyFill="1" applyBorder="1" applyAlignment="1">
      <x:alignment wrapText="1"/>
    </x:xf>
    <x:xf numFmtId="0" fontId="2" fillId="3" borderId="31" xfId="0" applyNumberFormat="1" applyFont="1" applyFill="1" applyBorder="1" applyAlignment="1">
      <x:alignment wrapText="1"/>
    </x:xf>
    <x:xf numFmtId="0" fontId="2" fillId="3" borderId="32" xfId="0" applyNumberFormat="1" applyFont="1" applyFill="1" applyBorder="1" applyAlignment="1">
      <x:alignment wrapText="1"/>
    </x:xf>
    <x:xf numFmtId="0" fontId="2" fillId="3" xfId="0" applyNumberFormat="1" applyFont="1" applyFill="1" applyBorder="0" applyAlignment="1">
      <x:alignment wrapText="1"/>
    </x:xf>
    <x:xf numFmtId="0" fontId="2" fillId="3" borderId="33" xfId="0" applyNumberFormat="1" applyFont="1" applyFill="1" applyBorder="1" applyAlignment="1">
      <x:alignment wrapText="1"/>
    </x:xf>
    <x:xf numFmtId="0" fontId="2" fillId="3" borderId="34" xfId="0" applyNumberFormat="1" applyFont="1" applyFill="1" applyBorder="1" applyAlignment="1">
      <x:alignment wrapText="1"/>
    </x:xf>
    <x:xf numFmtId="0" fontId="2" fillId="3" borderId="35" xfId="0" applyNumberFormat="1" applyFont="1" applyFill="1" applyBorder="1" applyAlignment="1">
      <x:alignment wrapText="1"/>
    </x:xf>
    <x:xf numFmtId="0" fontId="2" fillId="3" borderId="36" xfId="0" applyNumberFormat="1" applyFont="1" applyFill="1" applyBorder="1" applyAlignment="1">
      <x:alignment wrapText="1"/>
    </x:xf>
    <x:xf numFmtId="0" fontId="2" fillId="3" borderId="29" xfId="0" applyNumberFormat="1" applyFont="1" applyFill="1" applyBorder="1" applyAlignment="1">
      <x:alignment vertical="top" wrapText="1"/>
    </x:xf>
    <x:xf numFmtId="0" fontId="2" fillId="3" borderId="30" xfId="0" applyNumberFormat="1" applyFont="1" applyFill="1" applyBorder="1" applyAlignment="1">
      <x:alignment vertical="top" wrapText="1"/>
    </x:xf>
    <x:xf numFmtId="0" fontId="2" fillId="3" borderId="31" xfId="0" applyNumberFormat="1" applyFont="1" applyFill="1" applyBorder="1" applyAlignment="1">
      <x:alignment vertical="top" wrapText="1"/>
    </x:xf>
    <x:xf numFmtId="0" fontId="2" fillId="3" borderId="32" xfId="0" applyNumberFormat="1" applyFont="1" applyFill="1" applyBorder="1" applyAlignment="1">
      <x:alignment vertical="top" wrapText="1"/>
    </x:xf>
    <x:xf numFmtId="0" fontId="2" fillId="3" xfId="0" applyNumberFormat="1" applyFont="1" applyFill="1" applyBorder="0" applyAlignment="1">
      <x:alignment vertical="top" wrapText="1"/>
    </x:xf>
    <x:xf numFmtId="0" fontId="2" fillId="3" borderId="33" xfId="0" applyNumberFormat="1" applyFont="1" applyFill="1" applyBorder="1" applyAlignment="1">
      <x:alignment vertical="top" wrapText="1"/>
    </x:xf>
    <x:xf numFmtId="0" fontId="2" fillId="3" borderId="34" xfId="0" applyNumberFormat="1" applyFont="1" applyFill="1" applyBorder="1" applyAlignment="1">
      <x:alignment vertical="top" wrapText="1"/>
    </x:xf>
    <x:xf numFmtId="0" fontId="2" fillId="3" borderId="35" xfId="0" applyNumberFormat="1" applyFont="1" applyFill="1" applyBorder="1" applyAlignment="1">
      <x:alignment vertical="top" wrapText="1"/>
    </x:xf>
    <x:xf numFmtId="0" fontId="2" fillId="3" borderId="36" xfId="0" applyNumberFormat="1" applyFont="1" applyFill="1" applyBorder="1" applyAlignment="1">
      <x:alignment vertical="top" wrapText="1"/>
    </x:xf>
    <x:xf numFmtId="0" fontId="0" fillId="39" borderId="0" xfId="0" applyNumberFormat="1" applyFont="1" applyFill="1" applyBorder="1"/>
    <x:xf numFmtId="0" fontId="1" fillId="39" borderId="0" xfId="0" applyNumberFormat="1" applyFont="1" applyFill="1" applyBorder="1"/>
    <x:xf numFmtId="0" fontId="1" fillId="39" borderId="0" xfId="0" applyNumberFormat="1" applyFont="1" applyFill="1" applyBorder="1" applyAlignment="1">
      <x:alignment vertical="bottom"/>
    </x:xf>
    <x:xf numFmtId="0" fontId="2" fillId="39" borderId="0" xfId="0" applyNumberFormat="1" applyFont="1" applyFill="1" applyBorder="1"/>
    <x:xf numFmtId="0" fontId="2" fillId="39" borderId="0" xfId="0" applyNumberFormat="1" applyFont="1" applyFill="1" applyBorder="1" applyAlignment="1">
      <x:alignment vertical="top"/>
    </x:xf>
    <x:xf numFmtId="0" fontId="0" fillId="39" borderId="53" xfId="0" applyNumberFormat="1" applyFont="1" applyFill="1" applyBorder="1"/>
    <x:xf numFmtId="0" fontId="0" fillId="40" borderId="0" xfId="0" applyNumberFormat="1" applyFont="1" applyFill="1" applyBorder="1"/>
    <x:xf numFmtId="0" fontId="7" fillId="40" borderId="0" xfId="0" applyNumberFormat="1" applyFont="1" applyFill="1" applyBorder="1"/>
    <x:xf numFmtId="0" fontId="7" fillId="40" borderId="16" xfId="0" applyNumberFormat="1" applyFont="1" applyFill="1" applyBorder="1"/>
    <x:xf numFmtId="0" fontId="7" fillId="40" borderId="18" xfId="0" applyNumberFormat="1" applyFont="1" applyFill="1" applyBorder="1"/>
    <x:xf numFmtId="0" fontId="7" fillId="40" borderId="16" xfId="0" applyNumberFormat="1" applyFont="1" applyFill="1" applyBorder="1" applyAlignment="1">
      <x:alignment horizontal="center"/>
    </x:xf>
    <x:xf numFmtId="0" fontId="7" fillId="40" borderId="18" xfId="0" applyNumberFormat="1" applyFont="1" applyFill="1" applyBorder="1" applyAlignment="1">
      <x:alignment horizontal="center"/>
    </x:xf>
    <x:xf numFmtId="0" fontId="7" fillId="40" borderId="16" xfId="0" applyNumberFormat="1" applyFont="1" applyFill="1" applyBorder="1" applyAlignment="1">
      <x:alignment horizontal="center" vertical="center"/>
    </x:xf>
    <x:xf numFmtId="0" fontId="7" fillId="40" borderId="18" xfId="0" applyNumberFormat="1" applyFont="1" applyFill="1" applyBorder="1" applyAlignment="1">
      <x:alignment horizontal="center" vertical="center"/>
    </x:xf>
    <x:xf numFmtId="0" fontId="8" fillId="39" borderId="0" xfId="0" applyNumberFormat="1" applyFont="1" applyFill="1" applyBorder="1"/>
    <x:xf numFmtId="0" fontId="8" fillId="39" borderId="0" xfId="0" applyNumberFormat="1" applyFont="1" applyFill="1" applyBorder="1" applyAlignment="1">
      <x:alignment horizontal="right"/>
    </x:xf>
    <x:xf numFmtId="0" fontId="8" fillId="39" borderId="0" xfId="0" applyNumberFormat="1" applyFont="1" applyFill="1" applyBorder="1" applyAlignment="1">
      <x:alignment horizontal="right" vertical="center"/>
    </x:xf>
    <x:xf numFmtId="0" fontId="0" fillId="41" borderId="0" xfId="0" applyNumberFormat="1" applyFont="1" applyFill="1" applyBorder="1"/>
    <x:xf numFmtId="0" fontId="5" fillId="41" borderId="0" xfId="0" applyNumberFormat="1" applyFont="1" applyFill="1" applyBorder="1"/>
    <x:xf numFmtId="0" fontId="5" fillId="41" borderId="54" xfId="0" applyNumberFormat="1" applyFont="1" applyFill="1" applyBorder="1"/>
    <x:xf numFmtId="0" fontId="5" fillId="41" borderId="54" xfId="0" applyNumberFormat="1" applyFont="1" applyFill="1" applyBorder="1" applyAlignment="1">
      <x:alignment wrapText="1"/>
    </x:xf>
    <x:xf numFmtId="0" fontId="5" fillId="41" borderId="54" xfId="0" applyNumberFormat="1" applyFont="1" applyFill="1" applyBorder="1" applyAlignment="1">
      <x:alignment vertical="center" wrapText="1"/>
    </x:xf>
    <x:xf numFmtId="0" fontId="4" fillId="0" borderId="55" xfId="0" applyNumberFormat="1" applyFont="1" applyFill="1" applyBorder="1"/>
    <x:xf numFmtId="0" fontId="4" fillId="0" borderId="55" xfId="0" applyNumberFormat="1" applyFont="1" applyFill="1" applyBorder="1" applyAlignment="1">
      <x:alignment vertical="center"/>
    </x:xf>
    <x:xf numFmtId="204" fontId="4" fillId="0" borderId="55" xfId="0" applyNumberFormat="1" applyFont="1" applyFill="1" applyBorder="1" applyAlignment="1">
      <x:alignment vertical="center"/>
    </x:xf>
    <x:xf numFmtId="0" fontId="0" fillId="42" borderId="0" xfId="0" applyNumberFormat="1" applyFont="1" applyFill="1" applyBorder="1"/>
    <x:xf numFmtId="0" fontId="3" fillId="42" borderId="0" xfId="0" applyNumberFormat="1" applyFont="1" applyFill="1" applyBorder="1"/>
    <x:xf numFmtId="0" fontId="3" fillId="42" borderId="56" xfId="0" applyNumberFormat="1" applyFont="1" applyFill="1" applyBorder="1"/>
    <x:xf numFmtId="0" fontId="3" fillId="42" borderId="56" xfId="0" applyNumberFormat="1" applyFont="1" applyFill="1" applyBorder="1" applyAlignment="1">
      <x:alignment vertical="center"/>
    </x:xf>
    <x:xf numFmtId="204" fontId="4" fillId="0" borderId="0" xfId="0" applyNumberFormat="1" applyFont="1" applyFill="1" applyBorder="1" applyAlignment="1">
      <x:alignment vertical="center"/>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vertical="bottom"/>
    </x:xf>
    <x:xf numFmtId="0" fontId="2" fillId="43" borderId="0" xfId="0" applyNumberFormat="1" applyFont="1" applyFill="1" applyBorder="1"/>
    <x:xf numFmtId="0" fontId="2" fillId="43" borderId="0" xfId="0" applyNumberFormat="1" applyFont="1" applyFill="1" applyBorder="1" applyAlignment="1">
      <x:alignment vertical="top"/>
    </x:xf>
    <x:xf numFmtId="0" fontId="0" fillId="43" borderId="57" xfId="0" applyNumberFormat="1" applyFont="1" applyFill="1" applyBorder="1"/>
    <x:xf numFmtId="0" fontId="0" fillId="44" borderId="0" xfId="0" applyNumberFormat="1" applyFont="1" applyFill="1" applyBorder="1"/>
    <x:xf numFmtId="0" fontId="5" fillId="44" borderId="0" xfId="0" applyNumberFormat="1" applyFont="1" applyFill="1" applyBorder="1"/>
    <x:xf numFmtId="0" fontId="5" fillId="44" borderId="58" xfId="0" applyNumberFormat="1" applyFont="1" applyFill="1" applyBorder="1"/>
    <x:xf numFmtId="0" fontId="5" fillId="44" borderId="58" xfId="0" applyNumberFormat="1" applyFont="1" applyFill="1" applyBorder="1" applyAlignment="1">
      <x:alignment wrapText="1"/>
    </x:xf>
    <x:xf numFmtId="0" fontId="5" fillId="44" borderId="58" xfId="0" applyNumberFormat="1" applyFont="1" applyFill="1" applyBorder="1" applyAlignment="1">
      <x:alignment vertical="center" wrapText="1"/>
    </x:xf>
    <x:xf numFmtId="0" fontId="4" fillId="0" borderId="59" xfId="0" applyNumberFormat="1" applyFont="1" applyFill="1" applyBorder="1"/>
    <x:xf numFmtId="0" fontId="4" fillId="0" borderId="59" xfId="0" applyNumberFormat="1" applyFont="1" applyFill="1" applyBorder="1" applyAlignment="1">
      <x:alignment vertical="center"/>
    </x:xf>
    <x:xf numFmtId="0" fontId="4" fillId="45" xfId="0" applyNumberFormat="1" applyFont="1" applyFill="1" applyBorder="0" applyAlignment="1">
      <x:alignment vertical="center"/>
    </x:xf>
    <x:xf numFmtId="0" fontId="4" fillId="45" borderId="59" xfId="0" applyNumberFormat="1" applyFont="1" applyFill="1" applyBorder="1" applyAlignment="1">
      <x:alignment vertical="center"/>
    </x:xf>
    <x:xf numFmtId="202" fontId="4" fillId="45" xfId="0" applyNumberFormat="1" applyFont="1" applyFill="1" applyBorder="0" applyAlignment="1">
      <x:alignment vertical="center"/>
    </x:xf>
    <x:xf numFmtId="202" fontId="4" fillId="45" borderId="59" xfId="0" applyNumberFormat="1" applyFont="1" applyFill="1" applyBorder="1" applyAlignment="1">
      <x:alignment vertical="center"/>
    </x:xf>
    <x:xf numFmtId="200" fontId="4" fillId="45" xfId="0" applyNumberFormat="1" applyFont="1" applyFill="1" applyBorder="0" applyAlignment="1">
      <x:alignment vertical="center"/>
    </x:xf>
    <x:xf numFmtId="200" fontId="4" fillId="45" borderId="59" xfId="0" applyNumberFormat="1" applyFont="1" applyFill="1" applyBorder="1" applyAlignment="1">
      <x:alignment vertical="center"/>
    </x:xf>
    <x:xf numFmtId="201" fontId="4" fillId="45" xfId="0" applyNumberFormat="1" applyFont="1" applyFill="1" applyBorder="0" applyAlignment="1">
      <x:alignment vertical="center"/>
    </x:xf>
    <x:xf numFmtId="201" fontId="4" fillId="45" borderId="59" xfId="0" applyNumberFormat="1" applyFont="1" applyFill="1" applyBorder="1" applyAlignment="1">
      <x:alignment vertical="center"/>
    </x:xf>
    <x:xf numFmtId="0" fontId="0" fillId="46" borderId="0" xfId="0" applyNumberFormat="1" applyFont="1" applyFill="1" applyBorder="1"/>
    <x:xf numFmtId="0" fontId="7" fillId="46" borderId="0" xfId="0" applyNumberFormat="1" applyFont="1" applyFill="1" applyBorder="1"/>
    <x:xf numFmtId="0" fontId="7" fillId="46" borderId="16" xfId="0" applyNumberFormat="1" applyFont="1" applyFill="1" applyBorder="1"/>
    <x:xf numFmtId="0" fontId="7" fillId="46" borderId="18" xfId="0" applyNumberFormat="1" applyFont="1" applyFill="1" applyBorder="1"/>
    <x:xf numFmtId="0" fontId="7" fillId="46" borderId="16" xfId="0" applyNumberFormat="1" applyFont="1" applyFill="1" applyBorder="1" applyAlignment="1">
      <x:alignment horizontal="center"/>
    </x:xf>
    <x:xf numFmtId="0" fontId="7" fillId="46" borderId="18" xfId="0" applyNumberFormat="1" applyFont="1" applyFill="1" applyBorder="1" applyAlignment="1">
      <x:alignment horizontal="center"/>
    </x:xf>
    <x:xf numFmtId="0" fontId="7" fillId="46" borderId="16" xfId="0" applyNumberFormat="1" applyFont="1" applyFill="1" applyBorder="1" applyAlignment="1">
      <x:alignment horizontal="center" vertical="center"/>
    </x:xf>
    <x:xf numFmtId="0" fontId="7" fillId="46" borderId="18" xfId="0" applyNumberFormat="1" applyFont="1" applyFill="1" applyBorder="1" applyAlignment="1">
      <x:alignment horizontal="center" vertical="center"/>
    </x:xf>
    <x:xf numFmtId="0" fontId="0" fillId="47" borderId="0" xfId="0" applyNumberFormat="1" applyFont="1" applyFill="1" applyBorder="1"/>
    <x:xf numFmtId="0" fontId="6" fillId="47" borderId="0" xfId="0" applyNumberFormat="1" applyFont="1" applyFill="1" applyBorder="1"/>
    <x:xf numFmtId="0" fontId="6" fillId="47" borderId="6" xfId="0" applyNumberFormat="1" applyFont="1" applyFill="1" applyBorder="1"/>
    <x:xf numFmtId="0" fontId="6" fillId="47" borderId="8" xfId="0" applyNumberFormat="1" applyFont="1" applyFill="1" applyBorder="1"/>
    <x:xf numFmtId="0" fontId="6" fillId="47" borderId="6" xfId="0" applyNumberFormat="1" applyFont="1" applyFill="1" applyBorder="1" applyAlignment="1">
      <x:alignment horizontal="center"/>
    </x:xf>
    <x:xf numFmtId="0" fontId="6" fillId="47" borderId="8" xfId="0" applyNumberFormat="1" applyFont="1" applyFill="1" applyBorder="1" applyAlignment="1">
      <x:alignment horizontal="center"/>
    </x:xf>
    <x:xf numFmtId="0" fontId="6" fillId="47" borderId="6" xfId="0" applyNumberFormat="1" applyFont="1" applyFill="1" applyBorder="1" applyAlignment="1">
      <x:alignment horizontal="center" vertical="center"/>
    </x:xf>
    <x:xf numFmtId="0" fontId="6" fillId="47" borderId="8" xfId="0" applyNumberFormat="1" applyFont="1" applyFill="1" applyBorder="1" applyAlignment="1">
      <x:alignment horizontal="center" vertical="center"/>
    </x:xf>
    <x:xf numFmtId="0" fontId="8" fillId="43" borderId="0" xfId="0" applyNumberFormat="1" applyFont="1" applyFill="1" applyBorder="1"/>
    <x:xf numFmtId="0" fontId="8" fillId="43" borderId="0" xfId="0" applyNumberFormat="1" applyFont="1" applyFill="1" applyBorder="1" applyAlignment="1">
      <x:alignment horizontal="right"/>
    </x:xf>
    <x:xf numFmtId="0" fontId="8" fillId="43" borderId="0" xfId="0" applyNumberFormat="1" applyFont="1" applyFill="1" applyBorder="1" applyAlignment="1">
      <x:alignment horizontal="right" vertical="center"/>
    </x:xf>
    <x:xf numFmtId="0" fontId="4" fillId="48" xfId="0" applyNumberFormat="1" applyFont="1" applyFill="1" applyBorder="0" applyAlignment="1">
      <x:alignment vertical="center"/>
    </x:xf>
    <x:xf numFmtId="0" fontId="4" fillId="48" borderId="59" xfId="0" applyNumberFormat="1" applyFont="1" applyFill="1" applyBorder="1" applyAlignment="1">
      <x:alignment vertical="center"/>
    </x:xf>
    <x:xf numFmtId="202" fontId="4" fillId="48" xfId="0" applyNumberFormat="1" applyFont="1" applyFill="1" applyBorder="0" applyAlignment="1">
      <x:alignment vertical="center"/>
    </x:xf>
    <x:xf numFmtId="202" fontId="4" fillId="48" borderId="59" xfId="0" applyNumberFormat="1" applyFont="1" applyFill="1" applyBorder="1" applyAlignment="1">
      <x:alignment vertical="center"/>
    </x:xf>
    <x:xf numFmtId="200" fontId="4" fillId="48" xfId="0" applyNumberFormat="1" applyFont="1" applyFill="1" applyBorder="0" applyAlignment="1">
      <x:alignment vertical="center"/>
    </x:xf>
    <x:xf numFmtId="200" fontId="4" fillId="48" borderId="59" xfId="0" applyNumberFormat="1" applyFont="1" applyFill="1" applyBorder="1" applyAlignment="1">
      <x:alignment vertical="center"/>
    </x:xf>
    <x:xf numFmtId="204" fontId="4" fillId="45" xfId="0" applyNumberFormat="1" applyFont="1" applyFill="1" applyBorder="0" applyAlignment="1">
      <x:alignment vertical="center"/>
    </x:xf>
    <x:xf numFmtId="204" fontId="4" fillId="45" borderId="59" xfId="0" applyNumberFormat="1" applyFont="1" applyFill="1" applyBorder="1" applyAlignment="1">
      <x:alignment vertical="center"/>
    </x:xf>
    <x:xf numFmtId="202" fontId="4" fillId="6" xfId="0" applyNumberFormat="1" applyFont="1" applyFill="1" applyBorder="0" applyAlignment="1">
      <x:alignment vertical="center"/>
    </x:xf>
    <x:xf numFmtId="204" fontId="4" fillId="12" xfId="0" applyNumberFormat="1" applyFont="1" applyFill="1" applyBorder="0" applyAlignment="1">
      <x:alignment vertical="center"/>
    </x:xf>
    <x:xf numFmtId="204" fontId="4" fillId="12" borderId="0" xfId="0" applyNumberFormat="1" applyFont="1" applyFill="1" applyBorder="1" applyAlignment="1">
      <x:alignment vertical="center"/>
    </x:xf>
    <x:xf numFmtId="0" fontId="0" fillId="49" borderId="0" xfId="0" applyNumberFormat="1" applyFont="1" applyFill="1" applyBorder="1"/>
    <x:xf numFmtId="0" fontId="1" fillId="49" borderId="0" xfId="0" applyNumberFormat="1" applyFont="1" applyFill="1" applyBorder="1"/>
    <x:xf numFmtId="0" fontId="1" fillId="49" borderId="0" xfId="0" applyNumberFormat="1" applyFont="1" applyFill="1" applyBorder="1" applyAlignment="1">
      <x:alignment vertical="bottom"/>
    </x:xf>
    <x:xf numFmtId="0" fontId="2" fillId="49" borderId="0" xfId="0" applyNumberFormat="1" applyFont="1" applyFill="1" applyBorder="1"/>
    <x:xf numFmtId="0" fontId="2" fillId="49" borderId="0" xfId="0" applyNumberFormat="1" applyFont="1" applyFill="1" applyBorder="1" applyAlignment="1">
      <x:alignment vertical="top"/>
    </x:xf>
    <x:xf numFmtId="0" fontId="0" fillId="49" borderId="60" xfId="0" applyNumberFormat="1" applyFont="1" applyFill="1" applyBorder="1"/>
    <x:xf numFmtId="0" fontId="0" fillId="50" borderId="0" xfId="0" applyNumberFormat="1" applyFont="1" applyFill="1" applyBorder="1"/>
    <x:xf numFmtId="0" fontId="5" fillId="50" borderId="0" xfId="0" applyNumberFormat="1" applyFont="1" applyFill="1" applyBorder="1"/>
    <x:xf numFmtId="0" fontId="5" fillId="50" borderId="61" xfId="0" applyNumberFormat="1" applyFont="1" applyFill="1" applyBorder="1"/>
    <x:xf numFmtId="0" fontId="5" fillId="50" borderId="61" xfId="0" applyNumberFormat="1" applyFont="1" applyFill="1" applyBorder="1" applyAlignment="1">
      <x:alignment wrapText="1"/>
    </x:xf>
    <x:xf numFmtId="0" fontId="5" fillId="50" borderId="61" xfId="0" applyNumberFormat="1" applyFont="1" applyFill="1" applyBorder="1" applyAlignment="1">
      <x:alignment vertical="center" wrapText="1"/>
    </x:xf>
    <x:xf numFmtId="0" fontId="4" fillId="0" borderId="62" xfId="0" applyNumberFormat="1" applyFont="1" applyFill="1" applyBorder="1"/>
    <x:xf numFmtId="0" fontId="4" fillId="0" borderId="62" xfId="0" applyNumberFormat="1" applyFont="1" applyFill="1" applyBorder="1" applyAlignment="1">
      <x:alignment vertical="center"/>
    </x:xf>
    <x:xf numFmtId="0" fontId="4" fillId="51" xfId="0" applyNumberFormat="1" applyFont="1" applyFill="1" applyBorder="0" applyAlignment="1">
      <x:alignment vertical="center"/>
    </x:xf>
    <x:xf numFmtId="0" fontId="4" fillId="51" borderId="62" xfId="0" applyNumberFormat="1" applyFont="1" applyFill="1" applyBorder="1" applyAlignment="1">
      <x:alignment vertical="center"/>
    </x:xf>
    <x:xf numFmtId="205" fontId="4" fillId="51" xfId="0" applyNumberFormat="1" applyFont="1" applyFill="1" applyBorder="0" applyAlignment="1">
      <x:alignment vertical="center"/>
    </x:xf>
    <x:xf numFmtId="205" fontId="4" fillId="51" borderId="62" xfId="0" applyNumberFormat="1" applyFont="1" applyFill="1" applyBorder="1" applyAlignment="1">
      <x:alignment vertical="center"/>
    </x:xf>
    <x:xf numFmtId="205" fontId="4" fillId="12" xfId="0" applyNumberFormat="1" applyFont="1" applyFill="1" applyBorder="0" applyAlignment="1">
      <x:alignment vertical="center"/>
    </x:xf>
    <x:xf numFmtId="205" fontId="4" fillId="12" borderId="0" xfId="0" applyNumberFormat="1" applyFont="1" applyFill="1" applyBorder="1" applyAlignment="1">
      <x:alignment vertical="center"/>
    </x:xf>
    <x:xf numFmtId="0" fontId="0" fillId="52" borderId="0" xfId="0" applyNumberFormat="1" applyFont="1" applyFill="1" applyBorder="1"/>
    <x:xf numFmtId="0" fontId="1" fillId="52" borderId="0" xfId="0" applyNumberFormat="1" applyFont="1" applyFill="1" applyBorder="1"/>
    <x:xf numFmtId="0" fontId="1" fillId="52" borderId="0" xfId="0" applyNumberFormat="1" applyFont="1" applyFill="1" applyBorder="1" applyAlignment="1">
      <x:alignment vertical="bottom"/>
    </x:xf>
    <x:xf numFmtId="0" fontId="2" fillId="52" borderId="0" xfId="0" applyNumberFormat="1" applyFont="1" applyFill="1" applyBorder="1"/>
    <x:xf numFmtId="0" fontId="2" fillId="52" borderId="0" xfId="0" applyNumberFormat="1" applyFont="1" applyFill="1" applyBorder="1" applyAlignment="1">
      <x:alignment vertical="top"/>
    </x:xf>
    <x:xf numFmtId="0" fontId="0" fillId="52" borderId="63" xfId="0" applyNumberFormat="1" applyFont="1" applyFill="1" applyBorder="1"/>
    <x:xf numFmtId="0" fontId="0" fillId="53" borderId="0" xfId="0" applyNumberFormat="1" applyFont="1" applyFill="1" applyBorder="1"/>
    <x:xf numFmtId="0" fontId="3" fillId="53" borderId="0" xfId="0" applyNumberFormat="1" applyFont="1" applyFill="1" applyBorder="1"/>
    <x:xf numFmtId="0" fontId="3" fillId="53" borderId="64" xfId="0" applyNumberFormat="1" applyFont="1" applyFill="1" applyBorder="1"/>
    <x:xf numFmtId="0" fontId="3" fillId="53" borderId="64" xfId="0" applyNumberFormat="1" applyFont="1" applyFill="1" applyBorder="1" applyAlignment="1">
      <x:alignment vertical="center"/>
    </x:xf>
    <x:xf numFmtId="0" fontId="0" fillId="54" borderId="0" xfId="0" applyNumberFormat="1" applyFont="1" applyFill="1" applyBorder="1"/>
    <x:xf numFmtId="0" fontId="2" fillId="54" borderId="0" xfId="0" applyNumberFormat="1" applyFont="1" applyFill="1" applyBorder="1"/>
    <x:xf numFmtId="0" fontId="2" fillId="54" borderId="29" xfId="0" applyNumberFormat="1" applyFont="1" applyFill="1" applyBorder="1"/>
    <x:xf numFmtId="0" fontId="2" fillId="54" borderId="30" xfId="0" applyNumberFormat="1" applyFont="1" applyFill="1" applyBorder="1"/>
    <x:xf numFmtId="0" fontId="2" fillId="54" borderId="31" xfId="0" applyNumberFormat="1" applyFont="1" applyFill="1" applyBorder="1"/>
    <x:xf numFmtId="0" fontId="2" fillId="54" borderId="34" xfId="0" applyNumberFormat="1" applyFont="1" applyFill="1" applyBorder="1"/>
    <x:xf numFmtId="0" fontId="2" fillId="54" borderId="35" xfId="0" applyNumberFormat="1" applyFont="1" applyFill="1" applyBorder="1"/>
    <x:xf numFmtId="0" fontId="2" fillId="54" borderId="36" xfId="0" applyNumberFormat="1" applyFont="1" applyFill="1" applyBorder="1"/>
    <x:xf numFmtId="0" fontId="2" fillId="54" borderId="29" xfId="0" applyNumberFormat="1" applyFont="1" applyFill="1" applyBorder="1" applyAlignment="1">
      <x:alignment wrapText="1"/>
    </x:xf>
    <x:xf numFmtId="0" fontId="2" fillId="54" borderId="30" xfId="0" applyNumberFormat="1" applyFont="1" applyFill="1" applyBorder="1" applyAlignment="1">
      <x:alignment wrapText="1"/>
    </x:xf>
    <x:xf numFmtId="0" fontId="2" fillId="54" borderId="31" xfId="0" applyNumberFormat="1" applyFont="1" applyFill="1" applyBorder="1" applyAlignment="1">
      <x:alignment wrapText="1"/>
    </x:xf>
    <x:xf numFmtId="0" fontId="2" fillId="54" borderId="34" xfId="0" applyNumberFormat="1" applyFont="1" applyFill="1" applyBorder="1" applyAlignment="1">
      <x:alignment wrapText="1"/>
    </x:xf>
    <x:xf numFmtId="0" fontId="2" fillId="54" borderId="35" xfId="0" applyNumberFormat="1" applyFont="1" applyFill="1" applyBorder="1" applyAlignment="1">
      <x:alignment wrapText="1"/>
    </x:xf>
    <x:xf numFmtId="0" fontId="2" fillId="54" borderId="36" xfId="0" applyNumberFormat="1" applyFont="1" applyFill="1" applyBorder="1" applyAlignment="1">
      <x:alignment wrapText="1"/>
    </x:xf>
    <x:xf numFmtId="0" fontId="2" fillId="54" borderId="29" xfId="0" applyNumberFormat="1" applyFont="1" applyFill="1" applyBorder="1" applyAlignment="1">
      <x:alignment vertical="top" wrapText="1"/>
    </x:xf>
    <x:xf numFmtId="0" fontId="2" fillId="54" borderId="30" xfId="0" applyNumberFormat="1" applyFont="1" applyFill="1" applyBorder="1" applyAlignment="1">
      <x:alignment vertical="top" wrapText="1"/>
    </x:xf>
    <x:xf numFmtId="0" fontId="2" fillId="54" borderId="31" xfId="0" applyNumberFormat="1" applyFont="1" applyFill="1" applyBorder="1" applyAlignment="1">
      <x:alignment vertical="top" wrapText="1"/>
    </x:xf>
    <x:xf numFmtId="0" fontId="2" fillId="54" borderId="34" xfId="0" applyNumberFormat="1" applyFont="1" applyFill="1" applyBorder="1" applyAlignment="1">
      <x:alignment vertical="top" wrapText="1"/>
    </x:xf>
    <x:xf numFmtId="0" fontId="2" fillId="54" borderId="35" xfId="0" applyNumberFormat="1" applyFont="1" applyFill="1" applyBorder="1" applyAlignment="1">
      <x:alignment vertical="top" wrapText="1"/>
    </x:xf>
    <x:xf numFmtId="0" fontId="2" fillId="54" borderId="36" xfId="0" applyNumberFormat="1" applyFont="1" applyFill="1" applyBorder="1" applyAlignment="1">
      <x:alignment vertical="top" wrapText="1"/>
    </x:xf>
    <x:xf numFmtId="0" fontId="0" fillId="55" borderId="0" xfId="0" applyNumberFormat="1" applyFont="1" applyFill="1" applyBorder="1"/>
    <x:xf numFmtId="0" fontId="15" fillId="55" borderId="0" xfId="0" applyNumberFormat="1" applyFont="1" applyFill="1" applyBorder="1"/>
    <x:xf numFmtId="0" fontId="15" fillId="55" borderId="37" xfId="0" applyNumberFormat="1" applyFont="1" applyFill="1" applyBorder="1"/>
    <x:xf numFmtId="0" fontId="15" fillId="55" borderId="38" xfId="0" applyNumberFormat="1" applyFont="1" applyFill="1" applyBorder="1"/>
    <x:xf numFmtId="0" fontId="15" fillId="55" borderId="39" xfId="0" applyNumberFormat="1" applyFont="1" applyFill="1" applyBorder="1"/>
    <x:xf numFmtId="0" fontId="15" fillId="55" borderId="40" xfId="0" applyNumberFormat="1" applyFont="1" applyFill="1" applyBorder="1"/>
    <x:xf numFmtId="0" fontId="15" fillId="55" xfId="0" applyNumberFormat="1" applyFont="1" applyFill="1" applyBorder="0"/>
    <x:xf numFmtId="0" fontId="15" fillId="55" borderId="41" xfId="0" applyNumberFormat="1" applyFont="1" applyFill="1" applyBorder="1"/>
    <x:xf numFmtId="0" fontId="15" fillId="55" borderId="42" xfId="0" applyNumberFormat="1" applyFont="1" applyFill="1" applyBorder="1"/>
    <x:xf numFmtId="0" fontId="15" fillId="55" borderId="43" xfId="0" applyNumberFormat="1" applyFont="1" applyFill="1" applyBorder="1"/>
    <x:xf numFmtId="0" fontId="15" fillId="55" borderId="44" xfId="0" applyNumberFormat="1" applyFont="1" applyFill="1" applyBorder="1"/>
    <x:xf numFmtId="0" fontId="15" fillId="55" borderId="37" xfId="0" applyNumberFormat="1" applyFont="1" applyFill="1" applyBorder="1" applyAlignment="1">
      <x:alignment wrapText="1"/>
    </x:xf>
    <x:xf numFmtId="0" fontId="15" fillId="55" borderId="38" xfId="0" applyNumberFormat="1" applyFont="1" applyFill="1" applyBorder="1" applyAlignment="1">
      <x:alignment wrapText="1"/>
    </x:xf>
    <x:xf numFmtId="0" fontId="15" fillId="55" borderId="39" xfId="0" applyNumberFormat="1" applyFont="1" applyFill="1" applyBorder="1" applyAlignment="1">
      <x:alignment wrapText="1"/>
    </x:xf>
    <x:xf numFmtId="0" fontId="15" fillId="55" borderId="40" xfId="0" applyNumberFormat="1" applyFont="1" applyFill="1" applyBorder="1" applyAlignment="1">
      <x:alignment wrapText="1"/>
    </x:xf>
    <x:xf numFmtId="0" fontId="15" fillId="55" xfId="0" applyNumberFormat="1" applyFont="1" applyFill="1" applyBorder="0" applyAlignment="1">
      <x:alignment wrapText="1"/>
    </x:xf>
    <x:xf numFmtId="0" fontId="15" fillId="55" borderId="41" xfId="0" applyNumberFormat="1" applyFont="1" applyFill="1" applyBorder="1" applyAlignment="1">
      <x:alignment wrapText="1"/>
    </x:xf>
    <x:xf numFmtId="0" fontId="15" fillId="55" borderId="42" xfId="0" applyNumberFormat="1" applyFont="1" applyFill="1" applyBorder="1" applyAlignment="1">
      <x:alignment wrapText="1"/>
    </x:xf>
    <x:xf numFmtId="0" fontId="15" fillId="55" borderId="43" xfId="0" applyNumberFormat="1" applyFont="1" applyFill="1" applyBorder="1" applyAlignment="1">
      <x:alignment wrapText="1"/>
    </x:xf>
    <x:xf numFmtId="0" fontId="15" fillId="55" borderId="44" xfId="0" applyNumberFormat="1" applyFont="1" applyFill="1" applyBorder="1" applyAlignment="1">
      <x:alignment wrapText="1"/>
    </x:xf>
    <x:xf numFmtId="0" fontId="15" fillId="55" borderId="37" xfId="0" applyNumberFormat="1" applyFont="1" applyFill="1" applyBorder="1" applyAlignment="1">
      <x:alignment vertical="center" wrapText="1"/>
    </x:xf>
    <x:xf numFmtId="0" fontId="15" fillId="55" borderId="38" xfId="0" applyNumberFormat="1" applyFont="1" applyFill="1" applyBorder="1" applyAlignment="1">
      <x:alignment vertical="center" wrapText="1"/>
    </x:xf>
    <x:xf numFmtId="0" fontId="15" fillId="55" borderId="39" xfId="0" applyNumberFormat="1" applyFont="1" applyFill="1" applyBorder="1" applyAlignment="1">
      <x:alignment vertical="center" wrapText="1"/>
    </x:xf>
    <x:xf numFmtId="0" fontId="15" fillId="55" borderId="40" xfId="0" applyNumberFormat="1" applyFont="1" applyFill="1" applyBorder="1" applyAlignment="1">
      <x:alignment vertical="center" wrapText="1"/>
    </x:xf>
    <x:xf numFmtId="0" fontId="15" fillId="55" xfId="0" applyNumberFormat="1" applyFont="1" applyFill="1" applyBorder="0" applyAlignment="1">
      <x:alignment vertical="center" wrapText="1"/>
    </x:xf>
    <x:xf numFmtId="0" fontId="15" fillId="55" borderId="41" xfId="0" applyNumberFormat="1" applyFont="1" applyFill="1" applyBorder="1" applyAlignment="1">
      <x:alignment vertical="center" wrapText="1"/>
    </x:xf>
    <x:xf numFmtId="0" fontId="15" fillId="55" borderId="42" xfId="0" applyNumberFormat="1" applyFont="1" applyFill="1" applyBorder="1" applyAlignment="1">
      <x:alignment vertical="center" wrapText="1"/>
    </x:xf>
    <x:xf numFmtId="0" fontId="15" fillId="55" borderId="43" xfId="0" applyNumberFormat="1" applyFont="1" applyFill="1" applyBorder="1" applyAlignment="1">
      <x:alignment vertical="center" wrapText="1"/>
    </x:xf>
    <x:xf numFmtId="0" fontId="15" fillId="55" borderId="44" xfId="0" applyNumberFormat="1" applyFont="1" applyFill="1" applyBorder="1" applyAlignment="1">
      <x:alignment vertical="center" wrapText="1"/>
    </x:xf>
    <x:xf numFmtId="0" fontId="2" fillId="4" borderId="0" xfId="0" applyNumberFormat="1" applyFont="1" applyFill="1" applyBorder="1"/>
    <x:xf numFmtId="0" fontId="2" fillId="4" borderId="29" xfId="0" applyNumberFormat="1" applyFont="1" applyFill="1" applyBorder="1"/>
    <x:xf numFmtId="0" fontId="2" fillId="4" borderId="30" xfId="0" applyNumberFormat="1" applyFont="1" applyFill="1" applyBorder="1"/>
    <x:xf numFmtId="0" fontId="2" fillId="4" borderId="31" xfId="0" applyNumberFormat="1" applyFont="1" applyFill="1" applyBorder="1"/>
    <x:xf numFmtId="0" fontId="2" fillId="4" borderId="34" xfId="0" applyNumberFormat="1" applyFont="1" applyFill="1" applyBorder="1"/>
    <x:xf numFmtId="0" fontId="2" fillId="4" borderId="35" xfId="0" applyNumberFormat="1" applyFont="1" applyFill="1" applyBorder="1"/>
    <x:xf numFmtId="0" fontId="2" fillId="4" borderId="36" xfId="0" applyNumberFormat="1" applyFont="1" applyFill="1" applyBorder="1"/>
    <x:xf numFmtId="0" fontId="2" fillId="4" borderId="29" xfId="0" applyNumberFormat="1" applyFont="1" applyFill="1" applyBorder="1" applyAlignment="1">
      <x:alignment wrapText="1"/>
    </x:xf>
    <x:xf numFmtId="0" fontId="2" fillId="4" borderId="30" xfId="0" applyNumberFormat="1" applyFont="1" applyFill="1" applyBorder="1" applyAlignment="1">
      <x:alignment wrapText="1"/>
    </x:xf>
    <x:xf numFmtId="0" fontId="2" fillId="4" borderId="31" xfId="0" applyNumberFormat="1" applyFont="1" applyFill="1" applyBorder="1" applyAlignment="1">
      <x:alignment wrapText="1"/>
    </x:xf>
    <x:xf numFmtId="0" fontId="2" fillId="4" borderId="34" xfId="0" applyNumberFormat="1" applyFont="1" applyFill="1" applyBorder="1" applyAlignment="1">
      <x:alignment wrapText="1"/>
    </x:xf>
    <x:xf numFmtId="0" fontId="2" fillId="4" borderId="35" xfId="0" applyNumberFormat="1" applyFont="1" applyFill="1" applyBorder="1" applyAlignment="1">
      <x:alignment wrapText="1"/>
    </x:xf>
    <x:xf numFmtId="0" fontId="2" fillId="4" borderId="36" xfId="0" applyNumberFormat="1" applyFont="1" applyFill="1" applyBorder="1" applyAlignment="1">
      <x:alignment wrapText="1"/>
    </x:xf>
    <x:xf numFmtId="0" fontId="2" fillId="4" borderId="29" xfId="0" applyNumberFormat="1" applyFont="1" applyFill="1" applyBorder="1" applyAlignment="1">
      <x:alignment vertical="top" wrapText="1"/>
    </x:xf>
    <x:xf numFmtId="0" fontId="2" fillId="4" borderId="30" xfId="0" applyNumberFormat="1" applyFont="1" applyFill="1" applyBorder="1" applyAlignment="1">
      <x:alignment vertical="top" wrapText="1"/>
    </x:xf>
    <x:xf numFmtId="0" fontId="2" fillId="4" borderId="31" xfId="0" applyNumberFormat="1" applyFont="1" applyFill="1" applyBorder="1" applyAlignment="1">
      <x:alignment vertical="top" wrapText="1"/>
    </x:xf>
    <x:xf numFmtId="0" fontId="2" fillId="4" borderId="34" xfId="0" applyNumberFormat="1" applyFont="1" applyFill="1" applyBorder="1" applyAlignment="1">
      <x:alignment vertical="top" wrapText="1"/>
    </x:xf>
    <x:xf numFmtId="0" fontId="2" fillId="4" borderId="35" xfId="0" applyNumberFormat="1" applyFont="1" applyFill="1" applyBorder="1" applyAlignment="1">
      <x:alignment vertical="top" wrapText="1"/>
    </x:xf>
    <x:xf numFmtId="0" fontId="2" fillId="4" borderId="36" xfId="0" applyNumberFormat="1" applyFont="1" applyFill="1" applyBorder="1" applyAlignment="1">
      <x:alignment vertical="top" wrapText="1"/>
    </x:xf>
    <x:xf numFmtId="0" fontId="15" fillId="31" borderId="0" xfId="0" applyNumberFormat="1" applyFont="1" applyFill="1" applyBorder="1"/>
    <x:xf numFmtId="0" fontId="15" fillId="31" borderId="37" xfId="0" applyNumberFormat="1" applyFont="1" applyFill="1" applyBorder="1"/>
    <x:xf numFmtId="0" fontId="15" fillId="31" borderId="38" xfId="0" applyNumberFormat="1" applyFont="1" applyFill="1" applyBorder="1"/>
    <x:xf numFmtId="0" fontId="15" fillId="31" borderId="39" xfId="0" applyNumberFormat="1" applyFont="1" applyFill="1" applyBorder="1"/>
    <x:xf numFmtId="0" fontId="15" fillId="31" borderId="40" xfId="0" applyNumberFormat="1" applyFont="1" applyFill="1" applyBorder="1"/>
    <x:xf numFmtId="0" fontId="15" fillId="31" xfId="0" applyNumberFormat="1" applyFont="1" applyFill="1" applyBorder="0"/>
    <x:xf numFmtId="0" fontId="15" fillId="31" borderId="41" xfId="0" applyNumberFormat="1" applyFont="1" applyFill="1" applyBorder="1"/>
    <x:xf numFmtId="0" fontId="15" fillId="31" borderId="42" xfId="0" applyNumberFormat="1" applyFont="1" applyFill="1" applyBorder="1"/>
    <x:xf numFmtId="0" fontId="15" fillId="31" borderId="43" xfId="0" applyNumberFormat="1" applyFont="1" applyFill="1" applyBorder="1"/>
    <x:xf numFmtId="0" fontId="15" fillId="31" borderId="44" xfId="0" applyNumberFormat="1" applyFont="1" applyFill="1" applyBorder="1"/>
    <x:xf numFmtId="0" fontId="15" fillId="31" borderId="37" xfId="0" applyNumberFormat="1" applyFont="1" applyFill="1" applyBorder="1" applyAlignment="1">
      <x:alignment wrapText="1"/>
    </x:xf>
    <x:xf numFmtId="0" fontId="15" fillId="31" borderId="38" xfId="0" applyNumberFormat="1" applyFont="1" applyFill="1" applyBorder="1" applyAlignment="1">
      <x:alignment wrapText="1"/>
    </x:xf>
    <x:xf numFmtId="0" fontId="15" fillId="31" borderId="39" xfId="0" applyNumberFormat="1" applyFont="1" applyFill="1" applyBorder="1" applyAlignment="1">
      <x:alignment wrapText="1"/>
    </x:xf>
    <x:xf numFmtId="0" fontId="15" fillId="31" borderId="40" xfId="0" applyNumberFormat="1" applyFont="1" applyFill="1" applyBorder="1" applyAlignment="1">
      <x:alignment wrapText="1"/>
    </x:xf>
    <x:xf numFmtId="0" fontId="15" fillId="31" xfId="0" applyNumberFormat="1" applyFont="1" applyFill="1" applyBorder="0" applyAlignment="1">
      <x:alignment wrapText="1"/>
    </x:xf>
    <x:xf numFmtId="0" fontId="15" fillId="31" borderId="41" xfId="0" applyNumberFormat="1" applyFont="1" applyFill="1" applyBorder="1" applyAlignment="1">
      <x:alignment wrapText="1"/>
    </x:xf>
    <x:xf numFmtId="0" fontId="15" fillId="31" borderId="42" xfId="0" applyNumberFormat="1" applyFont="1" applyFill="1" applyBorder="1" applyAlignment="1">
      <x:alignment wrapText="1"/>
    </x:xf>
    <x:xf numFmtId="0" fontId="15" fillId="31" borderId="43" xfId="0" applyNumberFormat="1" applyFont="1" applyFill="1" applyBorder="1" applyAlignment="1">
      <x:alignment wrapText="1"/>
    </x:xf>
    <x:xf numFmtId="0" fontId="15" fillId="31" borderId="44" xfId="0" applyNumberFormat="1" applyFont="1" applyFill="1" applyBorder="1" applyAlignment="1">
      <x:alignment wrapText="1"/>
    </x:xf>
    <x:xf numFmtId="0" fontId="15" fillId="31" borderId="37" xfId="0" applyNumberFormat="1" applyFont="1" applyFill="1" applyBorder="1" applyAlignment="1">
      <x:alignment vertical="center" wrapText="1"/>
    </x:xf>
    <x:xf numFmtId="0" fontId="15" fillId="31" borderId="38" xfId="0" applyNumberFormat="1" applyFont="1" applyFill="1" applyBorder="1" applyAlignment="1">
      <x:alignment vertical="center" wrapText="1"/>
    </x:xf>
    <x:xf numFmtId="0" fontId="15" fillId="31" borderId="39" xfId="0" applyNumberFormat="1" applyFont="1" applyFill="1" applyBorder="1" applyAlignment="1">
      <x:alignment vertical="center" wrapText="1"/>
    </x:xf>
    <x:xf numFmtId="0" fontId="15" fillId="31" borderId="40" xfId="0" applyNumberFormat="1" applyFont="1" applyFill="1" applyBorder="1" applyAlignment="1">
      <x:alignment vertical="center" wrapText="1"/>
    </x:xf>
    <x:xf numFmtId="0" fontId="15" fillId="31" xfId="0" applyNumberFormat="1" applyFont="1" applyFill="1" applyBorder="0" applyAlignment="1">
      <x:alignment vertical="center" wrapText="1"/>
    </x:xf>
    <x:xf numFmtId="0" fontId="15" fillId="31" borderId="41" xfId="0" applyNumberFormat="1" applyFont="1" applyFill="1" applyBorder="1" applyAlignment="1">
      <x:alignment vertical="center" wrapText="1"/>
    </x:xf>
    <x:xf numFmtId="0" fontId="15" fillId="31" borderId="42" xfId="0" applyNumberFormat="1" applyFont="1" applyFill="1" applyBorder="1" applyAlignment="1">
      <x:alignment vertical="center" wrapText="1"/>
    </x:xf>
    <x:xf numFmtId="0" fontId="15" fillId="31" borderId="43" xfId="0" applyNumberFormat="1" applyFont="1" applyFill="1" applyBorder="1" applyAlignment="1">
      <x:alignment vertical="center" wrapText="1"/>
    </x:xf>
    <x:xf numFmtId="0" fontId="15" fillId="31" borderId="44" xfId="0" applyNumberFormat="1" applyFont="1" applyFill="1" applyBorder="1" applyAlignment="1">
      <x:alignment vertical="center" wrapText="1"/>
    </x:xf>
    <x:xf numFmtId="0" fontId="16" fillId="2" borderId="0" xfId="0" applyNumberFormat="1" applyFont="1" applyFill="1" applyBorder="1"/>
    <x:xf numFmtId="0" fontId="16" fillId="2" borderId="0" xfId="0" applyNumberFormat="1" applyFont="1" applyFill="1" applyBorder="1" applyAlignment="1">
      <x:alignment vertical="bottom"/>
    </x:xf>
    <x:xf numFmtId="0" fontId="17" fillId="2" borderId="0" xfId="0" applyNumberFormat="1" applyFont="1" applyFill="1" applyBorder="1"/>
    <x:xf numFmtId="0" fontId="17" fillId="2" borderId="0" xfId="0" applyNumberFormat="1" applyFont="1" applyFill="1" applyBorder="1" applyAlignment="1">
      <x:alignment vertical="top"/>
    </x:xf>
  </x:cellXfs>
  <x:cellStyles count="1">
    <x:cellStyle name="Normal" xfId="0"/>
  </x:cellStyles>
  <x:dxfs count="30">
    <x:dxf>
      <x:font>
        <x:b/>
        <x:color rgb="FF7B5B20"/>
      </x:font>
      <x:fill>
        <x:patternFill>
          <x:bgColor rgb="FFF6ECD6"/>
        </x:patternFill>
      </x:fill>
    </x:dxf>
    <x:dxf>
      <x:font>
        <x:b/>
        <x:color rgb="FF425D70"/>
      </x:font>
      <x:fill>
        <x:patternFill>
          <x:bgColor rgb="FFE7EDF2"/>
        </x:patternFill>
      </x:fill>
    </x:dxf>
    <x:dxf>
      <x:font>
        <x:b/>
        <x:color rgb="FF326146"/>
      </x:font>
      <x:fill>
        <x:patternFill>
          <x:bgColor rgb="FFE4F0E8"/>
        </x:patternFill>
      </x:fill>
    </x:dxf>
    <x:dxf>
      <x:font>
        <x:b/>
        <x:color rgb="FF7B5B20"/>
      </x:font>
      <x:fill>
        <x:patternFill>
          <x:bgColor rgb="FFF6ECD6"/>
        </x:patternFill>
      </x:fill>
    </x:dxf>
    <x:dxf>
      <x:font>
        <x:b/>
        <x:color rgb="FF326146"/>
      </x:font>
      <x:fill>
        <x:patternFill>
          <x:bgColor rgb="FFE4F0E8"/>
        </x:patternFill>
      </x:fill>
    </x:dxf>
    <x:dxf>
      <x:font>
        <x:b/>
        <x:color rgb="FF8A4039"/>
      </x:font>
      <x:fill>
        <x:patternFill>
          <x:bgColor rgb="FFF4E1DF"/>
        </x:patternFill>
      </x:fill>
    </x:dxf>
    <x:dxf>
      <x:font>
        <x:b/>
        <x:color rgb="FF326146"/>
      </x:font>
      <x:fill>
        <x:patternFill>
          <x:bgColor rgb="FFE4F0E8"/>
        </x:patternFill>
      </x:fill>
    </x:dxf>
    <x:dxf>
      <x:font>
        <x:b/>
        <x:color rgb="FF8A4039"/>
      </x:font>
      <x:fill>
        <x:patternFill>
          <x:bgColor rgb="FFF4E1DF"/>
        </x:patternFill>
      </x:fill>
    </x:dxf>
    <x:dxf>
      <x:font>
        <x:b/>
        <x:color rgb="FF656A66"/>
      </x:font>
      <x:fill>
        <x:patternFill>
          <x:bgColor rgb="FFE7E9E4"/>
        </x:patternFill>
      </x:fill>
    </x:dxf>
    <x:dxf>
      <x:font>
        <x:b/>
        <x:color rgb="FF425D70"/>
      </x:font>
      <x:fill>
        <x:patternFill>
          <x:bgColor rgb="FFE7EDF2"/>
        </x:patternFill>
      </x:fill>
    </x:dxf>
    <x:dxf>
      <x:font>
        <x:b/>
        <x:color rgb="FF7B5B20"/>
      </x:font>
      <x:fill>
        <x:patternFill>
          <x:bgColor rgb="FFF6ECD6"/>
        </x:patternFill>
      </x:fill>
    </x:dxf>
    <x:dxf>
      <x:font>
        <x:b/>
        <x:color rgb="FF7B5B20"/>
      </x:font>
      <x:fill>
        <x:patternFill>
          <x:bgColor rgb="FFF2E3C4"/>
        </x:patternFill>
      </x:fill>
    </x:dxf>
    <x:dxf>
      <x:font>
        <x:b/>
        <x:color rgb="FF8A4039"/>
      </x:font>
      <x:fill>
        <x:patternFill>
          <x:bgColor rgb="FFF4E1DF"/>
        </x:patternFill>
      </x:fill>
    </x:dxf>
    <x:dxf>
      <x:font>
        <x:b/>
        <x:color rgb="FF8A4039"/>
      </x:font>
      <x:fill>
        <x:patternFill>
          <x:bgColor rgb="FFF4E1DF"/>
        </x:patternFill>
      </x:fill>
    </x:dxf>
    <x:dxf>
      <x:font>
        <x:b/>
        <x:color rgb="FF7B5B20"/>
      </x:font>
      <x:fill>
        <x:patternFill>
          <x:bgColor rgb="FFF6ECD6"/>
        </x:patternFill>
      </x:fill>
    </x:dxf>
    <x:dxf>
      <x:font>
        <x:b/>
        <x:color rgb="FF326146"/>
      </x:font>
      <x:fill>
        <x:patternFill>
          <x:bgColor rgb="FFE4F0E8"/>
        </x:patternFill>
      </x:fill>
    </x:dxf>
    <x:dxf>
      <x:font>
        <x:b/>
        <x:color rgb="FF7B5B20"/>
      </x:font>
      <x:fill>
        <x:patternFill>
          <x:bgColor rgb="FFF6ECD6"/>
        </x:patternFill>
      </x:fill>
    </x:dxf>
    <x:dxf>
      <x:font>
        <x:b/>
        <x:color rgb="FF8A4039"/>
      </x:font>
      <x:fill>
        <x:patternFill>
          <x:bgColor rgb="FFF4E1DF"/>
        </x:patternFill>
      </x:fill>
    </x:dxf>
    <x:dxf>
      <x:font>
        <x:b/>
        <x:color rgb="FF425D70"/>
      </x:font>
      <x:fill>
        <x:patternFill>
          <x:bgColor rgb="FFE7EDF2"/>
        </x:patternFill>
      </x:fill>
    </x:dxf>
    <x:dxf>
      <x:font>
        <x:b/>
        <x:color rgb="FF326146"/>
      </x:font>
      <x:fill>
        <x:patternFill>
          <x:bgColor rgb="FFE4F0E8"/>
        </x:patternFill>
      </x:fill>
    </x:dxf>
    <x:dxf>
      <x:font>
        <x:b/>
        <x:color rgb="FF7B5B20"/>
      </x:font>
      <x:fill>
        <x:patternFill>
          <x:bgColor rgb="FFF6ECD6"/>
        </x:patternFill>
      </x:fill>
    </x:dxf>
    <x:dxf>
      <x:font>
        <x:b/>
        <x:color rgb="FF326146"/>
      </x:font>
      <x:fill>
        <x:patternFill>
          <x:bgColor rgb="FFE4F0E8"/>
        </x:patternFill>
      </x:fill>
    </x:dxf>
    <x:dxf>
      <x:font>
        <x:b/>
        <x:color rgb="FF7B5B20"/>
      </x:font>
      <x:fill>
        <x:patternFill>
          <x:bgColor rgb="FFF6ECD6"/>
        </x:patternFill>
      </x:fill>
    </x:dxf>
    <x:dxf>
      <x:font>
        <x:b/>
        <x:color rgb="FF326146"/>
      </x:font>
      <x:fill>
        <x:patternFill>
          <x:bgColor rgb="FFE4F0E8"/>
        </x:patternFill>
      </x:fill>
    </x:dxf>
    <x:dxf>
      <x:font>
        <x:b/>
        <x:color rgb="FF8A4039"/>
      </x:font>
      <x:fill>
        <x:patternFill>
          <x:bgColor rgb="FFF4E1DF"/>
        </x:patternFill>
      </x:fill>
    </x:dxf>
    <x:dxf>
      <x:font>
        <x:b/>
        <x:color rgb="FF326146"/>
      </x:font>
      <x:fill>
        <x:patternFill>
          <x:bgColor rgb="FFE4F0E8"/>
        </x:patternFill>
      </x:fill>
    </x:dxf>
    <x:dxf>
      <x:font>
        <x:b/>
        <x:color rgb="FF7B5B20"/>
      </x:font>
      <x:fill>
        <x:patternFill>
          <x:bgColor rgb="FFF6ECD6"/>
        </x:patternFill>
      </x:fill>
    </x:dxf>
    <x:dxf>
      <x:font>
        <x:b/>
        <x:color rgb="FF425D70"/>
      </x:font>
      <x:fill>
        <x:patternFill>
          <x:bgColor rgb="FFE7EDF2"/>
        </x:patternFill>
      </x:fill>
    </x:dxf>
    <x:dxf>
      <x:font>
        <x:b/>
        <x:color rgb="FF8A4039"/>
      </x:font>
      <x:fill>
        <x:patternFill>
          <x:bgColor rgb="FFF4E1DF"/>
        </x:patternFill>
      </x:fill>
    </x:dxf>
    <x:dxf>
      <x:font>
        <x:b/>
        <x:color rgb="FF656A66"/>
      </x:font>
      <x:fill>
        <x:patternFill>
          <x:bgColor rgb="FFE7E9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6cc038e1bb4f05" /><Relationship Type="http://schemas.openxmlformats.org/officeDocument/2006/relationships/theme" Target="/xl/theme/theme1.xml" Id="Rf7d0a3ab155544ac" /><Relationship Type="http://schemas.microsoft.com/office/2022/11/relationships/FeaturePropertyBag" Target="/xl/featurePropertyBag/featurePropertyBag.xml" Id="R8329f728d6d643e3" /><Relationship Type="http://schemas.openxmlformats.org/officeDocument/2006/relationships/sharedStrings" Target="/xl/sharedStrings.xml" Id="R8371b0cd361b475e" /><Relationship Type="http://schemas.openxmlformats.org/officeDocument/2006/relationships/worksheet" Target="/xl/worksheets/sheet1.xml" Id="R793ef018a1034ef0" /><Relationship Type="http://schemas.openxmlformats.org/officeDocument/2006/relationships/worksheet" Target="/xl/worksheets/sheet2.xml" Id="Rf24fdd4441614124" /><Relationship Type="http://schemas.openxmlformats.org/officeDocument/2006/relationships/worksheet" Target="/xl/worksheets/sheet3.xml" Id="R5f064fb12f304888" /><Relationship Type="http://schemas.openxmlformats.org/officeDocument/2006/relationships/worksheet" Target="/xl/worksheets/sheet4.xml" Id="R28fa18b35bba46e0" /><Relationship Type="http://schemas.openxmlformats.org/officeDocument/2006/relationships/worksheet" Target="/xl/worksheets/sheet5.xml" Id="R6a9245f2edc8460c" /><Relationship Type="http://schemas.openxmlformats.org/officeDocument/2006/relationships/worksheet" Target="/xl/worksheets/sheet6.xml" Id="Rb5ea5aa2faa04538" /><Relationship Type="http://schemas.openxmlformats.org/officeDocument/2006/relationships/worksheet" Target="/xl/worksheets/sheet7.xml" Id="R0b63defc16ef4cae" /><Relationship Type="http://schemas.openxmlformats.org/officeDocument/2006/relationships/worksheet" Target="/xl/worksheets/sheet8.xml" Id="Rf2f6db5f54834fe2" /><Relationship Type="http://schemas.openxmlformats.org/officeDocument/2006/relationships/worksheet" Target="/xl/worksheets/sheet9.xml" Id="R481aff14f79f4314" /><Relationship Type="http://schemas.openxmlformats.org/officeDocument/2006/relationships/worksheet" Target="/xl/worksheets/sheet10.xml" Id="Rd2943c578ecc4834" /><Relationship Type="http://schemas.openxmlformats.org/officeDocument/2006/relationships/worksheet" Target="/xl/worksheets/sheet11.xml" Id="Rf5c4d26b271c4d34" /><Relationship Type="http://schemas.openxmlformats.org/officeDocument/2006/relationships/worksheet" Target="/xl/worksheets/sheet12.xml" Id="R7de0add932fd4053" /><Relationship Type="http://schemas.openxmlformats.org/officeDocument/2006/relationships/worksheet" Target="/xl/worksheets/sheet13.xml" Id="Re0bb971e599c4f26" /></Relationships>
</file>

<file path=xl/drawings/_rels/drawing1.xml.rels>&#65279;<?xml version="1.0" encoding="utf-8"?><Relationships xmlns="http://schemas.openxmlformats.org/package/2006/relationships"><Relationship Type="http://schemas.openxmlformats.org/officeDocument/2006/relationships/image" Target="/xl/media/image.png" Id="Rfe4b385f2754413f" /><Relationship Type="http://schemas.openxmlformats.org/officeDocument/2006/relationships/chart" Target="/xl/drawings/charts/chart1.xml" Id="Re4e7788c15994fad" /></Relationships>
</file>

<file path=xl/drawings/_rels/drawing2.xml.rels>&#65279;<?xml version="1.0" encoding="utf-8"?><Relationships xmlns="http://schemas.openxmlformats.org/package/2006/relationships"><Relationship Type="http://schemas.openxmlformats.org/officeDocument/2006/relationships/image" Target="/xl/media/image2.png" Id="Re8aa2c3d1dde432a" /></Relationships>
</file>

<file path=xl/drawings/_rels/drawing3.xml.rels>&#65279;<?xml version="1.0" encoding="utf-8"?><Relationships xmlns="http://schemas.openxmlformats.org/package/2006/relationships"><Relationship Type="http://schemas.openxmlformats.org/officeDocument/2006/relationships/image" Target="/xl/media/image3.png" Id="R04f3b07882324c52" /></Relationships>
</file>

<file path=xl/drawings/_rels/drawing4.xml.rels>&#65279;<?xml version="1.0" encoding="utf-8"?><Relationships xmlns="http://schemas.openxmlformats.org/package/2006/relationships"><Relationship Type="http://schemas.openxmlformats.org/officeDocument/2006/relationships/image" Target="/xl/media/image4.png" Id="Rcb3af297ea424d34" /></Relationships>
</file>

<file path=xl/drawings/_rels/drawing5.xml.rels>&#65279;<?xml version="1.0" encoding="utf-8"?><Relationships xmlns="http://schemas.openxmlformats.org/package/2006/relationships"><Relationship Type="http://schemas.openxmlformats.org/officeDocument/2006/relationships/image" Target="/xl/media/image5.png" Id="R7db6c71309524cb1" /></Relationships>
</file>

<file path=xl/drawings/_rels/drawing6.xml.rels>&#65279;<?xml version="1.0" encoding="utf-8"?><Relationships xmlns="http://schemas.openxmlformats.org/package/2006/relationships"><Relationship Type="http://schemas.openxmlformats.org/officeDocument/2006/relationships/image" Target="/xl/media/image6.png" Id="Rd705bf16fd334e96" /></Relationships>
</file>

<file path=xl/drawings/_rels/drawing7.xml.rels>&#65279;<?xml version="1.0" encoding="utf-8"?><Relationships xmlns="http://schemas.openxmlformats.org/package/2006/relationships"><Relationship Type="http://schemas.openxmlformats.org/officeDocument/2006/relationships/image" Target="/xl/media/image7.png" Id="R756fbeb9120348e9" /></Relationships>
</file>

<file path=xl/drawings/_rels/drawing8.xml.rels>&#65279;<?xml version="1.0" encoding="utf-8"?><Relationships xmlns="http://schemas.openxmlformats.org/package/2006/relationships"><Relationship Type="http://schemas.openxmlformats.org/officeDocument/2006/relationships/image" Target="/xl/media/image8.png" Id="Rd09f8f056875453c" /></Relationships>
</file>

<file path=xl/drawings/_rels/drawing9.xml.rels>&#65279;<?xml version="1.0" encoding="utf-8"?><Relationships xmlns="http://schemas.openxmlformats.org/package/2006/relationships"><Relationship Type="http://schemas.openxmlformats.org/officeDocument/2006/relationships/image" Target="/xl/media/image9.png" Id="R3a392b47f90d4c84" /></Relationships>
</file>

<file path=xl/drawings/_rels/drawing10.xml.rels>&#65279;<?xml version="1.0" encoding="utf-8"?><Relationships xmlns="http://schemas.openxmlformats.org/package/2006/relationships"><Relationship Type="http://schemas.openxmlformats.org/officeDocument/2006/relationships/image" Target="/xl/media/image10.png" Id="Ra4ab5528a3794396" /></Relationships>
</file>

<file path=xl/drawings/_rels/drawing11.xml.rels>&#65279;<?xml version="1.0" encoding="utf-8"?><Relationships xmlns="http://schemas.openxmlformats.org/package/2006/relationships"><Relationship Type="http://schemas.openxmlformats.org/officeDocument/2006/relationships/image" Target="/xl/media/image11.png" Id="R3efe93161bbe41ba" /></Relationships>
</file>

<file path=xl/drawings/_rels/drawing12.xml.rels>&#65279;<?xml version="1.0" encoding="utf-8"?><Relationships xmlns="http://schemas.openxmlformats.org/package/2006/relationships"><Relationship Type="http://schemas.openxmlformats.org/officeDocument/2006/relationships/image" Target="/xl/media/image12.png" Id="R2054e9091bef4398" /></Relationships>
</file>

<file path=xl/drawings/_rels/drawing13.xml.rels>&#65279;<?xml version="1.0" encoding="utf-8"?><Relationships xmlns="http://schemas.openxmlformats.org/package/2006/relationships"><Relationship Type="http://schemas.openxmlformats.org/officeDocument/2006/relationships/image" Target="/xl/media/image13.png" Id="R23ddc2231b06420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Trend</a:t>
            </a:r>
          </a:p>
        </c:rich>
      </c:tx>
    </c:title>
    <c:plotArea>
      <c:lineChart>
        <c:grouping val="standard"/>
        <c:varyColors val="0"/>
        <c:ser>
          <c:idx val="0"/>
          <c:order val="0"/>
          <c:tx>
            <c:v>Revenue</c:v>
          </c:tx>
          <c:marker>
            <c:symbol val="none"/>
          </c:marker>
          <c:cat>
            <c:strRef>
              <c:f>'Overview'!$A$15:$A$26</c:f>
              <c:strCache>
                <c:ptCount val="0"/>
              </c:strCache>
            </c:strRef>
          </c:cat>
          <c:val>
            <c:numRef>
              <c:f>'Overview'!$B$15:$B$26</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12</xdr:row>
      <xdr:rowOff>0</xdr:rowOff>
    </xdr:from>
    <xdr:to>
      <xdr:col>15</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e7788c15994fad"/>
        </a:graphicData>
      </a:graphic>
    </xdr:graphicFrame>
    <xdr:clientData/>
  </xdr:twoCellAnchor>
  <xdr:oneCellAnchor>
    <xdr:from>
      <xdr:col>0</xdr:col>
      <xdr:colOff>0</xdr:colOff>
      <xdr:row>0</xdr:row>
      <xdr:rowOff>0</xdr:rowOff>
    </xdr:from>
    <xdr:ext cx="1162050" cy="323850"/>
    <xdr:pic>
      <xdr:nvPicPr>
        <xdr:cNvPr id="2" name="/xl/media/image.png"/>
        <xdr:cNvPicPr>
          <a:picLocks xmlns:a="http://schemas.openxmlformats.org/drawingml/2006/main" noChangeAspect="1"/>
        </xdr:cNvPicPr>
      </xdr:nvPicPr>
      <xdr:blipFill>
        <a:blip xmlns:r="http://schemas.openxmlformats.org/officeDocument/2006/relationships" xmlns:a="http://schemas.openxmlformats.org/drawingml/2006/main" r:embed="Rfe4b385f2754413f"/>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0</xdr:row>
      <xdr:rowOff>0</xdr:rowOff>
    </xdr:from>
    <xdr:ext cx="400050" cy="40005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e8aa2c3d1dde432a"/>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0</xdr:row>
      <xdr:rowOff>0</xdr:rowOff>
    </xdr:from>
    <xdr:ext cx="400050" cy="400050"/>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04f3b07882324c52"/>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0</xdr:col>
      <xdr:colOff>0</xdr:colOff>
      <xdr:row>0</xdr:row>
      <xdr:rowOff>0</xdr:rowOff>
    </xdr:from>
    <xdr:ext cx="400050" cy="400050"/>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cb3af297ea424d34"/>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0</xdr:col>
      <xdr:colOff>0</xdr:colOff>
      <xdr:row>0</xdr:row>
      <xdr:rowOff>0</xdr:rowOff>
    </xdr:from>
    <xdr:ext cx="400050" cy="400050"/>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7db6c71309524cb1"/>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0</xdr:col>
      <xdr:colOff>0</xdr:colOff>
      <xdr:row>0</xdr:row>
      <xdr:rowOff>0</xdr:rowOff>
    </xdr:from>
    <xdr:ext cx="400050" cy="400050"/>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d705bf16fd334e96"/>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0</xdr:col>
      <xdr:colOff>0</xdr:colOff>
      <xdr:row>0</xdr:row>
      <xdr:rowOff>0</xdr:rowOff>
    </xdr:from>
    <xdr:ext cx="1162050" cy="323850"/>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756fbeb9120348e9"/>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0</xdr:col>
      <xdr:colOff>0</xdr:colOff>
      <xdr:row>0</xdr:row>
      <xdr:rowOff>0</xdr:rowOff>
    </xdr:from>
    <xdr:ext cx="1162050" cy="323850"/>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d09f8f056875453c"/>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0</xdr:col>
      <xdr:colOff>0</xdr:colOff>
      <xdr:row>0</xdr:row>
      <xdr:rowOff>0</xdr:rowOff>
    </xdr:from>
    <xdr:ext cx="400050" cy="400050"/>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3a392b47f90d4c84"/>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0</xdr:col>
      <xdr:colOff>0</xdr:colOff>
      <xdr:row>0</xdr:row>
      <xdr:rowOff>0</xdr:rowOff>
    </xdr:from>
    <xdr:ext cx="400050" cy="400050"/>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a4ab5528a3794396"/>
        <a:stretch xmlns:a="http://schemas.openxmlformats.org/drawingml/2006/main">
          <a:fillRect/>
        </a:stretch>
      </xdr:blipFill>
      <xdr:spPr>
        <a:prstGeom xmlns:a="http://schemas.openxmlformats.org/drawingml/2006/main" prst="rect"/>
      </xdr:spPr>
    </xdr:pic>
    <xdr:clientData/>
  </xdr:oneCellAnchor>
</xdr:wsDr>
</file>

<file path=xl/drawings/drawing11.xml><?xml version="1.0" encoding="utf-8"?>
<xdr:wsDr xmlns:xdr="http://schemas.openxmlformats.org/drawingml/2006/spreadsheetDrawing">
  <xdr:oneCellAnchor>
    <xdr:from>
      <xdr:col>0</xdr:col>
      <xdr:colOff>0</xdr:colOff>
      <xdr:row>0</xdr:row>
      <xdr:rowOff>0</xdr:rowOff>
    </xdr:from>
    <xdr:ext cx="400050" cy="400050"/>
    <xdr:pic>
      <xdr:nvPicPr>
        <xdr:cNvPr id="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3efe93161bbe41ba"/>
        <a:stretch xmlns:a="http://schemas.openxmlformats.org/drawingml/2006/main">
          <a:fillRect/>
        </a:stretch>
      </xdr:blipFill>
      <xdr:spPr>
        <a:prstGeom xmlns:a="http://schemas.openxmlformats.org/drawingml/2006/main" prst="rect"/>
      </xdr:spPr>
    </xdr:pic>
    <xdr:clientData/>
  </xdr:oneCellAnchor>
</xdr:wsDr>
</file>

<file path=xl/drawings/drawing12.xml><?xml version="1.0" encoding="utf-8"?>
<xdr:wsDr xmlns:xdr="http://schemas.openxmlformats.org/drawingml/2006/spreadsheetDrawing">
  <xdr:oneCellAnchor>
    <xdr:from>
      <xdr:col>0</xdr:col>
      <xdr:colOff>0</xdr:colOff>
      <xdr:row>0</xdr:row>
      <xdr:rowOff>0</xdr:rowOff>
    </xdr:from>
    <xdr:ext cx="400050" cy="400050"/>
    <xdr:pic>
      <xdr:nvPicPr>
        <xdr:cNvPr id="1" name="/xl/media/image12.png"/>
        <xdr:cNvPicPr>
          <a:picLocks xmlns:a="http://schemas.openxmlformats.org/drawingml/2006/main" noChangeAspect="1"/>
        </xdr:cNvPicPr>
      </xdr:nvPicPr>
      <xdr:blipFill>
        <a:blip xmlns:r="http://schemas.openxmlformats.org/officeDocument/2006/relationships" xmlns:a="http://schemas.openxmlformats.org/drawingml/2006/main" r:embed="R2054e9091bef4398"/>
        <a:stretch xmlns:a="http://schemas.openxmlformats.org/drawingml/2006/main">
          <a:fillRect/>
        </a:stretch>
      </xdr:blipFill>
      <xdr:spPr>
        <a:prstGeom xmlns:a="http://schemas.openxmlformats.org/drawingml/2006/main" prst="rect"/>
      </xdr:spPr>
    </xdr:pic>
    <xdr:clientData/>
  </xdr:oneCellAnchor>
</xdr:wsDr>
</file>

<file path=xl/drawings/drawing13.xml><?xml version="1.0" encoding="utf-8"?>
<xdr:wsDr xmlns:xdr="http://schemas.openxmlformats.org/drawingml/2006/spreadsheetDrawing">
  <xdr:oneCellAnchor>
    <xdr:from>
      <xdr:col>0</xdr:col>
      <xdr:colOff>0</xdr:colOff>
      <xdr:row>0</xdr:row>
      <xdr:rowOff>0</xdr:rowOff>
    </xdr:from>
    <xdr:ext cx="400050" cy="400050"/>
    <xdr:pic>
      <xdr:nvPicPr>
        <xdr:cNvPr id="1" name="/xl/media/image13.png"/>
        <xdr:cNvPicPr>
          <a:picLocks xmlns:a="http://schemas.openxmlformats.org/drawingml/2006/main" noChangeAspect="1"/>
        </xdr:cNvPicPr>
      </xdr:nvPicPr>
      <xdr:blipFill>
        <a:blip xmlns:r="http://schemas.openxmlformats.org/officeDocument/2006/relationships" xmlns:a="http://schemas.openxmlformats.org/drawingml/2006/main" r:embed="R23ddc2231b064204"/>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48e9b92cfdc4817" /></Relationships>
</file>

<file path=xl/worksheets/_rels/sheet2.xml.rels>&#65279;<?xml version="1.0" encoding="utf-8"?><Relationships xmlns="http://schemas.openxmlformats.org/package/2006/relationships"><Relationship Type="http://schemas.openxmlformats.org/officeDocument/2006/relationships/drawing" Target="/xl/drawings/drawing2.xml" Id="Rbb231f10e5fe489a" /></Relationships>
</file>

<file path=xl/worksheets/_rels/sheet3.xml.rels>&#65279;<?xml version="1.0" encoding="utf-8"?><Relationships xmlns="http://schemas.openxmlformats.org/package/2006/relationships"><Relationship Type="http://schemas.openxmlformats.org/officeDocument/2006/relationships/drawing" Target="/xl/drawings/drawing3.xml" Id="R6f57e3ba17cf4ca8" /></Relationships>
</file>

<file path=xl/worksheets/_rels/sheet4.xml.rels>&#65279;<?xml version="1.0" encoding="utf-8"?><Relationships xmlns="http://schemas.openxmlformats.org/package/2006/relationships"><Relationship Type="http://schemas.openxmlformats.org/officeDocument/2006/relationships/drawing" Target="/xl/drawings/drawing4.xml" Id="R93fc395e47f3431d" /></Relationships>
</file>

<file path=xl/worksheets/_rels/sheet5.xml.rels>&#65279;<?xml version="1.0" encoding="utf-8"?><Relationships xmlns="http://schemas.openxmlformats.org/package/2006/relationships"><Relationship Type="http://schemas.openxmlformats.org/officeDocument/2006/relationships/drawing" Target="/xl/drawings/drawing5.xml" Id="R7700d339133642ca" /></Relationships>
</file>

<file path=xl/worksheets/_rels/sheet6.xml.rels>&#65279;<?xml version="1.0" encoding="utf-8"?><Relationships xmlns="http://schemas.openxmlformats.org/package/2006/relationships"><Relationship Type="http://schemas.openxmlformats.org/officeDocument/2006/relationships/drawing" Target="/xl/drawings/drawing6.xml" Id="Re3bd01dbc77b4bb1" /></Relationships>
</file>

<file path=xl/worksheets/_rels/sheet7.xml.rels>&#65279;<?xml version="1.0" encoding="utf-8"?><Relationships xmlns="http://schemas.openxmlformats.org/package/2006/relationships"><Relationship Type="http://schemas.openxmlformats.org/officeDocument/2006/relationships/drawing" Target="/xl/drawings/drawing7.xml" Id="Rc94f2240af924174" /></Relationships>
</file>

<file path=xl/worksheets/_rels/sheet8.xml.rels>&#65279;<?xml version="1.0" encoding="utf-8"?><Relationships xmlns="http://schemas.openxmlformats.org/package/2006/relationships"><Relationship Type="http://schemas.openxmlformats.org/officeDocument/2006/relationships/drawing" Target="/xl/drawings/drawing8.xml" Id="R833e8df0a04845c4" /></Relationships>
</file>

<file path=xl/worksheets/_rels/sheet9.xml.rels>&#65279;<?xml version="1.0" encoding="utf-8"?><Relationships xmlns="http://schemas.openxmlformats.org/package/2006/relationships"><Relationship Type="http://schemas.openxmlformats.org/officeDocument/2006/relationships/drawing" Target="/xl/drawings/drawing9.xml" Id="Rd48be00e567c477c" /></Relationships>
</file>

<file path=xl/worksheets/_rels/sheet10.xml.rels>&#65279;<?xml version="1.0" encoding="utf-8"?><Relationships xmlns="http://schemas.openxmlformats.org/package/2006/relationships"><Relationship Type="http://schemas.openxmlformats.org/officeDocument/2006/relationships/drawing" Target="/xl/drawings/drawing10.xml" Id="R69a65c17fc9b49a2" /></Relationships>
</file>

<file path=xl/worksheets/_rels/sheet11.xml.rels>&#65279;<?xml version="1.0" encoding="utf-8"?><Relationships xmlns="http://schemas.openxmlformats.org/package/2006/relationships"><Relationship Type="http://schemas.openxmlformats.org/officeDocument/2006/relationships/drawing" Target="/xl/drawings/drawing11.xml" Id="R8073ba176a4e4dcf" /></Relationships>
</file>

<file path=xl/worksheets/_rels/sheet12.xml.rels>&#65279;<?xml version="1.0" encoding="utf-8"?><Relationships xmlns="http://schemas.openxmlformats.org/package/2006/relationships"><Relationship Type="http://schemas.openxmlformats.org/officeDocument/2006/relationships/drawing" Target="/xl/drawings/drawing12.xml" Id="Rf6cb2c193f834a0f" /></Relationships>
</file>

<file path=xl/worksheets/_rels/sheet13.xml.rels>&#65279;<?xml version="1.0" encoding="utf-8"?><Relationships xmlns="http://schemas.openxmlformats.org/package/2006/relationships"><Relationship Type="http://schemas.openxmlformats.org/officeDocument/2006/relationships/drawing" Target="/xl/drawings/drawing13.xml" Id="Re8ca54c7d33142d7"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1" hidden="0" customWidth="1"/>
    <x:col min="4" max="4" width="14" hidden="0" customWidth="1"/>
    <x:col min="5" max="5" width="4"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3" hidden="0" customWidth="1"/>
    <x:col min="17" max="17" width="16" hidden="0" customWidth="1"/>
    <x:col min="18" max="18" width="11" hidden="0" customWidth="1"/>
    <x:col min="19" max="19" width="14" hidden="0" customWidth="1"/>
    <x:col min="20" max="20" width="11" hidden="0" customWidth="1"/>
    <x:col min="21" max="21" width="11" hidden="0" customWidth="1"/>
  </x:cols>
  <x:sheetData>
    <x:row r="1" ht="25" customHeight="1">
      <x:c r="A1" s="765" t="str">
        <x:v>LAGOM</x:v>
      </x:c>
      <x:c r="B1" s="765"/>
      <x:c r="C1" s="331"/>
      <x:c r="D1" s="333" t="str">
        <x:v>DEPLETION OVERVIEW</x:v>
      </x:c>
      <x:c r="E1" s="333"/>
      <x:c r="F1" s="333"/>
      <x:c r="G1" s="333"/>
      <x:c r="H1" s="333"/>
      <x:c r="I1" s="333"/>
      <x:c r="J1" s="333"/>
      <x:c r="K1" s="333"/>
      <x:c r="L1" s="333"/>
      <x:c r="M1" s="333"/>
      <x:c r="N1" s="333"/>
      <x:c r="O1" s="333"/>
      <x:c r="P1" s="333"/>
      <x:c r="Q1" s="333"/>
      <x:c r="R1" s="333"/>
      <x:c r="S1" s="333"/>
      <x:c r="T1" s="333"/>
      <x:c r="U1" s="333"/>
    </x:row>
    <x:row r="2" ht="25" customHeight="1">
      <x:c r="A2" s="767" t="str">
        <x:v>NATURALS</x:v>
      </x:c>
      <x:c r="B2" s="767"/>
      <x:c r="C2" s="331"/>
      <x:c r="D2" s="335" t="str">
        <x:v>Executive operations command center for revenue, depletion, AR, QA and period health.</x:v>
      </x:c>
      <x:c r="E2" s="335"/>
      <x:c r="F2" s="335"/>
      <x:c r="G2" s="335"/>
      <x:c r="H2" s="335"/>
      <x:c r="I2" s="335"/>
      <x:c r="J2" s="335"/>
      <x:c r="K2" s="335"/>
      <x:c r="L2" s="335"/>
      <x:c r="M2" s="335"/>
      <x:c r="N2" s="335"/>
      <x:c r="O2" s="335"/>
      <x:c r="P2" s="335"/>
      <x:c r="Q2" s="335"/>
      <x:c r="R2" s="335"/>
      <x:c r="S2" s="335"/>
      <x:c r="T2" s="335"/>
      <x:c r="U2" s="335"/>
    </x:row>
    <x:row r="3" ht="6" customHeight="1">
      <x:c r="A3" s="331"/>
      <x:c r="B3" s="331"/>
      <x:c r="C3" s="331"/>
      <x:c r="D3" s="331"/>
      <x:c r="E3" s="331"/>
      <x:c r="F3" s="331"/>
      <x:c r="G3" s="331"/>
      <x:c r="H3" s="331"/>
      <x:c r="I3" s="331"/>
      <x:c r="J3" s="331"/>
      <x:c r="K3" s="331"/>
      <x:c r="L3" s="331"/>
      <x:c r="M3" s="331"/>
      <x:c r="N3" s="331"/>
      <x:c r="O3" s="331"/>
      <x:c r="P3" s="331"/>
      <x:c r="Q3" s="331"/>
      <x:c r="R3" s="331"/>
      <x:c r="S3" s="331"/>
      <x:c r="T3" s="331"/>
      <x:c r="U3" s="331"/>
    </x:row>
    <x:row r="4">
      <x:c r="A4" s="336"/>
      <x:c r="B4" s="336"/>
      <x:c r="C4" s="336"/>
      <x:c r="D4" s="336"/>
      <x:c r="E4" s="336"/>
      <x:c r="F4" s="336"/>
      <x:c r="G4" s="336"/>
      <x:c r="H4" s="336"/>
      <x:c r="I4" s="336"/>
      <x:c r="J4" s="336"/>
      <x:c r="K4" s="336"/>
      <x:c r="L4" s="336"/>
      <x:c r="M4" s="336"/>
      <x:c r="N4" s="336"/>
      <x:c r="O4" s="336"/>
      <x:c r="P4" s="336"/>
      <x:c r="Q4" s="336"/>
      <x:c r="R4" s="336"/>
      <x:c r="S4" s="336"/>
      <x:c r="T4" s="336"/>
      <x:c r="U4" s="336"/>
    </x:row>
    <x:row r="5" ht="28" customHeight="1">
      <x:c r="A5" s="331" t="str">
        <x:v>REPORTING YEAR</x:v>
      </x:c>
      <x:c r="B5" s="343" t="str">
        <x:v>2026</x:v>
      </x:c>
      <x:c r="C5" s="344"/>
      <x:c r="D5" s="331"/>
      <x:c r="E5" s="353" t="str">
        <x:v>Run Check</x:v>
      </x:c>
      <x:c r="F5" s="354"/>
      <x:c r="G5" s="355"/>
      <x:c r="H5" s="364" t="str">
        <x:v>Import Depletion</x:v>
      </x:c>
      <x:c r="I5" s="365"/>
      <x:c r="J5" s="366"/>
      <x:c r="K5" s="364" t="str">
        <x:v>Close Period</x:v>
      </x:c>
      <x:c r="L5" s="365"/>
      <x:c r="M5" s="366"/>
      <x:c r="N5" s="331"/>
      <x:c r="O5" s="369" t="str">
        <x:v>Actions execute through the bound Google Apps Script project</x:v>
      </x:c>
      <x:c r="P5" s="369"/>
      <x:c r="Q5" s="369"/>
      <x:c r="R5" s="369"/>
      <x:c r="S5" s="369"/>
      <x:c r="T5" s="369"/>
      <x:c r="U5" s="369"/>
    </x:row>
    <x:row r="7">
      <x:c r="A7" s="370"/>
      <x:c r="B7" s="371"/>
      <x:c r="C7" s="372"/>
      <x:c r="D7" s="370"/>
      <x:c r="E7" s="371"/>
      <x:c r="F7" s="372"/>
      <x:c r="G7" s="370"/>
      <x:c r="H7" s="371"/>
      <x:c r="I7" s="372"/>
      <x:c r="J7" s="370"/>
      <x:c r="K7" s="371"/>
      <x:c r="L7" s="372"/>
      <x:c r="M7" s="370"/>
      <x:c r="N7" s="371"/>
      <x:c r="O7" s="372"/>
      <x:c r="P7" s="387"/>
      <x:c r="Q7" s="388"/>
      <x:c r="R7" s="388"/>
      <x:c r="S7" s="388"/>
      <x:c r="T7" s="388"/>
      <x:c r="U7" s="389"/>
    </x:row>
    <x:row r="8">
      <x:c r="A8" s="380" t="str">
        <x:v>REVENUE</x:v>
      </x:c>
      <x:c r="B8" s="374"/>
      <x:c r="C8" s="375"/>
      <x:c r="D8" s="380" t="str">
        <x:v>CASES</x:v>
      </x:c>
      <x:c r="E8" s="374"/>
      <x:c r="F8" s="375"/>
      <x:c r="G8" s="380" t="str">
        <x:v>GROSS PROFIT</x:v>
      </x:c>
      <x:c r="H8" s="374"/>
      <x:c r="I8" s="375"/>
      <x:c r="J8" s="380" t="str">
        <x:v>GROSS MARGIN</x:v>
      </x:c>
      <x:c r="K8" s="374"/>
      <x:c r="L8" s="375"/>
      <x:c r="M8" s="380" t="str">
        <x:v>CURRENT OPEN AR</x:v>
      </x:c>
      <x:c r="N8" s="374"/>
      <x:c r="O8" s="375"/>
      <x:c r="P8" s="397" t="str">
        <x:v>WORKBOOK HEALTH</x:v>
      </x:c>
      <x:c r="Q8" s="391"/>
      <x:c r="R8" s="391"/>
      <x:c r="S8" s="391"/>
      <x:c r="T8" s="391"/>
      <x:c r="U8" s="392"/>
    </x:row>
    <x:row r="9">
      <x:c r="A9" s="383" t="n">
        <x:f>SUM(Invoices!$L$9:$L$256)</x:f>
        <x:v>583.92</x:v>
      </x:c>
      <x:c r="B9" s="374"/>
      <x:c r="C9" s="375"/>
      <x:c r="D9" s="384" t="n">
        <x:f>SUM(Invoices!$M$9:$M$256)</x:f>
        <x:v>8</x:v>
      </x:c>
      <x:c r="E9" s="374"/>
      <x:c r="F9" s="375"/>
      <x:c r="G9" s="383" t="n">
        <x:f>SUM(Invoices!$O$9:$O$256)</x:f>
        <x:v>7.919999999999959</x:v>
      </x:c>
      <x:c r="H9" s="374"/>
      <x:c r="I9" s="375"/>
      <x:c r="J9" s="385" t="n">
        <x:f>IFERROR(SUM(Invoices!$O$9:$O$256)/SUM(Invoices!$L$9:$L$256),0)</x:f>
        <x:v>0.013563501849568366</x:v>
      </x:c>
      <x:c r="K9" s="374"/>
      <x:c r="L9" s="375"/>
      <x:c r="M9" s="383" t="n">
        <x:f>SUM(Invoices!$Q$9:$Q$256)</x:f>
        <x:v>0</x:v>
      </x:c>
      <x:c r="N9" s="374"/>
      <x:c r="O9" s="375"/>
      <x:c r="P9" s="399" t="str">
        <x:f>IF(COUNTIF(Invoices!$W$9:$W$256,"REVIEW")+COUNTIF(Depletion!$O$9:$O$108,"REVIEW")=0,"Healthy","Review")</x:f>
        <x:v>Healthy</x:v>
      </x:c>
      <x:c r="Q9" s="391"/>
      <x:c r="R9" s="391"/>
      <x:c r="S9" s="391"/>
      <x:c r="T9" s="391"/>
      <x:c r="U9" s="392"/>
    </x:row>
    <x:row r="10">
      <x:c r="A10" s="376"/>
      <x:c r="B10" s="377"/>
      <x:c r="C10" s="378"/>
      <x:c r="D10" s="376"/>
      <x:c r="E10" s="377"/>
      <x:c r="F10" s="378"/>
      <x:c r="G10" s="376"/>
      <x:c r="H10" s="377"/>
      <x:c r="I10" s="378"/>
      <x:c r="J10" s="376"/>
      <x:c r="K10" s="377"/>
      <x:c r="L10" s="378"/>
      <x:c r="M10" s="376"/>
      <x:c r="N10" s="377"/>
      <x:c r="O10" s="378"/>
      <x:c r="P10" s="393"/>
      <x:c r="Q10" s="394"/>
      <x:c r="R10" s="394"/>
      <x:c r="S10" s="394"/>
      <x:c r="T10" s="394"/>
      <x:c r="U10" s="395"/>
    </x:row>
    <x:row r="12" ht="27" customHeight="1">
      <x:c r="A12" s="402" t="str">
        <x:v>Monthly Performance</x:v>
      </x:c>
      <x:c r="B12" s="402"/>
      <x:c r="C12" s="402"/>
      <x:c r="D12" s="402"/>
      <x:c r="E12" s="402"/>
      <x:c r="F12" s="402"/>
      <x:c r="G12" s="402"/>
      <x:c r="H12" s="402"/>
      <x:c r="I12" s="402"/>
      <x:c r="J12" s="402"/>
      <x:c r="K12" s="402"/>
      <x:c r="L12" s="402"/>
      <x:c r="M12" s="402"/>
      <x:c r="N12" s="402"/>
      <x:c r="O12" s="402"/>
      <x:c r="Q12" s="402" t="str">
        <x:v>AR Aging</x:v>
      </x:c>
      <x:c r="R12" s="402"/>
      <x:c r="S12" s="402"/>
      <x:c r="T12" s="402"/>
      <x:c r="U12" s="402"/>
    </x:row>
    <x:row r="14" ht="30" customHeight="1">
      <x:c r="A14" s="407" t="str">
        <x:v>Month</x:v>
      </x:c>
      <x:c r="B14" s="407" t="str">
        <x:v>Revenue</x:v>
      </x:c>
      <x:c r="C14" s="407" t="str">
        <x:v>Cases</x:v>
      </x:c>
      <x:c r="D14" s="407" t="str">
        <x:v>Gross Profit</x:v>
      </x:c>
      <x:c r="Q14" s="407" t="str">
        <x:v>Bucket</x:v>
      </x:c>
      <x:c r="R14" s="407" t="str">
        <x:v>Invoices</x:v>
      </x:c>
      <x:c r="S14" s="407" t="str">
        <x:v>Amount Due</x:v>
      </x:c>
    </x:row>
    <x:row r="15">
      <x:c r="A15" s="272" t="str">
        <x:v>Jan</x:v>
      </x:c>
      <x:c r="B15" s="410" t="n">
        <x:f>SUMIFS(Invoices!$L$9:$L$256,Invoices!$B$9:$B$256,"&gt;="&amp;DATE($B$5,1,1),Invoices!$B$9:$B$256,"&lt;"&amp;DATE($B$5,2,1))</x:f>
        <x:v>0</x:v>
      </x:c>
      <x:c r="C15" s="272" t="n">
        <x:f>SUMIFS(Invoices!$M$9:$M$256,Invoices!$B$9:$B$256,"&gt;="&amp;DATE($B$5,1,1),Invoices!$B$9:$B$256,"&lt;"&amp;DATE($B$5,2,1))</x:f>
        <x:v>0</x:v>
      </x:c>
      <x:c r="D15" s="410" t="n">
        <x:f>SUMIFS(Invoices!$O$9:$O$256,Invoices!$B$9:$B$256,"&gt;="&amp;DATE($B$5,1,1),Invoices!$B$9:$B$256,"&lt;"&amp;DATE($B$5,2,1))</x:f>
        <x:v>0</x:v>
      </x:c>
      <x:c r="Q15" s="272" t="str">
        <x:v>Current</x:v>
      </x:c>
      <x:c r="R15" s="272" t="n">
        <x:f>COUNTIFS(Invoices!$U$9:$U$256,Q15,Invoices!$Q$9:$Q$256,"&gt;0")</x:f>
        <x:v>0</x:v>
      </x:c>
      <x:c r="S15" s="410" t="n">
        <x:f>SUMIF(Invoices!$U$9:$U$256,Q15,Invoices!$Q$9:$Q$256)</x:f>
        <x:v>0</x:v>
      </x:c>
    </x:row>
    <x:row r="16">
      <x:c r="A16" s="272" t="str">
        <x:v>Feb</x:v>
      </x:c>
      <x:c r="B16" s="410" t="n">
        <x:f>SUMIFS(Invoices!$L$9:$L$256,Invoices!$B$9:$B$256,"&gt;="&amp;DATE($B$5,2,1),Invoices!$B$9:$B$256,"&lt;"&amp;DATE($B$5,3,1))</x:f>
        <x:v>583.92</x:v>
      </x:c>
      <x:c r="C16" s="272" t="n">
        <x:f>SUMIFS(Invoices!$M$9:$M$256,Invoices!$B$9:$B$256,"&gt;="&amp;DATE($B$5,2,1),Invoices!$B$9:$B$256,"&lt;"&amp;DATE($B$5,3,1))</x:f>
        <x:v>8</x:v>
      </x:c>
      <x:c r="D16" s="410" t="n">
        <x:f>SUMIFS(Invoices!$O$9:$O$256,Invoices!$B$9:$B$256,"&gt;="&amp;DATE($B$5,2,1),Invoices!$B$9:$B$256,"&lt;"&amp;DATE($B$5,3,1))</x:f>
        <x:v>7.92</x:v>
      </x:c>
      <x:c r="Q16" s="272" t="str">
        <x:v>1-30</x:v>
      </x:c>
      <x:c r="R16" s="272" t="n">
        <x:f>COUNTIFS(Invoices!$U$9:$U$256,Q16,Invoices!$Q$9:$Q$256,"&gt;0")</x:f>
        <x:v>0</x:v>
      </x:c>
      <x:c r="S16" s="410" t="n">
        <x:f>SUMIF(Invoices!$U$9:$U$256,Q16,Invoices!$Q$9:$Q$256)</x:f>
        <x:v>0</x:v>
      </x:c>
    </x:row>
    <x:row r="17">
      <x:c r="A17" s="272" t="str">
        <x:v>Mar</x:v>
      </x:c>
      <x:c r="B17" s="410" t="n">
        <x:f>SUMIFS(Invoices!$L$9:$L$256,Invoices!$B$9:$B$256,"&gt;="&amp;DATE($B$5,3,1),Invoices!$B$9:$B$256,"&lt;"&amp;DATE($B$5,4,1))</x:f>
        <x:v>0</x:v>
      </x:c>
      <x:c r="C17" s="272" t="n">
        <x:f>SUMIFS(Invoices!$M$9:$M$256,Invoices!$B$9:$B$256,"&gt;="&amp;DATE($B$5,3,1),Invoices!$B$9:$B$256,"&lt;"&amp;DATE($B$5,4,1))</x:f>
        <x:v>0</x:v>
      </x:c>
      <x:c r="D17" s="410" t="n">
        <x:f>SUMIFS(Invoices!$O$9:$O$256,Invoices!$B$9:$B$256,"&gt;="&amp;DATE($B$5,3,1),Invoices!$B$9:$B$256,"&lt;"&amp;DATE($B$5,4,1))</x:f>
        <x:v>0</x:v>
      </x:c>
      <x:c r="Q17" s="272" t="str">
        <x:v>31-60</x:v>
      </x:c>
      <x:c r="R17" s="272" t="n">
        <x:f>COUNTIFS(Invoices!$U$9:$U$256,Q17,Invoices!$Q$9:$Q$256,"&gt;0")</x:f>
        <x:v>0</x:v>
      </x:c>
      <x:c r="S17" s="410" t="n">
        <x:f>SUMIF(Invoices!$U$9:$U$256,Q17,Invoices!$Q$9:$Q$256)</x:f>
        <x:v>0</x:v>
      </x:c>
    </x:row>
    <x:row r="18">
      <x:c r="A18" s="272" t="str">
        <x:v>Apr</x:v>
      </x:c>
      <x:c r="B18" s="410" t="n">
        <x:f>SUMIFS(Invoices!$L$9:$L$256,Invoices!$B$9:$B$256,"&gt;="&amp;DATE($B$5,4,1),Invoices!$B$9:$B$256,"&lt;"&amp;DATE($B$5,5,1))</x:f>
        <x:v>0</x:v>
      </x:c>
      <x:c r="C18" s="272" t="n">
        <x:f>SUMIFS(Invoices!$M$9:$M$256,Invoices!$B$9:$B$256,"&gt;="&amp;DATE($B$5,4,1),Invoices!$B$9:$B$256,"&lt;"&amp;DATE($B$5,5,1))</x:f>
        <x:v>0</x:v>
      </x:c>
      <x:c r="D18" s="410" t="n">
        <x:f>SUMIFS(Invoices!$O$9:$O$256,Invoices!$B$9:$B$256,"&gt;="&amp;DATE($B$5,4,1),Invoices!$B$9:$B$256,"&lt;"&amp;DATE($B$5,5,1))</x:f>
        <x:v>0</x:v>
      </x:c>
      <x:c r="Q18" s="272" t="str">
        <x:v>61-90</x:v>
      </x:c>
      <x:c r="R18" s="272" t="n">
        <x:f>COUNTIFS(Invoices!$U$9:$U$256,Q18,Invoices!$Q$9:$Q$256,"&gt;0")</x:f>
        <x:v>0</x:v>
      </x:c>
      <x:c r="S18" s="410" t="n">
        <x:f>SUMIF(Invoices!$U$9:$U$256,Q18,Invoices!$Q$9:$Q$256)</x:f>
        <x:v>0</x:v>
      </x:c>
    </x:row>
    <x:row r="19">
      <x:c r="A19" s="272" t="str">
        <x:v>May</x:v>
      </x:c>
      <x:c r="B19" s="410" t="n">
        <x:f>SUMIFS(Invoices!$L$9:$L$256,Invoices!$B$9:$B$256,"&gt;="&amp;DATE($B$5,5,1),Invoices!$B$9:$B$256,"&lt;"&amp;DATE($B$5,6,1))</x:f>
        <x:v>0</x:v>
      </x:c>
      <x:c r="C19" s="272" t="n">
        <x:f>SUMIFS(Invoices!$M$9:$M$256,Invoices!$B$9:$B$256,"&gt;="&amp;DATE($B$5,5,1),Invoices!$B$9:$B$256,"&lt;"&amp;DATE($B$5,6,1))</x:f>
        <x:v>0</x:v>
      </x:c>
      <x:c r="D19" s="410" t="n">
        <x:f>SUMIFS(Invoices!$O$9:$O$256,Invoices!$B$9:$B$256,"&gt;="&amp;DATE($B$5,5,1),Invoices!$B$9:$B$256,"&lt;"&amp;DATE($B$5,6,1))</x:f>
        <x:v>0</x:v>
      </x:c>
      <x:c r="Q19" s="409" t="str">
        <x:v>90+</x:v>
      </x:c>
      <x:c r="R19" s="409" t="n">
        <x:f>COUNTIFS(Invoices!$U$9:$U$256,Q19,Invoices!$Q$9:$Q$256,"&gt;0")</x:f>
        <x:v>0</x:v>
      </x:c>
      <x:c r="S19" s="411" t="n">
        <x:f>SUMIF(Invoices!$U$9:$U$256,Q19,Invoices!$Q$9:$Q$256)</x:f>
        <x:v>0</x:v>
      </x:c>
    </x:row>
    <x:row r="20">
      <x:c r="A20" s="272" t="str">
        <x:v>Jun</x:v>
      </x:c>
      <x:c r="B20" s="410" t="n">
        <x:f>SUMIFS(Invoices!$L$9:$L$256,Invoices!$B$9:$B$256,"&gt;="&amp;DATE($B$5,6,1),Invoices!$B$9:$B$256,"&lt;"&amp;DATE($B$5,7,1))</x:f>
        <x:v>0</x:v>
      </x:c>
      <x:c r="C20" s="272" t="n">
        <x:f>SUMIFS(Invoices!$M$9:$M$256,Invoices!$B$9:$B$256,"&gt;="&amp;DATE($B$5,6,1),Invoices!$B$9:$B$256,"&lt;"&amp;DATE($B$5,7,1))</x:f>
        <x:v>0</x:v>
      </x:c>
      <x:c r="D20" s="410" t="n">
        <x:f>SUMIFS(Invoices!$O$9:$O$256,Invoices!$B$9:$B$256,"&gt;="&amp;DATE($B$5,6,1),Invoices!$B$9:$B$256,"&lt;"&amp;DATE($B$5,7,1))</x:f>
        <x:v>0</x:v>
      </x:c>
    </x:row>
    <x:row r="21" ht="27" customHeight="1">
      <x:c r="A21" s="272" t="str">
        <x:v>Jul</x:v>
      </x:c>
      <x:c r="B21" s="410" t="n">
        <x:f>SUMIFS(Invoices!$L$9:$L$256,Invoices!$B$9:$B$256,"&gt;="&amp;DATE($B$5,7,1),Invoices!$B$9:$B$256,"&lt;"&amp;DATE($B$5,8,1))</x:f>
        <x:v>0</x:v>
      </x:c>
      <x:c r="C21" s="272" t="n">
        <x:f>SUMIFS(Invoices!$M$9:$M$256,Invoices!$B$9:$B$256,"&gt;="&amp;DATE($B$5,7,1),Invoices!$B$9:$B$256,"&lt;"&amp;DATE($B$5,8,1))</x:f>
        <x:v>0</x:v>
      </x:c>
      <x:c r="D21" s="410" t="n">
        <x:f>SUMIFS(Invoices!$O$9:$O$256,Invoices!$B$9:$B$256,"&gt;="&amp;DATE($B$5,7,1),Invoices!$B$9:$B$256,"&lt;"&amp;DATE($B$5,8,1))</x:f>
        <x:v>0</x:v>
      </x:c>
      <x:c r="Q21" s="402" t="str">
        <x:v>Operational Attention</x:v>
      </x:c>
      <x:c r="R21" s="402"/>
      <x:c r="S21" s="402"/>
      <x:c r="T21" s="402"/>
      <x:c r="U21" s="402"/>
    </x:row>
    <x:row r="22">
      <x:c r="A22" s="272" t="str">
        <x:v>Aug</x:v>
      </x:c>
      <x:c r="B22" s="410" t="n">
        <x:f>SUMIFS(Invoices!$L$9:$L$256,Invoices!$B$9:$B$256,"&gt;="&amp;DATE($B$5,8,1),Invoices!$B$9:$B$256,"&lt;"&amp;DATE($B$5,9,1))</x:f>
        <x:v>0</x:v>
      </x:c>
      <x:c r="C22" s="272" t="n">
        <x:f>SUMIFS(Invoices!$M$9:$M$256,Invoices!$B$9:$B$256,"&gt;="&amp;DATE($B$5,8,1),Invoices!$B$9:$B$256,"&lt;"&amp;DATE($B$5,9,1))</x:f>
        <x:v>0</x:v>
      </x:c>
      <x:c r="D22" s="410" t="n">
        <x:f>SUMIFS(Invoices!$O$9:$O$256,Invoices!$B$9:$B$256,"&gt;="&amp;DATE($B$5,8,1),Invoices!$B$9:$B$256,"&lt;"&amp;DATE($B$5,9,1))</x:f>
        <x:v>0</x:v>
      </x:c>
    </x:row>
    <x:row r="23" ht="30" customHeight="1">
      <x:c r="A23" s="272" t="str">
        <x:v>Sep</x:v>
      </x:c>
      <x:c r="B23" s="410" t="n">
        <x:f>SUMIFS(Invoices!$L$9:$L$256,Invoices!$B$9:$B$256,"&gt;="&amp;DATE($B$5,9,1),Invoices!$B$9:$B$256,"&lt;"&amp;DATE($B$5,10,1))</x:f>
        <x:v>0</x:v>
      </x:c>
      <x:c r="C23" s="272" t="n">
        <x:f>SUMIFS(Invoices!$M$9:$M$256,Invoices!$B$9:$B$256,"&gt;="&amp;DATE($B$5,9,1),Invoices!$B$9:$B$256,"&lt;"&amp;DATE($B$5,10,1))</x:f>
        <x:v>0</x:v>
      </x:c>
      <x:c r="D23" s="410" t="n">
        <x:f>SUMIFS(Invoices!$O$9:$O$256,Invoices!$B$9:$B$256,"&gt;="&amp;DATE($B$5,9,1),Invoices!$B$9:$B$256,"&lt;"&amp;DATE($B$5,10,1))</x:f>
        <x:v>0</x:v>
      </x:c>
      <x:c r="Q23" s="407" t="str">
        <x:v>Signal</x:v>
      </x:c>
      <x:c r="R23" s="407" t="str">
        <x:v>Count</x:v>
      </x:c>
      <x:c r="S23" s="407" t="str">
        <x:v>State</x:v>
      </x:c>
    </x:row>
    <x:row r="24">
      <x:c r="A24" s="272" t="str">
        <x:v>Oct</x:v>
      </x:c>
      <x:c r="B24" s="410" t="n">
        <x:f>SUMIFS(Invoices!$L$9:$L$256,Invoices!$B$9:$B$256,"&gt;="&amp;DATE($B$5,10,1),Invoices!$B$9:$B$256,"&lt;"&amp;DATE($B$5,11,1))</x:f>
        <x:v>0</x:v>
      </x:c>
      <x:c r="C24" s="272" t="n">
        <x:f>SUMIFS(Invoices!$M$9:$M$256,Invoices!$B$9:$B$256,"&gt;="&amp;DATE($B$5,10,1),Invoices!$B$9:$B$256,"&lt;"&amp;DATE($B$5,11,1))</x:f>
        <x:v>0</x:v>
      </x:c>
      <x:c r="D24" s="410" t="n">
        <x:f>SUMIFS(Invoices!$O$9:$O$256,Invoices!$B$9:$B$256,"&gt;="&amp;DATE($B$5,10,1),Invoices!$B$9:$B$256,"&lt;"&amp;DATE($B$5,11,1))</x:f>
        <x:v>0</x:v>
      </x:c>
      <x:c r="Q24" s="272" t="str">
        <x:v>Invoice QA</x:v>
      </x:c>
      <x:c r="R24" s="272" t="n">
        <x:f>COUNTIF(Invoices!$W$9:$W$256,"REVIEW")</x:f>
        <x:v>0</x:v>
      </x:c>
      <x:c r="S24" s="272" t="str">
        <x:f>IF(R24=0,"Clear","Review")</x:f>
        <x:v>Clear</x:v>
      </x:c>
    </x:row>
    <x:row r="25">
      <x:c r="A25" s="272" t="str">
        <x:v>Nov</x:v>
      </x:c>
      <x:c r="B25" s="410" t="n">
        <x:f>SUMIFS(Invoices!$L$9:$L$256,Invoices!$B$9:$B$256,"&gt;="&amp;DATE($B$5,11,1),Invoices!$B$9:$B$256,"&lt;"&amp;DATE($B$5,12,1))</x:f>
        <x:v>0</x:v>
      </x:c>
      <x:c r="C25" s="272" t="n">
        <x:f>SUMIFS(Invoices!$M$9:$M$256,Invoices!$B$9:$B$256,"&gt;="&amp;DATE($B$5,11,1),Invoices!$B$9:$B$256,"&lt;"&amp;DATE($B$5,12,1))</x:f>
        <x:v>0</x:v>
      </x:c>
      <x:c r="D25" s="410" t="n">
        <x:f>SUMIFS(Invoices!$O$9:$O$256,Invoices!$B$9:$B$256,"&gt;="&amp;DATE($B$5,11,1),Invoices!$B$9:$B$256,"&lt;"&amp;DATE($B$5,12,1))</x:f>
        <x:v>0</x:v>
      </x:c>
      <x:c r="Q25" s="272" t="str">
        <x:v>Depletion QA</x:v>
      </x:c>
      <x:c r="R25" s="272" t="n">
        <x:f>COUNTIF(Depletion!$O$9:$O$108,"REVIEW")</x:f>
        <x:v>0</x:v>
      </x:c>
      <x:c r="S25" s="272" t="str">
        <x:f>IF(R25=0,"Clear","Review")</x:f>
        <x:v>Clear</x:v>
      </x:c>
    </x:row>
    <x:row r="26">
      <x:c r="A26" s="409" t="str">
        <x:v>Dec</x:v>
      </x:c>
      <x:c r="B26" s="411" t="n">
        <x:f>SUMIFS(Invoices!$L$9:$L$256,Invoices!$B$9:$B$256,"&gt;="&amp;DATE($B$5,12,1),Invoices!$B$9:$B$256,"&lt;"&amp;DATE($B$5,13,1))</x:f>
        <x:v>0</x:v>
      </x:c>
      <x:c r="C26" s="409" t="n">
        <x:f>SUMIFS(Invoices!$M$9:$M$256,Invoices!$B$9:$B$256,"&gt;="&amp;DATE($B$5,12,1),Invoices!$B$9:$B$256,"&lt;"&amp;DATE($B$5,13,1))</x:f>
        <x:v>0</x:v>
      </x:c>
      <x:c r="D26" s="411" t="n">
        <x:f>SUMIFS(Invoices!$O$9:$O$256,Invoices!$B$9:$B$256,"&gt;="&amp;DATE($B$5,12,1),Invoices!$B$9:$B$256,"&lt;"&amp;DATE($B$5,13,1))</x:f>
        <x:v>0</x:v>
      </x:c>
      <x:c r="Q26" s="272" t="str">
        <x:v>90+ AR</x:v>
      </x:c>
      <x:c r="R26" s="272" t="n">
        <x:f>COUNTIFS(Invoices!$U$9:$U$256,"90+",Invoices!$Q$9:$Q$256,"&gt;0")</x:f>
        <x:v>0</x:v>
      </x:c>
      <x:c r="S26" s="272" t="str">
        <x:f>IF(R26=0,"Clear","Critical")</x:f>
        <x:v>Clear</x:v>
      </x:c>
    </x:row>
    <x:row r="27">
      <x:c r="Q27" s="409" t="str">
        <x:v>Open invoices</x:v>
      </x:c>
      <x:c r="R27" s="409" t="n">
        <x:f>COUNTIF(Invoices!$Q$9:$Q$256,"&gt;0")</x:f>
        <x:v>0</x:v>
      </x:c>
      <x:c r="S27" s="409" t="str">
        <x:f>IF(R27=0,"Clear","Info")</x:f>
        <x:v>Clear</x:v>
      </x:c>
    </x:row>
  </x:sheetData>
  <x:mergeCells>
    <x:mergeCell ref="D1:U1"/>
    <x:mergeCell ref="D2:U2"/>
    <x:mergeCell ref="B5:C5"/>
    <x:mergeCell ref="E5:G5"/>
    <x:mergeCell ref="H5:J5"/>
    <x:mergeCell ref="K5:M5"/>
    <x:mergeCell ref="O5:U5"/>
    <x:mergeCell ref="A12:O12"/>
    <x:mergeCell ref="Q12:U12"/>
    <x:mergeCell ref="Q21:U21"/>
    <x:mergeCell ref="A1:B1"/>
    <x:mergeCell ref="A2:B2"/>
  </x:mergeCells>
  <x:conditionalFormatting sqref="S24:S27">
    <x:cfRule type="expression" dxfId="15" priority="1">
      <x:formula>$S24="Clear"</x:formula>
    </x:cfRule>
    <x:cfRule type="expression" dxfId="16" priority="2">
      <x:formula>$S24="Review"</x:formula>
    </x:cfRule>
    <x:cfRule type="expression" dxfId="17" priority="3">
      <x:formula>$S24="Critical"</x:formula>
    </x:cfRule>
    <x:cfRule type="expression" dxfId="18" priority="4">
      <x:formula>$S24="Info"</x:formula>
    </x:cfRule>
  </x:conditionalFormatting>
  <x:dataValidations count="1">
    <x:dataValidation type="list" sqref="B5:C5">
      <x:formula1>"2024,2025,2026,2027,2028,2029,2030"</x:formula1>
    </x:dataValidation>
  </x:dataValidations>
  <x:pageMargins left="0.7" right="0.7" top="0.75" bottom="0.75" header="0.3" footer="0.3"/>
  <x:drawing xmlns:r="http://schemas.openxmlformats.org/officeDocument/2006/relationships" r:id="R948e9b92cfdc4817"/>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30" hidden="0" customWidth="1"/>
    <x:col min="4" max="4" width="13" hidden="0" customWidth="1"/>
    <x:col min="5" max="5" width="13" hidden="0" customWidth="1"/>
    <x:col min="6" max="6" width="16" hidden="0" customWidth="1"/>
    <x:col min="7" max="7" width="13" hidden="0" customWidth="1"/>
    <x:col min="8" max="8" width="14" hidden="0" customWidth="1"/>
    <x:col min="9" max="9" width="28" hidden="0" customWidth="1"/>
    <x:col min="10" max="10" width="14" hidden="0" customWidth="1"/>
    <x:col min="11" max="11" width="16" hidden="0" customWidth="1"/>
    <x:col min="12" max="12" width="14" hidden="0" customWidth="1"/>
    <x:col min="13" max="13" width="9" hidden="0" customWidth="1"/>
    <x:col min="14" max="14" width="13" hidden="0" customWidth="1"/>
    <x:col min="15" max="15" width="13" hidden="0" customWidth="1"/>
    <x:col min="16" max="16" width="11" hidden="0" customWidth="1"/>
    <x:col min="17" max="17" width="13" hidden="0" customWidth="1"/>
    <x:col min="18" max="18" width="14" hidden="0" customWidth="1"/>
    <x:col min="19" max="19" width="13" hidden="0" customWidth="1"/>
    <x:col min="20" max="20" width="11" hidden="0" customWidth="1"/>
    <x:col min="21" max="21" width="11" hidden="0" customWidth="1"/>
    <x:col min="22" max="22" width="16" hidden="0" customWidth="1"/>
    <x:col min="23" max="23" width="11" hidden="0" customWidth="1"/>
    <x:col min="24" max="24" width="18" hidden="0" customWidth="1"/>
  </x:cols>
  <x:sheetData>
    <x:row r="1" ht="25" customHeight="1">
      <x:c r="A1" s="765" t="str">
        <x:v>LAGOM</x:v>
      </x:c>
      <x:c r="B1" s="765"/>
      <x:c r="C1" s="5" t="str">
        <x:v>INVOICES</x:v>
      </x:c>
      <x:c r="D1" s="5"/>
      <x:c r="E1" s="5"/>
      <x:c r="F1" s="5"/>
      <x:c r="G1" s="5"/>
      <x:c r="H1" s="5"/>
      <x:c r="I1" s="5"/>
      <x:c r="J1" s="5"/>
      <x:c r="K1" s="5"/>
      <x:c r="L1" s="5"/>
      <x:c r="M1" s="5"/>
      <x:c r="N1" s="5"/>
      <x:c r="O1" s="5"/>
      <x:c r="P1" s="5"/>
      <x:c r="Q1" s="5"/>
      <x:c r="R1" s="5"/>
      <x:c r="S1" s="5"/>
      <x:c r="T1" s="5"/>
      <x:c r="U1" s="5"/>
      <x:c r="V1" s="5"/>
      <x:c r="W1" s="5"/>
      <x:c r="X1" s="5"/>
    </x:row>
    <x:row r="2" ht="25" customHeight="1">
      <x:c r="A2" s="767" t="str">
        <x:v>NATURALS</x:v>
      </x:c>
      <x:c r="B2" s="767"/>
      <x:c r="C2" s="9" t="str">
        <x:v>Canonical invoice and payment ledger. Enter only business-judgment fields; deterministic fields derive automatically.</x:v>
      </x:c>
      <x:c r="D2" s="9"/>
      <x:c r="E2" s="9"/>
      <x:c r="F2" s="9"/>
      <x:c r="G2" s="9"/>
      <x:c r="H2" s="9"/>
      <x:c r="I2" s="9"/>
      <x:c r="J2" s="9"/>
      <x:c r="K2" s="9"/>
      <x:c r="L2" s="9"/>
      <x:c r="M2" s="9"/>
      <x:c r="N2" s="9"/>
      <x:c r="O2" s="9"/>
      <x:c r="P2" s="9"/>
      <x:c r="Q2" s="9"/>
      <x:c r="R2" s="9"/>
      <x:c r="S2" s="9"/>
      <x:c r="T2" s="9"/>
      <x:c r="U2" s="9"/>
      <x:c r="V2" s="9"/>
      <x:c r="W2" s="9"/>
      <x:c r="X2" s="9"/>
    </x:row>
    <x:row r="3" ht="6" customHeight="1">
      <x:c r="A3" s="2"/>
      <x:c r="B3" s="2"/>
      <x:c r="C3" s="2"/>
      <x:c r="D3" s="2"/>
      <x:c r="E3" s="2"/>
      <x:c r="F3" s="2"/>
      <x:c r="G3" s="2"/>
      <x:c r="H3" s="2"/>
      <x:c r="I3" s="2"/>
      <x:c r="J3" s="2"/>
      <x:c r="K3" s="2"/>
      <x:c r="L3" s="2"/>
      <x:c r="M3" s="2"/>
      <x:c r="N3" s="2"/>
      <x:c r="O3" s="2"/>
      <x:c r="P3" s="2"/>
      <x:c r="Q3" s="2"/>
      <x:c r="R3" s="2"/>
      <x:c r="S3" s="2"/>
      <x:c r="T3" s="2"/>
      <x:c r="U3" s="2"/>
      <x:c r="V3" s="2"/>
      <x:c r="W3" s="2"/>
      <x:c r="X3" s="2"/>
    </x:row>
    <x:row r="4">
      <x:c r="A4" s="12"/>
      <x:c r="B4" s="12"/>
      <x:c r="C4" s="12"/>
      <x:c r="D4" s="12"/>
      <x:c r="E4" s="12"/>
      <x:c r="F4" s="12"/>
      <x:c r="G4" s="12"/>
      <x:c r="H4" s="12"/>
      <x:c r="I4" s="12"/>
      <x:c r="J4" s="12"/>
      <x:c r="K4" s="12"/>
      <x:c r="L4" s="12"/>
      <x:c r="M4" s="12"/>
      <x:c r="N4" s="12"/>
      <x:c r="O4" s="12"/>
      <x:c r="P4" s="12"/>
      <x:c r="Q4" s="12"/>
      <x:c r="R4" s="12"/>
      <x:c r="S4" s="12"/>
      <x:c r="T4" s="12"/>
      <x:c r="U4" s="12"/>
      <x:c r="V4" s="12"/>
      <x:c r="W4" s="12"/>
      <x:c r="X4" s="12"/>
    </x:row>
    <x:row r="5" ht="28" customHeight="1">
      <x:c r="A5" s="2" t="str">
        <x:v>SEARCH</x:v>
      </x:c>
      <x:c r="B5" s="27" t="str">
        <x:v>Search invoices, accounts, reps…</x:v>
      </x:c>
      <x:c r="C5" s="28"/>
      <x:c r="D5" s="28"/>
      <x:c r="E5" s="28"/>
      <x:c r="F5" s="29"/>
      <x:c r="G5" s="2" t="str">
        <x:v>STATUS</x:v>
      </x:c>
      <x:c r="H5" s="87" t="str">
        <x:v>All</x:v>
      </x:c>
      <x:c r="I5" s="88"/>
      <x:c r="J5" s="2" t="str">
        <x:v>REP</x:v>
      </x:c>
      <x:c r="K5" s="87" t="str">
        <x:v>All</x:v>
      </x:c>
      <x:c r="L5" s="88"/>
      <x:c r="M5" s="2" t="str">
        <x:v>AGING</x:v>
      </x:c>
      <x:c r="N5" s="87" t="str">
        <x:v>All</x:v>
      </x:c>
      <x:c r="O5" s="88"/>
      <x:c r="P5" s="2"/>
      <x:c r="Q5" s="104" t="str">
        <x:v>Record Payment</x:v>
      </x:c>
      <x:c r="R5" s="105"/>
      <x:c r="S5" s="106"/>
      <x:c r="T5" s="125" t="str">
        <x:v>Generate Invoice</x:v>
      </x:c>
      <x:c r="U5" s="126"/>
      <x:c r="V5" s="127"/>
      <x:c r="W5" s="140" t="str">
        <x:v>Google menu → Filters / QA</x:v>
      </x:c>
      <x:c r="X5" s="140"/>
    </x:row>
    <x:row r="6">
      <x:c r="A6" s="146" t="str">
        <x:v>RECORDS</x:v>
      </x:c>
      <x:c r="B6" s="150" t="n">
        <x:f>COUNTIF($A$9:$A$256,"&lt;&gt;")</x:f>
        <x:v>2</x:v>
      </x:c>
      <x:c r="C6" s="146"/>
      <x:c r="D6" s="146" t="str">
        <x:v>REVENUE</x:v>
      </x:c>
      <x:c r="E6" s="152" t="n">
        <x:f>SUM($L$9:$L$256)</x:f>
        <x:v>583.92</x:v>
      </x:c>
      <x:c r="F6" s="153"/>
      <x:c r="G6" s="153" t="str">
        <x:v>OPEN AR</x:v>
      </x:c>
      <x:c r="H6" s="152" t="n">
        <x:f>SUM($Q$9:$Q$256)</x:f>
        <x:v>0</x:v>
      </x:c>
      <x:c r="I6" s="146"/>
      <x:c r="J6" s="146" t="str">
        <x:v>QA ISSUES</x:v>
      </x:c>
      <x:c r="K6" s="150" t="n">
        <x:f>COUNTIF($W$9:$W$256,"REVIEW")</x:f>
        <x:v>0</x:v>
      </x:c>
      <x:c r="L6" s="146"/>
      <x:c r="M6" s="146" t="str">
        <x:v>Clear filters from Lagom menu</x:v>
      </x:c>
      <x:c r="N6" s="146"/>
      <x:c r="O6" s="146"/>
      <x:c r="P6" s="146"/>
      <x:c r="Q6" s="146"/>
      <x:c r="R6" s="146"/>
      <x:c r="S6" s="146"/>
      <x:c r="T6" s="146"/>
      <x:c r="U6" s="146"/>
      <x:c r="V6" s="146"/>
      <x:c r="W6" s="146"/>
      <x:c r="X6" s="146"/>
    </x:row>
    <x:row r="7">
      <x:c r="A7" s="159" t="str">
        <x:v>INVOICE INPUT</x:v>
      </x:c>
      <x:c r="B7" s="159"/>
      <x:c r="C7" s="159"/>
      <x:c r="D7" s="159"/>
      <x:c r="E7" s="159"/>
      <x:c r="F7" s="159"/>
      <x:c r="G7" s="159"/>
      <x:c r="H7" s="159"/>
      <x:c r="I7" s="159"/>
      <x:c r="J7" s="167" t="str">
        <x:v>ACCOUNT CONTEXT</x:v>
      </x:c>
      <x:c r="K7" s="167"/>
      <x:c r="L7" s="174" t="str">
        <x:v>FINANCIALS</x:v>
      </x:c>
      <x:c r="M7" s="174"/>
      <x:c r="N7" s="174"/>
      <x:c r="O7" s="174"/>
      <x:c r="P7" s="174"/>
      <x:c r="Q7" s="181" t="str">
        <x:v>AR / STATUS</x:v>
      </x:c>
      <x:c r="R7" s="181"/>
      <x:c r="S7" s="181"/>
      <x:c r="T7" s="181"/>
      <x:c r="U7" s="181"/>
      <x:c r="V7" s="181"/>
      <x:c r="W7" s="189" t="str">
        <x:v>CONTROLS</x:v>
      </x:c>
      <x:c r="X7" s="189"/>
    </x:row>
    <x:row r="8" ht="30" customHeight="1">
      <x:c r="A8" s="42" t="str">
        <x:v>Invoice #</x:v>
      </x:c>
      <x:c r="B8" s="42" t="str">
        <x:v>Invoice Date</x:v>
      </x:c>
      <x:c r="C8" s="42" t="str">
        <x:v>Account</x:v>
      </x:c>
      <x:c r="D8" s="42" t="str">
        <x:v>Sales Rep</x:v>
      </x:c>
      <x:c r="E8" s="42" t="str">
        <x:v>Account Type</x:v>
      </x:c>
      <x:c r="F8" s="42" t="str">
        <x:v>Terms</x:v>
      </x:c>
      <x:c r="G8" s="42" t="str">
        <x:v>Amount Paid</x:v>
      </x:c>
      <x:c r="H8" s="42" t="str">
        <x:v>Payment Date</x:v>
      </x:c>
      <x:c r="I8" s="42" t="str">
        <x:v>Notes</x:v>
      </x:c>
      <x:c r="J8" s="42" t="str">
        <x:v>City</x:v>
      </x:c>
      <x:c r="K8" s="42" t="str">
        <x:v>Channel</x:v>
      </x:c>
      <x:c r="L8" s="42" t="str">
        <x:v>Invoice Revenue</x:v>
      </x:c>
      <x:c r="M8" s="42" t="str">
        <x:v>Cases</x:v>
      </x:c>
      <x:c r="N8" s="42" t="str">
        <x:v>Total COGS</x:v>
      </x:c>
      <x:c r="O8" s="42" t="str">
        <x:v>Gross Profit</x:v>
      </x:c>
      <x:c r="P8" s="42" t="str">
        <x:v>Gross Margin</x:v>
      </x:c>
      <x:c r="Q8" s="42" t="str">
        <x:v>Balance Due</x:v>
      </x:c>
      <x:c r="R8" s="42" t="str">
        <x:v>Due Date</x:v>
      </x:c>
      <x:c r="S8" s="42" t="str">
        <x:v>Payment Status</x:v>
      </x:c>
      <x:c r="T8" s="42" t="str">
        <x:v>Days Past Due</x:v>
      </x:c>
      <x:c r="U8" s="42" t="str">
        <x:v>Aging</x:v>
      </x:c>
      <x:c r="V8" s="42" t="str">
        <x:v>Commission Eligible Date</x:v>
      </x:c>
      <x:c r="W8" s="42" t="str">
        <x:v>QA Status</x:v>
      </x:c>
      <x:c r="X8" s="42" t="str">
        <x:v>Search Key</x:v>
      </x:c>
    </x:row>
    <x:row r="9">
      <x:c r="A9" s="66" t="str">
        <x:v>1088</x:v>
      </x:c>
      <x:c r="B9" s="198" t="n">
        <x:v>46064</x:v>
      </x:c>
      <x:c r="C9" s="66" t="str">
        <x:v>Wayzata Smoke Shop &amp; Vape</x:v>
      </x:c>
      <x:c r="D9" s="66" t="str">
        <x:v>Tito</x:v>
      </x:c>
      <x:c r="E9" s="66" t="str">
        <x:v>Reorder</x:v>
      </x:c>
      <x:c r="F9" s="66" t="str">
        <x:v>Due on receipt</x:v>
      </x:c>
      <x:c r="G9" s="74" t="n">
        <x:v>291.96</x:v>
      </x:c>
      <x:c r="H9" s="198" t="n">
        <x:v>46064</x:v>
      </x:c>
      <x:c r="I9" s="66" t="str"/>
      <x:c r="J9" s="194" t="str">
        <x:f>IF($A9="","",IFERROR(VLOOKUP($C9,Setup!$A$34:$D$533,2,FALSE),""))</x:f>
        <x:v>Wayzata</x:v>
      </x:c>
      <x:c r="K9" s="194" t="str">
        <x:f>IF($A9="","",IFERROR(VLOOKUP($C9,Setup!$A$34:$D$533,3,FALSE),""))</x:f>
        <x:v>Liquor Store</x:v>
      </x:c>
      <x:c r="L9" s="206" t="n">
        <x:f>IF($A9="","",SUMIF(Depletion!$A$9:$A$306,$A9,Depletion!$E$9:$E$306))</x:f>
        <x:v>291.96</x:v>
      </x:c>
      <x:c r="M9" s="194" t="n">
        <x:f>IF($A9="","",SUMIF(Depletion!$A$9:$A$306,$A9,Depletion!$C$9:$C$306))</x:f>
        <x:v>4</x:v>
      </x:c>
      <x:c r="N9" s="206" t="n">
        <x:f>IF($A9="","",SUMIF(Depletion!$A$9:$A$306,$A9,Depletion!$I$9:$I$306))</x:f>
        <x:v>288</x:v>
      </x:c>
      <x:c r="O9" s="206" t="n">
        <x:f>IF($A9="","",$L9-$N9)</x:f>
        <x:v>3.9599999999999795</x:v>
      </x:c>
      <x:c r="P9" s="210" t="n">
        <x:f>IF($A9="","",IFERROR($O9/$L9,0))</x:f>
        <x:v>0.013563501849568366</x:v>
      </x:c>
      <x:c r="Q9" s="206" t="n">
        <x:f>IF($A9="","",MAX($L9-$G9,0))</x:f>
        <x:v>0</x:v>
      </x:c>
      <x:c r="R9" s="202" t="n">
        <x:f>IF($A9="","",IFERROR($B9+VLOOKUP($F9,Setup!$A$61:$B$80,2,FALSE),""))</x:f>
        <x:v>46064</x:v>
      </x:c>
      <x:c r="S9" s="194" t="str">
        <x:f>IF($A9="","",IF($L9=0,"Draft",IF($Q9&lt;=0,"Paid",IF($G9&gt;0,"Partial","Unpaid"))))</x:f>
        <x:v>Paid</x:v>
      </x:c>
      <x:c r="T9" s="194" t="n">
        <x:f>IF($A9="","",IF($Q9&lt;=0,0,IF($R9="","",MAX(TODAY()-$R9,0))))</x:f>
        <x:v>0</x:v>
      </x:c>
      <x:c r="U9" s="194" t="str">
        <x:f>IF($A9="","",IF($S9="Paid","Closed",IF($R9="","Review",IF(TODAY()&lt;=$R9,"Current",IF($T9&lt;=30,"1-30",IF($T9&lt;=60,"31-60",IF($T9&lt;=90,"61-90","90+")))))))</x:f>
        <x:v>Closed</x:v>
      </x:c>
      <x:c r="V9" s="202" t="n">
        <x:f>IF($A9="","",IF(AND($S9="Paid",$H9&lt;&gt;""),$H9,""))</x:f>
        <x:v>46064</x:v>
      </x:c>
      <x:c r="W9" s="194" t="str">
        <x:f>IF($A9="","",IF(OR(COUNTIF($A$9:$A$256,$A9)&gt;1,$B9="",$C9="",$D9="",$E9="",$F9="",$J9="",$K9="",$L9&lt;=0,$G9&lt;0,$G9&gt;$L9,AND($S9="Paid",$H9="")),"REVIEW","OK"))</x:f>
        <x:v>OK</x:v>
      </x:c>
      <x:c r="X9" s="194" t="str">
        <x:f>IF($A9="","",LOWER($A9&amp;" "&amp;$C9&amp;" "&amp;$D9&amp;" "&amp;$S9&amp;" "&amp;$J9&amp;" "&amp;$K9&amp;" "&amp;$I9))</x:f>
        <x:v>1088 wayzata smoke shop &amp; vape tito paid wayzata liquor store </x:v>
      </x:c>
    </x:row>
    <x:row r="10">
      <x:c r="A10" s="66" t="str">
        <x:v>1089</x:v>
      </x:c>
      <x:c r="B10" s="198" t="n">
        <x:v>46064</x:v>
      </x:c>
      <x:c r="C10" s="66" t="str">
        <x:v>Long Lake Orono Smoke Shop</x:v>
      </x:c>
      <x:c r="D10" s="66" t="str">
        <x:v>Tito</x:v>
      </x:c>
      <x:c r="E10" s="66" t="str">
        <x:v>Reorder</x:v>
      </x:c>
      <x:c r="F10" s="66" t="str">
        <x:v>Due on receipt</x:v>
      </x:c>
      <x:c r="G10" s="74" t="n">
        <x:v>291.96</x:v>
      </x:c>
      <x:c r="H10" s="198" t="n">
        <x:v>46064</x:v>
      </x:c>
      <x:c r="I10" s="66" t="str"/>
      <x:c r="J10" s="194" t="str">
        <x:f>IF($A10="","",IFERROR(VLOOKUP($C10,Setup!$A$34:$D$533,2,FALSE),""))</x:f>
        <x:v>Long Lake</x:v>
      </x:c>
      <x:c r="K10" s="194" t="str">
        <x:f>IF($A10="","",IFERROR(VLOOKUP($C10,Setup!$A$34:$D$533,3,FALSE),""))</x:f>
        <x:v>Liquor Store</x:v>
      </x:c>
      <x:c r="L10" s="206" t="n">
        <x:f>IF($A10="","",SUMIF(Depletion!$A$9:$A$306,$A10,Depletion!$E$9:$E$306))</x:f>
        <x:v>291.96</x:v>
      </x:c>
      <x:c r="M10" s="194" t="n">
        <x:f>IF($A10="","",SUMIF(Depletion!$A$9:$A$306,$A10,Depletion!$C$9:$C$306))</x:f>
        <x:v>4</x:v>
      </x:c>
      <x:c r="N10" s="206" t="n">
        <x:f>IF($A10="","",SUMIF(Depletion!$A$9:$A$306,$A10,Depletion!$I$9:$I$306))</x:f>
        <x:v>288</x:v>
      </x:c>
      <x:c r="O10" s="206" t="n">
        <x:f>IF($A10="","",$L10-$N10)</x:f>
        <x:v>3.9599999999999795</x:v>
      </x:c>
      <x:c r="P10" s="210" t="n">
        <x:f>IF($A10="","",IFERROR($O10/$L10,0))</x:f>
        <x:v>0.013563501849568366</x:v>
      </x:c>
      <x:c r="Q10" s="206" t="n">
        <x:f>IF($A10="","",MAX($L10-$G10,0))</x:f>
        <x:v>0</x:v>
      </x:c>
      <x:c r="R10" s="202" t="n">
        <x:f>IF($A10="","",IFERROR($B10+VLOOKUP($F10,Setup!$A$61:$B$80,2,FALSE),""))</x:f>
        <x:v>46064</x:v>
      </x:c>
      <x:c r="S10" s="194" t="str">
        <x:f>IF($A10="","",IF($L10=0,"Draft",IF($Q10&lt;=0,"Paid",IF($G10&gt;0,"Partial","Unpaid"))))</x:f>
        <x:v>Paid</x:v>
      </x:c>
      <x:c r="T10" s="194" t="n">
        <x:f>IF($A10="","",IF($Q10&lt;=0,0,IF($R10="","",MAX(TODAY()-$R10,0))))</x:f>
        <x:v>0</x:v>
      </x:c>
      <x:c r="U10" s="194" t="str">
        <x:f>IF($A10="","",IF($S10="Paid","Closed",IF($R10="","Review",IF(TODAY()&lt;=$R10,"Current",IF($T10&lt;=30,"1-30",IF($T10&lt;=60,"31-60",IF($T10&lt;=90,"61-90","90+")))))))</x:f>
        <x:v>Closed</x:v>
      </x:c>
      <x:c r="V10" s="202" t="n">
        <x:f>IF($A10="","",IF(AND($S10="Paid",$H10&lt;&gt;""),$H10,""))</x:f>
        <x:v>46064</x:v>
      </x:c>
      <x:c r="W10" s="194" t="str">
        <x:f>IF($A10="","",IF(OR(COUNTIF($A$9:$A$256,$A10)&gt;1,$B10="",$C10="",$D10="",$E10="",$F10="",$J10="",$K10="",$L10&lt;=0,$G10&lt;0,$G10&gt;$L10,AND($S10="Paid",$H10="")),"REVIEW","OK"))</x:f>
        <x:v>OK</x:v>
      </x:c>
      <x:c r="X10" s="194" t="str">
        <x:f>IF($A10="","",LOWER($A10&amp;" "&amp;$C10&amp;" "&amp;$D10&amp;" "&amp;$S10&amp;" "&amp;$J10&amp;" "&amp;$K10&amp;" "&amp;$I10))</x:f>
        <x:v>1089 long lake orono smoke shop tito paid long lake liquor store </x:v>
      </x:c>
    </x:row>
    <x:row r="11">
      <x:c r="A11" s="66"/>
      <x:c r="B11" s="198"/>
      <x:c r="C11" s="66"/>
      <x:c r="D11" s="66"/>
      <x:c r="E11" s="66"/>
      <x:c r="F11" s="66"/>
      <x:c r="G11" s="74"/>
      <x:c r="H11" s="198"/>
      <x:c r="I11" s="66"/>
      <x:c r="J11" s="194" t="str">
        <x:f>IF($A11="","",IFERROR(VLOOKUP($C11,Setup!$A$34:$D$533,2,FALSE),""))</x:f>
      </x:c>
      <x:c r="K11" s="194" t="str">
        <x:f>IF($A11="","",IFERROR(VLOOKUP($C11,Setup!$A$34:$D$533,3,FALSE),""))</x:f>
      </x:c>
      <x:c r="L11" s="206" t="str">
        <x:f>IF($A11="","",SUMIF(Depletion!$A$9:$A$306,$A11,Depletion!$E$9:$E$306))</x:f>
      </x:c>
      <x:c r="M11" s="194" t="str">
        <x:f>IF($A11="","",SUMIF(Depletion!$A$9:$A$306,$A11,Depletion!$C$9:$C$306))</x:f>
      </x:c>
      <x:c r="N11" s="206" t="str">
        <x:f>IF($A11="","",SUMIF(Depletion!$A$9:$A$306,$A11,Depletion!$I$9:$I$306))</x:f>
      </x:c>
      <x:c r="O11" s="206" t="str">
        <x:f>IF($A11="","",$L11-$N11)</x:f>
      </x:c>
      <x:c r="P11" s="210" t="str">
        <x:f>IF($A11="","",IFERROR($O11/$L11,0))</x:f>
      </x:c>
      <x:c r="Q11" s="206" t="str">
        <x:f>IF($A11="","",MAX($L11-$G11,0))</x:f>
      </x:c>
      <x:c r="R11" s="202" t="str">
        <x:f>IF($A11="","",IFERROR($B11+VLOOKUP($F11,Setup!$A$61:$B$80,2,FALSE),""))</x:f>
      </x:c>
      <x:c r="S11" s="194" t="str">
        <x:f>IF($A11="","",IF($L11=0,"Draft",IF($Q11&lt;=0,"Paid",IF($G11&gt;0,"Partial","Unpaid"))))</x:f>
      </x:c>
      <x:c r="T11" s="194" t="str">
        <x:f>IF($A11="","",IF($Q11&lt;=0,0,IF($R11="","",MAX(TODAY()-$R11,0))))</x:f>
      </x:c>
      <x:c r="U11" s="194" t="str">
        <x:f>IF($A11="","",IF($S11="Paid","Closed",IF($R11="","Review",IF(TODAY()&lt;=$R11,"Current",IF($T11&lt;=30,"1-30",IF($T11&lt;=60,"31-60",IF($T11&lt;=90,"61-90","90+")))))))</x:f>
      </x:c>
      <x:c r="V11" s="202" t="str">
        <x:f>IF($A11="","",IF(AND($S11="Paid",$H11&lt;&gt;""),$H11,""))</x:f>
      </x:c>
      <x:c r="W11" s="194" t="str">
        <x:f>IF($A11="","",IF(OR(COUNTIF($A$9:$A$256,$A11)&gt;1,$B11="",$C11="",$D11="",$E11="",$F11="",$J11="",$K11="",$L11&lt;=0,$G11&lt;0,$G11&gt;$L11,AND($S11="Paid",$H11="")),"REVIEW","OK"))</x:f>
      </x:c>
      <x:c r="X11" s="194" t="str">
        <x:f>IF($A11="","",LOWER($A11&amp;" "&amp;$C11&amp;" "&amp;$D11&amp;" "&amp;$S11&amp;" "&amp;$J11&amp;" "&amp;$K11&amp;" "&amp;$I11))</x:f>
      </x:c>
    </x:row>
    <x:row r="12">
      <x:c r="A12" s="66"/>
      <x:c r="B12" s="198"/>
      <x:c r="C12" s="66"/>
      <x:c r="D12" s="66"/>
      <x:c r="E12" s="66"/>
      <x:c r="F12" s="66"/>
      <x:c r="G12" s="74"/>
      <x:c r="H12" s="198"/>
      <x:c r="I12" s="66"/>
      <x:c r="J12" s="194" t="str">
        <x:f>IF($A12="","",IFERROR(VLOOKUP($C12,Setup!$A$34:$D$533,2,FALSE),""))</x:f>
      </x:c>
      <x:c r="K12" s="194" t="str">
        <x:f>IF($A12="","",IFERROR(VLOOKUP($C12,Setup!$A$34:$D$533,3,FALSE),""))</x:f>
      </x:c>
      <x:c r="L12" s="206" t="str">
        <x:f>IF($A12="","",SUMIF(Depletion!$A$9:$A$306,$A12,Depletion!$E$9:$E$306))</x:f>
      </x:c>
      <x:c r="M12" s="194" t="str">
        <x:f>IF($A12="","",SUMIF(Depletion!$A$9:$A$306,$A12,Depletion!$C$9:$C$306))</x:f>
      </x:c>
      <x:c r="N12" s="206" t="str">
        <x:f>IF($A12="","",SUMIF(Depletion!$A$9:$A$306,$A12,Depletion!$I$9:$I$306))</x:f>
      </x:c>
      <x:c r="O12" s="206" t="str">
        <x:f>IF($A12="","",$L12-$N12)</x:f>
      </x:c>
      <x:c r="P12" s="210" t="str">
        <x:f>IF($A12="","",IFERROR($O12/$L12,0))</x:f>
      </x:c>
      <x:c r="Q12" s="206" t="str">
        <x:f>IF($A12="","",MAX($L12-$G12,0))</x:f>
      </x:c>
      <x:c r="R12" s="202" t="str">
        <x:f>IF($A12="","",IFERROR($B12+VLOOKUP($F12,Setup!$A$61:$B$80,2,FALSE),""))</x:f>
      </x:c>
      <x:c r="S12" s="194" t="str">
        <x:f>IF($A12="","",IF($L12=0,"Draft",IF($Q12&lt;=0,"Paid",IF($G12&gt;0,"Partial","Unpaid"))))</x:f>
      </x:c>
      <x:c r="T12" s="194" t="str">
        <x:f>IF($A12="","",IF($Q12&lt;=0,0,IF($R12="","",MAX(TODAY()-$R12,0))))</x:f>
      </x:c>
      <x:c r="U12" s="194" t="str">
        <x:f>IF($A12="","",IF($S12="Paid","Closed",IF($R12="","Review",IF(TODAY()&lt;=$R12,"Current",IF($T12&lt;=30,"1-30",IF($T12&lt;=60,"31-60",IF($T12&lt;=90,"61-90","90+")))))))</x:f>
      </x:c>
      <x:c r="V12" s="202" t="str">
        <x:f>IF($A12="","",IF(AND($S12="Paid",$H12&lt;&gt;""),$H12,""))</x:f>
      </x:c>
      <x:c r="W12" s="194" t="str">
        <x:f>IF($A12="","",IF(OR(COUNTIF($A$9:$A$256,$A12)&gt;1,$B12="",$C12="",$D12="",$E12="",$F12="",$J12="",$K12="",$L12&lt;=0,$G12&lt;0,$G12&gt;$L12,AND($S12="Paid",$H12="")),"REVIEW","OK"))</x:f>
      </x:c>
      <x:c r="X12" s="194" t="str">
        <x:f>IF($A12="","",LOWER($A12&amp;" "&amp;$C12&amp;" "&amp;$D12&amp;" "&amp;$S12&amp;" "&amp;$J12&amp;" "&amp;$K12&amp;" "&amp;$I12))</x:f>
      </x:c>
    </x:row>
    <x:row r="13">
      <x:c r="A13" s="66"/>
      <x:c r="B13" s="198"/>
      <x:c r="C13" s="66"/>
      <x:c r="D13" s="66"/>
      <x:c r="E13" s="66"/>
      <x:c r="F13" s="66"/>
      <x:c r="G13" s="74"/>
      <x:c r="H13" s="198"/>
      <x:c r="I13" s="66"/>
      <x:c r="J13" s="194" t="str">
        <x:f>IF($A13="","",IFERROR(VLOOKUP($C13,Setup!$A$34:$D$533,2,FALSE),""))</x:f>
      </x:c>
      <x:c r="K13" s="194" t="str">
        <x:f>IF($A13="","",IFERROR(VLOOKUP($C13,Setup!$A$34:$D$533,3,FALSE),""))</x:f>
      </x:c>
      <x:c r="L13" s="206" t="str">
        <x:f>IF($A13="","",SUMIF(Depletion!$A$9:$A$306,$A13,Depletion!$E$9:$E$306))</x:f>
      </x:c>
      <x:c r="M13" s="194" t="str">
        <x:f>IF($A13="","",SUMIF(Depletion!$A$9:$A$306,$A13,Depletion!$C$9:$C$306))</x:f>
      </x:c>
      <x:c r="N13" s="206" t="str">
        <x:f>IF($A13="","",SUMIF(Depletion!$A$9:$A$306,$A13,Depletion!$I$9:$I$306))</x:f>
      </x:c>
      <x:c r="O13" s="206" t="str">
        <x:f>IF($A13="","",$L13-$N13)</x:f>
      </x:c>
      <x:c r="P13" s="210" t="str">
        <x:f>IF($A13="","",IFERROR($O13/$L13,0))</x:f>
      </x:c>
      <x:c r="Q13" s="206" t="str">
        <x:f>IF($A13="","",MAX($L13-$G13,0))</x:f>
      </x:c>
      <x:c r="R13" s="202" t="str">
        <x:f>IF($A13="","",IFERROR($B13+VLOOKUP($F13,Setup!$A$61:$B$80,2,FALSE),""))</x:f>
      </x:c>
      <x:c r="S13" s="194" t="str">
        <x:f>IF($A13="","",IF($L13=0,"Draft",IF($Q13&lt;=0,"Paid",IF($G13&gt;0,"Partial","Unpaid"))))</x:f>
      </x:c>
      <x:c r="T13" s="194" t="str">
        <x:f>IF($A13="","",IF($Q13&lt;=0,0,IF($R13="","",MAX(TODAY()-$R13,0))))</x:f>
      </x:c>
      <x:c r="U13" s="194" t="str">
        <x:f>IF($A13="","",IF($S13="Paid","Closed",IF($R13="","Review",IF(TODAY()&lt;=$R13,"Current",IF($T13&lt;=30,"1-30",IF($T13&lt;=60,"31-60",IF($T13&lt;=90,"61-90","90+")))))))</x:f>
      </x:c>
      <x:c r="V13" s="202" t="str">
        <x:f>IF($A13="","",IF(AND($S13="Paid",$H13&lt;&gt;""),$H13,""))</x:f>
      </x:c>
      <x:c r="W13" s="194" t="str">
        <x:f>IF($A13="","",IF(OR(COUNTIF($A$9:$A$256,$A13)&gt;1,$B13="",$C13="",$D13="",$E13="",$F13="",$J13="",$K13="",$L13&lt;=0,$G13&lt;0,$G13&gt;$L13,AND($S13="Paid",$H13="")),"REVIEW","OK"))</x:f>
      </x:c>
      <x:c r="X13" s="194" t="str">
        <x:f>IF($A13="","",LOWER($A13&amp;" "&amp;$C13&amp;" "&amp;$D13&amp;" "&amp;$S13&amp;" "&amp;$J13&amp;" "&amp;$K13&amp;" "&amp;$I13))</x:f>
      </x:c>
    </x:row>
    <x:row r="14">
      <x:c r="A14" s="66"/>
      <x:c r="B14" s="198"/>
      <x:c r="C14" s="66"/>
      <x:c r="D14" s="66"/>
      <x:c r="E14" s="66"/>
      <x:c r="F14" s="66"/>
      <x:c r="G14" s="74"/>
      <x:c r="H14" s="198"/>
      <x:c r="I14" s="66"/>
      <x:c r="J14" s="194" t="str">
        <x:f>IF($A14="","",IFERROR(VLOOKUP($C14,Setup!$A$34:$D$533,2,FALSE),""))</x:f>
      </x:c>
      <x:c r="K14" s="194" t="str">
        <x:f>IF($A14="","",IFERROR(VLOOKUP($C14,Setup!$A$34:$D$533,3,FALSE),""))</x:f>
      </x:c>
      <x:c r="L14" s="206" t="str">
        <x:f>IF($A14="","",SUMIF(Depletion!$A$9:$A$306,$A14,Depletion!$E$9:$E$306))</x:f>
      </x:c>
      <x:c r="M14" s="194" t="str">
        <x:f>IF($A14="","",SUMIF(Depletion!$A$9:$A$306,$A14,Depletion!$C$9:$C$306))</x:f>
      </x:c>
      <x:c r="N14" s="206" t="str">
        <x:f>IF($A14="","",SUMIF(Depletion!$A$9:$A$306,$A14,Depletion!$I$9:$I$306))</x:f>
      </x:c>
      <x:c r="O14" s="206" t="str">
        <x:f>IF($A14="","",$L14-$N14)</x:f>
      </x:c>
      <x:c r="P14" s="210" t="str">
        <x:f>IF($A14="","",IFERROR($O14/$L14,0))</x:f>
      </x:c>
      <x:c r="Q14" s="206" t="str">
        <x:f>IF($A14="","",MAX($L14-$G14,0))</x:f>
      </x:c>
      <x:c r="R14" s="202" t="str">
        <x:f>IF($A14="","",IFERROR($B14+VLOOKUP($F14,Setup!$A$61:$B$80,2,FALSE),""))</x:f>
      </x:c>
      <x:c r="S14" s="194" t="str">
        <x:f>IF($A14="","",IF($L14=0,"Draft",IF($Q14&lt;=0,"Paid",IF($G14&gt;0,"Partial","Unpaid"))))</x:f>
      </x:c>
      <x:c r="T14" s="194" t="str">
        <x:f>IF($A14="","",IF($Q14&lt;=0,0,IF($R14="","",MAX(TODAY()-$R14,0))))</x:f>
      </x:c>
      <x:c r="U14" s="194" t="str">
        <x:f>IF($A14="","",IF($S14="Paid","Closed",IF($R14="","Review",IF(TODAY()&lt;=$R14,"Current",IF($T14&lt;=30,"1-30",IF($T14&lt;=60,"31-60",IF($T14&lt;=90,"61-90","90+")))))))</x:f>
      </x:c>
      <x:c r="V14" s="202" t="str">
        <x:f>IF($A14="","",IF(AND($S14="Paid",$H14&lt;&gt;""),$H14,""))</x:f>
      </x:c>
      <x:c r="W14" s="194" t="str">
        <x:f>IF($A14="","",IF(OR(COUNTIF($A$9:$A$256,$A14)&gt;1,$B14="",$C14="",$D14="",$E14="",$F14="",$J14="",$K14="",$L14&lt;=0,$G14&lt;0,$G14&gt;$L14,AND($S14="Paid",$H14="")),"REVIEW","OK"))</x:f>
      </x:c>
      <x:c r="X14" s="194" t="str">
        <x:f>IF($A14="","",LOWER($A14&amp;" "&amp;$C14&amp;" "&amp;$D14&amp;" "&amp;$S14&amp;" "&amp;$J14&amp;" "&amp;$K14&amp;" "&amp;$I14))</x:f>
      </x:c>
    </x:row>
    <x:row r="15">
      <x:c r="A15" s="66"/>
      <x:c r="B15" s="198"/>
      <x:c r="C15" s="66"/>
      <x:c r="D15" s="66"/>
      <x:c r="E15" s="66"/>
      <x:c r="F15" s="66"/>
      <x:c r="G15" s="74"/>
      <x:c r="H15" s="198"/>
      <x:c r="I15" s="66"/>
      <x:c r="J15" s="194" t="str">
        <x:f>IF($A15="","",IFERROR(VLOOKUP($C15,Setup!$A$34:$D$533,2,FALSE),""))</x:f>
      </x:c>
      <x:c r="K15" s="194" t="str">
        <x:f>IF($A15="","",IFERROR(VLOOKUP($C15,Setup!$A$34:$D$533,3,FALSE),""))</x:f>
      </x:c>
      <x:c r="L15" s="206" t="str">
        <x:f>IF($A15="","",SUMIF(Depletion!$A$9:$A$306,$A15,Depletion!$E$9:$E$306))</x:f>
      </x:c>
      <x:c r="M15" s="194" t="str">
        <x:f>IF($A15="","",SUMIF(Depletion!$A$9:$A$306,$A15,Depletion!$C$9:$C$306))</x:f>
      </x:c>
      <x:c r="N15" s="206" t="str">
        <x:f>IF($A15="","",SUMIF(Depletion!$A$9:$A$306,$A15,Depletion!$I$9:$I$306))</x:f>
      </x:c>
      <x:c r="O15" s="206" t="str">
        <x:f>IF($A15="","",$L15-$N15)</x:f>
      </x:c>
      <x:c r="P15" s="210" t="str">
        <x:f>IF($A15="","",IFERROR($O15/$L15,0))</x:f>
      </x:c>
      <x:c r="Q15" s="206" t="str">
        <x:f>IF($A15="","",MAX($L15-$G15,0))</x:f>
      </x:c>
      <x:c r="R15" s="202" t="str">
        <x:f>IF($A15="","",IFERROR($B15+VLOOKUP($F15,Setup!$A$61:$B$80,2,FALSE),""))</x:f>
      </x:c>
      <x:c r="S15" s="194" t="str">
        <x:f>IF($A15="","",IF($L15=0,"Draft",IF($Q15&lt;=0,"Paid",IF($G15&gt;0,"Partial","Unpaid"))))</x:f>
      </x:c>
      <x:c r="T15" s="194" t="str">
        <x:f>IF($A15="","",IF($Q15&lt;=0,0,IF($R15="","",MAX(TODAY()-$R15,0))))</x:f>
      </x:c>
      <x:c r="U15" s="194" t="str">
        <x:f>IF($A15="","",IF($S15="Paid","Closed",IF($R15="","Review",IF(TODAY()&lt;=$R15,"Current",IF($T15&lt;=30,"1-30",IF($T15&lt;=60,"31-60",IF($T15&lt;=90,"61-90","90+")))))))</x:f>
      </x:c>
      <x:c r="V15" s="202" t="str">
        <x:f>IF($A15="","",IF(AND($S15="Paid",$H15&lt;&gt;""),$H15,""))</x:f>
      </x:c>
      <x:c r="W15" s="194" t="str">
        <x:f>IF($A15="","",IF(OR(COUNTIF($A$9:$A$256,$A15)&gt;1,$B15="",$C15="",$D15="",$E15="",$F15="",$J15="",$K15="",$L15&lt;=0,$G15&lt;0,$G15&gt;$L15,AND($S15="Paid",$H15="")),"REVIEW","OK"))</x:f>
      </x:c>
      <x:c r="X15" s="194" t="str">
        <x:f>IF($A15="","",LOWER($A15&amp;" "&amp;$C15&amp;" "&amp;$D15&amp;" "&amp;$S15&amp;" "&amp;$J15&amp;" "&amp;$K15&amp;" "&amp;$I15))</x:f>
      </x:c>
    </x:row>
    <x:row r="16">
      <x:c r="A16" s="66"/>
      <x:c r="B16" s="198"/>
      <x:c r="C16" s="66"/>
      <x:c r="D16" s="66"/>
      <x:c r="E16" s="66"/>
      <x:c r="F16" s="66"/>
      <x:c r="G16" s="74"/>
      <x:c r="H16" s="198"/>
      <x:c r="I16" s="66"/>
      <x:c r="J16" s="194" t="str">
        <x:f>IF($A16="","",IFERROR(VLOOKUP($C16,Setup!$A$34:$D$533,2,FALSE),""))</x:f>
      </x:c>
      <x:c r="K16" s="194" t="str">
        <x:f>IF($A16="","",IFERROR(VLOOKUP($C16,Setup!$A$34:$D$533,3,FALSE),""))</x:f>
      </x:c>
      <x:c r="L16" s="206" t="str">
        <x:f>IF($A16="","",SUMIF(Depletion!$A$9:$A$306,$A16,Depletion!$E$9:$E$306))</x:f>
      </x:c>
      <x:c r="M16" s="194" t="str">
        <x:f>IF($A16="","",SUMIF(Depletion!$A$9:$A$306,$A16,Depletion!$C$9:$C$306))</x:f>
      </x:c>
      <x:c r="N16" s="206" t="str">
        <x:f>IF($A16="","",SUMIF(Depletion!$A$9:$A$306,$A16,Depletion!$I$9:$I$306))</x:f>
      </x:c>
      <x:c r="O16" s="206" t="str">
        <x:f>IF($A16="","",$L16-$N16)</x:f>
      </x:c>
      <x:c r="P16" s="210" t="str">
        <x:f>IF($A16="","",IFERROR($O16/$L16,0))</x:f>
      </x:c>
      <x:c r="Q16" s="206" t="str">
        <x:f>IF($A16="","",MAX($L16-$G16,0))</x:f>
      </x:c>
      <x:c r="R16" s="202" t="str">
        <x:f>IF($A16="","",IFERROR($B16+VLOOKUP($F16,Setup!$A$61:$B$80,2,FALSE),""))</x:f>
      </x:c>
      <x:c r="S16" s="194" t="str">
        <x:f>IF($A16="","",IF($L16=0,"Draft",IF($Q16&lt;=0,"Paid",IF($G16&gt;0,"Partial","Unpaid"))))</x:f>
      </x:c>
      <x:c r="T16" s="194" t="str">
        <x:f>IF($A16="","",IF($Q16&lt;=0,0,IF($R16="","",MAX(TODAY()-$R16,0))))</x:f>
      </x:c>
      <x:c r="U16" s="194" t="str">
        <x:f>IF($A16="","",IF($S16="Paid","Closed",IF($R16="","Review",IF(TODAY()&lt;=$R16,"Current",IF($T16&lt;=30,"1-30",IF($T16&lt;=60,"31-60",IF($T16&lt;=90,"61-90","90+")))))))</x:f>
      </x:c>
      <x:c r="V16" s="202" t="str">
        <x:f>IF($A16="","",IF(AND($S16="Paid",$H16&lt;&gt;""),$H16,""))</x:f>
      </x:c>
      <x:c r="W16" s="194" t="str">
        <x:f>IF($A16="","",IF(OR(COUNTIF($A$9:$A$256,$A16)&gt;1,$B16="",$C16="",$D16="",$E16="",$F16="",$J16="",$K16="",$L16&lt;=0,$G16&lt;0,$G16&gt;$L16,AND($S16="Paid",$H16="")),"REVIEW","OK"))</x:f>
      </x:c>
      <x:c r="X16" s="194" t="str">
        <x:f>IF($A16="","",LOWER($A16&amp;" "&amp;$C16&amp;" "&amp;$D16&amp;" "&amp;$S16&amp;" "&amp;$J16&amp;" "&amp;$K16&amp;" "&amp;$I16))</x:f>
      </x:c>
    </x:row>
    <x:row r="17">
      <x:c r="A17" s="66"/>
      <x:c r="B17" s="198"/>
      <x:c r="C17" s="66"/>
      <x:c r="D17" s="66"/>
      <x:c r="E17" s="66"/>
      <x:c r="F17" s="66"/>
      <x:c r="G17" s="74"/>
      <x:c r="H17" s="198"/>
      <x:c r="I17" s="66"/>
      <x:c r="J17" s="194" t="str">
        <x:f>IF($A17="","",IFERROR(VLOOKUP($C17,Setup!$A$34:$D$533,2,FALSE),""))</x:f>
      </x:c>
      <x:c r="K17" s="194" t="str">
        <x:f>IF($A17="","",IFERROR(VLOOKUP($C17,Setup!$A$34:$D$533,3,FALSE),""))</x:f>
      </x:c>
      <x:c r="L17" s="206" t="str">
        <x:f>IF($A17="","",SUMIF(Depletion!$A$9:$A$306,$A17,Depletion!$E$9:$E$306))</x:f>
      </x:c>
      <x:c r="M17" s="194" t="str">
        <x:f>IF($A17="","",SUMIF(Depletion!$A$9:$A$306,$A17,Depletion!$C$9:$C$306))</x:f>
      </x:c>
      <x:c r="N17" s="206" t="str">
        <x:f>IF($A17="","",SUMIF(Depletion!$A$9:$A$306,$A17,Depletion!$I$9:$I$306))</x:f>
      </x:c>
      <x:c r="O17" s="206" t="str">
        <x:f>IF($A17="","",$L17-$N17)</x:f>
      </x:c>
      <x:c r="P17" s="210" t="str">
        <x:f>IF($A17="","",IFERROR($O17/$L17,0))</x:f>
      </x:c>
      <x:c r="Q17" s="206" t="str">
        <x:f>IF($A17="","",MAX($L17-$G17,0))</x:f>
      </x:c>
      <x:c r="R17" s="202" t="str">
        <x:f>IF($A17="","",IFERROR($B17+VLOOKUP($F17,Setup!$A$61:$B$80,2,FALSE),""))</x:f>
      </x:c>
      <x:c r="S17" s="194" t="str">
        <x:f>IF($A17="","",IF($L17=0,"Draft",IF($Q17&lt;=0,"Paid",IF($G17&gt;0,"Partial","Unpaid"))))</x:f>
      </x:c>
      <x:c r="T17" s="194" t="str">
        <x:f>IF($A17="","",IF($Q17&lt;=0,0,IF($R17="","",MAX(TODAY()-$R17,0))))</x:f>
      </x:c>
      <x:c r="U17" s="194" t="str">
        <x:f>IF($A17="","",IF($S17="Paid","Closed",IF($R17="","Review",IF(TODAY()&lt;=$R17,"Current",IF($T17&lt;=30,"1-30",IF($T17&lt;=60,"31-60",IF($T17&lt;=90,"61-90","90+")))))))</x:f>
      </x:c>
      <x:c r="V17" s="202" t="str">
        <x:f>IF($A17="","",IF(AND($S17="Paid",$H17&lt;&gt;""),$H17,""))</x:f>
      </x:c>
      <x:c r="W17" s="194" t="str">
        <x:f>IF($A17="","",IF(OR(COUNTIF($A$9:$A$256,$A17)&gt;1,$B17="",$C17="",$D17="",$E17="",$F17="",$J17="",$K17="",$L17&lt;=0,$G17&lt;0,$G17&gt;$L17,AND($S17="Paid",$H17="")),"REVIEW","OK"))</x:f>
      </x:c>
      <x:c r="X17" s="194" t="str">
        <x:f>IF($A17="","",LOWER($A17&amp;" "&amp;$C17&amp;" "&amp;$D17&amp;" "&amp;$S17&amp;" "&amp;$J17&amp;" "&amp;$K17&amp;" "&amp;$I17))</x:f>
      </x:c>
    </x:row>
    <x:row r="18">
      <x:c r="A18" s="66"/>
      <x:c r="B18" s="198"/>
      <x:c r="C18" s="66"/>
      <x:c r="D18" s="66"/>
      <x:c r="E18" s="66"/>
      <x:c r="F18" s="66"/>
      <x:c r="G18" s="74"/>
      <x:c r="H18" s="198"/>
      <x:c r="I18" s="66"/>
      <x:c r="J18" s="194" t="str">
        <x:f>IF($A18="","",IFERROR(VLOOKUP($C18,Setup!$A$34:$D$533,2,FALSE),""))</x:f>
      </x:c>
      <x:c r="K18" s="194" t="str">
        <x:f>IF($A18="","",IFERROR(VLOOKUP($C18,Setup!$A$34:$D$533,3,FALSE),""))</x:f>
      </x:c>
      <x:c r="L18" s="206" t="str">
        <x:f>IF($A18="","",SUMIF(Depletion!$A$9:$A$306,$A18,Depletion!$E$9:$E$306))</x:f>
      </x:c>
      <x:c r="M18" s="194" t="str">
        <x:f>IF($A18="","",SUMIF(Depletion!$A$9:$A$306,$A18,Depletion!$C$9:$C$306))</x:f>
      </x:c>
      <x:c r="N18" s="206" t="str">
        <x:f>IF($A18="","",SUMIF(Depletion!$A$9:$A$306,$A18,Depletion!$I$9:$I$306))</x:f>
      </x:c>
      <x:c r="O18" s="206" t="str">
        <x:f>IF($A18="","",$L18-$N18)</x:f>
      </x:c>
      <x:c r="P18" s="210" t="str">
        <x:f>IF($A18="","",IFERROR($O18/$L18,0))</x:f>
      </x:c>
      <x:c r="Q18" s="206" t="str">
        <x:f>IF($A18="","",MAX($L18-$G18,0))</x:f>
      </x:c>
      <x:c r="R18" s="202" t="str">
        <x:f>IF($A18="","",IFERROR($B18+VLOOKUP($F18,Setup!$A$61:$B$80,2,FALSE),""))</x:f>
      </x:c>
      <x:c r="S18" s="194" t="str">
        <x:f>IF($A18="","",IF($L18=0,"Draft",IF($Q18&lt;=0,"Paid",IF($G18&gt;0,"Partial","Unpaid"))))</x:f>
      </x:c>
      <x:c r="T18" s="194" t="str">
        <x:f>IF($A18="","",IF($Q18&lt;=0,0,IF($R18="","",MAX(TODAY()-$R18,0))))</x:f>
      </x:c>
      <x:c r="U18" s="194" t="str">
        <x:f>IF($A18="","",IF($S18="Paid","Closed",IF($R18="","Review",IF(TODAY()&lt;=$R18,"Current",IF($T18&lt;=30,"1-30",IF($T18&lt;=60,"31-60",IF($T18&lt;=90,"61-90","90+")))))))</x:f>
      </x:c>
      <x:c r="V18" s="202" t="str">
        <x:f>IF($A18="","",IF(AND($S18="Paid",$H18&lt;&gt;""),$H18,""))</x:f>
      </x:c>
      <x:c r="W18" s="194" t="str">
        <x:f>IF($A18="","",IF(OR(COUNTIF($A$9:$A$256,$A18)&gt;1,$B18="",$C18="",$D18="",$E18="",$F18="",$J18="",$K18="",$L18&lt;=0,$G18&lt;0,$G18&gt;$L18,AND($S18="Paid",$H18="")),"REVIEW","OK"))</x:f>
      </x:c>
      <x:c r="X18" s="194" t="str">
        <x:f>IF($A18="","",LOWER($A18&amp;" "&amp;$C18&amp;" "&amp;$D18&amp;" "&amp;$S18&amp;" "&amp;$J18&amp;" "&amp;$K18&amp;" "&amp;$I18))</x:f>
      </x:c>
    </x:row>
    <x:row r="19">
      <x:c r="A19" s="66"/>
      <x:c r="B19" s="198"/>
      <x:c r="C19" s="66"/>
      <x:c r="D19" s="66"/>
      <x:c r="E19" s="66"/>
      <x:c r="F19" s="66"/>
      <x:c r="G19" s="74"/>
      <x:c r="H19" s="198"/>
      <x:c r="I19" s="66"/>
      <x:c r="J19" s="194" t="str">
        <x:f>IF($A19="","",IFERROR(VLOOKUP($C19,Setup!$A$34:$D$533,2,FALSE),""))</x:f>
      </x:c>
      <x:c r="K19" s="194" t="str">
        <x:f>IF($A19="","",IFERROR(VLOOKUP($C19,Setup!$A$34:$D$533,3,FALSE),""))</x:f>
      </x:c>
      <x:c r="L19" s="206" t="str">
        <x:f>IF($A19="","",SUMIF(Depletion!$A$9:$A$306,$A19,Depletion!$E$9:$E$306))</x:f>
      </x:c>
      <x:c r="M19" s="194" t="str">
        <x:f>IF($A19="","",SUMIF(Depletion!$A$9:$A$306,$A19,Depletion!$C$9:$C$306))</x:f>
      </x:c>
      <x:c r="N19" s="206" t="str">
        <x:f>IF($A19="","",SUMIF(Depletion!$A$9:$A$306,$A19,Depletion!$I$9:$I$306))</x:f>
      </x:c>
      <x:c r="O19" s="206" t="str">
        <x:f>IF($A19="","",$L19-$N19)</x:f>
      </x:c>
      <x:c r="P19" s="210" t="str">
        <x:f>IF($A19="","",IFERROR($O19/$L19,0))</x:f>
      </x:c>
      <x:c r="Q19" s="206" t="str">
        <x:f>IF($A19="","",MAX($L19-$G19,0))</x:f>
      </x:c>
      <x:c r="R19" s="202" t="str">
        <x:f>IF($A19="","",IFERROR($B19+VLOOKUP($F19,Setup!$A$61:$B$80,2,FALSE),""))</x:f>
      </x:c>
      <x:c r="S19" s="194" t="str">
        <x:f>IF($A19="","",IF($L19=0,"Draft",IF($Q19&lt;=0,"Paid",IF($G19&gt;0,"Partial","Unpaid"))))</x:f>
      </x:c>
      <x:c r="T19" s="194" t="str">
        <x:f>IF($A19="","",IF($Q19&lt;=0,0,IF($R19="","",MAX(TODAY()-$R19,0))))</x:f>
      </x:c>
      <x:c r="U19" s="194" t="str">
        <x:f>IF($A19="","",IF($S19="Paid","Closed",IF($R19="","Review",IF(TODAY()&lt;=$R19,"Current",IF($T19&lt;=30,"1-30",IF($T19&lt;=60,"31-60",IF($T19&lt;=90,"61-90","90+")))))))</x:f>
      </x:c>
      <x:c r="V19" s="202" t="str">
        <x:f>IF($A19="","",IF(AND($S19="Paid",$H19&lt;&gt;""),$H19,""))</x:f>
      </x:c>
      <x:c r="W19" s="194" t="str">
        <x:f>IF($A19="","",IF(OR(COUNTIF($A$9:$A$256,$A19)&gt;1,$B19="",$C19="",$D19="",$E19="",$F19="",$J19="",$K19="",$L19&lt;=0,$G19&lt;0,$G19&gt;$L19,AND($S19="Paid",$H19="")),"REVIEW","OK"))</x:f>
      </x:c>
      <x:c r="X19" s="194" t="str">
        <x:f>IF($A19="","",LOWER($A19&amp;" "&amp;$C19&amp;" "&amp;$D19&amp;" "&amp;$S19&amp;" "&amp;$J19&amp;" "&amp;$K19&amp;" "&amp;$I19))</x:f>
      </x:c>
    </x:row>
    <x:row r="20">
      <x:c r="A20" s="66"/>
      <x:c r="B20" s="198"/>
      <x:c r="C20" s="66"/>
      <x:c r="D20" s="66"/>
      <x:c r="E20" s="66"/>
      <x:c r="F20" s="66"/>
      <x:c r="G20" s="74"/>
      <x:c r="H20" s="198"/>
      <x:c r="I20" s="66"/>
      <x:c r="J20" s="194" t="str">
        <x:f>IF($A20="","",IFERROR(VLOOKUP($C20,Setup!$A$34:$D$533,2,FALSE),""))</x:f>
      </x:c>
      <x:c r="K20" s="194" t="str">
        <x:f>IF($A20="","",IFERROR(VLOOKUP($C20,Setup!$A$34:$D$533,3,FALSE),""))</x:f>
      </x:c>
      <x:c r="L20" s="206" t="str">
        <x:f>IF($A20="","",SUMIF(Depletion!$A$9:$A$306,$A20,Depletion!$E$9:$E$306))</x:f>
      </x:c>
      <x:c r="M20" s="194" t="str">
        <x:f>IF($A20="","",SUMIF(Depletion!$A$9:$A$306,$A20,Depletion!$C$9:$C$306))</x:f>
      </x:c>
      <x:c r="N20" s="206" t="str">
        <x:f>IF($A20="","",SUMIF(Depletion!$A$9:$A$306,$A20,Depletion!$I$9:$I$306))</x:f>
      </x:c>
      <x:c r="O20" s="206" t="str">
        <x:f>IF($A20="","",$L20-$N20)</x:f>
      </x:c>
      <x:c r="P20" s="210" t="str">
        <x:f>IF($A20="","",IFERROR($O20/$L20,0))</x:f>
      </x:c>
      <x:c r="Q20" s="206" t="str">
        <x:f>IF($A20="","",MAX($L20-$G20,0))</x:f>
      </x:c>
      <x:c r="R20" s="202" t="str">
        <x:f>IF($A20="","",IFERROR($B20+VLOOKUP($F20,Setup!$A$61:$B$80,2,FALSE),""))</x:f>
      </x:c>
      <x:c r="S20" s="194" t="str">
        <x:f>IF($A20="","",IF($L20=0,"Draft",IF($Q20&lt;=0,"Paid",IF($G20&gt;0,"Partial","Unpaid"))))</x:f>
      </x:c>
      <x:c r="T20" s="194" t="str">
        <x:f>IF($A20="","",IF($Q20&lt;=0,0,IF($R20="","",MAX(TODAY()-$R20,0))))</x:f>
      </x:c>
      <x:c r="U20" s="194" t="str">
        <x:f>IF($A20="","",IF($S20="Paid","Closed",IF($R20="","Review",IF(TODAY()&lt;=$R20,"Current",IF($T20&lt;=30,"1-30",IF($T20&lt;=60,"31-60",IF($T20&lt;=90,"61-90","90+")))))))</x:f>
      </x:c>
      <x:c r="V20" s="202" t="str">
        <x:f>IF($A20="","",IF(AND($S20="Paid",$H20&lt;&gt;""),$H20,""))</x:f>
      </x:c>
      <x:c r="W20" s="194" t="str">
        <x:f>IF($A20="","",IF(OR(COUNTIF($A$9:$A$256,$A20)&gt;1,$B20="",$C20="",$D20="",$E20="",$F20="",$J20="",$K20="",$L20&lt;=0,$G20&lt;0,$G20&gt;$L20,AND($S20="Paid",$H20="")),"REVIEW","OK"))</x:f>
      </x:c>
      <x:c r="X20" s="194" t="str">
        <x:f>IF($A20="","",LOWER($A20&amp;" "&amp;$C20&amp;" "&amp;$D20&amp;" "&amp;$S20&amp;" "&amp;$J20&amp;" "&amp;$K20&amp;" "&amp;$I20))</x:f>
      </x:c>
    </x:row>
    <x:row r="21">
      <x:c r="A21" s="66"/>
      <x:c r="B21" s="198"/>
      <x:c r="C21" s="66"/>
      <x:c r="D21" s="66"/>
      <x:c r="E21" s="66"/>
      <x:c r="F21" s="66"/>
      <x:c r="G21" s="74"/>
      <x:c r="H21" s="198"/>
      <x:c r="I21" s="66"/>
      <x:c r="J21" s="194" t="str">
        <x:f>IF($A21="","",IFERROR(VLOOKUP($C21,Setup!$A$34:$D$533,2,FALSE),""))</x:f>
      </x:c>
      <x:c r="K21" s="194" t="str">
        <x:f>IF($A21="","",IFERROR(VLOOKUP($C21,Setup!$A$34:$D$533,3,FALSE),""))</x:f>
      </x:c>
      <x:c r="L21" s="206" t="str">
        <x:f>IF($A21="","",SUMIF(Depletion!$A$9:$A$306,$A21,Depletion!$E$9:$E$306))</x:f>
      </x:c>
      <x:c r="M21" s="194" t="str">
        <x:f>IF($A21="","",SUMIF(Depletion!$A$9:$A$306,$A21,Depletion!$C$9:$C$306))</x:f>
      </x:c>
      <x:c r="N21" s="206" t="str">
        <x:f>IF($A21="","",SUMIF(Depletion!$A$9:$A$306,$A21,Depletion!$I$9:$I$306))</x:f>
      </x:c>
      <x:c r="O21" s="206" t="str">
        <x:f>IF($A21="","",$L21-$N21)</x:f>
      </x:c>
      <x:c r="P21" s="210" t="str">
        <x:f>IF($A21="","",IFERROR($O21/$L21,0))</x:f>
      </x:c>
      <x:c r="Q21" s="206" t="str">
        <x:f>IF($A21="","",MAX($L21-$G21,0))</x:f>
      </x:c>
      <x:c r="R21" s="202" t="str">
        <x:f>IF($A21="","",IFERROR($B21+VLOOKUP($F21,Setup!$A$61:$B$80,2,FALSE),""))</x:f>
      </x:c>
      <x:c r="S21" s="194" t="str">
        <x:f>IF($A21="","",IF($L21=0,"Draft",IF($Q21&lt;=0,"Paid",IF($G21&gt;0,"Partial","Unpaid"))))</x:f>
      </x:c>
      <x:c r="T21" s="194" t="str">
        <x:f>IF($A21="","",IF($Q21&lt;=0,0,IF($R21="","",MAX(TODAY()-$R21,0))))</x:f>
      </x:c>
      <x:c r="U21" s="194" t="str">
        <x:f>IF($A21="","",IF($S21="Paid","Closed",IF($R21="","Review",IF(TODAY()&lt;=$R21,"Current",IF($T21&lt;=30,"1-30",IF($T21&lt;=60,"31-60",IF($T21&lt;=90,"61-90","90+")))))))</x:f>
      </x:c>
      <x:c r="V21" s="202" t="str">
        <x:f>IF($A21="","",IF(AND($S21="Paid",$H21&lt;&gt;""),$H21,""))</x:f>
      </x:c>
      <x:c r="W21" s="194" t="str">
        <x:f>IF($A21="","",IF(OR(COUNTIF($A$9:$A$256,$A21)&gt;1,$B21="",$C21="",$D21="",$E21="",$F21="",$J21="",$K21="",$L21&lt;=0,$G21&lt;0,$G21&gt;$L21,AND($S21="Paid",$H21="")),"REVIEW","OK"))</x:f>
      </x:c>
      <x:c r="X21" s="194" t="str">
        <x:f>IF($A21="","",LOWER($A21&amp;" "&amp;$C21&amp;" "&amp;$D21&amp;" "&amp;$S21&amp;" "&amp;$J21&amp;" "&amp;$K21&amp;" "&amp;$I21))</x:f>
      </x:c>
    </x:row>
    <x:row r="22">
      <x:c r="A22" s="66"/>
      <x:c r="B22" s="198"/>
      <x:c r="C22" s="66"/>
      <x:c r="D22" s="66"/>
      <x:c r="E22" s="66"/>
      <x:c r="F22" s="66"/>
      <x:c r="G22" s="74"/>
      <x:c r="H22" s="198"/>
      <x:c r="I22" s="66"/>
      <x:c r="J22" s="194" t="str">
        <x:f>IF($A22="","",IFERROR(VLOOKUP($C22,Setup!$A$34:$D$533,2,FALSE),""))</x:f>
      </x:c>
      <x:c r="K22" s="194" t="str">
        <x:f>IF($A22="","",IFERROR(VLOOKUP($C22,Setup!$A$34:$D$533,3,FALSE),""))</x:f>
      </x:c>
      <x:c r="L22" s="206" t="str">
        <x:f>IF($A22="","",SUMIF(Depletion!$A$9:$A$306,$A22,Depletion!$E$9:$E$306))</x:f>
      </x:c>
      <x:c r="M22" s="194" t="str">
        <x:f>IF($A22="","",SUMIF(Depletion!$A$9:$A$306,$A22,Depletion!$C$9:$C$306))</x:f>
      </x:c>
      <x:c r="N22" s="206" t="str">
        <x:f>IF($A22="","",SUMIF(Depletion!$A$9:$A$306,$A22,Depletion!$I$9:$I$306))</x:f>
      </x:c>
      <x:c r="O22" s="206" t="str">
        <x:f>IF($A22="","",$L22-$N22)</x:f>
      </x:c>
      <x:c r="P22" s="210" t="str">
        <x:f>IF($A22="","",IFERROR($O22/$L22,0))</x:f>
      </x:c>
      <x:c r="Q22" s="206" t="str">
        <x:f>IF($A22="","",MAX($L22-$G22,0))</x:f>
      </x:c>
      <x:c r="R22" s="202" t="str">
        <x:f>IF($A22="","",IFERROR($B22+VLOOKUP($F22,Setup!$A$61:$B$80,2,FALSE),""))</x:f>
      </x:c>
      <x:c r="S22" s="194" t="str">
        <x:f>IF($A22="","",IF($L22=0,"Draft",IF($Q22&lt;=0,"Paid",IF($G22&gt;0,"Partial","Unpaid"))))</x:f>
      </x:c>
      <x:c r="T22" s="194" t="str">
        <x:f>IF($A22="","",IF($Q22&lt;=0,0,IF($R22="","",MAX(TODAY()-$R22,0))))</x:f>
      </x:c>
      <x:c r="U22" s="194" t="str">
        <x:f>IF($A22="","",IF($S22="Paid","Closed",IF($R22="","Review",IF(TODAY()&lt;=$R22,"Current",IF($T22&lt;=30,"1-30",IF($T22&lt;=60,"31-60",IF($T22&lt;=90,"61-90","90+")))))))</x:f>
      </x:c>
      <x:c r="V22" s="202" t="str">
        <x:f>IF($A22="","",IF(AND($S22="Paid",$H22&lt;&gt;""),$H22,""))</x:f>
      </x:c>
      <x:c r="W22" s="194" t="str">
        <x:f>IF($A22="","",IF(OR(COUNTIF($A$9:$A$256,$A22)&gt;1,$B22="",$C22="",$D22="",$E22="",$F22="",$J22="",$K22="",$L22&lt;=0,$G22&lt;0,$G22&gt;$L22,AND($S22="Paid",$H22="")),"REVIEW","OK"))</x:f>
      </x:c>
      <x:c r="X22" s="194" t="str">
        <x:f>IF($A22="","",LOWER($A22&amp;" "&amp;$C22&amp;" "&amp;$D22&amp;" "&amp;$S22&amp;" "&amp;$J22&amp;" "&amp;$K22&amp;" "&amp;$I22))</x:f>
      </x:c>
    </x:row>
    <x:row r="23">
      <x:c r="A23" s="66"/>
      <x:c r="B23" s="198"/>
      <x:c r="C23" s="66"/>
      <x:c r="D23" s="66"/>
      <x:c r="E23" s="66"/>
      <x:c r="F23" s="66"/>
      <x:c r="G23" s="74"/>
      <x:c r="H23" s="198"/>
      <x:c r="I23" s="66"/>
      <x:c r="J23" s="194" t="str">
        <x:f>IF($A23="","",IFERROR(VLOOKUP($C23,Setup!$A$34:$D$533,2,FALSE),""))</x:f>
      </x:c>
      <x:c r="K23" s="194" t="str">
        <x:f>IF($A23="","",IFERROR(VLOOKUP($C23,Setup!$A$34:$D$533,3,FALSE),""))</x:f>
      </x:c>
      <x:c r="L23" s="206" t="str">
        <x:f>IF($A23="","",SUMIF(Depletion!$A$9:$A$306,$A23,Depletion!$E$9:$E$306))</x:f>
      </x:c>
      <x:c r="M23" s="194" t="str">
        <x:f>IF($A23="","",SUMIF(Depletion!$A$9:$A$306,$A23,Depletion!$C$9:$C$306))</x:f>
      </x:c>
      <x:c r="N23" s="206" t="str">
        <x:f>IF($A23="","",SUMIF(Depletion!$A$9:$A$306,$A23,Depletion!$I$9:$I$306))</x:f>
      </x:c>
      <x:c r="O23" s="206" t="str">
        <x:f>IF($A23="","",$L23-$N23)</x:f>
      </x:c>
      <x:c r="P23" s="210" t="str">
        <x:f>IF($A23="","",IFERROR($O23/$L23,0))</x:f>
      </x:c>
      <x:c r="Q23" s="206" t="str">
        <x:f>IF($A23="","",MAX($L23-$G23,0))</x:f>
      </x:c>
      <x:c r="R23" s="202" t="str">
        <x:f>IF($A23="","",IFERROR($B23+VLOOKUP($F23,Setup!$A$61:$B$80,2,FALSE),""))</x:f>
      </x:c>
      <x:c r="S23" s="194" t="str">
        <x:f>IF($A23="","",IF($L23=0,"Draft",IF($Q23&lt;=0,"Paid",IF($G23&gt;0,"Partial","Unpaid"))))</x:f>
      </x:c>
      <x:c r="T23" s="194" t="str">
        <x:f>IF($A23="","",IF($Q23&lt;=0,0,IF($R23="","",MAX(TODAY()-$R23,0))))</x:f>
      </x:c>
      <x:c r="U23" s="194" t="str">
        <x:f>IF($A23="","",IF($S23="Paid","Closed",IF($R23="","Review",IF(TODAY()&lt;=$R23,"Current",IF($T23&lt;=30,"1-30",IF($T23&lt;=60,"31-60",IF($T23&lt;=90,"61-90","90+")))))))</x:f>
      </x:c>
      <x:c r="V23" s="202" t="str">
        <x:f>IF($A23="","",IF(AND($S23="Paid",$H23&lt;&gt;""),$H23,""))</x:f>
      </x:c>
      <x:c r="W23" s="194" t="str">
        <x:f>IF($A23="","",IF(OR(COUNTIF($A$9:$A$256,$A23)&gt;1,$B23="",$C23="",$D23="",$E23="",$F23="",$J23="",$K23="",$L23&lt;=0,$G23&lt;0,$G23&gt;$L23,AND($S23="Paid",$H23="")),"REVIEW","OK"))</x:f>
      </x:c>
      <x:c r="X23" s="194" t="str">
        <x:f>IF($A23="","",LOWER($A23&amp;" "&amp;$C23&amp;" "&amp;$D23&amp;" "&amp;$S23&amp;" "&amp;$J23&amp;" "&amp;$K23&amp;" "&amp;$I23))</x:f>
      </x:c>
    </x:row>
    <x:row r="24">
      <x:c r="A24" s="66"/>
      <x:c r="B24" s="198"/>
      <x:c r="C24" s="66"/>
      <x:c r="D24" s="66"/>
      <x:c r="E24" s="66"/>
      <x:c r="F24" s="66"/>
      <x:c r="G24" s="74"/>
      <x:c r="H24" s="198"/>
      <x:c r="I24" s="66"/>
      <x:c r="J24" s="194" t="str">
        <x:f>IF($A24="","",IFERROR(VLOOKUP($C24,Setup!$A$34:$D$533,2,FALSE),""))</x:f>
      </x:c>
      <x:c r="K24" s="194" t="str">
        <x:f>IF($A24="","",IFERROR(VLOOKUP($C24,Setup!$A$34:$D$533,3,FALSE),""))</x:f>
      </x:c>
      <x:c r="L24" s="206" t="str">
        <x:f>IF($A24="","",SUMIF(Depletion!$A$9:$A$306,$A24,Depletion!$E$9:$E$306))</x:f>
      </x:c>
      <x:c r="M24" s="194" t="str">
        <x:f>IF($A24="","",SUMIF(Depletion!$A$9:$A$306,$A24,Depletion!$C$9:$C$306))</x:f>
      </x:c>
      <x:c r="N24" s="206" t="str">
        <x:f>IF($A24="","",SUMIF(Depletion!$A$9:$A$306,$A24,Depletion!$I$9:$I$306))</x:f>
      </x:c>
      <x:c r="O24" s="206" t="str">
        <x:f>IF($A24="","",$L24-$N24)</x:f>
      </x:c>
      <x:c r="P24" s="210" t="str">
        <x:f>IF($A24="","",IFERROR($O24/$L24,0))</x:f>
      </x:c>
      <x:c r="Q24" s="206" t="str">
        <x:f>IF($A24="","",MAX($L24-$G24,0))</x:f>
      </x:c>
      <x:c r="R24" s="202" t="str">
        <x:f>IF($A24="","",IFERROR($B24+VLOOKUP($F24,Setup!$A$61:$B$80,2,FALSE),""))</x:f>
      </x:c>
      <x:c r="S24" s="194" t="str">
        <x:f>IF($A24="","",IF($L24=0,"Draft",IF($Q24&lt;=0,"Paid",IF($G24&gt;0,"Partial","Unpaid"))))</x:f>
      </x:c>
      <x:c r="T24" s="194" t="str">
        <x:f>IF($A24="","",IF($Q24&lt;=0,0,IF($R24="","",MAX(TODAY()-$R24,0))))</x:f>
      </x:c>
      <x:c r="U24" s="194" t="str">
        <x:f>IF($A24="","",IF($S24="Paid","Closed",IF($R24="","Review",IF(TODAY()&lt;=$R24,"Current",IF($T24&lt;=30,"1-30",IF($T24&lt;=60,"31-60",IF($T24&lt;=90,"61-90","90+")))))))</x:f>
      </x:c>
      <x:c r="V24" s="202" t="str">
        <x:f>IF($A24="","",IF(AND($S24="Paid",$H24&lt;&gt;""),$H24,""))</x:f>
      </x:c>
      <x:c r="W24" s="194" t="str">
        <x:f>IF($A24="","",IF(OR(COUNTIF($A$9:$A$256,$A24)&gt;1,$B24="",$C24="",$D24="",$E24="",$F24="",$J24="",$K24="",$L24&lt;=0,$G24&lt;0,$G24&gt;$L24,AND($S24="Paid",$H24="")),"REVIEW","OK"))</x:f>
      </x:c>
      <x:c r="X24" s="194" t="str">
        <x:f>IF($A24="","",LOWER($A24&amp;" "&amp;$C24&amp;" "&amp;$D24&amp;" "&amp;$S24&amp;" "&amp;$J24&amp;" "&amp;$K24&amp;" "&amp;$I24))</x:f>
      </x:c>
    </x:row>
    <x:row r="25">
      <x:c r="A25" s="66"/>
      <x:c r="B25" s="198"/>
      <x:c r="C25" s="66"/>
      <x:c r="D25" s="66"/>
      <x:c r="E25" s="66"/>
      <x:c r="F25" s="66"/>
      <x:c r="G25" s="74"/>
      <x:c r="H25" s="198"/>
      <x:c r="I25" s="66"/>
      <x:c r="J25" s="194" t="str">
        <x:f>IF($A25="","",IFERROR(VLOOKUP($C25,Setup!$A$34:$D$533,2,FALSE),""))</x:f>
      </x:c>
      <x:c r="K25" s="194" t="str">
        <x:f>IF($A25="","",IFERROR(VLOOKUP($C25,Setup!$A$34:$D$533,3,FALSE),""))</x:f>
      </x:c>
      <x:c r="L25" s="206" t="str">
        <x:f>IF($A25="","",SUMIF(Depletion!$A$9:$A$306,$A25,Depletion!$E$9:$E$306))</x:f>
      </x:c>
      <x:c r="M25" s="194" t="str">
        <x:f>IF($A25="","",SUMIF(Depletion!$A$9:$A$306,$A25,Depletion!$C$9:$C$306))</x:f>
      </x:c>
      <x:c r="N25" s="206" t="str">
        <x:f>IF($A25="","",SUMIF(Depletion!$A$9:$A$306,$A25,Depletion!$I$9:$I$306))</x:f>
      </x:c>
      <x:c r="O25" s="206" t="str">
        <x:f>IF($A25="","",$L25-$N25)</x:f>
      </x:c>
      <x:c r="P25" s="210" t="str">
        <x:f>IF($A25="","",IFERROR($O25/$L25,0))</x:f>
      </x:c>
      <x:c r="Q25" s="206" t="str">
        <x:f>IF($A25="","",MAX($L25-$G25,0))</x:f>
      </x:c>
      <x:c r="R25" s="202" t="str">
        <x:f>IF($A25="","",IFERROR($B25+VLOOKUP($F25,Setup!$A$61:$B$80,2,FALSE),""))</x:f>
      </x:c>
      <x:c r="S25" s="194" t="str">
        <x:f>IF($A25="","",IF($L25=0,"Draft",IF($Q25&lt;=0,"Paid",IF($G25&gt;0,"Partial","Unpaid"))))</x:f>
      </x:c>
      <x:c r="T25" s="194" t="str">
        <x:f>IF($A25="","",IF($Q25&lt;=0,0,IF($R25="","",MAX(TODAY()-$R25,0))))</x:f>
      </x:c>
      <x:c r="U25" s="194" t="str">
        <x:f>IF($A25="","",IF($S25="Paid","Closed",IF($R25="","Review",IF(TODAY()&lt;=$R25,"Current",IF($T25&lt;=30,"1-30",IF($T25&lt;=60,"31-60",IF($T25&lt;=90,"61-90","90+")))))))</x:f>
      </x:c>
      <x:c r="V25" s="202" t="str">
        <x:f>IF($A25="","",IF(AND($S25="Paid",$H25&lt;&gt;""),$H25,""))</x:f>
      </x:c>
      <x:c r="W25" s="194" t="str">
        <x:f>IF($A25="","",IF(OR(COUNTIF($A$9:$A$256,$A25)&gt;1,$B25="",$C25="",$D25="",$E25="",$F25="",$J25="",$K25="",$L25&lt;=0,$G25&lt;0,$G25&gt;$L25,AND($S25="Paid",$H25="")),"REVIEW","OK"))</x:f>
      </x:c>
      <x:c r="X25" s="194" t="str">
        <x:f>IF($A25="","",LOWER($A25&amp;" "&amp;$C25&amp;" "&amp;$D25&amp;" "&amp;$S25&amp;" "&amp;$J25&amp;" "&amp;$K25&amp;" "&amp;$I25))</x:f>
      </x:c>
    </x:row>
    <x:row r="26">
      <x:c r="A26" s="66"/>
      <x:c r="B26" s="198"/>
      <x:c r="C26" s="66"/>
      <x:c r="D26" s="66"/>
      <x:c r="E26" s="66"/>
      <x:c r="F26" s="66"/>
      <x:c r="G26" s="74"/>
      <x:c r="H26" s="198"/>
      <x:c r="I26" s="66"/>
      <x:c r="J26" s="194" t="str">
        <x:f>IF($A26="","",IFERROR(VLOOKUP($C26,Setup!$A$34:$D$533,2,FALSE),""))</x:f>
      </x:c>
      <x:c r="K26" s="194" t="str">
        <x:f>IF($A26="","",IFERROR(VLOOKUP($C26,Setup!$A$34:$D$533,3,FALSE),""))</x:f>
      </x:c>
      <x:c r="L26" s="206" t="str">
        <x:f>IF($A26="","",SUMIF(Depletion!$A$9:$A$306,$A26,Depletion!$E$9:$E$306))</x:f>
      </x:c>
      <x:c r="M26" s="194" t="str">
        <x:f>IF($A26="","",SUMIF(Depletion!$A$9:$A$306,$A26,Depletion!$C$9:$C$306))</x:f>
      </x:c>
      <x:c r="N26" s="206" t="str">
        <x:f>IF($A26="","",SUMIF(Depletion!$A$9:$A$306,$A26,Depletion!$I$9:$I$306))</x:f>
      </x:c>
      <x:c r="O26" s="206" t="str">
        <x:f>IF($A26="","",$L26-$N26)</x:f>
      </x:c>
      <x:c r="P26" s="210" t="str">
        <x:f>IF($A26="","",IFERROR($O26/$L26,0))</x:f>
      </x:c>
      <x:c r="Q26" s="206" t="str">
        <x:f>IF($A26="","",MAX($L26-$G26,0))</x:f>
      </x:c>
      <x:c r="R26" s="202" t="str">
        <x:f>IF($A26="","",IFERROR($B26+VLOOKUP($F26,Setup!$A$61:$B$80,2,FALSE),""))</x:f>
      </x:c>
      <x:c r="S26" s="194" t="str">
        <x:f>IF($A26="","",IF($L26=0,"Draft",IF($Q26&lt;=0,"Paid",IF($G26&gt;0,"Partial","Unpaid"))))</x:f>
      </x:c>
      <x:c r="T26" s="194" t="str">
        <x:f>IF($A26="","",IF($Q26&lt;=0,0,IF($R26="","",MAX(TODAY()-$R26,0))))</x:f>
      </x:c>
      <x:c r="U26" s="194" t="str">
        <x:f>IF($A26="","",IF($S26="Paid","Closed",IF($R26="","Review",IF(TODAY()&lt;=$R26,"Current",IF($T26&lt;=30,"1-30",IF($T26&lt;=60,"31-60",IF($T26&lt;=90,"61-90","90+")))))))</x:f>
      </x:c>
      <x:c r="V26" s="202" t="str">
        <x:f>IF($A26="","",IF(AND($S26="Paid",$H26&lt;&gt;""),$H26,""))</x:f>
      </x:c>
      <x:c r="W26" s="194" t="str">
        <x:f>IF($A26="","",IF(OR(COUNTIF($A$9:$A$256,$A26)&gt;1,$B26="",$C26="",$D26="",$E26="",$F26="",$J26="",$K26="",$L26&lt;=0,$G26&lt;0,$G26&gt;$L26,AND($S26="Paid",$H26="")),"REVIEW","OK"))</x:f>
      </x:c>
      <x:c r="X26" s="194" t="str">
        <x:f>IF($A26="","",LOWER($A26&amp;" "&amp;$C26&amp;" "&amp;$D26&amp;" "&amp;$S26&amp;" "&amp;$J26&amp;" "&amp;$K26&amp;" "&amp;$I26))</x:f>
      </x:c>
    </x:row>
    <x:row r="27">
      <x:c r="A27" s="66"/>
      <x:c r="B27" s="198"/>
      <x:c r="C27" s="66"/>
      <x:c r="D27" s="66"/>
      <x:c r="E27" s="66"/>
      <x:c r="F27" s="66"/>
      <x:c r="G27" s="74"/>
      <x:c r="H27" s="198"/>
      <x:c r="I27" s="66"/>
      <x:c r="J27" s="194" t="str">
        <x:f>IF($A27="","",IFERROR(VLOOKUP($C27,Setup!$A$34:$D$533,2,FALSE),""))</x:f>
      </x:c>
      <x:c r="K27" s="194" t="str">
        <x:f>IF($A27="","",IFERROR(VLOOKUP($C27,Setup!$A$34:$D$533,3,FALSE),""))</x:f>
      </x:c>
      <x:c r="L27" s="206" t="str">
        <x:f>IF($A27="","",SUMIF(Depletion!$A$9:$A$306,$A27,Depletion!$E$9:$E$306))</x:f>
      </x:c>
      <x:c r="M27" s="194" t="str">
        <x:f>IF($A27="","",SUMIF(Depletion!$A$9:$A$306,$A27,Depletion!$C$9:$C$306))</x:f>
      </x:c>
      <x:c r="N27" s="206" t="str">
        <x:f>IF($A27="","",SUMIF(Depletion!$A$9:$A$306,$A27,Depletion!$I$9:$I$306))</x:f>
      </x:c>
      <x:c r="O27" s="206" t="str">
        <x:f>IF($A27="","",$L27-$N27)</x:f>
      </x:c>
      <x:c r="P27" s="210" t="str">
        <x:f>IF($A27="","",IFERROR($O27/$L27,0))</x:f>
      </x:c>
      <x:c r="Q27" s="206" t="str">
        <x:f>IF($A27="","",MAX($L27-$G27,0))</x:f>
      </x:c>
      <x:c r="R27" s="202" t="str">
        <x:f>IF($A27="","",IFERROR($B27+VLOOKUP($F27,Setup!$A$61:$B$80,2,FALSE),""))</x:f>
      </x:c>
      <x:c r="S27" s="194" t="str">
        <x:f>IF($A27="","",IF($L27=0,"Draft",IF($Q27&lt;=0,"Paid",IF($G27&gt;0,"Partial","Unpaid"))))</x:f>
      </x:c>
      <x:c r="T27" s="194" t="str">
        <x:f>IF($A27="","",IF($Q27&lt;=0,0,IF($R27="","",MAX(TODAY()-$R27,0))))</x:f>
      </x:c>
      <x:c r="U27" s="194" t="str">
        <x:f>IF($A27="","",IF($S27="Paid","Closed",IF($R27="","Review",IF(TODAY()&lt;=$R27,"Current",IF($T27&lt;=30,"1-30",IF($T27&lt;=60,"31-60",IF($T27&lt;=90,"61-90","90+")))))))</x:f>
      </x:c>
      <x:c r="V27" s="202" t="str">
        <x:f>IF($A27="","",IF(AND($S27="Paid",$H27&lt;&gt;""),$H27,""))</x:f>
      </x:c>
      <x:c r="W27" s="194" t="str">
        <x:f>IF($A27="","",IF(OR(COUNTIF($A$9:$A$256,$A27)&gt;1,$B27="",$C27="",$D27="",$E27="",$F27="",$J27="",$K27="",$L27&lt;=0,$G27&lt;0,$G27&gt;$L27,AND($S27="Paid",$H27="")),"REVIEW","OK"))</x:f>
      </x:c>
      <x:c r="X27" s="194" t="str">
        <x:f>IF($A27="","",LOWER($A27&amp;" "&amp;$C27&amp;" "&amp;$D27&amp;" "&amp;$S27&amp;" "&amp;$J27&amp;" "&amp;$K27&amp;" "&amp;$I27))</x:f>
      </x:c>
    </x:row>
    <x:row r="28">
      <x:c r="A28" s="66"/>
      <x:c r="B28" s="198"/>
      <x:c r="C28" s="66"/>
      <x:c r="D28" s="66"/>
      <x:c r="E28" s="66"/>
      <x:c r="F28" s="66"/>
      <x:c r="G28" s="74"/>
      <x:c r="H28" s="198"/>
      <x:c r="I28" s="66"/>
      <x:c r="J28" s="194" t="str">
        <x:f>IF($A28="","",IFERROR(VLOOKUP($C28,Setup!$A$34:$D$533,2,FALSE),""))</x:f>
      </x:c>
      <x:c r="K28" s="194" t="str">
        <x:f>IF($A28="","",IFERROR(VLOOKUP($C28,Setup!$A$34:$D$533,3,FALSE),""))</x:f>
      </x:c>
      <x:c r="L28" s="206" t="str">
        <x:f>IF($A28="","",SUMIF(Depletion!$A$9:$A$306,$A28,Depletion!$E$9:$E$306))</x:f>
      </x:c>
      <x:c r="M28" s="194" t="str">
        <x:f>IF($A28="","",SUMIF(Depletion!$A$9:$A$306,$A28,Depletion!$C$9:$C$306))</x:f>
      </x:c>
      <x:c r="N28" s="206" t="str">
        <x:f>IF($A28="","",SUMIF(Depletion!$A$9:$A$306,$A28,Depletion!$I$9:$I$306))</x:f>
      </x:c>
      <x:c r="O28" s="206" t="str">
        <x:f>IF($A28="","",$L28-$N28)</x:f>
      </x:c>
      <x:c r="P28" s="210" t="str">
        <x:f>IF($A28="","",IFERROR($O28/$L28,0))</x:f>
      </x:c>
      <x:c r="Q28" s="206" t="str">
        <x:f>IF($A28="","",MAX($L28-$G28,0))</x:f>
      </x:c>
      <x:c r="R28" s="202" t="str">
        <x:f>IF($A28="","",IFERROR($B28+VLOOKUP($F28,Setup!$A$61:$B$80,2,FALSE),""))</x:f>
      </x:c>
      <x:c r="S28" s="194" t="str">
        <x:f>IF($A28="","",IF($L28=0,"Draft",IF($Q28&lt;=0,"Paid",IF($G28&gt;0,"Partial","Unpaid"))))</x:f>
      </x:c>
      <x:c r="T28" s="194" t="str">
        <x:f>IF($A28="","",IF($Q28&lt;=0,0,IF($R28="","",MAX(TODAY()-$R28,0))))</x:f>
      </x:c>
      <x:c r="U28" s="194" t="str">
        <x:f>IF($A28="","",IF($S28="Paid","Closed",IF($R28="","Review",IF(TODAY()&lt;=$R28,"Current",IF($T28&lt;=30,"1-30",IF($T28&lt;=60,"31-60",IF($T28&lt;=90,"61-90","90+")))))))</x:f>
      </x:c>
      <x:c r="V28" s="202" t="str">
        <x:f>IF($A28="","",IF(AND($S28="Paid",$H28&lt;&gt;""),$H28,""))</x:f>
      </x:c>
      <x:c r="W28" s="194" t="str">
        <x:f>IF($A28="","",IF(OR(COUNTIF($A$9:$A$256,$A28)&gt;1,$B28="",$C28="",$D28="",$E28="",$F28="",$J28="",$K28="",$L28&lt;=0,$G28&lt;0,$G28&gt;$L28,AND($S28="Paid",$H28="")),"REVIEW","OK"))</x:f>
      </x:c>
      <x:c r="X28" s="194" t="str">
        <x:f>IF($A28="","",LOWER($A28&amp;" "&amp;$C28&amp;" "&amp;$D28&amp;" "&amp;$S28&amp;" "&amp;$J28&amp;" "&amp;$K28&amp;" "&amp;$I28))</x:f>
      </x:c>
    </x:row>
    <x:row r="29">
      <x:c r="A29" s="66"/>
      <x:c r="B29" s="198"/>
      <x:c r="C29" s="66"/>
      <x:c r="D29" s="66"/>
      <x:c r="E29" s="66"/>
      <x:c r="F29" s="66"/>
      <x:c r="G29" s="74"/>
      <x:c r="H29" s="198"/>
      <x:c r="I29" s="66"/>
      <x:c r="J29" s="194" t="str">
        <x:f>IF($A29="","",IFERROR(VLOOKUP($C29,Setup!$A$34:$D$533,2,FALSE),""))</x:f>
      </x:c>
      <x:c r="K29" s="194" t="str">
        <x:f>IF($A29="","",IFERROR(VLOOKUP($C29,Setup!$A$34:$D$533,3,FALSE),""))</x:f>
      </x:c>
      <x:c r="L29" s="206" t="str">
        <x:f>IF($A29="","",SUMIF(Depletion!$A$9:$A$306,$A29,Depletion!$E$9:$E$306))</x:f>
      </x:c>
      <x:c r="M29" s="194" t="str">
        <x:f>IF($A29="","",SUMIF(Depletion!$A$9:$A$306,$A29,Depletion!$C$9:$C$306))</x:f>
      </x:c>
      <x:c r="N29" s="206" t="str">
        <x:f>IF($A29="","",SUMIF(Depletion!$A$9:$A$306,$A29,Depletion!$I$9:$I$306))</x:f>
      </x:c>
      <x:c r="O29" s="206" t="str">
        <x:f>IF($A29="","",$L29-$N29)</x:f>
      </x:c>
      <x:c r="P29" s="210" t="str">
        <x:f>IF($A29="","",IFERROR($O29/$L29,0))</x:f>
      </x:c>
      <x:c r="Q29" s="206" t="str">
        <x:f>IF($A29="","",MAX($L29-$G29,0))</x:f>
      </x:c>
      <x:c r="R29" s="202" t="str">
        <x:f>IF($A29="","",IFERROR($B29+VLOOKUP($F29,Setup!$A$61:$B$80,2,FALSE),""))</x:f>
      </x:c>
      <x:c r="S29" s="194" t="str">
        <x:f>IF($A29="","",IF($L29=0,"Draft",IF($Q29&lt;=0,"Paid",IF($G29&gt;0,"Partial","Unpaid"))))</x:f>
      </x:c>
      <x:c r="T29" s="194" t="str">
        <x:f>IF($A29="","",IF($Q29&lt;=0,0,IF($R29="","",MAX(TODAY()-$R29,0))))</x:f>
      </x:c>
      <x:c r="U29" s="194" t="str">
        <x:f>IF($A29="","",IF($S29="Paid","Closed",IF($R29="","Review",IF(TODAY()&lt;=$R29,"Current",IF($T29&lt;=30,"1-30",IF($T29&lt;=60,"31-60",IF($T29&lt;=90,"61-90","90+")))))))</x:f>
      </x:c>
      <x:c r="V29" s="202" t="str">
        <x:f>IF($A29="","",IF(AND($S29="Paid",$H29&lt;&gt;""),$H29,""))</x:f>
      </x:c>
      <x:c r="W29" s="194" t="str">
        <x:f>IF($A29="","",IF(OR(COUNTIF($A$9:$A$256,$A29)&gt;1,$B29="",$C29="",$D29="",$E29="",$F29="",$J29="",$K29="",$L29&lt;=0,$G29&lt;0,$G29&gt;$L29,AND($S29="Paid",$H29="")),"REVIEW","OK"))</x:f>
      </x:c>
      <x:c r="X29" s="194" t="str">
        <x:f>IF($A29="","",LOWER($A29&amp;" "&amp;$C29&amp;" "&amp;$D29&amp;" "&amp;$S29&amp;" "&amp;$J29&amp;" "&amp;$K29&amp;" "&amp;$I29))</x:f>
      </x:c>
    </x:row>
    <x:row r="30">
      <x:c r="A30" s="66"/>
      <x:c r="B30" s="198"/>
      <x:c r="C30" s="66"/>
      <x:c r="D30" s="66"/>
      <x:c r="E30" s="66"/>
      <x:c r="F30" s="66"/>
      <x:c r="G30" s="74"/>
      <x:c r="H30" s="198"/>
      <x:c r="I30" s="66"/>
      <x:c r="J30" s="194" t="str">
        <x:f>IF($A30="","",IFERROR(VLOOKUP($C30,Setup!$A$34:$D$533,2,FALSE),""))</x:f>
      </x:c>
      <x:c r="K30" s="194" t="str">
        <x:f>IF($A30="","",IFERROR(VLOOKUP($C30,Setup!$A$34:$D$533,3,FALSE),""))</x:f>
      </x:c>
      <x:c r="L30" s="206" t="str">
        <x:f>IF($A30="","",SUMIF(Depletion!$A$9:$A$306,$A30,Depletion!$E$9:$E$306))</x:f>
      </x:c>
      <x:c r="M30" s="194" t="str">
        <x:f>IF($A30="","",SUMIF(Depletion!$A$9:$A$306,$A30,Depletion!$C$9:$C$306))</x:f>
      </x:c>
      <x:c r="N30" s="206" t="str">
        <x:f>IF($A30="","",SUMIF(Depletion!$A$9:$A$306,$A30,Depletion!$I$9:$I$306))</x:f>
      </x:c>
      <x:c r="O30" s="206" t="str">
        <x:f>IF($A30="","",$L30-$N30)</x:f>
      </x:c>
      <x:c r="P30" s="210" t="str">
        <x:f>IF($A30="","",IFERROR($O30/$L30,0))</x:f>
      </x:c>
      <x:c r="Q30" s="206" t="str">
        <x:f>IF($A30="","",MAX($L30-$G30,0))</x:f>
      </x:c>
      <x:c r="R30" s="202" t="str">
        <x:f>IF($A30="","",IFERROR($B30+VLOOKUP($F30,Setup!$A$61:$B$80,2,FALSE),""))</x:f>
      </x:c>
      <x:c r="S30" s="194" t="str">
        <x:f>IF($A30="","",IF($L30=0,"Draft",IF($Q30&lt;=0,"Paid",IF($G30&gt;0,"Partial","Unpaid"))))</x:f>
      </x:c>
      <x:c r="T30" s="194" t="str">
        <x:f>IF($A30="","",IF($Q30&lt;=0,0,IF($R30="","",MAX(TODAY()-$R30,0))))</x:f>
      </x:c>
      <x:c r="U30" s="194" t="str">
        <x:f>IF($A30="","",IF($S30="Paid","Closed",IF($R30="","Review",IF(TODAY()&lt;=$R30,"Current",IF($T30&lt;=30,"1-30",IF($T30&lt;=60,"31-60",IF($T30&lt;=90,"61-90","90+")))))))</x:f>
      </x:c>
      <x:c r="V30" s="202" t="str">
        <x:f>IF($A30="","",IF(AND($S30="Paid",$H30&lt;&gt;""),$H30,""))</x:f>
      </x:c>
      <x:c r="W30" s="194" t="str">
        <x:f>IF($A30="","",IF(OR(COUNTIF($A$9:$A$256,$A30)&gt;1,$B30="",$C30="",$D30="",$E30="",$F30="",$J30="",$K30="",$L30&lt;=0,$G30&lt;0,$G30&gt;$L30,AND($S30="Paid",$H30="")),"REVIEW","OK"))</x:f>
      </x:c>
      <x:c r="X30" s="194" t="str">
        <x:f>IF($A30="","",LOWER($A30&amp;" "&amp;$C30&amp;" "&amp;$D30&amp;" "&amp;$S30&amp;" "&amp;$J30&amp;" "&amp;$K30&amp;" "&amp;$I30))</x:f>
      </x:c>
    </x:row>
    <x:row r="31">
      <x:c r="A31" s="66"/>
      <x:c r="B31" s="198"/>
      <x:c r="C31" s="66"/>
      <x:c r="D31" s="66"/>
      <x:c r="E31" s="66"/>
      <x:c r="F31" s="66"/>
      <x:c r="G31" s="74"/>
      <x:c r="H31" s="198"/>
      <x:c r="I31" s="66"/>
      <x:c r="J31" s="194" t="str">
        <x:f>IF($A31="","",IFERROR(VLOOKUP($C31,Setup!$A$34:$D$533,2,FALSE),""))</x:f>
      </x:c>
      <x:c r="K31" s="194" t="str">
        <x:f>IF($A31="","",IFERROR(VLOOKUP($C31,Setup!$A$34:$D$533,3,FALSE),""))</x:f>
      </x:c>
      <x:c r="L31" s="206" t="str">
        <x:f>IF($A31="","",SUMIF(Depletion!$A$9:$A$306,$A31,Depletion!$E$9:$E$306))</x:f>
      </x:c>
      <x:c r="M31" s="194" t="str">
        <x:f>IF($A31="","",SUMIF(Depletion!$A$9:$A$306,$A31,Depletion!$C$9:$C$306))</x:f>
      </x:c>
      <x:c r="N31" s="206" t="str">
        <x:f>IF($A31="","",SUMIF(Depletion!$A$9:$A$306,$A31,Depletion!$I$9:$I$306))</x:f>
      </x:c>
      <x:c r="O31" s="206" t="str">
        <x:f>IF($A31="","",$L31-$N31)</x:f>
      </x:c>
      <x:c r="P31" s="210" t="str">
        <x:f>IF($A31="","",IFERROR($O31/$L31,0))</x:f>
      </x:c>
      <x:c r="Q31" s="206" t="str">
        <x:f>IF($A31="","",MAX($L31-$G31,0))</x:f>
      </x:c>
      <x:c r="R31" s="202" t="str">
        <x:f>IF($A31="","",IFERROR($B31+VLOOKUP($F31,Setup!$A$61:$B$80,2,FALSE),""))</x:f>
      </x:c>
      <x:c r="S31" s="194" t="str">
        <x:f>IF($A31="","",IF($L31=0,"Draft",IF($Q31&lt;=0,"Paid",IF($G31&gt;0,"Partial","Unpaid"))))</x:f>
      </x:c>
      <x:c r="T31" s="194" t="str">
        <x:f>IF($A31="","",IF($Q31&lt;=0,0,IF($R31="","",MAX(TODAY()-$R31,0))))</x:f>
      </x:c>
      <x:c r="U31" s="194" t="str">
        <x:f>IF($A31="","",IF($S31="Paid","Closed",IF($R31="","Review",IF(TODAY()&lt;=$R31,"Current",IF($T31&lt;=30,"1-30",IF($T31&lt;=60,"31-60",IF($T31&lt;=90,"61-90","90+")))))))</x:f>
      </x:c>
      <x:c r="V31" s="202" t="str">
        <x:f>IF($A31="","",IF(AND($S31="Paid",$H31&lt;&gt;""),$H31,""))</x:f>
      </x:c>
      <x:c r="W31" s="194" t="str">
        <x:f>IF($A31="","",IF(OR(COUNTIF($A$9:$A$256,$A31)&gt;1,$B31="",$C31="",$D31="",$E31="",$F31="",$J31="",$K31="",$L31&lt;=0,$G31&lt;0,$G31&gt;$L31,AND($S31="Paid",$H31="")),"REVIEW","OK"))</x:f>
      </x:c>
      <x:c r="X31" s="194" t="str">
        <x:f>IF($A31="","",LOWER($A31&amp;" "&amp;$C31&amp;" "&amp;$D31&amp;" "&amp;$S31&amp;" "&amp;$J31&amp;" "&amp;$K31&amp;" "&amp;$I31))</x:f>
      </x:c>
    </x:row>
    <x:row r="32">
      <x:c r="A32" s="66"/>
      <x:c r="B32" s="198"/>
      <x:c r="C32" s="66"/>
      <x:c r="D32" s="66"/>
      <x:c r="E32" s="66"/>
      <x:c r="F32" s="66"/>
      <x:c r="G32" s="74"/>
      <x:c r="H32" s="198"/>
      <x:c r="I32" s="66"/>
      <x:c r="J32" s="194" t="str">
        <x:f>IF($A32="","",IFERROR(VLOOKUP($C32,Setup!$A$34:$D$533,2,FALSE),""))</x:f>
      </x:c>
      <x:c r="K32" s="194" t="str">
        <x:f>IF($A32="","",IFERROR(VLOOKUP($C32,Setup!$A$34:$D$533,3,FALSE),""))</x:f>
      </x:c>
      <x:c r="L32" s="206" t="str">
        <x:f>IF($A32="","",SUMIF(Depletion!$A$9:$A$306,$A32,Depletion!$E$9:$E$306))</x:f>
      </x:c>
      <x:c r="M32" s="194" t="str">
        <x:f>IF($A32="","",SUMIF(Depletion!$A$9:$A$306,$A32,Depletion!$C$9:$C$306))</x:f>
      </x:c>
      <x:c r="N32" s="206" t="str">
        <x:f>IF($A32="","",SUMIF(Depletion!$A$9:$A$306,$A32,Depletion!$I$9:$I$306))</x:f>
      </x:c>
      <x:c r="O32" s="206" t="str">
        <x:f>IF($A32="","",$L32-$N32)</x:f>
      </x:c>
      <x:c r="P32" s="210" t="str">
        <x:f>IF($A32="","",IFERROR($O32/$L32,0))</x:f>
      </x:c>
      <x:c r="Q32" s="206" t="str">
        <x:f>IF($A32="","",MAX($L32-$G32,0))</x:f>
      </x:c>
      <x:c r="R32" s="202" t="str">
        <x:f>IF($A32="","",IFERROR($B32+VLOOKUP($F32,Setup!$A$61:$B$80,2,FALSE),""))</x:f>
      </x:c>
      <x:c r="S32" s="194" t="str">
        <x:f>IF($A32="","",IF($L32=0,"Draft",IF($Q32&lt;=0,"Paid",IF($G32&gt;0,"Partial","Unpaid"))))</x:f>
      </x:c>
      <x:c r="T32" s="194" t="str">
        <x:f>IF($A32="","",IF($Q32&lt;=0,0,IF($R32="","",MAX(TODAY()-$R32,0))))</x:f>
      </x:c>
      <x:c r="U32" s="194" t="str">
        <x:f>IF($A32="","",IF($S32="Paid","Closed",IF($R32="","Review",IF(TODAY()&lt;=$R32,"Current",IF($T32&lt;=30,"1-30",IF($T32&lt;=60,"31-60",IF($T32&lt;=90,"61-90","90+")))))))</x:f>
      </x:c>
      <x:c r="V32" s="202" t="str">
        <x:f>IF($A32="","",IF(AND($S32="Paid",$H32&lt;&gt;""),$H32,""))</x:f>
      </x:c>
      <x:c r="W32" s="194" t="str">
        <x:f>IF($A32="","",IF(OR(COUNTIF($A$9:$A$256,$A32)&gt;1,$B32="",$C32="",$D32="",$E32="",$F32="",$J32="",$K32="",$L32&lt;=0,$G32&lt;0,$G32&gt;$L32,AND($S32="Paid",$H32="")),"REVIEW","OK"))</x:f>
      </x:c>
      <x:c r="X32" s="194" t="str">
        <x:f>IF($A32="","",LOWER($A32&amp;" "&amp;$C32&amp;" "&amp;$D32&amp;" "&amp;$S32&amp;" "&amp;$J32&amp;" "&amp;$K32&amp;" "&amp;$I32))</x:f>
      </x:c>
    </x:row>
    <x:row r="33">
      <x:c r="A33" s="66"/>
      <x:c r="B33" s="198"/>
      <x:c r="C33" s="66"/>
      <x:c r="D33" s="66"/>
      <x:c r="E33" s="66"/>
      <x:c r="F33" s="66"/>
      <x:c r="G33" s="74"/>
      <x:c r="H33" s="198"/>
      <x:c r="I33" s="66"/>
      <x:c r="J33" s="194" t="str">
        <x:f>IF($A33="","",IFERROR(VLOOKUP($C33,Setup!$A$34:$D$533,2,FALSE),""))</x:f>
      </x:c>
      <x:c r="K33" s="194" t="str">
        <x:f>IF($A33="","",IFERROR(VLOOKUP($C33,Setup!$A$34:$D$533,3,FALSE),""))</x:f>
      </x:c>
      <x:c r="L33" s="206" t="str">
        <x:f>IF($A33="","",SUMIF(Depletion!$A$9:$A$306,$A33,Depletion!$E$9:$E$306))</x:f>
      </x:c>
      <x:c r="M33" s="194" t="str">
        <x:f>IF($A33="","",SUMIF(Depletion!$A$9:$A$306,$A33,Depletion!$C$9:$C$306))</x:f>
      </x:c>
      <x:c r="N33" s="206" t="str">
        <x:f>IF($A33="","",SUMIF(Depletion!$A$9:$A$306,$A33,Depletion!$I$9:$I$306))</x:f>
      </x:c>
      <x:c r="O33" s="206" t="str">
        <x:f>IF($A33="","",$L33-$N33)</x:f>
      </x:c>
      <x:c r="P33" s="210" t="str">
        <x:f>IF($A33="","",IFERROR($O33/$L33,0))</x:f>
      </x:c>
      <x:c r="Q33" s="206" t="str">
        <x:f>IF($A33="","",MAX($L33-$G33,0))</x:f>
      </x:c>
      <x:c r="R33" s="202" t="str">
        <x:f>IF($A33="","",IFERROR($B33+VLOOKUP($F33,Setup!$A$61:$B$80,2,FALSE),""))</x:f>
      </x:c>
      <x:c r="S33" s="194" t="str">
        <x:f>IF($A33="","",IF($L33=0,"Draft",IF($Q33&lt;=0,"Paid",IF($G33&gt;0,"Partial","Unpaid"))))</x:f>
      </x:c>
      <x:c r="T33" s="194" t="str">
        <x:f>IF($A33="","",IF($Q33&lt;=0,0,IF($R33="","",MAX(TODAY()-$R33,0))))</x:f>
      </x:c>
      <x:c r="U33" s="194" t="str">
        <x:f>IF($A33="","",IF($S33="Paid","Closed",IF($R33="","Review",IF(TODAY()&lt;=$R33,"Current",IF($T33&lt;=30,"1-30",IF($T33&lt;=60,"31-60",IF($T33&lt;=90,"61-90","90+")))))))</x:f>
      </x:c>
      <x:c r="V33" s="202" t="str">
        <x:f>IF($A33="","",IF(AND($S33="Paid",$H33&lt;&gt;""),$H33,""))</x:f>
      </x:c>
      <x:c r="W33" s="194" t="str">
        <x:f>IF($A33="","",IF(OR(COUNTIF($A$9:$A$256,$A33)&gt;1,$B33="",$C33="",$D33="",$E33="",$F33="",$J33="",$K33="",$L33&lt;=0,$G33&lt;0,$G33&gt;$L33,AND($S33="Paid",$H33="")),"REVIEW","OK"))</x:f>
      </x:c>
      <x:c r="X33" s="194" t="str">
        <x:f>IF($A33="","",LOWER($A33&amp;" "&amp;$C33&amp;" "&amp;$D33&amp;" "&amp;$S33&amp;" "&amp;$J33&amp;" "&amp;$K33&amp;" "&amp;$I33))</x:f>
      </x:c>
    </x:row>
    <x:row r="34">
      <x:c r="A34" s="66"/>
      <x:c r="B34" s="198"/>
      <x:c r="C34" s="66"/>
      <x:c r="D34" s="66"/>
      <x:c r="E34" s="66"/>
      <x:c r="F34" s="66"/>
      <x:c r="G34" s="74"/>
      <x:c r="H34" s="198"/>
      <x:c r="I34" s="66"/>
      <x:c r="J34" s="194" t="str">
        <x:f>IF($A34="","",IFERROR(VLOOKUP($C34,Setup!$A$34:$D$533,2,FALSE),""))</x:f>
      </x:c>
      <x:c r="K34" s="194" t="str">
        <x:f>IF($A34="","",IFERROR(VLOOKUP($C34,Setup!$A$34:$D$533,3,FALSE),""))</x:f>
      </x:c>
      <x:c r="L34" s="206" t="str">
        <x:f>IF($A34="","",SUMIF(Depletion!$A$9:$A$306,$A34,Depletion!$E$9:$E$306))</x:f>
      </x:c>
      <x:c r="M34" s="194" t="str">
        <x:f>IF($A34="","",SUMIF(Depletion!$A$9:$A$306,$A34,Depletion!$C$9:$C$306))</x:f>
      </x:c>
      <x:c r="N34" s="206" t="str">
        <x:f>IF($A34="","",SUMIF(Depletion!$A$9:$A$306,$A34,Depletion!$I$9:$I$306))</x:f>
      </x:c>
      <x:c r="O34" s="206" t="str">
        <x:f>IF($A34="","",$L34-$N34)</x:f>
      </x:c>
      <x:c r="P34" s="210" t="str">
        <x:f>IF($A34="","",IFERROR($O34/$L34,0))</x:f>
      </x:c>
      <x:c r="Q34" s="206" t="str">
        <x:f>IF($A34="","",MAX($L34-$G34,0))</x:f>
      </x:c>
      <x:c r="R34" s="202" t="str">
        <x:f>IF($A34="","",IFERROR($B34+VLOOKUP($F34,Setup!$A$61:$B$80,2,FALSE),""))</x:f>
      </x:c>
      <x:c r="S34" s="194" t="str">
        <x:f>IF($A34="","",IF($L34=0,"Draft",IF($Q34&lt;=0,"Paid",IF($G34&gt;0,"Partial","Unpaid"))))</x:f>
      </x:c>
      <x:c r="T34" s="194" t="str">
        <x:f>IF($A34="","",IF($Q34&lt;=0,0,IF($R34="","",MAX(TODAY()-$R34,0))))</x:f>
      </x:c>
      <x:c r="U34" s="194" t="str">
        <x:f>IF($A34="","",IF($S34="Paid","Closed",IF($R34="","Review",IF(TODAY()&lt;=$R34,"Current",IF($T34&lt;=30,"1-30",IF($T34&lt;=60,"31-60",IF($T34&lt;=90,"61-90","90+")))))))</x:f>
      </x:c>
      <x:c r="V34" s="202" t="str">
        <x:f>IF($A34="","",IF(AND($S34="Paid",$H34&lt;&gt;""),$H34,""))</x:f>
      </x:c>
      <x:c r="W34" s="194" t="str">
        <x:f>IF($A34="","",IF(OR(COUNTIF($A$9:$A$256,$A34)&gt;1,$B34="",$C34="",$D34="",$E34="",$F34="",$J34="",$K34="",$L34&lt;=0,$G34&lt;0,$G34&gt;$L34,AND($S34="Paid",$H34="")),"REVIEW","OK"))</x:f>
      </x:c>
      <x:c r="X34" s="194" t="str">
        <x:f>IF($A34="","",LOWER($A34&amp;" "&amp;$C34&amp;" "&amp;$D34&amp;" "&amp;$S34&amp;" "&amp;$J34&amp;" "&amp;$K34&amp;" "&amp;$I34))</x:f>
      </x:c>
    </x:row>
    <x:row r="35">
      <x:c r="A35" s="66"/>
      <x:c r="B35" s="198"/>
      <x:c r="C35" s="66"/>
      <x:c r="D35" s="66"/>
      <x:c r="E35" s="66"/>
      <x:c r="F35" s="66"/>
      <x:c r="G35" s="74"/>
      <x:c r="H35" s="198"/>
      <x:c r="I35" s="66"/>
      <x:c r="J35" s="194" t="str">
        <x:f>IF($A35="","",IFERROR(VLOOKUP($C35,Setup!$A$34:$D$533,2,FALSE),""))</x:f>
      </x:c>
      <x:c r="K35" s="194" t="str">
        <x:f>IF($A35="","",IFERROR(VLOOKUP($C35,Setup!$A$34:$D$533,3,FALSE),""))</x:f>
      </x:c>
      <x:c r="L35" s="206" t="str">
        <x:f>IF($A35="","",SUMIF(Depletion!$A$9:$A$306,$A35,Depletion!$E$9:$E$306))</x:f>
      </x:c>
      <x:c r="M35" s="194" t="str">
        <x:f>IF($A35="","",SUMIF(Depletion!$A$9:$A$306,$A35,Depletion!$C$9:$C$306))</x:f>
      </x:c>
      <x:c r="N35" s="206" t="str">
        <x:f>IF($A35="","",SUMIF(Depletion!$A$9:$A$306,$A35,Depletion!$I$9:$I$306))</x:f>
      </x:c>
      <x:c r="O35" s="206" t="str">
        <x:f>IF($A35="","",$L35-$N35)</x:f>
      </x:c>
      <x:c r="P35" s="210" t="str">
        <x:f>IF($A35="","",IFERROR($O35/$L35,0))</x:f>
      </x:c>
      <x:c r="Q35" s="206" t="str">
        <x:f>IF($A35="","",MAX($L35-$G35,0))</x:f>
      </x:c>
      <x:c r="R35" s="202" t="str">
        <x:f>IF($A35="","",IFERROR($B35+VLOOKUP($F35,Setup!$A$61:$B$80,2,FALSE),""))</x:f>
      </x:c>
      <x:c r="S35" s="194" t="str">
        <x:f>IF($A35="","",IF($L35=0,"Draft",IF($Q35&lt;=0,"Paid",IF($G35&gt;0,"Partial","Unpaid"))))</x:f>
      </x:c>
      <x:c r="T35" s="194" t="str">
        <x:f>IF($A35="","",IF($Q35&lt;=0,0,IF($R35="","",MAX(TODAY()-$R35,0))))</x:f>
      </x:c>
      <x:c r="U35" s="194" t="str">
        <x:f>IF($A35="","",IF($S35="Paid","Closed",IF($R35="","Review",IF(TODAY()&lt;=$R35,"Current",IF($T35&lt;=30,"1-30",IF($T35&lt;=60,"31-60",IF($T35&lt;=90,"61-90","90+")))))))</x:f>
      </x:c>
      <x:c r="V35" s="202" t="str">
        <x:f>IF($A35="","",IF(AND($S35="Paid",$H35&lt;&gt;""),$H35,""))</x:f>
      </x:c>
      <x:c r="W35" s="194" t="str">
        <x:f>IF($A35="","",IF(OR(COUNTIF($A$9:$A$256,$A35)&gt;1,$B35="",$C35="",$D35="",$E35="",$F35="",$J35="",$K35="",$L35&lt;=0,$G35&lt;0,$G35&gt;$L35,AND($S35="Paid",$H35="")),"REVIEW","OK"))</x:f>
      </x:c>
      <x:c r="X35" s="194" t="str">
        <x:f>IF($A35="","",LOWER($A35&amp;" "&amp;$C35&amp;" "&amp;$D35&amp;" "&amp;$S35&amp;" "&amp;$J35&amp;" "&amp;$K35&amp;" "&amp;$I35))</x:f>
      </x:c>
    </x:row>
    <x:row r="36">
      <x:c r="A36" s="66"/>
      <x:c r="B36" s="198"/>
      <x:c r="C36" s="66"/>
      <x:c r="D36" s="66"/>
      <x:c r="E36" s="66"/>
      <x:c r="F36" s="66"/>
      <x:c r="G36" s="74"/>
      <x:c r="H36" s="198"/>
      <x:c r="I36" s="66"/>
      <x:c r="J36" s="194" t="str">
        <x:f>IF($A36="","",IFERROR(VLOOKUP($C36,Setup!$A$34:$D$533,2,FALSE),""))</x:f>
      </x:c>
      <x:c r="K36" s="194" t="str">
        <x:f>IF($A36="","",IFERROR(VLOOKUP($C36,Setup!$A$34:$D$533,3,FALSE),""))</x:f>
      </x:c>
      <x:c r="L36" s="206" t="str">
        <x:f>IF($A36="","",SUMIF(Depletion!$A$9:$A$306,$A36,Depletion!$E$9:$E$306))</x:f>
      </x:c>
      <x:c r="M36" s="194" t="str">
        <x:f>IF($A36="","",SUMIF(Depletion!$A$9:$A$306,$A36,Depletion!$C$9:$C$306))</x:f>
      </x:c>
      <x:c r="N36" s="206" t="str">
        <x:f>IF($A36="","",SUMIF(Depletion!$A$9:$A$306,$A36,Depletion!$I$9:$I$306))</x:f>
      </x:c>
      <x:c r="O36" s="206" t="str">
        <x:f>IF($A36="","",$L36-$N36)</x:f>
      </x:c>
      <x:c r="P36" s="210" t="str">
        <x:f>IF($A36="","",IFERROR($O36/$L36,0))</x:f>
      </x:c>
      <x:c r="Q36" s="206" t="str">
        <x:f>IF($A36="","",MAX($L36-$G36,0))</x:f>
      </x:c>
      <x:c r="R36" s="202" t="str">
        <x:f>IF($A36="","",IFERROR($B36+VLOOKUP($F36,Setup!$A$61:$B$80,2,FALSE),""))</x:f>
      </x:c>
      <x:c r="S36" s="194" t="str">
        <x:f>IF($A36="","",IF($L36=0,"Draft",IF($Q36&lt;=0,"Paid",IF($G36&gt;0,"Partial","Unpaid"))))</x:f>
      </x:c>
      <x:c r="T36" s="194" t="str">
        <x:f>IF($A36="","",IF($Q36&lt;=0,0,IF($R36="","",MAX(TODAY()-$R36,0))))</x:f>
      </x:c>
      <x:c r="U36" s="194" t="str">
        <x:f>IF($A36="","",IF($S36="Paid","Closed",IF($R36="","Review",IF(TODAY()&lt;=$R36,"Current",IF($T36&lt;=30,"1-30",IF($T36&lt;=60,"31-60",IF($T36&lt;=90,"61-90","90+")))))))</x:f>
      </x:c>
      <x:c r="V36" s="202" t="str">
        <x:f>IF($A36="","",IF(AND($S36="Paid",$H36&lt;&gt;""),$H36,""))</x:f>
      </x:c>
      <x:c r="W36" s="194" t="str">
        <x:f>IF($A36="","",IF(OR(COUNTIF($A$9:$A$256,$A36)&gt;1,$B36="",$C36="",$D36="",$E36="",$F36="",$J36="",$K36="",$L36&lt;=0,$G36&lt;0,$G36&gt;$L36,AND($S36="Paid",$H36="")),"REVIEW","OK"))</x:f>
      </x:c>
      <x:c r="X36" s="194" t="str">
        <x:f>IF($A36="","",LOWER($A36&amp;" "&amp;$C36&amp;" "&amp;$D36&amp;" "&amp;$S36&amp;" "&amp;$J36&amp;" "&amp;$K36&amp;" "&amp;$I36))</x:f>
      </x:c>
    </x:row>
    <x:row r="37">
      <x:c r="A37" s="66"/>
      <x:c r="B37" s="198"/>
      <x:c r="C37" s="66"/>
      <x:c r="D37" s="66"/>
      <x:c r="E37" s="66"/>
      <x:c r="F37" s="66"/>
      <x:c r="G37" s="74"/>
      <x:c r="H37" s="198"/>
      <x:c r="I37" s="66"/>
      <x:c r="J37" s="194" t="str">
        <x:f>IF($A37="","",IFERROR(VLOOKUP($C37,Setup!$A$34:$D$533,2,FALSE),""))</x:f>
      </x:c>
      <x:c r="K37" s="194" t="str">
        <x:f>IF($A37="","",IFERROR(VLOOKUP($C37,Setup!$A$34:$D$533,3,FALSE),""))</x:f>
      </x:c>
      <x:c r="L37" s="206" t="str">
        <x:f>IF($A37="","",SUMIF(Depletion!$A$9:$A$306,$A37,Depletion!$E$9:$E$306))</x:f>
      </x:c>
      <x:c r="M37" s="194" t="str">
        <x:f>IF($A37="","",SUMIF(Depletion!$A$9:$A$306,$A37,Depletion!$C$9:$C$306))</x:f>
      </x:c>
      <x:c r="N37" s="206" t="str">
        <x:f>IF($A37="","",SUMIF(Depletion!$A$9:$A$306,$A37,Depletion!$I$9:$I$306))</x:f>
      </x:c>
      <x:c r="O37" s="206" t="str">
        <x:f>IF($A37="","",$L37-$N37)</x:f>
      </x:c>
      <x:c r="P37" s="210" t="str">
        <x:f>IF($A37="","",IFERROR($O37/$L37,0))</x:f>
      </x:c>
      <x:c r="Q37" s="206" t="str">
        <x:f>IF($A37="","",MAX($L37-$G37,0))</x:f>
      </x:c>
      <x:c r="R37" s="202" t="str">
        <x:f>IF($A37="","",IFERROR($B37+VLOOKUP($F37,Setup!$A$61:$B$80,2,FALSE),""))</x:f>
      </x:c>
      <x:c r="S37" s="194" t="str">
        <x:f>IF($A37="","",IF($L37=0,"Draft",IF($Q37&lt;=0,"Paid",IF($G37&gt;0,"Partial","Unpaid"))))</x:f>
      </x:c>
      <x:c r="T37" s="194" t="str">
        <x:f>IF($A37="","",IF($Q37&lt;=0,0,IF($R37="","",MAX(TODAY()-$R37,0))))</x:f>
      </x:c>
      <x:c r="U37" s="194" t="str">
        <x:f>IF($A37="","",IF($S37="Paid","Closed",IF($R37="","Review",IF(TODAY()&lt;=$R37,"Current",IF($T37&lt;=30,"1-30",IF($T37&lt;=60,"31-60",IF($T37&lt;=90,"61-90","90+")))))))</x:f>
      </x:c>
      <x:c r="V37" s="202" t="str">
        <x:f>IF($A37="","",IF(AND($S37="Paid",$H37&lt;&gt;""),$H37,""))</x:f>
      </x:c>
      <x:c r="W37" s="194" t="str">
        <x:f>IF($A37="","",IF(OR(COUNTIF($A$9:$A$256,$A37)&gt;1,$B37="",$C37="",$D37="",$E37="",$F37="",$J37="",$K37="",$L37&lt;=0,$G37&lt;0,$G37&gt;$L37,AND($S37="Paid",$H37="")),"REVIEW","OK"))</x:f>
      </x:c>
      <x:c r="X37" s="194" t="str">
        <x:f>IF($A37="","",LOWER($A37&amp;" "&amp;$C37&amp;" "&amp;$D37&amp;" "&amp;$S37&amp;" "&amp;$J37&amp;" "&amp;$K37&amp;" "&amp;$I37))</x:f>
      </x:c>
    </x:row>
    <x:row r="38">
      <x:c r="A38" s="66"/>
      <x:c r="B38" s="198"/>
      <x:c r="C38" s="66"/>
      <x:c r="D38" s="66"/>
      <x:c r="E38" s="66"/>
      <x:c r="F38" s="66"/>
      <x:c r="G38" s="74"/>
      <x:c r="H38" s="198"/>
      <x:c r="I38" s="66"/>
      <x:c r="J38" s="194" t="str">
        <x:f>IF($A38="","",IFERROR(VLOOKUP($C38,Setup!$A$34:$D$533,2,FALSE),""))</x:f>
      </x:c>
      <x:c r="K38" s="194" t="str">
        <x:f>IF($A38="","",IFERROR(VLOOKUP($C38,Setup!$A$34:$D$533,3,FALSE),""))</x:f>
      </x:c>
      <x:c r="L38" s="206" t="str">
        <x:f>IF($A38="","",SUMIF(Depletion!$A$9:$A$306,$A38,Depletion!$E$9:$E$306))</x:f>
      </x:c>
      <x:c r="M38" s="194" t="str">
        <x:f>IF($A38="","",SUMIF(Depletion!$A$9:$A$306,$A38,Depletion!$C$9:$C$306))</x:f>
      </x:c>
      <x:c r="N38" s="206" t="str">
        <x:f>IF($A38="","",SUMIF(Depletion!$A$9:$A$306,$A38,Depletion!$I$9:$I$306))</x:f>
      </x:c>
      <x:c r="O38" s="206" t="str">
        <x:f>IF($A38="","",$L38-$N38)</x:f>
      </x:c>
      <x:c r="P38" s="210" t="str">
        <x:f>IF($A38="","",IFERROR($O38/$L38,0))</x:f>
      </x:c>
      <x:c r="Q38" s="206" t="str">
        <x:f>IF($A38="","",MAX($L38-$G38,0))</x:f>
      </x:c>
      <x:c r="R38" s="202" t="str">
        <x:f>IF($A38="","",IFERROR($B38+VLOOKUP($F38,Setup!$A$61:$B$80,2,FALSE),""))</x:f>
      </x:c>
      <x:c r="S38" s="194" t="str">
        <x:f>IF($A38="","",IF($L38=0,"Draft",IF($Q38&lt;=0,"Paid",IF($G38&gt;0,"Partial","Unpaid"))))</x:f>
      </x:c>
      <x:c r="T38" s="194" t="str">
        <x:f>IF($A38="","",IF($Q38&lt;=0,0,IF($R38="","",MAX(TODAY()-$R38,0))))</x:f>
      </x:c>
      <x:c r="U38" s="194" t="str">
        <x:f>IF($A38="","",IF($S38="Paid","Closed",IF($R38="","Review",IF(TODAY()&lt;=$R38,"Current",IF($T38&lt;=30,"1-30",IF($T38&lt;=60,"31-60",IF($T38&lt;=90,"61-90","90+")))))))</x:f>
      </x:c>
      <x:c r="V38" s="202" t="str">
        <x:f>IF($A38="","",IF(AND($S38="Paid",$H38&lt;&gt;""),$H38,""))</x:f>
      </x:c>
      <x:c r="W38" s="194" t="str">
        <x:f>IF($A38="","",IF(OR(COUNTIF($A$9:$A$256,$A38)&gt;1,$B38="",$C38="",$D38="",$E38="",$F38="",$J38="",$K38="",$L38&lt;=0,$G38&lt;0,$G38&gt;$L38,AND($S38="Paid",$H38="")),"REVIEW","OK"))</x:f>
      </x:c>
      <x:c r="X38" s="194" t="str">
        <x:f>IF($A38="","",LOWER($A38&amp;" "&amp;$C38&amp;" "&amp;$D38&amp;" "&amp;$S38&amp;" "&amp;$J38&amp;" "&amp;$K38&amp;" "&amp;$I38))</x:f>
      </x:c>
    </x:row>
    <x:row r="39">
      <x:c r="A39" s="66"/>
      <x:c r="B39" s="198"/>
      <x:c r="C39" s="66"/>
      <x:c r="D39" s="66"/>
      <x:c r="E39" s="66"/>
      <x:c r="F39" s="66"/>
      <x:c r="G39" s="74"/>
      <x:c r="H39" s="198"/>
      <x:c r="I39" s="66"/>
      <x:c r="J39" s="194" t="str">
        <x:f>IF($A39="","",IFERROR(VLOOKUP($C39,Setup!$A$34:$D$533,2,FALSE),""))</x:f>
      </x:c>
      <x:c r="K39" s="194" t="str">
        <x:f>IF($A39="","",IFERROR(VLOOKUP($C39,Setup!$A$34:$D$533,3,FALSE),""))</x:f>
      </x:c>
      <x:c r="L39" s="206" t="str">
        <x:f>IF($A39="","",SUMIF(Depletion!$A$9:$A$306,$A39,Depletion!$E$9:$E$306))</x:f>
      </x:c>
      <x:c r="M39" s="194" t="str">
        <x:f>IF($A39="","",SUMIF(Depletion!$A$9:$A$306,$A39,Depletion!$C$9:$C$306))</x:f>
      </x:c>
      <x:c r="N39" s="206" t="str">
        <x:f>IF($A39="","",SUMIF(Depletion!$A$9:$A$306,$A39,Depletion!$I$9:$I$306))</x:f>
      </x:c>
      <x:c r="O39" s="206" t="str">
        <x:f>IF($A39="","",$L39-$N39)</x:f>
      </x:c>
      <x:c r="P39" s="210" t="str">
        <x:f>IF($A39="","",IFERROR($O39/$L39,0))</x:f>
      </x:c>
      <x:c r="Q39" s="206" t="str">
        <x:f>IF($A39="","",MAX($L39-$G39,0))</x:f>
      </x:c>
      <x:c r="R39" s="202" t="str">
        <x:f>IF($A39="","",IFERROR($B39+VLOOKUP($F39,Setup!$A$61:$B$80,2,FALSE),""))</x:f>
      </x:c>
      <x:c r="S39" s="194" t="str">
        <x:f>IF($A39="","",IF($L39=0,"Draft",IF($Q39&lt;=0,"Paid",IF($G39&gt;0,"Partial","Unpaid"))))</x:f>
      </x:c>
      <x:c r="T39" s="194" t="str">
        <x:f>IF($A39="","",IF($Q39&lt;=0,0,IF($R39="","",MAX(TODAY()-$R39,0))))</x:f>
      </x:c>
      <x:c r="U39" s="194" t="str">
        <x:f>IF($A39="","",IF($S39="Paid","Closed",IF($R39="","Review",IF(TODAY()&lt;=$R39,"Current",IF($T39&lt;=30,"1-30",IF($T39&lt;=60,"31-60",IF($T39&lt;=90,"61-90","90+")))))))</x:f>
      </x:c>
      <x:c r="V39" s="202" t="str">
        <x:f>IF($A39="","",IF(AND($S39="Paid",$H39&lt;&gt;""),$H39,""))</x:f>
      </x:c>
      <x:c r="W39" s="194" t="str">
        <x:f>IF($A39="","",IF(OR(COUNTIF($A$9:$A$256,$A39)&gt;1,$B39="",$C39="",$D39="",$E39="",$F39="",$J39="",$K39="",$L39&lt;=0,$G39&lt;0,$G39&gt;$L39,AND($S39="Paid",$H39="")),"REVIEW","OK"))</x:f>
      </x:c>
      <x:c r="X39" s="194" t="str">
        <x:f>IF($A39="","",LOWER($A39&amp;" "&amp;$C39&amp;" "&amp;$D39&amp;" "&amp;$S39&amp;" "&amp;$J39&amp;" "&amp;$K39&amp;" "&amp;$I39))</x:f>
      </x:c>
    </x:row>
    <x:row r="40">
      <x:c r="A40" s="66"/>
      <x:c r="B40" s="198"/>
      <x:c r="C40" s="66"/>
      <x:c r="D40" s="66"/>
      <x:c r="E40" s="66"/>
      <x:c r="F40" s="66"/>
      <x:c r="G40" s="74"/>
      <x:c r="H40" s="198"/>
      <x:c r="I40" s="66"/>
      <x:c r="J40" s="194" t="str">
        <x:f>IF($A40="","",IFERROR(VLOOKUP($C40,Setup!$A$34:$D$533,2,FALSE),""))</x:f>
      </x:c>
      <x:c r="K40" s="194" t="str">
        <x:f>IF($A40="","",IFERROR(VLOOKUP($C40,Setup!$A$34:$D$533,3,FALSE),""))</x:f>
      </x:c>
      <x:c r="L40" s="206" t="str">
        <x:f>IF($A40="","",SUMIF(Depletion!$A$9:$A$306,$A40,Depletion!$E$9:$E$306))</x:f>
      </x:c>
      <x:c r="M40" s="194" t="str">
        <x:f>IF($A40="","",SUMIF(Depletion!$A$9:$A$306,$A40,Depletion!$C$9:$C$306))</x:f>
      </x:c>
      <x:c r="N40" s="206" t="str">
        <x:f>IF($A40="","",SUMIF(Depletion!$A$9:$A$306,$A40,Depletion!$I$9:$I$306))</x:f>
      </x:c>
      <x:c r="O40" s="206" t="str">
        <x:f>IF($A40="","",$L40-$N40)</x:f>
      </x:c>
      <x:c r="P40" s="210" t="str">
        <x:f>IF($A40="","",IFERROR($O40/$L40,0))</x:f>
      </x:c>
      <x:c r="Q40" s="206" t="str">
        <x:f>IF($A40="","",MAX($L40-$G40,0))</x:f>
      </x:c>
      <x:c r="R40" s="202" t="str">
        <x:f>IF($A40="","",IFERROR($B40+VLOOKUP($F40,Setup!$A$61:$B$80,2,FALSE),""))</x:f>
      </x:c>
      <x:c r="S40" s="194" t="str">
        <x:f>IF($A40="","",IF($L40=0,"Draft",IF($Q40&lt;=0,"Paid",IF($G40&gt;0,"Partial","Unpaid"))))</x:f>
      </x:c>
      <x:c r="T40" s="194" t="str">
        <x:f>IF($A40="","",IF($Q40&lt;=0,0,IF($R40="","",MAX(TODAY()-$R40,0))))</x:f>
      </x:c>
      <x:c r="U40" s="194" t="str">
        <x:f>IF($A40="","",IF($S40="Paid","Closed",IF($R40="","Review",IF(TODAY()&lt;=$R40,"Current",IF($T40&lt;=30,"1-30",IF($T40&lt;=60,"31-60",IF($T40&lt;=90,"61-90","90+")))))))</x:f>
      </x:c>
      <x:c r="V40" s="202" t="str">
        <x:f>IF($A40="","",IF(AND($S40="Paid",$H40&lt;&gt;""),$H40,""))</x:f>
      </x:c>
      <x:c r="W40" s="194" t="str">
        <x:f>IF($A40="","",IF(OR(COUNTIF($A$9:$A$256,$A40)&gt;1,$B40="",$C40="",$D40="",$E40="",$F40="",$J40="",$K40="",$L40&lt;=0,$G40&lt;0,$G40&gt;$L40,AND($S40="Paid",$H40="")),"REVIEW","OK"))</x:f>
      </x:c>
      <x:c r="X40" s="194" t="str">
        <x:f>IF($A40="","",LOWER($A40&amp;" "&amp;$C40&amp;" "&amp;$D40&amp;" "&amp;$S40&amp;" "&amp;$J40&amp;" "&amp;$K40&amp;" "&amp;$I40))</x:f>
      </x:c>
    </x:row>
    <x:row r="41">
      <x:c r="A41" s="66"/>
      <x:c r="B41" s="198"/>
      <x:c r="C41" s="66"/>
      <x:c r="D41" s="66"/>
      <x:c r="E41" s="66"/>
      <x:c r="F41" s="66"/>
      <x:c r="G41" s="74"/>
      <x:c r="H41" s="198"/>
      <x:c r="I41" s="66"/>
      <x:c r="J41" s="194" t="str">
        <x:f>IF($A41="","",IFERROR(VLOOKUP($C41,Setup!$A$34:$D$533,2,FALSE),""))</x:f>
      </x:c>
      <x:c r="K41" s="194" t="str">
        <x:f>IF($A41="","",IFERROR(VLOOKUP($C41,Setup!$A$34:$D$533,3,FALSE),""))</x:f>
      </x:c>
      <x:c r="L41" s="206" t="str">
        <x:f>IF($A41="","",SUMIF(Depletion!$A$9:$A$306,$A41,Depletion!$E$9:$E$306))</x:f>
      </x:c>
      <x:c r="M41" s="194" t="str">
        <x:f>IF($A41="","",SUMIF(Depletion!$A$9:$A$306,$A41,Depletion!$C$9:$C$306))</x:f>
      </x:c>
      <x:c r="N41" s="206" t="str">
        <x:f>IF($A41="","",SUMIF(Depletion!$A$9:$A$306,$A41,Depletion!$I$9:$I$306))</x:f>
      </x:c>
      <x:c r="O41" s="206" t="str">
        <x:f>IF($A41="","",$L41-$N41)</x:f>
      </x:c>
      <x:c r="P41" s="210" t="str">
        <x:f>IF($A41="","",IFERROR($O41/$L41,0))</x:f>
      </x:c>
      <x:c r="Q41" s="206" t="str">
        <x:f>IF($A41="","",MAX($L41-$G41,0))</x:f>
      </x:c>
      <x:c r="R41" s="202" t="str">
        <x:f>IF($A41="","",IFERROR($B41+VLOOKUP($F41,Setup!$A$61:$B$80,2,FALSE),""))</x:f>
      </x:c>
      <x:c r="S41" s="194" t="str">
        <x:f>IF($A41="","",IF($L41=0,"Draft",IF($Q41&lt;=0,"Paid",IF($G41&gt;0,"Partial","Unpaid"))))</x:f>
      </x:c>
      <x:c r="T41" s="194" t="str">
        <x:f>IF($A41="","",IF($Q41&lt;=0,0,IF($R41="","",MAX(TODAY()-$R41,0))))</x:f>
      </x:c>
      <x:c r="U41" s="194" t="str">
        <x:f>IF($A41="","",IF($S41="Paid","Closed",IF($R41="","Review",IF(TODAY()&lt;=$R41,"Current",IF($T41&lt;=30,"1-30",IF($T41&lt;=60,"31-60",IF($T41&lt;=90,"61-90","90+")))))))</x:f>
      </x:c>
      <x:c r="V41" s="202" t="str">
        <x:f>IF($A41="","",IF(AND($S41="Paid",$H41&lt;&gt;""),$H41,""))</x:f>
      </x:c>
      <x:c r="W41" s="194" t="str">
        <x:f>IF($A41="","",IF(OR(COUNTIF($A$9:$A$256,$A41)&gt;1,$B41="",$C41="",$D41="",$E41="",$F41="",$J41="",$K41="",$L41&lt;=0,$G41&lt;0,$G41&gt;$L41,AND($S41="Paid",$H41="")),"REVIEW","OK"))</x:f>
      </x:c>
      <x:c r="X41" s="194" t="str">
        <x:f>IF($A41="","",LOWER($A41&amp;" "&amp;$C41&amp;" "&amp;$D41&amp;" "&amp;$S41&amp;" "&amp;$J41&amp;" "&amp;$K41&amp;" "&amp;$I41))</x:f>
      </x:c>
    </x:row>
    <x:row r="42">
      <x:c r="A42" s="66"/>
      <x:c r="B42" s="198"/>
      <x:c r="C42" s="66"/>
      <x:c r="D42" s="66"/>
      <x:c r="E42" s="66"/>
      <x:c r="F42" s="66"/>
      <x:c r="G42" s="74"/>
      <x:c r="H42" s="198"/>
      <x:c r="I42" s="66"/>
      <x:c r="J42" s="194" t="str">
        <x:f>IF($A42="","",IFERROR(VLOOKUP($C42,Setup!$A$34:$D$533,2,FALSE),""))</x:f>
      </x:c>
      <x:c r="K42" s="194" t="str">
        <x:f>IF($A42="","",IFERROR(VLOOKUP($C42,Setup!$A$34:$D$533,3,FALSE),""))</x:f>
      </x:c>
      <x:c r="L42" s="206" t="str">
        <x:f>IF($A42="","",SUMIF(Depletion!$A$9:$A$306,$A42,Depletion!$E$9:$E$306))</x:f>
      </x:c>
      <x:c r="M42" s="194" t="str">
        <x:f>IF($A42="","",SUMIF(Depletion!$A$9:$A$306,$A42,Depletion!$C$9:$C$306))</x:f>
      </x:c>
      <x:c r="N42" s="206" t="str">
        <x:f>IF($A42="","",SUMIF(Depletion!$A$9:$A$306,$A42,Depletion!$I$9:$I$306))</x:f>
      </x:c>
      <x:c r="O42" s="206" t="str">
        <x:f>IF($A42="","",$L42-$N42)</x:f>
      </x:c>
      <x:c r="P42" s="210" t="str">
        <x:f>IF($A42="","",IFERROR($O42/$L42,0))</x:f>
      </x:c>
      <x:c r="Q42" s="206" t="str">
        <x:f>IF($A42="","",MAX($L42-$G42,0))</x:f>
      </x:c>
      <x:c r="R42" s="202" t="str">
        <x:f>IF($A42="","",IFERROR($B42+VLOOKUP($F42,Setup!$A$61:$B$80,2,FALSE),""))</x:f>
      </x:c>
      <x:c r="S42" s="194" t="str">
        <x:f>IF($A42="","",IF($L42=0,"Draft",IF($Q42&lt;=0,"Paid",IF($G42&gt;0,"Partial","Unpaid"))))</x:f>
      </x:c>
      <x:c r="T42" s="194" t="str">
        <x:f>IF($A42="","",IF($Q42&lt;=0,0,IF($R42="","",MAX(TODAY()-$R42,0))))</x:f>
      </x:c>
      <x:c r="U42" s="194" t="str">
        <x:f>IF($A42="","",IF($S42="Paid","Closed",IF($R42="","Review",IF(TODAY()&lt;=$R42,"Current",IF($T42&lt;=30,"1-30",IF($T42&lt;=60,"31-60",IF($T42&lt;=90,"61-90","90+")))))))</x:f>
      </x:c>
      <x:c r="V42" s="202" t="str">
        <x:f>IF($A42="","",IF(AND($S42="Paid",$H42&lt;&gt;""),$H42,""))</x:f>
      </x:c>
      <x:c r="W42" s="194" t="str">
        <x:f>IF($A42="","",IF(OR(COUNTIF($A$9:$A$256,$A42)&gt;1,$B42="",$C42="",$D42="",$E42="",$F42="",$J42="",$K42="",$L42&lt;=0,$G42&lt;0,$G42&gt;$L42,AND($S42="Paid",$H42="")),"REVIEW","OK"))</x:f>
      </x:c>
      <x:c r="X42" s="194" t="str">
        <x:f>IF($A42="","",LOWER($A42&amp;" "&amp;$C42&amp;" "&amp;$D42&amp;" "&amp;$S42&amp;" "&amp;$J42&amp;" "&amp;$K42&amp;" "&amp;$I42))</x:f>
      </x:c>
    </x:row>
    <x:row r="43">
      <x:c r="A43" s="66"/>
      <x:c r="B43" s="198"/>
      <x:c r="C43" s="66"/>
      <x:c r="D43" s="66"/>
      <x:c r="E43" s="66"/>
      <x:c r="F43" s="66"/>
      <x:c r="G43" s="74"/>
      <x:c r="H43" s="198"/>
      <x:c r="I43" s="66"/>
      <x:c r="J43" s="194" t="str">
        <x:f>IF($A43="","",IFERROR(VLOOKUP($C43,Setup!$A$34:$D$533,2,FALSE),""))</x:f>
      </x:c>
      <x:c r="K43" s="194" t="str">
        <x:f>IF($A43="","",IFERROR(VLOOKUP($C43,Setup!$A$34:$D$533,3,FALSE),""))</x:f>
      </x:c>
      <x:c r="L43" s="206" t="str">
        <x:f>IF($A43="","",SUMIF(Depletion!$A$9:$A$306,$A43,Depletion!$E$9:$E$306))</x:f>
      </x:c>
      <x:c r="M43" s="194" t="str">
        <x:f>IF($A43="","",SUMIF(Depletion!$A$9:$A$306,$A43,Depletion!$C$9:$C$306))</x:f>
      </x:c>
      <x:c r="N43" s="206" t="str">
        <x:f>IF($A43="","",SUMIF(Depletion!$A$9:$A$306,$A43,Depletion!$I$9:$I$306))</x:f>
      </x:c>
      <x:c r="O43" s="206" t="str">
        <x:f>IF($A43="","",$L43-$N43)</x:f>
      </x:c>
      <x:c r="P43" s="210" t="str">
        <x:f>IF($A43="","",IFERROR($O43/$L43,0))</x:f>
      </x:c>
      <x:c r="Q43" s="206" t="str">
        <x:f>IF($A43="","",MAX($L43-$G43,0))</x:f>
      </x:c>
      <x:c r="R43" s="202" t="str">
        <x:f>IF($A43="","",IFERROR($B43+VLOOKUP($F43,Setup!$A$61:$B$80,2,FALSE),""))</x:f>
      </x:c>
      <x:c r="S43" s="194" t="str">
        <x:f>IF($A43="","",IF($L43=0,"Draft",IF($Q43&lt;=0,"Paid",IF($G43&gt;0,"Partial","Unpaid"))))</x:f>
      </x:c>
      <x:c r="T43" s="194" t="str">
        <x:f>IF($A43="","",IF($Q43&lt;=0,0,IF($R43="","",MAX(TODAY()-$R43,0))))</x:f>
      </x:c>
      <x:c r="U43" s="194" t="str">
        <x:f>IF($A43="","",IF($S43="Paid","Closed",IF($R43="","Review",IF(TODAY()&lt;=$R43,"Current",IF($T43&lt;=30,"1-30",IF($T43&lt;=60,"31-60",IF($T43&lt;=90,"61-90","90+")))))))</x:f>
      </x:c>
      <x:c r="V43" s="202" t="str">
        <x:f>IF($A43="","",IF(AND($S43="Paid",$H43&lt;&gt;""),$H43,""))</x:f>
      </x:c>
      <x:c r="W43" s="194" t="str">
        <x:f>IF($A43="","",IF(OR(COUNTIF($A$9:$A$256,$A43)&gt;1,$B43="",$C43="",$D43="",$E43="",$F43="",$J43="",$K43="",$L43&lt;=0,$G43&lt;0,$G43&gt;$L43,AND($S43="Paid",$H43="")),"REVIEW","OK"))</x:f>
      </x:c>
      <x:c r="X43" s="194" t="str">
        <x:f>IF($A43="","",LOWER($A43&amp;" "&amp;$C43&amp;" "&amp;$D43&amp;" "&amp;$S43&amp;" "&amp;$J43&amp;" "&amp;$K43&amp;" "&amp;$I43))</x:f>
      </x:c>
    </x:row>
    <x:row r="44">
      <x:c r="A44" s="66"/>
      <x:c r="B44" s="198"/>
      <x:c r="C44" s="66"/>
      <x:c r="D44" s="66"/>
      <x:c r="E44" s="66"/>
      <x:c r="F44" s="66"/>
      <x:c r="G44" s="74"/>
      <x:c r="H44" s="198"/>
      <x:c r="I44" s="66"/>
      <x:c r="J44" s="194" t="str">
        <x:f>IF($A44="","",IFERROR(VLOOKUP($C44,Setup!$A$34:$D$533,2,FALSE),""))</x:f>
      </x:c>
      <x:c r="K44" s="194" t="str">
        <x:f>IF($A44="","",IFERROR(VLOOKUP($C44,Setup!$A$34:$D$533,3,FALSE),""))</x:f>
      </x:c>
      <x:c r="L44" s="206" t="str">
        <x:f>IF($A44="","",SUMIF(Depletion!$A$9:$A$306,$A44,Depletion!$E$9:$E$306))</x:f>
      </x:c>
      <x:c r="M44" s="194" t="str">
        <x:f>IF($A44="","",SUMIF(Depletion!$A$9:$A$306,$A44,Depletion!$C$9:$C$306))</x:f>
      </x:c>
      <x:c r="N44" s="206" t="str">
        <x:f>IF($A44="","",SUMIF(Depletion!$A$9:$A$306,$A44,Depletion!$I$9:$I$306))</x:f>
      </x:c>
      <x:c r="O44" s="206" t="str">
        <x:f>IF($A44="","",$L44-$N44)</x:f>
      </x:c>
      <x:c r="P44" s="210" t="str">
        <x:f>IF($A44="","",IFERROR($O44/$L44,0))</x:f>
      </x:c>
      <x:c r="Q44" s="206" t="str">
        <x:f>IF($A44="","",MAX($L44-$G44,0))</x:f>
      </x:c>
      <x:c r="R44" s="202" t="str">
        <x:f>IF($A44="","",IFERROR($B44+VLOOKUP($F44,Setup!$A$61:$B$80,2,FALSE),""))</x:f>
      </x:c>
      <x:c r="S44" s="194" t="str">
        <x:f>IF($A44="","",IF($L44=0,"Draft",IF($Q44&lt;=0,"Paid",IF($G44&gt;0,"Partial","Unpaid"))))</x:f>
      </x:c>
      <x:c r="T44" s="194" t="str">
        <x:f>IF($A44="","",IF($Q44&lt;=0,0,IF($R44="","",MAX(TODAY()-$R44,0))))</x:f>
      </x:c>
      <x:c r="U44" s="194" t="str">
        <x:f>IF($A44="","",IF($S44="Paid","Closed",IF($R44="","Review",IF(TODAY()&lt;=$R44,"Current",IF($T44&lt;=30,"1-30",IF($T44&lt;=60,"31-60",IF($T44&lt;=90,"61-90","90+")))))))</x:f>
      </x:c>
      <x:c r="V44" s="202" t="str">
        <x:f>IF($A44="","",IF(AND($S44="Paid",$H44&lt;&gt;""),$H44,""))</x:f>
      </x:c>
      <x:c r="W44" s="194" t="str">
        <x:f>IF($A44="","",IF(OR(COUNTIF($A$9:$A$256,$A44)&gt;1,$B44="",$C44="",$D44="",$E44="",$F44="",$J44="",$K44="",$L44&lt;=0,$G44&lt;0,$G44&gt;$L44,AND($S44="Paid",$H44="")),"REVIEW","OK"))</x:f>
      </x:c>
      <x:c r="X44" s="194" t="str">
        <x:f>IF($A44="","",LOWER($A44&amp;" "&amp;$C44&amp;" "&amp;$D44&amp;" "&amp;$S44&amp;" "&amp;$J44&amp;" "&amp;$K44&amp;" "&amp;$I44))</x:f>
      </x:c>
    </x:row>
    <x:row r="45">
      <x:c r="A45" s="66"/>
      <x:c r="B45" s="198"/>
      <x:c r="C45" s="66"/>
      <x:c r="D45" s="66"/>
      <x:c r="E45" s="66"/>
      <x:c r="F45" s="66"/>
      <x:c r="G45" s="74"/>
      <x:c r="H45" s="198"/>
      <x:c r="I45" s="66"/>
      <x:c r="J45" s="194" t="str">
        <x:f>IF($A45="","",IFERROR(VLOOKUP($C45,Setup!$A$34:$D$533,2,FALSE),""))</x:f>
      </x:c>
      <x:c r="K45" s="194" t="str">
        <x:f>IF($A45="","",IFERROR(VLOOKUP($C45,Setup!$A$34:$D$533,3,FALSE),""))</x:f>
      </x:c>
      <x:c r="L45" s="206" t="str">
        <x:f>IF($A45="","",SUMIF(Depletion!$A$9:$A$306,$A45,Depletion!$E$9:$E$306))</x:f>
      </x:c>
      <x:c r="M45" s="194" t="str">
        <x:f>IF($A45="","",SUMIF(Depletion!$A$9:$A$306,$A45,Depletion!$C$9:$C$306))</x:f>
      </x:c>
      <x:c r="N45" s="206" t="str">
        <x:f>IF($A45="","",SUMIF(Depletion!$A$9:$A$306,$A45,Depletion!$I$9:$I$306))</x:f>
      </x:c>
      <x:c r="O45" s="206" t="str">
        <x:f>IF($A45="","",$L45-$N45)</x:f>
      </x:c>
      <x:c r="P45" s="210" t="str">
        <x:f>IF($A45="","",IFERROR($O45/$L45,0))</x:f>
      </x:c>
      <x:c r="Q45" s="206" t="str">
        <x:f>IF($A45="","",MAX($L45-$G45,0))</x:f>
      </x:c>
      <x:c r="R45" s="202" t="str">
        <x:f>IF($A45="","",IFERROR($B45+VLOOKUP($F45,Setup!$A$61:$B$80,2,FALSE),""))</x:f>
      </x:c>
      <x:c r="S45" s="194" t="str">
        <x:f>IF($A45="","",IF($L45=0,"Draft",IF($Q45&lt;=0,"Paid",IF($G45&gt;0,"Partial","Unpaid"))))</x:f>
      </x:c>
      <x:c r="T45" s="194" t="str">
        <x:f>IF($A45="","",IF($Q45&lt;=0,0,IF($R45="","",MAX(TODAY()-$R45,0))))</x:f>
      </x:c>
      <x:c r="U45" s="194" t="str">
        <x:f>IF($A45="","",IF($S45="Paid","Closed",IF($R45="","Review",IF(TODAY()&lt;=$R45,"Current",IF($T45&lt;=30,"1-30",IF($T45&lt;=60,"31-60",IF($T45&lt;=90,"61-90","90+")))))))</x:f>
      </x:c>
      <x:c r="V45" s="202" t="str">
        <x:f>IF($A45="","",IF(AND($S45="Paid",$H45&lt;&gt;""),$H45,""))</x:f>
      </x:c>
      <x:c r="W45" s="194" t="str">
        <x:f>IF($A45="","",IF(OR(COUNTIF($A$9:$A$256,$A45)&gt;1,$B45="",$C45="",$D45="",$E45="",$F45="",$J45="",$K45="",$L45&lt;=0,$G45&lt;0,$G45&gt;$L45,AND($S45="Paid",$H45="")),"REVIEW","OK"))</x:f>
      </x:c>
      <x:c r="X45" s="194" t="str">
        <x:f>IF($A45="","",LOWER($A45&amp;" "&amp;$C45&amp;" "&amp;$D45&amp;" "&amp;$S45&amp;" "&amp;$J45&amp;" "&amp;$K45&amp;" "&amp;$I45))</x:f>
      </x:c>
    </x:row>
    <x:row r="46">
      <x:c r="A46" s="66"/>
      <x:c r="B46" s="198"/>
      <x:c r="C46" s="66"/>
      <x:c r="D46" s="66"/>
      <x:c r="E46" s="66"/>
      <x:c r="F46" s="66"/>
      <x:c r="G46" s="74"/>
      <x:c r="H46" s="198"/>
      <x:c r="I46" s="66"/>
      <x:c r="J46" s="194" t="str">
        <x:f>IF($A46="","",IFERROR(VLOOKUP($C46,Setup!$A$34:$D$533,2,FALSE),""))</x:f>
      </x:c>
      <x:c r="K46" s="194" t="str">
        <x:f>IF($A46="","",IFERROR(VLOOKUP($C46,Setup!$A$34:$D$533,3,FALSE),""))</x:f>
      </x:c>
      <x:c r="L46" s="206" t="str">
        <x:f>IF($A46="","",SUMIF(Depletion!$A$9:$A$306,$A46,Depletion!$E$9:$E$306))</x:f>
      </x:c>
      <x:c r="M46" s="194" t="str">
        <x:f>IF($A46="","",SUMIF(Depletion!$A$9:$A$306,$A46,Depletion!$C$9:$C$306))</x:f>
      </x:c>
      <x:c r="N46" s="206" t="str">
        <x:f>IF($A46="","",SUMIF(Depletion!$A$9:$A$306,$A46,Depletion!$I$9:$I$306))</x:f>
      </x:c>
      <x:c r="O46" s="206" t="str">
        <x:f>IF($A46="","",$L46-$N46)</x:f>
      </x:c>
      <x:c r="P46" s="210" t="str">
        <x:f>IF($A46="","",IFERROR($O46/$L46,0))</x:f>
      </x:c>
      <x:c r="Q46" s="206" t="str">
        <x:f>IF($A46="","",MAX($L46-$G46,0))</x:f>
      </x:c>
      <x:c r="R46" s="202" t="str">
        <x:f>IF($A46="","",IFERROR($B46+VLOOKUP($F46,Setup!$A$61:$B$80,2,FALSE),""))</x:f>
      </x:c>
      <x:c r="S46" s="194" t="str">
        <x:f>IF($A46="","",IF($L46=0,"Draft",IF($Q46&lt;=0,"Paid",IF($G46&gt;0,"Partial","Unpaid"))))</x:f>
      </x:c>
      <x:c r="T46" s="194" t="str">
        <x:f>IF($A46="","",IF($Q46&lt;=0,0,IF($R46="","",MAX(TODAY()-$R46,0))))</x:f>
      </x:c>
      <x:c r="U46" s="194" t="str">
        <x:f>IF($A46="","",IF($S46="Paid","Closed",IF($R46="","Review",IF(TODAY()&lt;=$R46,"Current",IF($T46&lt;=30,"1-30",IF($T46&lt;=60,"31-60",IF($T46&lt;=90,"61-90","90+")))))))</x:f>
      </x:c>
      <x:c r="V46" s="202" t="str">
        <x:f>IF($A46="","",IF(AND($S46="Paid",$H46&lt;&gt;""),$H46,""))</x:f>
      </x:c>
      <x:c r="W46" s="194" t="str">
        <x:f>IF($A46="","",IF(OR(COUNTIF($A$9:$A$256,$A46)&gt;1,$B46="",$C46="",$D46="",$E46="",$F46="",$J46="",$K46="",$L46&lt;=0,$G46&lt;0,$G46&gt;$L46,AND($S46="Paid",$H46="")),"REVIEW","OK"))</x:f>
      </x:c>
      <x:c r="X46" s="194" t="str">
        <x:f>IF($A46="","",LOWER($A46&amp;" "&amp;$C46&amp;" "&amp;$D46&amp;" "&amp;$S46&amp;" "&amp;$J46&amp;" "&amp;$K46&amp;" "&amp;$I46))</x:f>
      </x:c>
    </x:row>
    <x:row r="47">
      <x:c r="A47" s="66"/>
      <x:c r="B47" s="198"/>
      <x:c r="C47" s="66"/>
      <x:c r="D47" s="66"/>
      <x:c r="E47" s="66"/>
      <x:c r="F47" s="66"/>
      <x:c r="G47" s="74"/>
      <x:c r="H47" s="198"/>
      <x:c r="I47" s="66"/>
      <x:c r="J47" s="194" t="str">
        <x:f>IF($A47="","",IFERROR(VLOOKUP($C47,Setup!$A$34:$D$533,2,FALSE),""))</x:f>
      </x:c>
      <x:c r="K47" s="194" t="str">
        <x:f>IF($A47="","",IFERROR(VLOOKUP($C47,Setup!$A$34:$D$533,3,FALSE),""))</x:f>
      </x:c>
      <x:c r="L47" s="206" t="str">
        <x:f>IF($A47="","",SUMIF(Depletion!$A$9:$A$306,$A47,Depletion!$E$9:$E$306))</x:f>
      </x:c>
      <x:c r="M47" s="194" t="str">
        <x:f>IF($A47="","",SUMIF(Depletion!$A$9:$A$306,$A47,Depletion!$C$9:$C$306))</x:f>
      </x:c>
      <x:c r="N47" s="206" t="str">
        <x:f>IF($A47="","",SUMIF(Depletion!$A$9:$A$306,$A47,Depletion!$I$9:$I$306))</x:f>
      </x:c>
      <x:c r="O47" s="206" t="str">
        <x:f>IF($A47="","",$L47-$N47)</x:f>
      </x:c>
      <x:c r="P47" s="210" t="str">
        <x:f>IF($A47="","",IFERROR($O47/$L47,0))</x:f>
      </x:c>
      <x:c r="Q47" s="206" t="str">
        <x:f>IF($A47="","",MAX($L47-$G47,0))</x:f>
      </x:c>
      <x:c r="R47" s="202" t="str">
        <x:f>IF($A47="","",IFERROR($B47+VLOOKUP($F47,Setup!$A$61:$B$80,2,FALSE),""))</x:f>
      </x:c>
      <x:c r="S47" s="194" t="str">
        <x:f>IF($A47="","",IF($L47=0,"Draft",IF($Q47&lt;=0,"Paid",IF($G47&gt;0,"Partial","Unpaid"))))</x:f>
      </x:c>
      <x:c r="T47" s="194" t="str">
        <x:f>IF($A47="","",IF($Q47&lt;=0,0,IF($R47="","",MAX(TODAY()-$R47,0))))</x:f>
      </x:c>
      <x:c r="U47" s="194" t="str">
        <x:f>IF($A47="","",IF($S47="Paid","Closed",IF($R47="","Review",IF(TODAY()&lt;=$R47,"Current",IF($T47&lt;=30,"1-30",IF($T47&lt;=60,"31-60",IF($T47&lt;=90,"61-90","90+")))))))</x:f>
      </x:c>
      <x:c r="V47" s="202" t="str">
        <x:f>IF($A47="","",IF(AND($S47="Paid",$H47&lt;&gt;""),$H47,""))</x:f>
      </x:c>
      <x:c r="W47" s="194" t="str">
        <x:f>IF($A47="","",IF(OR(COUNTIF($A$9:$A$256,$A47)&gt;1,$B47="",$C47="",$D47="",$E47="",$F47="",$J47="",$K47="",$L47&lt;=0,$G47&lt;0,$G47&gt;$L47,AND($S47="Paid",$H47="")),"REVIEW","OK"))</x:f>
      </x:c>
      <x:c r="X47" s="194" t="str">
        <x:f>IF($A47="","",LOWER($A47&amp;" "&amp;$C47&amp;" "&amp;$D47&amp;" "&amp;$S47&amp;" "&amp;$J47&amp;" "&amp;$K47&amp;" "&amp;$I47))</x:f>
      </x:c>
    </x:row>
    <x:row r="48">
      <x:c r="A48" s="66"/>
      <x:c r="B48" s="198"/>
      <x:c r="C48" s="66"/>
      <x:c r="D48" s="66"/>
      <x:c r="E48" s="66"/>
      <x:c r="F48" s="66"/>
      <x:c r="G48" s="74"/>
      <x:c r="H48" s="198"/>
      <x:c r="I48" s="66"/>
      <x:c r="J48" s="194" t="str">
        <x:f>IF($A48="","",IFERROR(VLOOKUP($C48,Setup!$A$34:$D$533,2,FALSE),""))</x:f>
      </x:c>
      <x:c r="K48" s="194" t="str">
        <x:f>IF($A48="","",IFERROR(VLOOKUP($C48,Setup!$A$34:$D$533,3,FALSE),""))</x:f>
      </x:c>
      <x:c r="L48" s="206" t="str">
        <x:f>IF($A48="","",SUMIF(Depletion!$A$9:$A$306,$A48,Depletion!$E$9:$E$306))</x:f>
      </x:c>
      <x:c r="M48" s="194" t="str">
        <x:f>IF($A48="","",SUMIF(Depletion!$A$9:$A$306,$A48,Depletion!$C$9:$C$306))</x:f>
      </x:c>
      <x:c r="N48" s="206" t="str">
        <x:f>IF($A48="","",SUMIF(Depletion!$A$9:$A$306,$A48,Depletion!$I$9:$I$306))</x:f>
      </x:c>
      <x:c r="O48" s="206" t="str">
        <x:f>IF($A48="","",$L48-$N48)</x:f>
      </x:c>
      <x:c r="P48" s="210" t="str">
        <x:f>IF($A48="","",IFERROR($O48/$L48,0))</x:f>
      </x:c>
      <x:c r="Q48" s="206" t="str">
        <x:f>IF($A48="","",MAX($L48-$G48,0))</x:f>
      </x:c>
      <x:c r="R48" s="202" t="str">
        <x:f>IF($A48="","",IFERROR($B48+VLOOKUP($F48,Setup!$A$61:$B$80,2,FALSE),""))</x:f>
      </x:c>
      <x:c r="S48" s="194" t="str">
        <x:f>IF($A48="","",IF($L48=0,"Draft",IF($Q48&lt;=0,"Paid",IF($G48&gt;0,"Partial","Unpaid"))))</x:f>
      </x:c>
      <x:c r="T48" s="194" t="str">
        <x:f>IF($A48="","",IF($Q48&lt;=0,0,IF($R48="","",MAX(TODAY()-$R48,0))))</x:f>
      </x:c>
      <x:c r="U48" s="194" t="str">
        <x:f>IF($A48="","",IF($S48="Paid","Closed",IF($R48="","Review",IF(TODAY()&lt;=$R48,"Current",IF($T48&lt;=30,"1-30",IF($T48&lt;=60,"31-60",IF($T48&lt;=90,"61-90","90+")))))))</x:f>
      </x:c>
      <x:c r="V48" s="202" t="str">
        <x:f>IF($A48="","",IF(AND($S48="Paid",$H48&lt;&gt;""),$H48,""))</x:f>
      </x:c>
      <x:c r="W48" s="194" t="str">
        <x:f>IF($A48="","",IF(OR(COUNTIF($A$9:$A$256,$A48)&gt;1,$B48="",$C48="",$D48="",$E48="",$F48="",$J48="",$K48="",$L48&lt;=0,$G48&lt;0,$G48&gt;$L48,AND($S48="Paid",$H48="")),"REVIEW","OK"))</x:f>
      </x:c>
      <x:c r="X48" s="194" t="str">
        <x:f>IF($A48="","",LOWER($A48&amp;" "&amp;$C48&amp;" "&amp;$D48&amp;" "&amp;$S48&amp;" "&amp;$J48&amp;" "&amp;$K48&amp;" "&amp;$I48))</x:f>
      </x:c>
    </x:row>
    <x:row r="49">
      <x:c r="A49" s="66"/>
      <x:c r="B49" s="198"/>
      <x:c r="C49" s="66"/>
      <x:c r="D49" s="66"/>
      <x:c r="E49" s="66"/>
      <x:c r="F49" s="66"/>
      <x:c r="G49" s="74"/>
      <x:c r="H49" s="198"/>
      <x:c r="I49" s="66"/>
      <x:c r="J49" s="194" t="str">
        <x:f>IF($A49="","",IFERROR(VLOOKUP($C49,Setup!$A$34:$D$533,2,FALSE),""))</x:f>
      </x:c>
      <x:c r="K49" s="194" t="str">
        <x:f>IF($A49="","",IFERROR(VLOOKUP($C49,Setup!$A$34:$D$533,3,FALSE),""))</x:f>
      </x:c>
      <x:c r="L49" s="206" t="str">
        <x:f>IF($A49="","",SUMIF(Depletion!$A$9:$A$306,$A49,Depletion!$E$9:$E$306))</x:f>
      </x:c>
      <x:c r="M49" s="194" t="str">
        <x:f>IF($A49="","",SUMIF(Depletion!$A$9:$A$306,$A49,Depletion!$C$9:$C$306))</x:f>
      </x:c>
      <x:c r="N49" s="206" t="str">
        <x:f>IF($A49="","",SUMIF(Depletion!$A$9:$A$306,$A49,Depletion!$I$9:$I$306))</x:f>
      </x:c>
      <x:c r="O49" s="206" t="str">
        <x:f>IF($A49="","",$L49-$N49)</x:f>
      </x:c>
      <x:c r="P49" s="210" t="str">
        <x:f>IF($A49="","",IFERROR($O49/$L49,0))</x:f>
      </x:c>
      <x:c r="Q49" s="206" t="str">
        <x:f>IF($A49="","",MAX($L49-$G49,0))</x:f>
      </x:c>
      <x:c r="R49" s="202" t="str">
        <x:f>IF($A49="","",IFERROR($B49+VLOOKUP($F49,Setup!$A$61:$B$80,2,FALSE),""))</x:f>
      </x:c>
      <x:c r="S49" s="194" t="str">
        <x:f>IF($A49="","",IF($L49=0,"Draft",IF($Q49&lt;=0,"Paid",IF($G49&gt;0,"Partial","Unpaid"))))</x:f>
      </x:c>
      <x:c r="T49" s="194" t="str">
        <x:f>IF($A49="","",IF($Q49&lt;=0,0,IF($R49="","",MAX(TODAY()-$R49,0))))</x:f>
      </x:c>
      <x:c r="U49" s="194" t="str">
        <x:f>IF($A49="","",IF($S49="Paid","Closed",IF($R49="","Review",IF(TODAY()&lt;=$R49,"Current",IF($T49&lt;=30,"1-30",IF($T49&lt;=60,"31-60",IF($T49&lt;=90,"61-90","90+")))))))</x:f>
      </x:c>
      <x:c r="V49" s="202" t="str">
        <x:f>IF($A49="","",IF(AND($S49="Paid",$H49&lt;&gt;""),$H49,""))</x:f>
      </x:c>
      <x:c r="W49" s="194" t="str">
        <x:f>IF($A49="","",IF(OR(COUNTIF($A$9:$A$256,$A49)&gt;1,$B49="",$C49="",$D49="",$E49="",$F49="",$J49="",$K49="",$L49&lt;=0,$G49&lt;0,$G49&gt;$L49,AND($S49="Paid",$H49="")),"REVIEW","OK"))</x:f>
      </x:c>
      <x:c r="X49" s="194" t="str">
        <x:f>IF($A49="","",LOWER($A49&amp;" "&amp;$C49&amp;" "&amp;$D49&amp;" "&amp;$S49&amp;" "&amp;$J49&amp;" "&amp;$K49&amp;" "&amp;$I49))</x:f>
      </x:c>
    </x:row>
    <x:row r="50">
      <x:c r="A50" s="66"/>
      <x:c r="B50" s="198"/>
      <x:c r="C50" s="66"/>
      <x:c r="D50" s="66"/>
      <x:c r="E50" s="66"/>
      <x:c r="F50" s="66"/>
      <x:c r="G50" s="74"/>
      <x:c r="H50" s="198"/>
      <x:c r="I50" s="66"/>
      <x:c r="J50" s="194" t="str">
        <x:f>IF($A50="","",IFERROR(VLOOKUP($C50,Setup!$A$34:$D$533,2,FALSE),""))</x:f>
      </x:c>
      <x:c r="K50" s="194" t="str">
        <x:f>IF($A50="","",IFERROR(VLOOKUP($C50,Setup!$A$34:$D$533,3,FALSE),""))</x:f>
      </x:c>
      <x:c r="L50" s="206" t="str">
        <x:f>IF($A50="","",SUMIF(Depletion!$A$9:$A$306,$A50,Depletion!$E$9:$E$306))</x:f>
      </x:c>
      <x:c r="M50" s="194" t="str">
        <x:f>IF($A50="","",SUMIF(Depletion!$A$9:$A$306,$A50,Depletion!$C$9:$C$306))</x:f>
      </x:c>
      <x:c r="N50" s="206" t="str">
        <x:f>IF($A50="","",SUMIF(Depletion!$A$9:$A$306,$A50,Depletion!$I$9:$I$306))</x:f>
      </x:c>
      <x:c r="O50" s="206" t="str">
        <x:f>IF($A50="","",$L50-$N50)</x:f>
      </x:c>
      <x:c r="P50" s="210" t="str">
        <x:f>IF($A50="","",IFERROR($O50/$L50,0))</x:f>
      </x:c>
      <x:c r="Q50" s="206" t="str">
        <x:f>IF($A50="","",MAX($L50-$G50,0))</x:f>
      </x:c>
      <x:c r="R50" s="202" t="str">
        <x:f>IF($A50="","",IFERROR($B50+VLOOKUP($F50,Setup!$A$61:$B$80,2,FALSE),""))</x:f>
      </x:c>
      <x:c r="S50" s="194" t="str">
        <x:f>IF($A50="","",IF($L50=0,"Draft",IF($Q50&lt;=0,"Paid",IF($G50&gt;0,"Partial","Unpaid"))))</x:f>
      </x:c>
      <x:c r="T50" s="194" t="str">
        <x:f>IF($A50="","",IF($Q50&lt;=0,0,IF($R50="","",MAX(TODAY()-$R50,0))))</x:f>
      </x:c>
      <x:c r="U50" s="194" t="str">
        <x:f>IF($A50="","",IF($S50="Paid","Closed",IF($R50="","Review",IF(TODAY()&lt;=$R50,"Current",IF($T50&lt;=30,"1-30",IF($T50&lt;=60,"31-60",IF($T50&lt;=90,"61-90","90+")))))))</x:f>
      </x:c>
      <x:c r="V50" s="202" t="str">
        <x:f>IF($A50="","",IF(AND($S50="Paid",$H50&lt;&gt;""),$H50,""))</x:f>
      </x:c>
      <x:c r="W50" s="194" t="str">
        <x:f>IF($A50="","",IF(OR(COUNTIF($A$9:$A$256,$A50)&gt;1,$B50="",$C50="",$D50="",$E50="",$F50="",$J50="",$K50="",$L50&lt;=0,$G50&lt;0,$G50&gt;$L50,AND($S50="Paid",$H50="")),"REVIEW","OK"))</x:f>
      </x:c>
      <x:c r="X50" s="194" t="str">
        <x:f>IF($A50="","",LOWER($A50&amp;" "&amp;$C50&amp;" "&amp;$D50&amp;" "&amp;$S50&amp;" "&amp;$J50&amp;" "&amp;$K50&amp;" "&amp;$I50))</x:f>
      </x:c>
    </x:row>
    <x:row r="51">
      <x:c r="A51" s="66"/>
      <x:c r="B51" s="198"/>
      <x:c r="C51" s="66"/>
      <x:c r="D51" s="66"/>
      <x:c r="E51" s="66"/>
      <x:c r="F51" s="66"/>
      <x:c r="G51" s="74"/>
      <x:c r="H51" s="198"/>
      <x:c r="I51" s="66"/>
      <x:c r="J51" s="194" t="str">
        <x:f>IF($A51="","",IFERROR(VLOOKUP($C51,Setup!$A$34:$D$533,2,FALSE),""))</x:f>
      </x:c>
      <x:c r="K51" s="194" t="str">
        <x:f>IF($A51="","",IFERROR(VLOOKUP($C51,Setup!$A$34:$D$533,3,FALSE),""))</x:f>
      </x:c>
      <x:c r="L51" s="206" t="str">
        <x:f>IF($A51="","",SUMIF(Depletion!$A$9:$A$306,$A51,Depletion!$E$9:$E$306))</x:f>
      </x:c>
      <x:c r="M51" s="194" t="str">
        <x:f>IF($A51="","",SUMIF(Depletion!$A$9:$A$306,$A51,Depletion!$C$9:$C$306))</x:f>
      </x:c>
      <x:c r="N51" s="206" t="str">
        <x:f>IF($A51="","",SUMIF(Depletion!$A$9:$A$306,$A51,Depletion!$I$9:$I$306))</x:f>
      </x:c>
      <x:c r="O51" s="206" t="str">
        <x:f>IF($A51="","",$L51-$N51)</x:f>
      </x:c>
      <x:c r="P51" s="210" t="str">
        <x:f>IF($A51="","",IFERROR($O51/$L51,0))</x:f>
      </x:c>
      <x:c r="Q51" s="206" t="str">
        <x:f>IF($A51="","",MAX($L51-$G51,0))</x:f>
      </x:c>
      <x:c r="R51" s="202" t="str">
        <x:f>IF($A51="","",IFERROR($B51+VLOOKUP($F51,Setup!$A$61:$B$80,2,FALSE),""))</x:f>
      </x:c>
      <x:c r="S51" s="194" t="str">
        <x:f>IF($A51="","",IF($L51=0,"Draft",IF($Q51&lt;=0,"Paid",IF($G51&gt;0,"Partial","Unpaid"))))</x:f>
      </x:c>
      <x:c r="T51" s="194" t="str">
        <x:f>IF($A51="","",IF($Q51&lt;=0,0,IF($R51="","",MAX(TODAY()-$R51,0))))</x:f>
      </x:c>
      <x:c r="U51" s="194" t="str">
        <x:f>IF($A51="","",IF($S51="Paid","Closed",IF($R51="","Review",IF(TODAY()&lt;=$R51,"Current",IF($T51&lt;=30,"1-30",IF($T51&lt;=60,"31-60",IF($T51&lt;=90,"61-90","90+")))))))</x:f>
      </x:c>
      <x:c r="V51" s="202" t="str">
        <x:f>IF($A51="","",IF(AND($S51="Paid",$H51&lt;&gt;""),$H51,""))</x:f>
      </x:c>
      <x:c r="W51" s="194" t="str">
        <x:f>IF($A51="","",IF(OR(COUNTIF($A$9:$A$256,$A51)&gt;1,$B51="",$C51="",$D51="",$E51="",$F51="",$J51="",$K51="",$L51&lt;=0,$G51&lt;0,$G51&gt;$L51,AND($S51="Paid",$H51="")),"REVIEW","OK"))</x:f>
      </x:c>
      <x:c r="X51" s="194" t="str">
        <x:f>IF($A51="","",LOWER($A51&amp;" "&amp;$C51&amp;" "&amp;$D51&amp;" "&amp;$S51&amp;" "&amp;$J51&amp;" "&amp;$K51&amp;" "&amp;$I51))</x:f>
      </x:c>
    </x:row>
    <x:row r="52">
      <x:c r="A52" s="66"/>
      <x:c r="B52" s="198"/>
      <x:c r="C52" s="66"/>
      <x:c r="D52" s="66"/>
      <x:c r="E52" s="66"/>
      <x:c r="F52" s="66"/>
      <x:c r="G52" s="74"/>
      <x:c r="H52" s="198"/>
      <x:c r="I52" s="66"/>
      <x:c r="J52" s="194" t="str">
        <x:f>IF($A52="","",IFERROR(VLOOKUP($C52,Setup!$A$34:$D$533,2,FALSE),""))</x:f>
      </x:c>
      <x:c r="K52" s="194" t="str">
        <x:f>IF($A52="","",IFERROR(VLOOKUP($C52,Setup!$A$34:$D$533,3,FALSE),""))</x:f>
      </x:c>
      <x:c r="L52" s="206" t="str">
        <x:f>IF($A52="","",SUMIF(Depletion!$A$9:$A$306,$A52,Depletion!$E$9:$E$306))</x:f>
      </x:c>
      <x:c r="M52" s="194" t="str">
        <x:f>IF($A52="","",SUMIF(Depletion!$A$9:$A$306,$A52,Depletion!$C$9:$C$306))</x:f>
      </x:c>
      <x:c r="N52" s="206" t="str">
        <x:f>IF($A52="","",SUMIF(Depletion!$A$9:$A$306,$A52,Depletion!$I$9:$I$306))</x:f>
      </x:c>
      <x:c r="O52" s="206" t="str">
        <x:f>IF($A52="","",$L52-$N52)</x:f>
      </x:c>
      <x:c r="P52" s="210" t="str">
        <x:f>IF($A52="","",IFERROR($O52/$L52,0))</x:f>
      </x:c>
      <x:c r="Q52" s="206" t="str">
        <x:f>IF($A52="","",MAX($L52-$G52,0))</x:f>
      </x:c>
      <x:c r="R52" s="202" t="str">
        <x:f>IF($A52="","",IFERROR($B52+VLOOKUP($F52,Setup!$A$61:$B$80,2,FALSE),""))</x:f>
      </x:c>
      <x:c r="S52" s="194" t="str">
        <x:f>IF($A52="","",IF($L52=0,"Draft",IF($Q52&lt;=0,"Paid",IF($G52&gt;0,"Partial","Unpaid"))))</x:f>
      </x:c>
      <x:c r="T52" s="194" t="str">
        <x:f>IF($A52="","",IF($Q52&lt;=0,0,IF($R52="","",MAX(TODAY()-$R52,0))))</x:f>
      </x:c>
      <x:c r="U52" s="194" t="str">
        <x:f>IF($A52="","",IF($S52="Paid","Closed",IF($R52="","Review",IF(TODAY()&lt;=$R52,"Current",IF($T52&lt;=30,"1-30",IF($T52&lt;=60,"31-60",IF($T52&lt;=90,"61-90","90+")))))))</x:f>
      </x:c>
      <x:c r="V52" s="202" t="str">
        <x:f>IF($A52="","",IF(AND($S52="Paid",$H52&lt;&gt;""),$H52,""))</x:f>
      </x:c>
      <x:c r="W52" s="194" t="str">
        <x:f>IF($A52="","",IF(OR(COUNTIF($A$9:$A$256,$A52)&gt;1,$B52="",$C52="",$D52="",$E52="",$F52="",$J52="",$K52="",$L52&lt;=0,$G52&lt;0,$G52&gt;$L52,AND($S52="Paid",$H52="")),"REVIEW","OK"))</x:f>
      </x:c>
      <x:c r="X52" s="194" t="str">
        <x:f>IF($A52="","",LOWER($A52&amp;" "&amp;$C52&amp;" "&amp;$D52&amp;" "&amp;$S52&amp;" "&amp;$J52&amp;" "&amp;$K52&amp;" "&amp;$I52))</x:f>
      </x:c>
    </x:row>
    <x:row r="53">
      <x:c r="A53" s="66"/>
      <x:c r="B53" s="198"/>
      <x:c r="C53" s="66"/>
      <x:c r="D53" s="66"/>
      <x:c r="E53" s="66"/>
      <x:c r="F53" s="66"/>
      <x:c r="G53" s="74"/>
      <x:c r="H53" s="198"/>
      <x:c r="I53" s="66"/>
      <x:c r="J53" s="194" t="str">
        <x:f>IF($A53="","",IFERROR(VLOOKUP($C53,Setup!$A$34:$D$533,2,FALSE),""))</x:f>
      </x:c>
      <x:c r="K53" s="194" t="str">
        <x:f>IF($A53="","",IFERROR(VLOOKUP($C53,Setup!$A$34:$D$533,3,FALSE),""))</x:f>
      </x:c>
      <x:c r="L53" s="206" t="str">
        <x:f>IF($A53="","",SUMIF(Depletion!$A$9:$A$306,$A53,Depletion!$E$9:$E$306))</x:f>
      </x:c>
      <x:c r="M53" s="194" t="str">
        <x:f>IF($A53="","",SUMIF(Depletion!$A$9:$A$306,$A53,Depletion!$C$9:$C$306))</x:f>
      </x:c>
      <x:c r="N53" s="206" t="str">
        <x:f>IF($A53="","",SUMIF(Depletion!$A$9:$A$306,$A53,Depletion!$I$9:$I$306))</x:f>
      </x:c>
      <x:c r="O53" s="206" t="str">
        <x:f>IF($A53="","",$L53-$N53)</x:f>
      </x:c>
      <x:c r="P53" s="210" t="str">
        <x:f>IF($A53="","",IFERROR($O53/$L53,0))</x:f>
      </x:c>
      <x:c r="Q53" s="206" t="str">
        <x:f>IF($A53="","",MAX($L53-$G53,0))</x:f>
      </x:c>
      <x:c r="R53" s="202" t="str">
        <x:f>IF($A53="","",IFERROR($B53+VLOOKUP($F53,Setup!$A$61:$B$80,2,FALSE),""))</x:f>
      </x:c>
      <x:c r="S53" s="194" t="str">
        <x:f>IF($A53="","",IF($L53=0,"Draft",IF($Q53&lt;=0,"Paid",IF($G53&gt;0,"Partial","Unpaid"))))</x:f>
      </x:c>
      <x:c r="T53" s="194" t="str">
        <x:f>IF($A53="","",IF($Q53&lt;=0,0,IF($R53="","",MAX(TODAY()-$R53,0))))</x:f>
      </x:c>
      <x:c r="U53" s="194" t="str">
        <x:f>IF($A53="","",IF($S53="Paid","Closed",IF($R53="","Review",IF(TODAY()&lt;=$R53,"Current",IF($T53&lt;=30,"1-30",IF($T53&lt;=60,"31-60",IF($T53&lt;=90,"61-90","90+")))))))</x:f>
      </x:c>
      <x:c r="V53" s="202" t="str">
        <x:f>IF($A53="","",IF(AND($S53="Paid",$H53&lt;&gt;""),$H53,""))</x:f>
      </x:c>
      <x:c r="W53" s="194" t="str">
        <x:f>IF($A53="","",IF(OR(COUNTIF($A$9:$A$256,$A53)&gt;1,$B53="",$C53="",$D53="",$E53="",$F53="",$J53="",$K53="",$L53&lt;=0,$G53&lt;0,$G53&gt;$L53,AND($S53="Paid",$H53="")),"REVIEW","OK"))</x:f>
      </x:c>
      <x:c r="X53" s="194" t="str">
        <x:f>IF($A53="","",LOWER($A53&amp;" "&amp;$C53&amp;" "&amp;$D53&amp;" "&amp;$S53&amp;" "&amp;$J53&amp;" "&amp;$K53&amp;" "&amp;$I53))</x:f>
      </x:c>
    </x:row>
    <x:row r="54">
      <x:c r="A54" s="66"/>
      <x:c r="B54" s="198"/>
      <x:c r="C54" s="66"/>
      <x:c r="D54" s="66"/>
      <x:c r="E54" s="66"/>
      <x:c r="F54" s="66"/>
      <x:c r="G54" s="74"/>
      <x:c r="H54" s="198"/>
      <x:c r="I54" s="66"/>
      <x:c r="J54" s="194" t="str">
        <x:f>IF($A54="","",IFERROR(VLOOKUP($C54,Setup!$A$34:$D$533,2,FALSE),""))</x:f>
      </x:c>
      <x:c r="K54" s="194" t="str">
        <x:f>IF($A54="","",IFERROR(VLOOKUP($C54,Setup!$A$34:$D$533,3,FALSE),""))</x:f>
      </x:c>
      <x:c r="L54" s="206" t="str">
        <x:f>IF($A54="","",SUMIF(Depletion!$A$9:$A$306,$A54,Depletion!$E$9:$E$306))</x:f>
      </x:c>
      <x:c r="M54" s="194" t="str">
        <x:f>IF($A54="","",SUMIF(Depletion!$A$9:$A$306,$A54,Depletion!$C$9:$C$306))</x:f>
      </x:c>
      <x:c r="N54" s="206" t="str">
        <x:f>IF($A54="","",SUMIF(Depletion!$A$9:$A$306,$A54,Depletion!$I$9:$I$306))</x:f>
      </x:c>
      <x:c r="O54" s="206" t="str">
        <x:f>IF($A54="","",$L54-$N54)</x:f>
      </x:c>
      <x:c r="P54" s="210" t="str">
        <x:f>IF($A54="","",IFERROR($O54/$L54,0))</x:f>
      </x:c>
      <x:c r="Q54" s="206" t="str">
        <x:f>IF($A54="","",MAX($L54-$G54,0))</x:f>
      </x:c>
      <x:c r="R54" s="202" t="str">
        <x:f>IF($A54="","",IFERROR($B54+VLOOKUP($F54,Setup!$A$61:$B$80,2,FALSE),""))</x:f>
      </x:c>
      <x:c r="S54" s="194" t="str">
        <x:f>IF($A54="","",IF($L54=0,"Draft",IF($Q54&lt;=0,"Paid",IF($G54&gt;0,"Partial","Unpaid"))))</x:f>
      </x:c>
      <x:c r="T54" s="194" t="str">
        <x:f>IF($A54="","",IF($Q54&lt;=0,0,IF($R54="","",MAX(TODAY()-$R54,0))))</x:f>
      </x:c>
      <x:c r="U54" s="194" t="str">
        <x:f>IF($A54="","",IF($S54="Paid","Closed",IF($R54="","Review",IF(TODAY()&lt;=$R54,"Current",IF($T54&lt;=30,"1-30",IF($T54&lt;=60,"31-60",IF($T54&lt;=90,"61-90","90+")))))))</x:f>
      </x:c>
      <x:c r="V54" s="202" t="str">
        <x:f>IF($A54="","",IF(AND($S54="Paid",$H54&lt;&gt;""),$H54,""))</x:f>
      </x:c>
      <x:c r="W54" s="194" t="str">
        <x:f>IF($A54="","",IF(OR(COUNTIF($A$9:$A$256,$A54)&gt;1,$B54="",$C54="",$D54="",$E54="",$F54="",$J54="",$K54="",$L54&lt;=0,$G54&lt;0,$G54&gt;$L54,AND($S54="Paid",$H54="")),"REVIEW","OK"))</x:f>
      </x:c>
      <x:c r="X54" s="194" t="str">
        <x:f>IF($A54="","",LOWER($A54&amp;" "&amp;$C54&amp;" "&amp;$D54&amp;" "&amp;$S54&amp;" "&amp;$J54&amp;" "&amp;$K54&amp;" "&amp;$I54))</x:f>
      </x:c>
    </x:row>
    <x:row r="55">
      <x:c r="A55" s="66"/>
      <x:c r="B55" s="198"/>
      <x:c r="C55" s="66"/>
      <x:c r="D55" s="66"/>
      <x:c r="E55" s="66"/>
      <x:c r="F55" s="66"/>
      <x:c r="G55" s="74"/>
      <x:c r="H55" s="198"/>
      <x:c r="I55" s="66"/>
      <x:c r="J55" s="194" t="str">
        <x:f>IF($A55="","",IFERROR(VLOOKUP($C55,Setup!$A$34:$D$533,2,FALSE),""))</x:f>
      </x:c>
      <x:c r="K55" s="194" t="str">
        <x:f>IF($A55="","",IFERROR(VLOOKUP($C55,Setup!$A$34:$D$533,3,FALSE),""))</x:f>
      </x:c>
      <x:c r="L55" s="206" t="str">
        <x:f>IF($A55="","",SUMIF(Depletion!$A$9:$A$306,$A55,Depletion!$E$9:$E$306))</x:f>
      </x:c>
      <x:c r="M55" s="194" t="str">
        <x:f>IF($A55="","",SUMIF(Depletion!$A$9:$A$306,$A55,Depletion!$C$9:$C$306))</x:f>
      </x:c>
      <x:c r="N55" s="206" t="str">
        <x:f>IF($A55="","",SUMIF(Depletion!$A$9:$A$306,$A55,Depletion!$I$9:$I$306))</x:f>
      </x:c>
      <x:c r="O55" s="206" t="str">
        <x:f>IF($A55="","",$L55-$N55)</x:f>
      </x:c>
      <x:c r="P55" s="210" t="str">
        <x:f>IF($A55="","",IFERROR($O55/$L55,0))</x:f>
      </x:c>
      <x:c r="Q55" s="206" t="str">
        <x:f>IF($A55="","",MAX($L55-$G55,0))</x:f>
      </x:c>
      <x:c r="R55" s="202" t="str">
        <x:f>IF($A55="","",IFERROR($B55+VLOOKUP($F55,Setup!$A$61:$B$80,2,FALSE),""))</x:f>
      </x:c>
      <x:c r="S55" s="194" t="str">
        <x:f>IF($A55="","",IF($L55=0,"Draft",IF($Q55&lt;=0,"Paid",IF($G55&gt;0,"Partial","Unpaid"))))</x:f>
      </x:c>
      <x:c r="T55" s="194" t="str">
        <x:f>IF($A55="","",IF($Q55&lt;=0,0,IF($R55="","",MAX(TODAY()-$R55,0))))</x:f>
      </x:c>
      <x:c r="U55" s="194" t="str">
        <x:f>IF($A55="","",IF($S55="Paid","Closed",IF($R55="","Review",IF(TODAY()&lt;=$R55,"Current",IF($T55&lt;=30,"1-30",IF($T55&lt;=60,"31-60",IF($T55&lt;=90,"61-90","90+")))))))</x:f>
      </x:c>
      <x:c r="V55" s="202" t="str">
        <x:f>IF($A55="","",IF(AND($S55="Paid",$H55&lt;&gt;""),$H55,""))</x:f>
      </x:c>
      <x:c r="W55" s="194" t="str">
        <x:f>IF($A55="","",IF(OR(COUNTIF($A$9:$A$256,$A55)&gt;1,$B55="",$C55="",$D55="",$E55="",$F55="",$J55="",$K55="",$L55&lt;=0,$G55&lt;0,$G55&gt;$L55,AND($S55="Paid",$H55="")),"REVIEW","OK"))</x:f>
      </x:c>
      <x:c r="X55" s="194" t="str">
        <x:f>IF($A55="","",LOWER($A55&amp;" "&amp;$C55&amp;" "&amp;$D55&amp;" "&amp;$S55&amp;" "&amp;$J55&amp;" "&amp;$K55&amp;" "&amp;$I55))</x:f>
      </x:c>
    </x:row>
    <x:row r="56">
      <x:c r="A56" s="66"/>
      <x:c r="B56" s="198"/>
      <x:c r="C56" s="66"/>
      <x:c r="D56" s="66"/>
      <x:c r="E56" s="66"/>
      <x:c r="F56" s="66"/>
      <x:c r="G56" s="74"/>
      <x:c r="H56" s="198"/>
      <x:c r="I56" s="66"/>
      <x:c r="J56" s="194" t="str">
        <x:f>IF($A56="","",IFERROR(VLOOKUP($C56,Setup!$A$34:$D$533,2,FALSE),""))</x:f>
      </x:c>
      <x:c r="K56" s="194" t="str">
        <x:f>IF($A56="","",IFERROR(VLOOKUP($C56,Setup!$A$34:$D$533,3,FALSE),""))</x:f>
      </x:c>
      <x:c r="L56" s="206" t="str">
        <x:f>IF($A56="","",SUMIF(Depletion!$A$9:$A$306,$A56,Depletion!$E$9:$E$306))</x:f>
      </x:c>
      <x:c r="M56" s="194" t="str">
        <x:f>IF($A56="","",SUMIF(Depletion!$A$9:$A$306,$A56,Depletion!$C$9:$C$306))</x:f>
      </x:c>
      <x:c r="N56" s="206" t="str">
        <x:f>IF($A56="","",SUMIF(Depletion!$A$9:$A$306,$A56,Depletion!$I$9:$I$306))</x:f>
      </x:c>
      <x:c r="O56" s="206" t="str">
        <x:f>IF($A56="","",$L56-$N56)</x:f>
      </x:c>
      <x:c r="P56" s="210" t="str">
        <x:f>IF($A56="","",IFERROR($O56/$L56,0))</x:f>
      </x:c>
      <x:c r="Q56" s="206" t="str">
        <x:f>IF($A56="","",MAX($L56-$G56,0))</x:f>
      </x:c>
      <x:c r="R56" s="202" t="str">
        <x:f>IF($A56="","",IFERROR($B56+VLOOKUP($F56,Setup!$A$61:$B$80,2,FALSE),""))</x:f>
      </x:c>
      <x:c r="S56" s="194" t="str">
        <x:f>IF($A56="","",IF($L56=0,"Draft",IF($Q56&lt;=0,"Paid",IF($G56&gt;0,"Partial","Unpaid"))))</x:f>
      </x:c>
      <x:c r="T56" s="194" t="str">
        <x:f>IF($A56="","",IF($Q56&lt;=0,0,IF($R56="","",MAX(TODAY()-$R56,0))))</x:f>
      </x:c>
      <x:c r="U56" s="194" t="str">
        <x:f>IF($A56="","",IF($S56="Paid","Closed",IF($R56="","Review",IF(TODAY()&lt;=$R56,"Current",IF($T56&lt;=30,"1-30",IF($T56&lt;=60,"31-60",IF($T56&lt;=90,"61-90","90+")))))))</x:f>
      </x:c>
      <x:c r="V56" s="202" t="str">
        <x:f>IF($A56="","",IF(AND($S56="Paid",$H56&lt;&gt;""),$H56,""))</x:f>
      </x:c>
      <x:c r="W56" s="194" t="str">
        <x:f>IF($A56="","",IF(OR(COUNTIF($A$9:$A$256,$A56)&gt;1,$B56="",$C56="",$D56="",$E56="",$F56="",$J56="",$K56="",$L56&lt;=0,$G56&lt;0,$G56&gt;$L56,AND($S56="Paid",$H56="")),"REVIEW","OK"))</x:f>
      </x:c>
      <x:c r="X56" s="194" t="str">
        <x:f>IF($A56="","",LOWER($A56&amp;" "&amp;$C56&amp;" "&amp;$D56&amp;" "&amp;$S56&amp;" "&amp;$J56&amp;" "&amp;$K56&amp;" "&amp;$I56))</x:f>
      </x:c>
    </x:row>
    <x:row r="57">
      <x:c r="A57" s="66"/>
      <x:c r="B57" s="198"/>
      <x:c r="C57" s="66"/>
      <x:c r="D57" s="66"/>
      <x:c r="E57" s="66"/>
      <x:c r="F57" s="66"/>
      <x:c r="G57" s="74"/>
      <x:c r="H57" s="198"/>
      <x:c r="I57" s="66"/>
      <x:c r="J57" s="194" t="str">
        <x:f>IF($A57="","",IFERROR(VLOOKUP($C57,Setup!$A$34:$D$533,2,FALSE),""))</x:f>
      </x:c>
      <x:c r="K57" s="194" t="str">
        <x:f>IF($A57="","",IFERROR(VLOOKUP($C57,Setup!$A$34:$D$533,3,FALSE),""))</x:f>
      </x:c>
      <x:c r="L57" s="206" t="str">
        <x:f>IF($A57="","",SUMIF(Depletion!$A$9:$A$306,$A57,Depletion!$E$9:$E$306))</x:f>
      </x:c>
      <x:c r="M57" s="194" t="str">
        <x:f>IF($A57="","",SUMIF(Depletion!$A$9:$A$306,$A57,Depletion!$C$9:$C$306))</x:f>
      </x:c>
      <x:c r="N57" s="206" t="str">
        <x:f>IF($A57="","",SUMIF(Depletion!$A$9:$A$306,$A57,Depletion!$I$9:$I$306))</x:f>
      </x:c>
      <x:c r="O57" s="206" t="str">
        <x:f>IF($A57="","",$L57-$N57)</x:f>
      </x:c>
      <x:c r="P57" s="210" t="str">
        <x:f>IF($A57="","",IFERROR($O57/$L57,0))</x:f>
      </x:c>
      <x:c r="Q57" s="206" t="str">
        <x:f>IF($A57="","",MAX($L57-$G57,0))</x:f>
      </x:c>
      <x:c r="R57" s="202" t="str">
        <x:f>IF($A57="","",IFERROR($B57+VLOOKUP($F57,Setup!$A$61:$B$80,2,FALSE),""))</x:f>
      </x:c>
      <x:c r="S57" s="194" t="str">
        <x:f>IF($A57="","",IF($L57=0,"Draft",IF($Q57&lt;=0,"Paid",IF($G57&gt;0,"Partial","Unpaid"))))</x:f>
      </x:c>
      <x:c r="T57" s="194" t="str">
        <x:f>IF($A57="","",IF($Q57&lt;=0,0,IF($R57="","",MAX(TODAY()-$R57,0))))</x:f>
      </x:c>
      <x:c r="U57" s="194" t="str">
        <x:f>IF($A57="","",IF($S57="Paid","Closed",IF($R57="","Review",IF(TODAY()&lt;=$R57,"Current",IF($T57&lt;=30,"1-30",IF($T57&lt;=60,"31-60",IF($T57&lt;=90,"61-90","90+")))))))</x:f>
      </x:c>
      <x:c r="V57" s="202" t="str">
        <x:f>IF($A57="","",IF(AND($S57="Paid",$H57&lt;&gt;""),$H57,""))</x:f>
      </x:c>
      <x:c r="W57" s="194" t="str">
        <x:f>IF($A57="","",IF(OR(COUNTIF($A$9:$A$256,$A57)&gt;1,$B57="",$C57="",$D57="",$E57="",$F57="",$J57="",$K57="",$L57&lt;=0,$G57&lt;0,$G57&gt;$L57,AND($S57="Paid",$H57="")),"REVIEW","OK"))</x:f>
      </x:c>
      <x:c r="X57" s="194" t="str">
        <x:f>IF($A57="","",LOWER($A57&amp;" "&amp;$C57&amp;" "&amp;$D57&amp;" "&amp;$S57&amp;" "&amp;$J57&amp;" "&amp;$K57&amp;" "&amp;$I57))</x:f>
      </x:c>
    </x:row>
    <x:row r="58">
      <x:c r="A58" s="66"/>
      <x:c r="B58" s="198"/>
      <x:c r="C58" s="66"/>
      <x:c r="D58" s="66"/>
      <x:c r="E58" s="66"/>
      <x:c r="F58" s="66"/>
      <x:c r="G58" s="74"/>
      <x:c r="H58" s="198"/>
      <x:c r="I58" s="66"/>
      <x:c r="J58" s="194" t="str">
        <x:f>IF($A58="","",IFERROR(VLOOKUP($C58,Setup!$A$34:$D$533,2,FALSE),""))</x:f>
      </x:c>
      <x:c r="K58" s="194" t="str">
        <x:f>IF($A58="","",IFERROR(VLOOKUP($C58,Setup!$A$34:$D$533,3,FALSE),""))</x:f>
      </x:c>
      <x:c r="L58" s="206" t="str">
        <x:f>IF($A58="","",SUMIF(Depletion!$A$9:$A$306,$A58,Depletion!$E$9:$E$306))</x:f>
      </x:c>
      <x:c r="M58" s="194" t="str">
        <x:f>IF($A58="","",SUMIF(Depletion!$A$9:$A$306,$A58,Depletion!$C$9:$C$306))</x:f>
      </x:c>
      <x:c r="N58" s="206" t="str">
        <x:f>IF($A58="","",SUMIF(Depletion!$A$9:$A$306,$A58,Depletion!$I$9:$I$306))</x:f>
      </x:c>
      <x:c r="O58" s="206" t="str">
        <x:f>IF($A58="","",$L58-$N58)</x:f>
      </x:c>
      <x:c r="P58" s="210" t="str">
        <x:f>IF($A58="","",IFERROR($O58/$L58,0))</x:f>
      </x:c>
      <x:c r="Q58" s="206" t="str">
        <x:f>IF($A58="","",MAX($L58-$G58,0))</x:f>
      </x:c>
      <x:c r="R58" s="202" t="str">
        <x:f>IF($A58="","",IFERROR($B58+VLOOKUP($F58,Setup!$A$61:$B$80,2,FALSE),""))</x:f>
      </x:c>
      <x:c r="S58" s="194" t="str">
        <x:f>IF($A58="","",IF($L58=0,"Draft",IF($Q58&lt;=0,"Paid",IF($G58&gt;0,"Partial","Unpaid"))))</x:f>
      </x:c>
      <x:c r="T58" s="194" t="str">
        <x:f>IF($A58="","",IF($Q58&lt;=0,0,IF($R58="","",MAX(TODAY()-$R58,0))))</x:f>
      </x:c>
      <x:c r="U58" s="194" t="str">
        <x:f>IF($A58="","",IF($S58="Paid","Closed",IF($R58="","Review",IF(TODAY()&lt;=$R58,"Current",IF($T58&lt;=30,"1-30",IF($T58&lt;=60,"31-60",IF($T58&lt;=90,"61-90","90+")))))))</x:f>
      </x:c>
      <x:c r="V58" s="202" t="str">
        <x:f>IF($A58="","",IF(AND($S58="Paid",$H58&lt;&gt;""),$H58,""))</x:f>
      </x:c>
      <x:c r="W58" s="194" t="str">
        <x:f>IF($A58="","",IF(OR(COUNTIF($A$9:$A$256,$A58)&gt;1,$B58="",$C58="",$D58="",$E58="",$F58="",$J58="",$K58="",$L58&lt;=0,$G58&lt;0,$G58&gt;$L58,AND($S58="Paid",$H58="")),"REVIEW","OK"))</x:f>
      </x:c>
      <x:c r="X58" s="194" t="str">
        <x:f>IF($A58="","",LOWER($A58&amp;" "&amp;$C58&amp;" "&amp;$D58&amp;" "&amp;$S58&amp;" "&amp;$J58&amp;" "&amp;$K58&amp;" "&amp;$I58))</x:f>
      </x:c>
    </x:row>
    <x:row r="59">
      <x:c r="A59" s="66"/>
      <x:c r="B59" s="198"/>
      <x:c r="C59" s="66"/>
      <x:c r="D59" s="66"/>
      <x:c r="E59" s="66"/>
      <x:c r="F59" s="66"/>
      <x:c r="G59" s="74"/>
      <x:c r="H59" s="198"/>
      <x:c r="I59" s="66"/>
      <x:c r="J59" s="194" t="str">
        <x:f>IF($A59="","",IFERROR(VLOOKUP($C59,Setup!$A$34:$D$533,2,FALSE),""))</x:f>
      </x:c>
      <x:c r="K59" s="194" t="str">
        <x:f>IF($A59="","",IFERROR(VLOOKUP($C59,Setup!$A$34:$D$533,3,FALSE),""))</x:f>
      </x:c>
      <x:c r="L59" s="206" t="str">
        <x:f>IF($A59="","",SUMIF(Depletion!$A$9:$A$306,$A59,Depletion!$E$9:$E$306))</x:f>
      </x:c>
      <x:c r="M59" s="194" t="str">
        <x:f>IF($A59="","",SUMIF(Depletion!$A$9:$A$306,$A59,Depletion!$C$9:$C$306))</x:f>
      </x:c>
      <x:c r="N59" s="206" t="str">
        <x:f>IF($A59="","",SUMIF(Depletion!$A$9:$A$306,$A59,Depletion!$I$9:$I$306))</x:f>
      </x:c>
      <x:c r="O59" s="206" t="str">
        <x:f>IF($A59="","",$L59-$N59)</x:f>
      </x:c>
      <x:c r="P59" s="210" t="str">
        <x:f>IF($A59="","",IFERROR($O59/$L59,0))</x:f>
      </x:c>
      <x:c r="Q59" s="206" t="str">
        <x:f>IF($A59="","",MAX($L59-$G59,0))</x:f>
      </x:c>
      <x:c r="R59" s="202" t="str">
        <x:f>IF($A59="","",IFERROR($B59+VLOOKUP($F59,Setup!$A$61:$B$80,2,FALSE),""))</x:f>
      </x:c>
      <x:c r="S59" s="194" t="str">
        <x:f>IF($A59="","",IF($L59=0,"Draft",IF($Q59&lt;=0,"Paid",IF($G59&gt;0,"Partial","Unpaid"))))</x:f>
      </x:c>
      <x:c r="T59" s="194" t="str">
        <x:f>IF($A59="","",IF($Q59&lt;=0,0,IF($R59="","",MAX(TODAY()-$R59,0))))</x:f>
      </x:c>
      <x:c r="U59" s="194" t="str">
        <x:f>IF($A59="","",IF($S59="Paid","Closed",IF($R59="","Review",IF(TODAY()&lt;=$R59,"Current",IF($T59&lt;=30,"1-30",IF($T59&lt;=60,"31-60",IF($T59&lt;=90,"61-90","90+")))))))</x:f>
      </x:c>
      <x:c r="V59" s="202" t="str">
        <x:f>IF($A59="","",IF(AND($S59="Paid",$H59&lt;&gt;""),$H59,""))</x:f>
      </x:c>
      <x:c r="W59" s="194" t="str">
        <x:f>IF($A59="","",IF(OR(COUNTIF($A$9:$A$256,$A59)&gt;1,$B59="",$C59="",$D59="",$E59="",$F59="",$J59="",$K59="",$L59&lt;=0,$G59&lt;0,$G59&gt;$L59,AND($S59="Paid",$H59="")),"REVIEW","OK"))</x:f>
      </x:c>
      <x:c r="X59" s="194" t="str">
        <x:f>IF($A59="","",LOWER($A59&amp;" "&amp;$C59&amp;" "&amp;$D59&amp;" "&amp;$S59&amp;" "&amp;$J59&amp;" "&amp;$K59&amp;" "&amp;$I59))</x:f>
      </x:c>
    </x:row>
    <x:row r="60">
      <x:c r="A60" s="66"/>
      <x:c r="B60" s="198"/>
      <x:c r="C60" s="66"/>
      <x:c r="D60" s="66"/>
      <x:c r="E60" s="66"/>
      <x:c r="F60" s="66"/>
      <x:c r="G60" s="74"/>
      <x:c r="H60" s="198"/>
      <x:c r="I60" s="66"/>
      <x:c r="J60" s="194" t="str">
        <x:f>IF($A60="","",IFERROR(VLOOKUP($C60,Setup!$A$34:$D$533,2,FALSE),""))</x:f>
      </x:c>
      <x:c r="K60" s="194" t="str">
        <x:f>IF($A60="","",IFERROR(VLOOKUP($C60,Setup!$A$34:$D$533,3,FALSE),""))</x:f>
      </x:c>
      <x:c r="L60" s="206" t="str">
        <x:f>IF($A60="","",SUMIF(Depletion!$A$9:$A$306,$A60,Depletion!$E$9:$E$306))</x:f>
      </x:c>
      <x:c r="M60" s="194" t="str">
        <x:f>IF($A60="","",SUMIF(Depletion!$A$9:$A$306,$A60,Depletion!$C$9:$C$306))</x:f>
      </x:c>
      <x:c r="N60" s="206" t="str">
        <x:f>IF($A60="","",SUMIF(Depletion!$A$9:$A$306,$A60,Depletion!$I$9:$I$306))</x:f>
      </x:c>
      <x:c r="O60" s="206" t="str">
        <x:f>IF($A60="","",$L60-$N60)</x:f>
      </x:c>
      <x:c r="P60" s="210" t="str">
        <x:f>IF($A60="","",IFERROR($O60/$L60,0))</x:f>
      </x:c>
      <x:c r="Q60" s="206" t="str">
        <x:f>IF($A60="","",MAX($L60-$G60,0))</x:f>
      </x:c>
      <x:c r="R60" s="202" t="str">
        <x:f>IF($A60="","",IFERROR($B60+VLOOKUP($F60,Setup!$A$61:$B$80,2,FALSE),""))</x:f>
      </x:c>
      <x:c r="S60" s="194" t="str">
        <x:f>IF($A60="","",IF($L60=0,"Draft",IF($Q60&lt;=0,"Paid",IF($G60&gt;0,"Partial","Unpaid"))))</x:f>
      </x:c>
      <x:c r="T60" s="194" t="str">
        <x:f>IF($A60="","",IF($Q60&lt;=0,0,IF($R60="","",MAX(TODAY()-$R60,0))))</x:f>
      </x:c>
      <x:c r="U60" s="194" t="str">
        <x:f>IF($A60="","",IF($S60="Paid","Closed",IF($R60="","Review",IF(TODAY()&lt;=$R60,"Current",IF($T60&lt;=30,"1-30",IF($T60&lt;=60,"31-60",IF($T60&lt;=90,"61-90","90+")))))))</x:f>
      </x:c>
      <x:c r="V60" s="202" t="str">
        <x:f>IF($A60="","",IF(AND($S60="Paid",$H60&lt;&gt;""),$H60,""))</x:f>
      </x:c>
      <x:c r="W60" s="194" t="str">
        <x:f>IF($A60="","",IF(OR(COUNTIF($A$9:$A$256,$A60)&gt;1,$B60="",$C60="",$D60="",$E60="",$F60="",$J60="",$K60="",$L60&lt;=0,$G60&lt;0,$G60&gt;$L60,AND($S60="Paid",$H60="")),"REVIEW","OK"))</x:f>
      </x:c>
      <x:c r="X60" s="194" t="str">
        <x:f>IF($A60="","",LOWER($A60&amp;" "&amp;$C60&amp;" "&amp;$D60&amp;" "&amp;$S60&amp;" "&amp;$J60&amp;" "&amp;$K60&amp;" "&amp;$I60))</x:f>
      </x:c>
    </x:row>
    <x:row r="61">
      <x:c r="A61" s="66"/>
      <x:c r="B61" s="198"/>
      <x:c r="C61" s="66"/>
      <x:c r="D61" s="66"/>
      <x:c r="E61" s="66"/>
      <x:c r="F61" s="66"/>
      <x:c r="G61" s="74"/>
      <x:c r="H61" s="198"/>
      <x:c r="I61" s="66"/>
      <x:c r="J61" s="194" t="str">
        <x:f>IF($A61="","",IFERROR(VLOOKUP($C61,Setup!$A$34:$D$533,2,FALSE),""))</x:f>
      </x:c>
      <x:c r="K61" s="194" t="str">
        <x:f>IF($A61="","",IFERROR(VLOOKUP($C61,Setup!$A$34:$D$533,3,FALSE),""))</x:f>
      </x:c>
      <x:c r="L61" s="206" t="str">
        <x:f>IF($A61="","",SUMIF(Depletion!$A$9:$A$306,$A61,Depletion!$E$9:$E$306))</x:f>
      </x:c>
      <x:c r="M61" s="194" t="str">
        <x:f>IF($A61="","",SUMIF(Depletion!$A$9:$A$306,$A61,Depletion!$C$9:$C$306))</x:f>
      </x:c>
      <x:c r="N61" s="206" t="str">
        <x:f>IF($A61="","",SUMIF(Depletion!$A$9:$A$306,$A61,Depletion!$I$9:$I$306))</x:f>
      </x:c>
      <x:c r="O61" s="206" t="str">
        <x:f>IF($A61="","",$L61-$N61)</x:f>
      </x:c>
      <x:c r="P61" s="210" t="str">
        <x:f>IF($A61="","",IFERROR($O61/$L61,0))</x:f>
      </x:c>
      <x:c r="Q61" s="206" t="str">
        <x:f>IF($A61="","",MAX($L61-$G61,0))</x:f>
      </x:c>
      <x:c r="R61" s="202" t="str">
        <x:f>IF($A61="","",IFERROR($B61+VLOOKUP($F61,Setup!$A$61:$B$80,2,FALSE),""))</x:f>
      </x:c>
      <x:c r="S61" s="194" t="str">
        <x:f>IF($A61="","",IF($L61=0,"Draft",IF($Q61&lt;=0,"Paid",IF($G61&gt;0,"Partial","Unpaid"))))</x:f>
      </x:c>
      <x:c r="T61" s="194" t="str">
        <x:f>IF($A61="","",IF($Q61&lt;=0,0,IF($R61="","",MAX(TODAY()-$R61,0))))</x:f>
      </x:c>
      <x:c r="U61" s="194" t="str">
        <x:f>IF($A61="","",IF($S61="Paid","Closed",IF($R61="","Review",IF(TODAY()&lt;=$R61,"Current",IF($T61&lt;=30,"1-30",IF($T61&lt;=60,"31-60",IF($T61&lt;=90,"61-90","90+")))))))</x:f>
      </x:c>
      <x:c r="V61" s="202" t="str">
        <x:f>IF($A61="","",IF(AND($S61="Paid",$H61&lt;&gt;""),$H61,""))</x:f>
      </x:c>
      <x:c r="W61" s="194" t="str">
        <x:f>IF($A61="","",IF(OR(COUNTIF($A$9:$A$256,$A61)&gt;1,$B61="",$C61="",$D61="",$E61="",$F61="",$J61="",$K61="",$L61&lt;=0,$G61&lt;0,$G61&gt;$L61,AND($S61="Paid",$H61="")),"REVIEW","OK"))</x:f>
      </x:c>
      <x:c r="X61" s="194" t="str">
        <x:f>IF($A61="","",LOWER($A61&amp;" "&amp;$C61&amp;" "&amp;$D61&amp;" "&amp;$S61&amp;" "&amp;$J61&amp;" "&amp;$K61&amp;" "&amp;$I61))</x:f>
      </x:c>
    </x:row>
    <x:row r="62">
      <x:c r="A62" s="66"/>
      <x:c r="B62" s="198"/>
      <x:c r="C62" s="66"/>
      <x:c r="D62" s="66"/>
      <x:c r="E62" s="66"/>
      <x:c r="F62" s="66"/>
      <x:c r="G62" s="74"/>
      <x:c r="H62" s="198"/>
      <x:c r="I62" s="66"/>
      <x:c r="J62" s="194" t="str">
        <x:f>IF($A62="","",IFERROR(VLOOKUP($C62,Setup!$A$34:$D$533,2,FALSE),""))</x:f>
      </x:c>
      <x:c r="K62" s="194" t="str">
        <x:f>IF($A62="","",IFERROR(VLOOKUP($C62,Setup!$A$34:$D$533,3,FALSE),""))</x:f>
      </x:c>
      <x:c r="L62" s="206" t="str">
        <x:f>IF($A62="","",SUMIF(Depletion!$A$9:$A$306,$A62,Depletion!$E$9:$E$306))</x:f>
      </x:c>
      <x:c r="M62" s="194" t="str">
        <x:f>IF($A62="","",SUMIF(Depletion!$A$9:$A$306,$A62,Depletion!$C$9:$C$306))</x:f>
      </x:c>
      <x:c r="N62" s="206" t="str">
        <x:f>IF($A62="","",SUMIF(Depletion!$A$9:$A$306,$A62,Depletion!$I$9:$I$306))</x:f>
      </x:c>
      <x:c r="O62" s="206" t="str">
        <x:f>IF($A62="","",$L62-$N62)</x:f>
      </x:c>
      <x:c r="P62" s="210" t="str">
        <x:f>IF($A62="","",IFERROR($O62/$L62,0))</x:f>
      </x:c>
      <x:c r="Q62" s="206" t="str">
        <x:f>IF($A62="","",MAX($L62-$G62,0))</x:f>
      </x:c>
      <x:c r="R62" s="202" t="str">
        <x:f>IF($A62="","",IFERROR($B62+VLOOKUP($F62,Setup!$A$61:$B$80,2,FALSE),""))</x:f>
      </x:c>
      <x:c r="S62" s="194" t="str">
        <x:f>IF($A62="","",IF($L62=0,"Draft",IF($Q62&lt;=0,"Paid",IF($G62&gt;0,"Partial","Unpaid"))))</x:f>
      </x:c>
      <x:c r="T62" s="194" t="str">
        <x:f>IF($A62="","",IF($Q62&lt;=0,0,IF($R62="","",MAX(TODAY()-$R62,0))))</x:f>
      </x:c>
      <x:c r="U62" s="194" t="str">
        <x:f>IF($A62="","",IF($S62="Paid","Closed",IF($R62="","Review",IF(TODAY()&lt;=$R62,"Current",IF($T62&lt;=30,"1-30",IF($T62&lt;=60,"31-60",IF($T62&lt;=90,"61-90","90+")))))))</x:f>
      </x:c>
      <x:c r="V62" s="202" t="str">
        <x:f>IF($A62="","",IF(AND($S62="Paid",$H62&lt;&gt;""),$H62,""))</x:f>
      </x:c>
      <x:c r="W62" s="194" t="str">
        <x:f>IF($A62="","",IF(OR(COUNTIF($A$9:$A$256,$A62)&gt;1,$B62="",$C62="",$D62="",$E62="",$F62="",$J62="",$K62="",$L62&lt;=0,$G62&lt;0,$G62&gt;$L62,AND($S62="Paid",$H62="")),"REVIEW","OK"))</x:f>
      </x:c>
      <x:c r="X62" s="194" t="str">
        <x:f>IF($A62="","",LOWER($A62&amp;" "&amp;$C62&amp;" "&amp;$D62&amp;" "&amp;$S62&amp;" "&amp;$J62&amp;" "&amp;$K62&amp;" "&amp;$I62))</x:f>
      </x:c>
    </x:row>
    <x:row r="63">
      <x:c r="A63" s="66"/>
      <x:c r="B63" s="198"/>
      <x:c r="C63" s="66"/>
      <x:c r="D63" s="66"/>
      <x:c r="E63" s="66"/>
      <x:c r="F63" s="66"/>
      <x:c r="G63" s="74"/>
      <x:c r="H63" s="198"/>
      <x:c r="I63" s="66"/>
      <x:c r="J63" s="194" t="str">
        <x:f>IF($A63="","",IFERROR(VLOOKUP($C63,Setup!$A$34:$D$533,2,FALSE),""))</x:f>
      </x:c>
      <x:c r="K63" s="194" t="str">
        <x:f>IF($A63="","",IFERROR(VLOOKUP($C63,Setup!$A$34:$D$533,3,FALSE),""))</x:f>
      </x:c>
      <x:c r="L63" s="206" t="str">
        <x:f>IF($A63="","",SUMIF(Depletion!$A$9:$A$306,$A63,Depletion!$E$9:$E$306))</x:f>
      </x:c>
      <x:c r="M63" s="194" t="str">
        <x:f>IF($A63="","",SUMIF(Depletion!$A$9:$A$306,$A63,Depletion!$C$9:$C$306))</x:f>
      </x:c>
      <x:c r="N63" s="206" t="str">
        <x:f>IF($A63="","",SUMIF(Depletion!$A$9:$A$306,$A63,Depletion!$I$9:$I$306))</x:f>
      </x:c>
      <x:c r="O63" s="206" t="str">
        <x:f>IF($A63="","",$L63-$N63)</x:f>
      </x:c>
      <x:c r="P63" s="210" t="str">
        <x:f>IF($A63="","",IFERROR($O63/$L63,0))</x:f>
      </x:c>
      <x:c r="Q63" s="206" t="str">
        <x:f>IF($A63="","",MAX($L63-$G63,0))</x:f>
      </x:c>
      <x:c r="R63" s="202" t="str">
        <x:f>IF($A63="","",IFERROR($B63+VLOOKUP($F63,Setup!$A$61:$B$80,2,FALSE),""))</x:f>
      </x:c>
      <x:c r="S63" s="194" t="str">
        <x:f>IF($A63="","",IF($L63=0,"Draft",IF($Q63&lt;=0,"Paid",IF($G63&gt;0,"Partial","Unpaid"))))</x:f>
      </x:c>
      <x:c r="T63" s="194" t="str">
        <x:f>IF($A63="","",IF($Q63&lt;=0,0,IF($R63="","",MAX(TODAY()-$R63,0))))</x:f>
      </x:c>
      <x:c r="U63" s="194" t="str">
        <x:f>IF($A63="","",IF($S63="Paid","Closed",IF($R63="","Review",IF(TODAY()&lt;=$R63,"Current",IF($T63&lt;=30,"1-30",IF($T63&lt;=60,"31-60",IF($T63&lt;=90,"61-90","90+")))))))</x:f>
      </x:c>
      <x:c r="V63" s="202" t="str">
        <x:f>IF($A63="","",IF(AND($S63="Paid",$H63&lt;&gt;""),$H63,""))</x:f>
      </x:c>
      <x:c r="W63" s="194" t="str">
        <x:f>IF($A63="","",IF(OR(COUNTIF($A$9:$A$256,$A63)&gt;1,$B63="",$C63="",$D63="",$E63="",$F63="",$J63="",$K63="",$L63&lt;=0,$G63&lt;0,$G63&gt;$L63,AND($S63="Paid",$H63="")),"REVIEW","OK"))</x:f>
      </x:c>
      <x:c r="X63" s="194" t="str">
        <x:f>IF($A63="","",LOWER($A63&amp;" "&amp;$C63&amp;" "&amp;$D63&amp;" "&amp;$S63&amp;" "&amp;$J63&amp;" "&amp;$K63&amp;" "&amp;$I63))</x:f>
      </x:c>
    </x:row>
    <x:row r="64">
      <x:c r="A64" s="66"/>
      <x:c r="B64" s="198"/>
      <x:c r="C64" s="66"/>
      <x:c r="D64" s="66"/>
      <x:c r="E64" s="66"/>
      <x:c r="F64" s="66"/>
      <x:c r="G64" s="74"/>
      <x:c r="H64" s="198"/>
      <x:c r="I64" s="66"/>
      <x:c r="J64" s="194" t="str">
        <x:f>IF($A64="","",IFERROR(VLOOKUP($C64,Setup!$A$34:$D$533,2,FALSE),""))</x:f>
      </x:c>
      <x:c r="K64" s="194" t="str">
        <x:f>IF($A64="","",IFERROR(VLOOKUP($C64,Setup!$A$34:$D$533,3,FALSE),""))</x:f>
      </x:c>
      <x:c r="L64" s="206" t="str">
        <x:f>IF($A64="","",SUMIF(Depletion!$A$9:$A$306,$A64,Depletion!$E$9:$E$306))</x:f>
      </x:c>
      <x:c r="M64" s="194" t="str">
        <x:f>IF($A64="","",SUMIF(Depletion!$A$9:$A$306,$A64,Depletion!$C$9:$C$306))</x:f>
      </x:c>
      <x:c r="N64" s="206" t="str">
        <x:f>IF($A64="","",SUMIF(Depletion!$A$9:$A$306,$A64,Depletion!$I$9:$I$306))</x:f>
      </x:c>
      <x:c r="O64" s="206" t="str">
        <x:f>IF($A64="","",$L64-$N64)</x:f>
      </x:c>
      <x:c r="P64" s="210" t="str">
        <x:f>IF($A64="","",IFERROR($O64/$L64,0))</x:f>
      </x:c>
      <x:c r="Q64" s="206" t="str">
        <x:f>IF($A64="","",MAX($L64-$G64,0))</x:f>
      </x:c>
      <x:c r="R64" s="202" t="str">
        <x:f>IF($A64="","",IFERROR($B64+VLOOKUP($F64,Setup!$A$61:$B$80,2,FALSE),""))</x:f>
      </x:c>
      <x:c r="S64" s="194" t="str">
        <x:f>IF($A64="","",IF($L64=0,"Draft",IF($Q64&lt;=0,"Paid",IF($G64&gt;0,"Partial","Unpaid"))))</x:f>
      </x:c>
      <x:c r="T64" s="194" t="str">
        <x:f>IF($A64="","",IF($Q64&lt;=0,0,IF($R64="","",MAX(TODAY()-$R64,0))))</x:f>
      </x:c>
      <x:c r="U64" s="194" t="str">
        <x:f>IF($A64="","",IF($S64="Paid","Closed",IF($R64="","Review",IF(TODAY()&lt;=$R64,"Current",IF($T64&lt;=30,"1-30",IF($T64&lt;=60,"31-60",IF($T64&lt;=90,"61-90","90+")))))))</x:f>
      </x:c>
      <x:c r="V64" s="202" t="str">
        <x:f>IF($A64="","",IF(AND($S64="Paid",$H64&lt;&gt;""),$H64,""))</x:f>
      </x:c>
      <x:c r="W64" s="194" t="str">
        <x:f>IF($A64="","",IF(OR(COUNTIF($A$9:$A$256,$A64)&gt;1,$B64="",$C64="",$D64="",$E64="",$F64="",$J64="",$K64="",$L64&lt;=0,$G64&lt;0,$G64&gt;$L64,AND($S64="Paid",$H64="")),"REVIEW","OK"))</x:f>
      </x:c>
      <x:c r="X64" s="194" t="str">
        <x:f>IF($A64="","",LOWER($A64&amp;" "&amp;$C64&amp;" "&amp;$D64&amp;" "&amp;$S64&amp;" "&amp;$J64&amp;" "&amp;$K64&amp;" "&amp;$I64))</x:f>
      </x:c>
    </x:row>
    <x:row r="65">
      <x:c r="A65" s="66"/>
      <x:c r="B65" s="198"/>
      <x:c r="C65" s="66"/>
      <x:c r="D65" s="66"/>
      <x:c r="E65" s="66"/>
      <x:c r="F65" s="66"/>
      <x:c r="G65" s="74"/>
      <x:c r="H65" s="198"/>
      <x:c r="I65" s="66"/>
      <x:c r="J65" s="194" t="str">
        <x:f>IF($A65="","",IFERROR(VLOOKUP($C65,Setup!$A$34:$D$533,2,FALSE),""))</x:f>
      </x:c>
      <x:c r="K65" s="194" t="str">
        <x:f>IF($A65="","",IFERROR(VLOOKUP($C65,Setup!$A$34:$D$533,3,FALSE),""))</x:f>
      </x:c>
      <x:c r="L65" s="206" t="str">
        <x:f>IF($A65="","",SUMIF(Depletion!$A$9:$A$306,$A65,Depletion!$E$9:$E$306))</x:f>
      </x:c>
      <x:c r="M65" s="194" t="str">
        <x:f>IF($A65="","",SUMIF(Depletion!$A$9:$A$306,$A65,Depletion!$C$9:$C$306))</x:f>
      </x:c>
      <x:c r="N65" s="206" t="str">
        <x:f>IF($A65="","",SUMIF(Depletion!$A$9:$A$306,$A65,Depletion!$I$9:$I$306))</x:f>
      </x:c>
      <x:c r="O65" s="206" t="str">
        <x:f>IF($A65="","",$L65-$N65)</x:f>
      </x:c>
      <x:c r="P65" s="210" t="str">
        <x:f>IF($A65="","",IFERROR($O65/$L65,0))</x:f>
      </x:c>
      <x:c r="Q65" s="206" t="str">
        <x:f>IF($A65="","",MAX($L65-$G65,0))</x:f>
      </x:c>
      <x:c r="R65" s="202" t="str">
        <x:f>IF($A65="","",IFERROR($B65+VLOOKUP($F65,Setup!$A$61:$B$80,2,FALSE),""))</x:f>
      </x:c>
      <x:c r="S65" s="194" t="str">
        <x:f>IF($A65="","",IF($L65=0,"Draft",IF($Q65&lt;=0,"Paid",IF($G65&gt;0,"Partial","Unpaid"))))</x:f>
      </x:c>
      <x:c r="T65" s="194" t="str">
        <x:f>IF($A65="","",IF($Q65&lt;=0,0,IF($R65="","",MAX(TODAY()-$R65,0))))</x:f>
      </x:c>
      <x:c r="U65" s="194" t="str">
        <x:f>IF($A65="","",IF($S65="Paid","Closed",IF($R65="","Review",IF(TODAY()&lt;=$R65,"Current",IF($T65&lt;=30,"1-30",IF($T65&lt;=60,"31-60",IF($T65&lt;=90,"61-90","90+")))))))</x:f>
      </x:c>
      <x:c r="V65" s="202" t="str">
        <x:f>IF($A65="","",IF(AND($S65="Paid",$H65&lt;&gt;""),$H65,""))</x:f>
      </x:c>
      <x:c r="W65" s="194" t="str">
        <x:f>IF($A65="","",IF(OR(COUNTIF($A$9:$A$256,$A65)&gt;1,$B65="",$C65="",$D65="",$E65="",$F65="",$J65="",$K65="",$L65&lt;=0,$G65&lt;0,$G65&gt;$L65,AND($S65="Paid",$H65="")),"REVIEW","OK"))</x:f>
      </x:c>
      <x:c r="X65" s="194" t="str">
        <x:f>IF($A65="","",LOWER($A65&amp;" "&amp;$C65&amp;" "&amp;$D65&amp;" "&amp;$S65&amp;" "&amp;$J65&amp;" "&amp;$K65&amp;" "&amp;$I65))</x:f>
      </x:c>
    </x:row>
    <x:row r="66">
      <x:c r="A66" s="66"/>
      <x:c r="B66" s="198"/>
      <x:c r="C66" s="66"/>
      <x:c r="D66" s="66"/>
      <x:c r="E66" s="66"/>
      <x:c r="F66" s="66"/>
      <x:c r="G66" s="74"/>
      <x:c r="H66" s="198"/>
      <x:c r="I66" s="66"/>
      <x:c r="J66" s="194" t="str">
        <x:f>IF($A66="","",IFERROR(VLOOKUP($C66,Setup!$A$34:$D$533,2,FALSE),""))</x:f>
      </x:c>
      <x:c r="K66" s="194" t="str">
        <x:f>IF($A66="","",IFERROR(VLOOKUP($C66,Setup!$A$34:$D$533,3,FALSE),""))</x:f>
      </x:c>
      <x:c r="L66" s="206" t="str">
        <x:f>IF($A66="","",SUMIF(Depletion!$A$9:$A$306,$A66,Depletion!$E$9:$E$306))</x:f>
      </x:c>
      <x:c r="M66" s="194" t="str">
        <x:f>IF($A66="","",SUMIF(Depletion!$A$9:$A$306,$A66,Depletion!$C$9:$C$306))</x:f>
      </x:c>
      <x:c r="N66" s="206" t="str">
        <x:f>IF($A66="","",SUMIF(Depletion!$A$9:$A$306,$A66,Depletion!$I$9:$I$306))</x:f>
      </x:c>
      <x:c r="O66" s="206" t="str">
        <x:f>IF($A66="","",$L66-$N66)</x:f>
      </x:c>
      <x:c r="P66" s="210" t="str">
        <x:f>IF($A66="","",IFERROR($O66/$L66,0))</x:f>
      </x:c>
      <x:c r="Q66" s="206" t="str">
        <x:f>IF($A66="","",MAX($L66-$G66,0))</x:f>
      </x:c>
      <x:c r="R66" s="202" t="str">
        <x:f>IF($A66="","",IFERROR($B66+VLOOKUP($F66,Setup!$A$61:$B$80,2,FALSE),""))</x:f>
      </x:c>
      <x:c r="S66" s="194" t="str">
        <x:f>IF($A66="","",IF($L66=0,"Draft",IF($Q66&lt;=0,"Paid",IF($G66&gt;0,"Partial","Unpaid"))))</x:f>
      </x:c>
      <x:c r="T66" s="194" t="str">
        <x:f>IF($A66="","",IF($Q66&lt;=0,0,IF($R66="","",MAX(TODAY()-$R66,0))))</x:f>
      </x:c>
      <x:c r="U66" s="194" t="str">
        <x:f>IF($A66="","",IF($S66="Paid","Closed",IF($R66="","Review",IF(TODAY()&lt;=$R66,"Current",IF($T66&lt;=30,"1-30",IF($T66&lt;=60,"31-60",IF($T66&lt;=90,"61-90","90+")))))))</x:f>
      </x:c>
      <x:c r="V66" s="202" t="str">
        <x:f>IF($A66="","",IF(AND($S66="Paid",$H66&lt;&gt;""),$H66,""))</x:f>
      </x:c>
      <x:c r="W66" s="194" t="str">
        <x:f>IF($A66="","",IF(OR(COUNTIF($A$9:$A$256,$A66)&gt;1,$B66="",$C66="",$D66="",$E66="",$F66="",$J66="",$K66="",$L66&lt;=0,$G66&lt;0,$G66&gt;$L66,AND($S66="Paid",$H66="")),"REVIEW","OK"))</x:f>
      </x:c>
      <x:c r="X66" s="194" t="str">
        <x:f>IF($A66="","",LOWER($A66&amp;" "&amp;$C66&amp;" "&amp;$D66&amp;" "&amp;$S66&amp;" "&amp;$J66&amp;" "&amp;$K66&amp;" "&amp;$I66))</x:f>
      </x:c>
    </x:row>
    <x:row r="67">
      <x:c r="A67" s="66"/>
      <x:c r="B67" s="198"/>
      <x:c r="C67" s="66"/>
      <x:c r="D67" s="66"/>
      <x:c r="E67" s="66"/>
      <x:c r="F67" s="66"/>
      <x:c r="G67" s="74"/>
      <x:c r="H67" s="198"/>
      <x:c r="I67" s="66"/>
      <x:c r="J67" s="194" t="str">
        <x:f>IF($A67="","",IFERROR(VLOOKUP($C67,Setup!$A$34:$D$533,2,FALSE),""))</x:f>
      </x:c>
      <x:c r="K67" s="194" t="str">
        <x:f>IF($A67="","",IFERROR(VLOOKUP($C67,Setup!$A$34:$D$533,3,FALSE),""))</x:f>
      </x:c>
      <x:c r="L67" s="206" t="str">
        <x:f>IF($A67="","",SUMIF(Depletion!$A$9:$A$306,$A67,Depletion!$E$9:$E$306))</x:f>
      </x:c>
      <x:c r="M67" s="194" t="str">
        <x:f>IF($A67="","",SUMIF(Depletion!$A$9:$A$306,$A67,Depletion!$C$9:$C$306))</x:f>
      </x:c>
      <x:c r="N67" s="206" t="str">
        <x:f>IF($A67="","",SUMIF(Depletion!$A$9:$A$306,$A67,Depletion!$I$9:$I$306))</x:f>
      </x:c>
      <x:c r="O67" s="206" t="str">
        <x:f>IF($A67="","",$L67-$N67)</x:f>
      </x:c>
      <x:c r="P67" s="210" t="str">
        <x:f>IF($A67="","",IFERROR($O67/$L67,0))</x:f>
      </x:c>
      <x:c r="Q67" s="206" t="str">
        <x:f>IF($A67="","",MAX($L67-$G67,0))</x:f>
      </x:c>
      <x:c r="R67" s="202" t="str">
        <x:f>IF($A67="","",IFERROR($B67+VLOOKUP($F67,Setup!$A$61:$B$80,2,FALSE),""))</x:f>
      </x:c>
      <x:c r="S67" s="194" t="str">
        <x:f>IF($A67="","",IF($L67=0,"Draft",IF($Q67&lt;=0,"Paid",IF($G67&gt;0,"Partial","Unpaid"))))</x:f>
      </x:c>
      <x:c r="T67" s="194" t="str">
        <x:f>IF($A67="","",IF($Q67&lt;=0,0,IF($R67="","",MAX(TODAY()-$R67,0))))</x:f>
      </x:c>
      <x:c r="U67" s="194" t="str">
        <x:f>IF($A67="","",IF($S67="Paid","Closed",IF($R67="","Review",IF(TODAY()&lt;=$R67,"Current",IF($T67&lt;=30,"1-30",IF($T67&lt;=60,"31-60",IF($T67&lt;=90,"61-90","90+")))))))</x:f>
      </x:c>
      <x:c r="V67" s="202" t="str">
        <x:f>IF($A67="","",IF(AND($S67="Paid",$H67&lt;&gt;""),$H67,""))</x:f>
      </x:c>
      <x:c r="W67" s="194" t="str">
        <x:f>IF($A67="","",IF(OR(COUNTIF($A$9:$A$256,$A67)&gt;1,$B67="",$C67="",$D67="",$E67="",$F67="",$J67="",$K67="",$L67&lt;=0,$G67&lt;0,$G67&gt;$L67,AND($S67="Paid",$H67="")),"REVIEW","OK"))</x:f>
      </x:c>
      <x:c r="X67" s="194" t="str">
        <x:f>IF($A67="","",LOWER($A67&amp;" "&amp;$C67&amp;" "&amp;$D67&amp;" "&amp;$S67&amp;" "&amp;$J67&amp;" "&amp;$K67&amp;" "&amp;$I67))</x:f>
      </x:c>
    </x:row>
    <x:row r="68">
      <x:c r="A68" s="66"/>
      <x:c r="B68" s="198"/>
      <x:c r="C68" s="66"/>
      <x:c r="D68" s="66"/>
      <x:c r="E68" s="66"/>
      <x:c r="F68" s="66"/>
      <x:c r="G68" s="74"/>
      <x:c r="H68" s="198"/>
      <x:c r="I68" s="66"/>
      <x:c r="J68" s="194" t="str">
        <x:f>IF($A68="","",IFERROR(VLOOKUP($C68,Setup!$A$34:$D$533,2,FALSE),""))</x:f>
      </x:c>
      <x:c r="K68" s="194" t="str">
        <x:f>IF($A68="","",IFERROR(VLOOKUP($C68,Setup!$A$34:$D$533,3,FALSE),""))</x:f>
      </x:c>
      <x:c r="L68" s="206" t="str">
        <x:f>IF($A68="","",SUMIF(Depletion!$A$9:$A$306,$A68,Depletion!$E$9:$E$306))</x:f>
      </x:c>
      <x:c r="M68" s="194" t="str">
        <x:f>IF($A68="","",SUMIF(Depletion!$A$9:$A$306,$A68,Depletion!$C$9:$C$306))</x:f>
      </x:c>
      <x:c r="N68" s="206" t="str">
        <x:f>IF($A68="","",SUMIF(Depletion!$A$9:$A$306,$A68,Depletion!$I$9:$I$306))</x:f>
      </x:c>
      <x:c r="O68" s="206" t="str">
        <x:f>IF($A68="","",$L68-$N68)</x:f>
      </x:c>
      <x:c r="P68" s="210" t="str">
        <x:f>IF($A68="","",IFERROR($O68/$L68,0))</x:f>
      </x:c>
      <x:c r="Q68" s="206" t="str">
        <x:f>IF($A68="","",MAX($L68-$G68,0))</x:f>
      </x:c>
      <x:c r="R68" s="202" t="str">
        <x:f>IF($A68="","",IFERROR($B68+VLOOKUP($F68,Setup!$A$61:$B$80,2,FALSE),""))</x:f>
      </x:c>
      <x:c r="S68" s="194" t="str">
        <x:f>IF($A68="","",IF($L68=0,"Draft",IF($Q68&lt;=0,"Paid",IF($G68&gt;0,"Partial","Unpaid"))))</x:f>
      </x:c>
      <x:c r="T68" s="194" t="str">
        <x:f>IF($A68="","",IF($Q68&lt;=0,0,IF($R68="","",MAX(TODAY()-$R68,0))))</x:f>
      </x:c>
      <x:c r="U68" s="194" t="str">
        <x:f>IF($A68="","",IF($S68="Paid","Closed",IF($R68="","Review",IF(TODAY()&lt;=$R68,"Current",IF($T68&lt;=30,"1-30",IF($T68&lt;=60,"31-60",IF($T68&lt;=90,"61-90","90+")))))))</x:f>
      </x:c>
      <x:c r="V68" s="202" t="str">
        <x:f>IF($A68="","",IF(AND($S68="Paid",$H68&lt;&gt;""),$H68,""))</x:f>
      </x:c>
      <x:c r="W68" s="194" t="str">
        <x:f>IF($A68="","",IF(OR(COUNTIF($A$9:$A$256,$A68)&gt;1,$B68="",$C68="",$D68="",$E68="",$F68="",$J68="",$K68="",$L68&lt;=0,$G68&lt;0,$G68&gt;$L68,AND($S68="Paid",$H68="")),"REVIEW","OK"))</x:f>
      </x:c>
      <x:c r="X68" s="194" t="str">
        <x:f>IF($A68="","",LOWER($A68&amp;" "&amp;$C68&amp;" "&amp;$D68&amp;" "&amp;$S68&amp;" "&amp;$J68&amp;" "&amp;$K68&amp;" "&amp;$I68))</x:f>
      </x:c>
    </x:row>
    <x:row r="69">
      <x:c r="A69" s="66"/>
      <x:c r="B69" s="198"/>
      <x:c r="C69" s="66"/>
      <x:c r="D69" s="66"/>
      <x:c r="E69" s="66"/>
      <x:c r="F69" s="66"/>
      <x:c r="G69" s="74"/>
      <x:c r="H69" s="198"/>
      <x:c r="I69" s="66"/>
      <x:c r="J69" s="194" t="str">
        <x:f>IF($A69="","",IFERROR(VLOOKUP($C69,Setup!$A$34:$D$533,2,FALSE),""))</x:f>
      </x:c>
      <x:c r="K69" s="194" t="str">
        <x:f>IF($A69="","",IFERROR(VLOOKUP($C69,Setup!$A$34:$D$533,3,FALSE),""))</x:f>
      </x:c>
      <x:c r="L69" s="206" t="str">
        <x:f>IF($A69="","",SUMIF(Depletion!$A$9:$A$306,$A69,Depletion!$E$9:$E$306))</x:f>
      </x:c>
      <x:c r="M69" s="194" t="str">
        <x:f>IF($A69="","",SUMIF(Depletion!$A$9:$A$306,$A69,Depletion!$C$9:$C$306))</x:f>
      </x:c>
      <x:c r="N69" s="206" t="str">
        <x:f>IF($A69="","",SUMIF(Depletion!$A$9:$A$306,$A69,Depletion!$I$9:$I$306))</x:f>
      </x:c>
      <x:c r="O69" s="206" t="str">
        <x:f>IF($A69="","",$L69-$N69)</x:f>
      </x:c>
      <x:c r="P69" s="210" t="str">
        <x:f>IF($A69="","",IFERROR($O69/$L69,0))</x:f>
      </x:c>
      <x:c r="Q69" s="206" t="str">
        <x:f>IF($A69="","",MAX($L69-$G69,0))</x:f>
      </x:c>
      <x:c r="R69" s="202" t="str">
        <x:f>IF($A69="","",IFERROR($B69+VLOOKUP($F69,Setup!$A$61:$B$80,2,FALSE),""))</x:f>
      </x:c>
      <x:c r="S69" s="194" t="str">
        <x:f>IF($A69="","",IF($L69=0,"Draft",IF($Q69&lt;=0,"Paid",IF($G69&gt;0,"Partial","Unpaid"))))</x:f>
      </x:c>
      <x:c r="T69" s="194" t="str">
        <x:f>IF($A69="","",IF($Q69&lt;=0,0,IF($R69="","",MAX(TODAY()-$R69,0))))</x:f>
      </x:c>
      <x:c r="U69" s="194" t="str">
        <x:f>IF($A69="","",IF($S69="Paid","Closed",IF($R69="","Review",IF(TODAY()&lt;=$R69,"Current",IF($T69&lt;=30,"1-30",IF($T69&lt;=60,"31-60",IF($T69&lt;=90,"61-90","90+")))))))</x:f>
      </x:c>
      <x:c r="V69" s="202" t="str">
        <x:f>IF($A69="","",IF(AND($S69="Paid",$H69&lt;&gt;""),$H69,""))</x:f>
      </x:c>
      <x:c r="W69" s="194" t="str">
        <x:f>IF($A69="","",IF(OR(COUNTIF($A$9:$A$256,$A69)&gt;1,$B69="",$C69="",$D69="",$E69="",$F69="",$J69="",$K69="",$L69&lt;=0,$G69&lt;0,$G69&gt;$L69,AND($S69="Paid",$H69="")),"REVIEW","OK"))</x:f>
      </x:c>
      <x:c r="X69" s="194" t="str">
        <x:f>IF($A69="","",LOWER($A69&amp;" "&amp;$C69&amp;" "&amp;$D69&amp;" "&amp;$S69&amp;" "&amp;$J69&amp;" "&amp;$K69&amp;" "&amp;$I69))</x:f>
      </x:c>
    </x:row>
    <x:row r="70">
      <x:c r="A70" s="66"/>
      <x:c r="B70" s="198"/>
      <x:c r="C70" s="66"/>
      <x:c r="D70" s="66"/>
      <x:c r="E70" s="66"/>
      <x:c r="F70" s="66"/>
      <x:c r="G70" s="74"/>
      <x:c r="H70" s="198"/>
      <x:c r="I70" s="66"/>
      <x:c r="J70" s="194" t="str">
        <x:f>IF($A70="","",IFERROR(VLOOKUP($C70,Setup!$A$34:$D$533,2,FALSE),""))</x:f>
      </x:c>
      <x:c r="K70" s="194" t="str">
        <x:f>IF($A70="","",IFERROR(VLOOKUP($C70,Setup!$A$34:$D$533,3,FALSE),""))</x:f>
      </x:c>
      <x:c r="L70" s="206" t="str">
        <x:f>IF($A70="","",SUMIF(Depletion!$A$9:$A$306,$A70,Depletion!$E$9:$E$306))</x:f>
      </x:c>
      <x:c r="M70" s="194" t="str">
        <x:f>IF($A70="","",SUMIF(Depletion!$A$9:$A$306,$A70,Depletion!$C$9:$C$306))</x:f>
      </x:c>
      <x:c r="N70" s="206" t="str">
        <x:f>IF($A70="","",SUMIF(Depletion!$A$9:$A$306,$A70,Depletion!$I$9:$I$306))</x:f>
      </x:c>
      <x:c r="O70" s="206" t="str">
        <x:f>IF($A70="","",$L70-$N70)</x:f>
      </x:c>
      <x:c r="P70" s="210" t="str">
        <x:f>IF($A70="","",IFERROR($O70/$L70,0))</x:f>
      </x:c>
      <x:c r="Q70" s="206" t="str">
        <x:f>IF($A70="","",MAX($L70-$G70,0))</x:f>
      </x:c>
      <x:c r="R70" s="202" t="str">
        <x:f>IF($A70="","",IFERROR($B70+VLOOKUP($F70,Setup!$A$61:$B$80,2,FALSE),""))</x:f>
      </x:c>
      <x:c r="S70" s="194" t="str">
        <x:f>IF($A70="","",IF($L70=0,"Draft",IF($Q70&lt;=0,"Paid",IF($G70&gt;0,"Partial","Unpaid"))))</x:f>
      </x:c>
      <x:c r="T70" s="194" t="str">
        <x:f>IF($A70="","",IF($Q70&lt;=0,0,IF($R70="","",MAX(TODAY()-$R70,0))))</x:f>
      </x:c>
      <x:c r="U70" s="194" t="str">
        <x:f>IF($A70="","",IF($S70="Paid","Closed",IF($R70="","Review",IF(TODAY()&lt;=$R70,"Current",IF($T70&lt;=30,"1-30",IF($T70&lt;=60,"31-60",IF($T70&lt;=90,"61-90","90+")))))))</x:f>
      </x:c>
      <x:c r="V70" s="202" t="str">
        <x:f>IF($A70="","",IF(AND($S70="Paid",$H70&lt;&gt;""),$H70,""))</x:f>
      </x:c>
      <x:c r="W70" s="194" t="str">
        <x:f>IF($A70="","",IF(OR(COUNTIF($A$9:$A$256,$A70)&gt;1,$B70="",$C70="",$D70="",$E70="",$F70="",$J70="",$K70="",$L70&lt;=0,$G70&lt;0,$G70&gt;$L70,AND($S70="Paid",$H70="")),"REVIEW","OK"))</x:f>
      </x:c>
      <x:c r="X70" s="194" t="str">
        <x:f>IF($A70="","",LOWER($A70&amp;" "&amp;$C70&amp;" "&amp;$D70&amp;" "&amp;$S70&amp;" "&amp;$J70&amp;" "&amp;$K70&amp;" "&amp;$I70))</x:f>
      </x:c>
    </x:row>
    <x:row r="71">
      <x:c r="A71" s="66"/>
      <x:c r="B71" s="198"/>
      <x:c r="C71" s="66"/>
      <x:c r="D71" s="66"/>
      <x:c r="E71" s="66"/>
      <x:c r="F71" s="66"/>
      <x:c r="G71" s="74"/>
      <x:c r="H71" s="198"/>
      <x:c r="I71" s="66"/>
      <x:c r="J71" s="194" t="str">
        <x:f>IF($A71="","",IFERROR(VLOOKUP($C71,Setup!$A$34:$D$533,2,FALSE),""))</x:f>
      </x:c>
      <x:c r="K71" s="194" t="str">
        <x:f>IF($A71="","",IFERROR(VLOOKUP($C71,Setup!$A$34:$D$533,3,FALSE),""))</x:f>
      </x:c>
      <x:c r="L71" s="206" t="str">
        <x:f>IF($A71="","",SUMIF(Depletion!$A$9:$A$306,$A71,Depletion!$E$9:$E$306))</x:f>
      </x:c>
      <x:c r="M71" s="194" t="str">
        <x:f>IF($A71="","",SUMIF(Depletion!$A$9:$A$306,$A71,Depletion!$C$9:$C$306))</x:f>
      </x:c>
      <x:c r="N71" s="206" t="str">
        <x:f>IF($A71="","",SUMIF(Depletion!$A$9:$A$306,$A71,Depletion!$I$9:$I$306))</x:f>
      </x:c>
      <x:c r="O71" s="206" t="str">
        <x:f>IF($A71="","",$L71-$N71)</x:f>
      </x:c>
      <x:c r="P71" s="210" t="str">
        <x:f>IF($A71="","",IFERROR($O71/$L71,0))</x:f>
      </x:c>
      <x:c r="Q71" s="206" t="str">
        <x:f>IF($A71="","",MAX($L71-$G71,0))</x:f>
      </x:c>
      <x:c r="R71" s="202" t="str">
        <x:f>IF($A71="","",IFERROR($B71+VLOOKUP($F71,Setup!$A$61:$B$80,2,FALSE),""))</x:f>
      </x:c>
      <x:c r="S71" s="194" t="str">
        <x:f>IF($A71="","",IF($L71=0,"Draft",IF($Q71&lt;=0,"Paid",IF($G71&gt;0,"Partial","Unpaid"))))</x:f>
      </x:c>
      <x:c r="T71" s="194" t="str">
        <x:f>IF($A71="","",IF($Q71&lt;=0,0,IF($R71="","",MAX(TODAY()-$R71,0))))</x:f>
      </x:c>
      <x:c r="U71" s="194" t="str">
        <x:f>IF($A71="","",IF($S71="Paid","Closed",IF($R71="","Review",IF(TODAY()&lt;=$R71,"Current",IF($T71&lt;=30,"1-30",IF($T71&lt;=60,"31-60",IF($T71&lt;=90,"61-90","90+")))))))</x:f>
      </x:c>
      <x:c r="V71" s="202" t="str">
        <x:f>IF($A71="","",IF(AND($S71="Paid",$H71&lt;&gt;""),$H71,""))</x:f>
      </x:c>
      <x:c r="W71" s="194" t="str">
        <x:f>IF($A71="","",IF(OR(COUNTIF($A$9:$A$256,$A71)&gt;1,$B71="",$C71="",$D71="",$E71="",$F71="",$J71="",$K71="",$L71&lt;=0,$G71&lt;0,$G71&gt;$L71,AND($S71="Paid",$H71="")),"REVIEW","OK"))</x:f>
      </x:c>
      <x:c r="X71" s="194" t="str">
        <x:f>IF($A71="","",LOWER($A71&amp;" "&amp;$C71&amp;" "&amp;$D71&amp;" "&amp;$S71&amp;" "&amp;$J71&amp;" "&amp;$K71&amp;" "&amp;$I71))</x:f>
      </x:c>
    </x:row>
    <x:row r="72">
      <x:c r="A72" s="66"/>
      <x:c r="B72" s="198"/>
      <x:c r="C72" s="66"/>
      <x:c r="D72" s="66"/>
      <x:c r="E72" s="66"/>
      <x:c r="F72" s="66"/>
      <x:c r="G72" s="74"/>
      <x:c r="H72" s="198"/>
      <x:c r="I72" s="66"/>
      <x:c r="J72" s="194" t="str">
        <x:f>IF($A72="","",IFERROR(VLOOKUP($C72,Setup!$A$34:$D$533,2,FALSE),""))</x:f>
      </x:c>
      <x:c r="K72" s="194" t="str">
        <x:f>IF($A72="","",IFERROR(VLOOKUP($C72,Setup!$A$34:$D$533,3,FALSE),""))</x:f>
      </x:c>
      <x:c r="L72" s="206" t="str">
        <x:f>IF($A72="","",SUMIF(Depletion!$A$9:$A$306,$A72,Depletion!$E$9:$E$306))</x:f>
      </x:c>
      <x:c r="M72" s="194" t="str">
        <x:f>IF($A72="","",SUMIF(Depletion!$A$9:$A$306,$A72,Depletion!$C$9:$C$306))</x:f>
      </x:c>
      <x:c r="N72" s="206" t="str">
        <x:f>IF($A72="","",SUMIF(Depletion!$A$9:$A$306,$A72,Depletion!$I$9:$I$306))</x:f>
      </x:c>
      <x:c r="O72" s="206" t="str">
        <x:f>IF($A72="","",$L72-$N72)</x:f>
      </x:c>
      <x:c r="P72" s="210" t="str">
        <x:f>IF($A72="","",IFERROR($O72/$L72,0))</x:f>
      </x:c>
      <x:c r="Q72" s="206" t="str">
        <x:f>IF($A72="","",MAX($L72-$G72,0))</x:f>
      </x:c>
      <x:c r="R72" s="202" t="str">
        <x:f>IF($A72="","",IFERROR($B72+VLOOKUP($F72,Setup!$A$61:$B$80,2,FALSE),""))</x:f>
      </x:c>
      <x:c r="S72" s="194" t="str">
        <x:f>IF($A72="","",IF($L72=0,"Draft",IF($Q72&lt;=0,"Paid",IF($G72&gt;0,"Partial","Unpaid"))))</x:f>
      </x:c>
      <x:c r="T72" s="194" t="str">
        <x:f>IF($A72="","",IF($Q72&lt;=0,0,IF($R72="","",MAX(TODAY()-$R72,0))))</x:f>
      </x:c>
      <x:c r="U72" s="194" t="str">
        <x:f>IF($A72="","",IF($S72="Paid","Closed",IF($R72="","Review",IF(TODAY()&lt;=$R72,"Current",IF($T72&lt;=30,"1-30",IF($T72&lt;=60,"31-60",IF($T72&lt;=90,"61-90","90+")))))))</x:f>
      </x:c>
      <x:c r="V72" s="202" t="str">
        <x:f>IF($A72="","",IF(AND($S72="Paid",$H72&lt;&gt;""),$H72,""))</x:f>
      </x:c>
      <x:c r="W72" s="194" t="str">
        <x:f>IF($A72="","",IF(OR(COUNTIF($A$9:$A$256,$A72)&gt;1,$B72="",$C72="",$D72="",$E72="",$F72="",$J72="",$K72="",$L72&lt;=0,$G72&lt;0,$G72&gt;$L72,AND($S72="Paid",$H72="")),"REVIEW","OK"))</x:f>
      </x:c>
      <x:c r="X72" s="194" t="str">
        <x:f>IF($A72="","",LOWER($A72&amp;" "&amp;$C72&amp;" "&amp;$D72&amp;" "&amp;$S72&amp;" "&amp;$J72&amp;" "&amp;$K72&amp;" "&amp;$I72))</x:f>
      </x:c>
    </x:row>
    <x:row r="73">
      <x:c r="A73" s="66"/>
      <x:c r="B73" s="198"/>
      <x:c r="C73" s="66"/>
      <x:c r="D73" s="66"/>
      <x:c r="E73" s="66"/>
      <x:c r="F73" s="66"/>
      <x:c r="G73" s="74"/>
      <x:c r="H73" s="198"/>
      <x:c r="I73" s="66"/>
      <x:c r="J73" s="194" t="str">
        <x:f>IF($A73="","",IFERROR(VLOOKUP($C73,Setup!$A$34:$D$533,2,FALSE),""))</x:f>
      </x:c>
      <x:c r="K73" s="194" t="str">
        <x:f>IF($A73="","",IFERROR(VLOOKUP($C73,Setup!$A$34:$D$533,3,FALSE),""))</x:f>
      </x:c>
      <x:c r="L73" s="206" t="str">
        <x:f>IF($A73="","",SUMIF(Depletion!$A$9:$A$306,$A73,Depletion!$E$9:$E$306))</x:f>
      </x:c>
      <x:c r="M73" s="194" t="str">
        <x:f>IF($A73="","",SUMIF(Depletion!$A$9:$A$306,$A73,Depletion!$C$9:$C$306))</x:f>
      </x:c>
      <x:c r="N73" s="206" t="str">
        <x:f>IF($A73="","",SUMIF(Depletion!$A$9:$A$306,$A73,Depletion!$I$9:$I$306))</x:f>
      </x:c>
      <x:c r="O73" s="206" t="str">
        <x:f>IF($A73="","",$L73-$N73)</x:f>
      </x:c>
      <x:c r="P73" s="210" t="str">
        <x:f>IF($A73="","",IFERROR($O73/$L73,0))</x:f>
      </x:c>
      <x:c r="Q73" s="206" t="str">
        <x:f>IF($A73="","",MAX($L73-$G73,0))</x:f>
      </x:c>
      <x:c r="R73" s="202" t="str">
        <x:f>IF($A73="","",IFERROR($B73+VLOOKUP($F73,Setup!$A$61:$B$80,2,FALSE),""))</x:f>
      </x:c>
      <x:c r="S73" s="194" t="str">
        <x:f>IF($A73="","",IF($L73=0,"Draft",IF($Q73&lt;=0,"Paid",IF($G73&gt;0,"Partial","Unpaid"))))</x:f>
      </x:c>
      <x:c r="T73" s="194" t="str">
        <x:f>IF($A73="","",IF($Q73&lt;=0,0,IF($R73="","",MAX(TODAY()-$R73,0))))</x:f>
      </x:c>
      <x:c r="U73" s="194" t="str">
        <x:f>IF($A73="","",IF($S73="Paid","Closed",IF($R73="","Review",IF(TODAY()&lt;=$R73,"Current",IF($T73&lt;=30,"1-30",IF($T73&lt;=60,"31-60",IF($T73&lt;=90,"61-90","90+")))))))</x:f>
      </x:c>
      <x:c r="V73" s="202" t="str">
        <x:f>IF($A73="","",IF(AND($S73="Paid",$H73&lt;&gt;""),$H73,""))</x:f>
      </x:c>
      <x:c r="W73" s="194" t="str">
        <x:f>IF($A73="","",IF(OR(COUNTIF($A$9:$A$256,$A73)&gt;1,$B73="",$C73="",$D73="",$E73="",$F73="",$J73="",$K73="",$L73&lt;=0,$G73&lt;0,$G73&gt;$L73,AND($S73="Paid",$H73="")),"REVIEW","OK"))</x:f>
      </x:c>
      <x:c r="X73" s="194" t="str">
        <x:f>IF($A73="","",LOWER($A73&amp;" "&amp;$C73&amp;" "&amp;$D73&amp;" "&amp;$S73&amp;" "&amp;$J73&amp;" "&amp;$K73&amp;" "&amp;$I73))</x:f>
      </x:c>
    </x:row>
    <x:row r="74">
      <x:c r="A74" s="66"/>
      <x:c r="B74" s="198"/>
      <x:c r="C74" s="66"/>
      <x:c r="D74" s="66"/>
      <x:c r="E74" s="66"/>
      <x:c r="F74" s="66"/>
      <x:c r="G74" s="74"/>
      <x:c r="H74" s="198"/>
      <x:c r="I74" s="66"/>
      <x:c r="J74" s="194" t="str">
        <x:f>IF($A74="","",IFERROR(VLOOKUP($C74,Setup!$A$34:$D$533,2,FALSE),""))</x:f>
      </x:c>
      <x:c r="K74" s="194" t="str">
        <x:f>IF($A74="","",IFERROR(VLOOKUP($C74,Setup!$A$34:$D$533,3,FALSE),""))</x:f>
      </x:c>
      <x:c r="L74" s="206" t="str">
        <x:f>IF($A74="","",SUMIF(Depletion!$A$9:$A$306,$A74,Depletion!$E$9:$E$306))</x:f>
      </x:c>
      <x:c r="M74" s="194" t="str">
        <x:f>IF($A74="","",SUMIF(Depletion!$A$9:$A$306,$A74,Depletion!$C$9:$C$306))</x:f>
      </x:c>
      <x:c r="N74" s="206" t="str">
        <x:f>IF($A74="","",SUMIF(Depletion!$A$9:$A$306,$A74,Depletion!$I$9:$I$306))</x:f>
      </x:c>
      <x:c r="O74" s="206" t="str">
        <x:f>IF($A74="","",$L74-$N74)</x:f>
      </x:c>
      <x:c r="P74" s="210" t="str">
        <x:f>IF($A74="","",IFERROR($O74/$L74,0))</x:f>
      </x:c>
      <x:c r="Q74" s="206" t="str">
        <x:f>IF($A74="","",MAX($L74-$G74,0))</x:f>
      </x:c>
      <x:c r="R74" s="202" t="str">
        <x:f>IF($A74="","",IFERROR($B74+VLOOKUP($F74,Setup!$A$61:$B$80,2,FALSE),""))</x:f>
      </x:c>
      <x:c r="S74" s="194" t="str">
        <x:f>IF($A74="","",IF($L74=0,"Draft",IF($Q74&lt;=0,"Paid",IF($G74&gt;0,"Partial","Unpaid"))))</x:f>
      </x:c>
      <x:c r="T74" s="194" t="str">
        <x:f>IF($A74="","",IF($Q74&lt;=0,0,IF($R74="","",MAX(TODAY()-$R74,0))))</x:f>
      </x:c>
      <x:c r="U74" s="194" t="str">
        <x:f>IF($A74="","",IF($S74="Paid","Closed",IF($R74="","Review",IF(TODAY()&lt;=$R74,"Current",IF($T74&lt;=30,"1-30",IF($T74&lt;=60,"31-60",IF($T74&lt;=90,"61-90","90+")))))))</x:f>
      </x:c>
      <x:c r="V74" s="202" t="str">
        <x:f>IF($A74="","",IF(AND($S74="Paid",$H74&lt;&gt;""),$H74,""))</x:f>
      </x:c>
      <x:c r="W74" s="194" t="str">
        <x:f>IF($A74="","",IF(OR(COUNTIF($A$9:$A$256,$A74)&gt;1,$B74="",$C74="",$D74="",$E74="",$F74="",$J74="",$K74="",$L74&lt;=0,$G74&lt;0,$G74&gt;$L74,AND($S74="Paid",$H74="")),"REVIEW","OK"))</x:f>
      </x:c>
      <x:c r="X74" s="194" t="str">
        <x:f>IF($A74="","",LOWER($A74&amp;" "&amp;$C74&amp;" "&amp;$D74&amp;" "&amp;$S74&amp;" "&amp;$J74&amp;" "&amp;$K74&amp;" "&amp;$I74))</x:f>
      </x:c>
    </x:row>
    <x:row r="75">
      <x:c r="A75" s="66"/>
      <x:c r="B75" s="198"/>
      <x:c r="C75" s="66"/>
      <x:c r="D75" s="66"/>
      <x:c r="E75" s="66"/>
      <x:c r="F75" s="66"/>
      <x:c r="G75" s="74"/>
      <x:c r="H75" s="198"/>
      <x:c r="I75" s="66"/>
      <x:c r="J75" s="194" t="str">
        <x:f>IF($A75="","",IFERROR(VLOOKUP($C75,Setup!$A$34:$D$533,2,FALSE),""))</x:f>
      </x:c>
      <x:c r="K75" s="194" t="str">
        <x:f>IF($A75="","",IFERROR(VLOOKUP($C75,Setup!$A$34:$D$533,3,FALSE),""))</x:f>
      </x:c>
      <x:c r="L75" s="206" t="str">
        <x:f>IF($A75="","",SUMIF(Depletion!$A$9:$A$306,$A75,Depletion!$E$9:$E$306))</x:f>
      </x:c>
      <x:c r="M75" s="194" t="str">
        <x:f>IF($A75="","",SUMIF(Depletion!$A$9:$A$306,$A75,Depletion!$C$9:$C$306))</x:f>
      </x:c>
      <x:c r="N75" s="206" t="str">
        <x:f>IF($A75="","",SUMIF(Depletion!$A$9:$A$306,$A75,Depletion!$I$9:$I$306))</x:f>
      </x:c>
      <x:c r="O75" s="206" t="str">
        <x:f>IF($A75="","",$L75-$N75)</x:f>
      </x:c>
      <x:c r="P75" s="210" t="str">
        <x:f>IF($A75="","",IFERROR($O75/$L75,0))</x:f>
      </x:c>
      <x:c r="Q75" s="206" t="str">
        <x:f>IF($A75="","",MAX($L75-$G75,0))</x:f>
      </x:c>
      <x:c r="R75" s="202" t="str">
        <x:f>IF($A75="","",IFERROR($B75+VLOOKUP($F75,Setup!$A$61:$B$80,2,FALSE),""))</x:f>
      </x:c>
      <x:c r="S75" s="194" t="str">
        <x:f>IF($A75="","",IF($L75=0,"Draft",IF($Q75&lt;=0,"Paid",IF($G75&gt;0,"Partial","Unpaid"))))</x:f>
      </x:c>
      <x:c r="T75" s="194" t="str">
        <x:f>IF($A75="","",IF($Q75&lt;=0,0,IF($R75="","",MAX(TODAY()-$R75,0))))</x:f>
      </x:c>
      <x:c r="U75" s="194" t="str">
        <x:f>IF($A75="","",IF($S75="Paid","Closed",IF($R75="","Review",IF(TODAY()&lt;=$R75,"Current",IF($T75&lt;=30,"1-30",IF($T75&lt;=60,"31-60",IF($T75&lt;=90,"61-90","90+")))))))</x:f>
      </x:c>
      <x:c r="V75" s="202" t="str">
        <x:f>IF($A75="","",IF(AND($S75="Paid",$H75&lt;&gt;""),$H75,""))</x:f>
      </x:c>
      <x:c r="W75" s="194" t="str">
        <x:f>IF($A75="","",IF(OR(COUNTIF($A$9:$A$256,$A75)&gt;1,$B75="",$C75="",$D75="",$E75="",$F75="",$J75="",$K75="",$L75&lt;=0,$G75&lt;0,$G75&gt;$L75,AND($S75="Paid",$H75="")),"REVIEW","OK"))</x:f>
      </x:c>
      <x:c r="X75" s="194" t="str">
        <x:f>IF($A75="","",LOWER($A75&amp;" "&amp;$C75&amp;" "&amp;$D75&amp;" "&amp;$S75&amp;" "&amp;$J75&amp;" "&amp;$K75&amp;" "&amp;$I75))</x:f>
      </x:c>
    </x:row>
    <x:row r="76">
      <x:c r="A76" s="66"/>
      <x:c r="B76" s="198"/>
      <x:c r="C76" s="66"/>
      <x:c r="D76" s="66"/>
      <x:c r="E76" s="66"/>
      <x:c r="F76" s="66"/>
      <x:c r="G76" s="74"/>
      <x:c r="H76" s="198"/>
      <x:c r="I76" s="66"/>
      <x:c r="J76" s="194" t="str">
        <x:f>IF($A76="","",IFERROR(VLOOKUP($C76,Setup!$A$34:$D$533,2,FALSE),""))</x:f>
      </x:c>
      <x:c r="K76" s="194" t="str">
        <x:f>IF($A76="","",IFERROR(VLOOKUP($C76,Setup!$A$34:$D$533,3,FALSE),""))</x:f>
      </x:c>
      <x:c r="L76" s="206" t="str">
        <x:f>IF($A76="","",SUMIF(Depletion!$A$9:$A$306,$A76,Depletion!$E$9:$E$306))</x:f>
      </x:c>
      <x:c r="M76" s="194" t="str">
        <x:f>IF($A76="","",SUMIF(Depletion!$A$9:$A$306,$A76,Depletion!$C$9:$C$306))</x:f>
      </x:c>
      <x:c r="N76" s="206" t="str">
        <x:f>IF($A76="","",SUMIF(Depletion!$A$9:$A$306,$A76,Depletion!$I$9:$I$306))</x:f>
      </x:c>
      <x:c r="O76" s="206" t="str">
        <x:f>IF($A76="","",$L76-$N76)</x:f>
      </x:c>
      <x:c r="P76" s="210" t="str">
        <x:f>IF($A76="","",IFERROR($O76/$L76,0))</x:f>
      </x:c>
      <x:c r="Q76" s="206" t="str">
        <x:f>IF($A76="","",MAX($L76-$G76,0))</x:f>
      </x:c>
      <x:c r="R76" s="202" t="str">
        <x:f>IF($A76="","",IFERROR($B76+VLOOKUP($F76,Setup!$A$61:$B$80,2,FALSE),""))</x:f>
      </x:c>
      <x:c r="S76" s="194" t="str">
        <x:f>IF($A76="","",IF($L76=0,"Draft",IF($Q76&lt;=0,"Paid",IF($G76&gt;0,"Partial","Unpaid"))))</x:f>
      </x:c>
      <x:c r="T76" s="194" t="str">
        <x:f>IF($A76="","",IF($Q76&lt;=0,0,IF($R76="","",MAX(TODAY()-$R76,0))))</x:f>
      </x:c>
      <x:c r="U76" s="194" t="str">
        <x:f>IF($A76="","",IF($S76="Paid","Closed",IF($R76="","Review",IF(TODAY()&lt;=$R76,"Current",IF($T76&lt;=30,"1-30",IF($T76&lt;=60,"31-60",IF($T76&lt;=90,"61-90","90+")))))))</x:f>
      </x:c>
      <x:c r="V76" s="202" t="str">
        <x:f>IF($A76="","",IF(AND($S76="Paid",$H76&lt;&gt;""),$H76,""))</x:f>
      </x:c>
      <x:c r="W76" s="194" t="str">
        <x:f>IF($A76="","",IF(OR(COUNTIF($A$9:$A$256,$A76)&gt;1,$B76="",$C76="",$D76="",$E76="",$F76="",$J76="",$K76="",$L76&lt;=0,$G76&lt;0,$G76&gt;$L76,AND($S76="Paid",$H76="")),"REVIEW","OK"))</x:f>
      </x:c>
      <x:c r="X76" s="194" t="str">
        <x:f>IF($A76="","",LOWER($A76&amp;" "&amp;$C76&amp;" "&amp;$D76&amp;" "&amp;$S76&amp;" "&amp;$J76&amp;" "&amp;$K76&amp;" "&amp;$I76))</x:f>
      </x:c>
    </x:row>
    <x:row r="77">
      <x:c r="A77" s="66"/>
      <x:c r="B77" s="198"/>
      <x:c r="C77" s="66"/>
      <x:c r="D77" s="66"/>
      <x:c r="E77" s="66"/>
      <x:c r="F77" s="66"/>
      <x:c r="G77" s="74"/>
      <x:c r="H77" s="198"/>
      <x:c r="I77" s="66"/>
      <x:c r="J77" s="194" t="str">
        <x:f>IF($A77="","",IFERROR(VLOOKUP($C77,Setup!$A$34:$D$533,2,FALSE),""))</x:f>
      </x:c>
      <x:c r="K77" s="194" t="str">
        <x:f>IF($A77="","",IFERROR(VLOOKUP($C77,Setup!$A$34:$D$533,3,FALSE),""))</x:f>
      </x:c>
      <x:c r="L77" s="206" t="str">
        <x:f>IF($A77="","",SUMIF(Depletion!$A$9:$A$306,$A77,Depletion!$E$9:$E$306))</x:f>
      </x:c>
      <x:c r="M77" s="194" t="str">
        <x:f>IF($A77="","",SUMIF(Depletion!$A$9:$A$306,$A77,Depletion!$C$9:$C$306))</x:f>
      </x:c>
      <x:c r="N77" s="206" t="str">
        <x:f>IF($A77="","",SUMIF(Depletion!$A$9:$A$306,$A77,Depletion!$I$9:$I$306))</x:f>
      </x:c>
      <x:c r="O77" s="206" t="str">
        <x:f>IF($A77="","",$L77-$N77)</x:f>
      </x:c>
      <x:c r="P77" s="210" t="str">
        <x:f>IF($A77="","",IFERROR($O77/$L77,0))</x:f>
      </x:c>
      <x:c r="Q77" s="206" t="str">
        <x:f>IF($A77="","",MAX($L77-$G77,0))</x:f>
      </x:c>
      <x:c r="R77" s="202" t="str">
        <x:f>IF($A77="","",IFERROR($B77+VLOOKUP($F77,Setup!$A$61:$B$80,2,FALSE),""))</x:f>
      </x:c>
      <x:c r="S77" s="194" t="str">
        <x:f>IF($A77="","",IF($L77=0,"Draft",IF($Q77&lt;=0,"Paid",IF($G77&gt;0,"Partial","Unpaid"))))</x:f>
      </x:c>
      <x:c r="T77" s="194" t="str">
        <x:f>IF($A77="","",IF($Q77&lt;=0,0,IF($R77="","",MAX(TODAY()-$R77,0))))</x:f>
      </x:c>
      <x:c r="U77" s="194" t="str">
        <x:f>IF($A77="","",IF($S77="Paid","Closed",IF($R77="","Review",IF(TODAY()&lt;=$R77,"Current",IF($T77&lt;=30,"1-30",IF($T77&lt;=60,"31-60",IF($T77&lt;=90,"61-90","90+")))))))</x:f>
      </x:c>
      <x:c r="V77" s="202" t="str">
        <x:f>IF($A77="","",IF(AND($S77="Paid",$H77&lt;&gt;""),$H77,""))</x:f>
      </x:c>
      <x:c r="W77" s="194" t="str">
        <x:f>IF($A77="","",IF(OR(COUNTIF($A$9:$A$256,$A77)&gt;1,$B77="",$C77="",$D77="",$E77="",$F77="",$J77="",$K77="",$L77&lt;=0,$G77&lt;0,$G77&gt;$L77,AND($S77="Paid",$H77="")),"REVIEW","OK"))</x:f>
      </x:c>
      <x:c r="X77" s="194" t="str">
        <x:f>IF($A77="","",LOWER($A77&amp;" "&amp;$C77&amp;" "&amp;$D77&amp;" "&amp;$S77&amp;" "&amp;$J77&amp;" "&amp;$K77&amp;" "&amp;$I77))</x:f>
      </x:c>
    </x:row>
    <x:row r="78">
      <x:c r="A78" s="66"/>
      <x:c r="B78" s="198"/>
      <x:c r="C78" s="66"/>
      <x:c r="D78" s="66"/>
      <x:c r="E78" s="66"/>
      <x:c r="F78" s="66"/>
      <x:c r="G78" s="74"/>
      <x:c r="H78" s="198"/>
      <x:c r="I78" s="66"/>
      <x:c r="J78" s="194" t="str">
        <x:f>IF($A78="","",IFERROR(VLOOKUP($C78,Setup!$A$34:$D$533,2,FALSE),""))</x:f>
      </x:c>
      <x:c r="K78" s="194" t="str">
        <x:f>IF($A78="","",IFERROR(VLOOKUP($C78,Setup!$A$34:$D$533,3,FALSE),""))</x:f>
      </x:c>
      <x:c r="L78" s="206" t="str">
        <x:f>IF($A78="","",SUMIF(Depletion!$A$9:$A$306,$A78,Depletion!$E$9:$E$306))</x:f>
      </x:c>
      <x:c r="M78" s="194" t="str">
        <x:f>IF($A78="","",SUMIF(Depletion!$A$9:$A$306,$A78,Depletion!$C$9:$C$306))</x:f>
      </x:c>
      <x:c r="N78" s="206" t="str">
        <x:f>IF($A78="","",SUMIF(Depletion!$A$9:$A$306,$A78,Depletion!$I$9:$I$306))</x:f>
      </x:c>
      <x:c r="O78" s="206" t="str">
        <x:f>IF($A78="","",$L78-$N78)</x:f>
      </x:c>
      <x:c r="P78" s="210" t="str">
        <x:f>IF($A78="","",IFERROR($O78/$L78,0))</x:f>
      </x:c>
      <x:c r="Q78" s="206" t="str">
        <x:f>IF($A78="","",MAX($L78-$G78,0))</x:f>
      </x:c>
      <x:c r="R78" s="202" t="str">
        <x:f>IF($A78="","",IFERROR($B78+VLOOKUP($F78,Setup!$A$61:$B$80,2,FALSE),""))</x:f>
      </x:c>
      <x:c r="S78" s="194" t="str">
        <x:f>IF($A78="","",IF($L78=0,"Draft",IF($Q78&lt;=0,"Paid",IF($G78&gt;0,"Partial","Unpaid"))))</x:f>
      </x:c>
      <x:c r="T78" s="194" t="str">
        <x:f>IF($A78="","",IF($Q78&lt;=0,0,IF($R78="","",MAX(TODAY()-$R78,0))))</x:f>
      </x:c>
      <x:c r="U78" s="194" t="str">
        <x:f>IF($A78="","",IF($S78="Paid","Closed",IF($R78="","Review",IF(TODAY()&lt;=$R78,"Current",IF($T78&lt;=30,"1-30",IF($T78&lt;=60,"31-60",IF($T78&lt;=90,"61-90","90+")))))))</x:f>
      </x:c>
      <x:c r="V78" s="202" t="str">
        <x:f>IF($A78="","",IF(AND($S78="Paid",$H78&lt;&gt;""),$H78,""))</x:f>
      </x:c>
      <x:c r="W78" s="194" t="str">
        <x:f>IF($A78="","",IF(OR(COUNTIF($A$9:$A$256,$A78)&gt;1,$B78="",$C78="",$D78="",$E78="",$F78="",$J78="",$K78="",$L78&lt;=0,$G78&lt;0,$G78&gt;$L78,AND($S78="Paid",$H78="")),"REVIEW","OK"))</x:f>
      </x:c>
      <x:c r="X78" s="194" t="str">
        <x:f>IF($A78="","",LOWER($A78&amp;" "&amp;$C78&amp;" "&amp;$D78&amp;" "&amp;$S78&amp;" "&amp;$J78&amp;" "&amp;$K78&amp;" "&amp;$I78))</x:f>
      </x:c>
    </x:row>
    <x:row r="79">
      <x:c r="A79" s="66"/>
      <x:c r="B79" s="198"/>
      <x:c r="C79" s="66"/>
      <x:c r="D79" s="66"/>
      <x:c r="E79" s="66"/>
      <x:c r="F79" s="66"/>
      <x:c r="G79" s="74"/>
      <x:c r="H79" s="198"/>
      <x:c r="I79" s="66"/>
      <x:c r="J79" s="194" t="str">
        <x:f>IF($A79="","",IFERROR(VLOOKUP($C79,Setup!$A$34:$D$533,2,FALSE),""))</x:f>
      </x:c>
      <x:c r="K79" s="194" t="str">
        <x:f>IF($A79="","",IFERROR(VLOOKUP($C79,Setup!$A$34:$D$533,3,FALSE),""))</x:f>
      </x:c>
      <x:c r="L79" s="206" t="str">
        <x:f>IF($A79="","",SUMIF(Depletion!$A$9:$A$306,$A79,Depletion!$E$9:$E$306))</x:f>
      </x:c>
      <x:c r="M79" s="194" t="str">
        <x:f>IF($A79="","",SUMIF(Depletion!$A$9:$A$306,$A79,Depletion!$C$9:$C$306))</x:f>
      </x:c>
      <x:c r="N79" s="206" t="str">
        <x:f>IF($A79="","",SUMIF(Depletion!$A$9:$A$306,$A79,Depletion!$I$9:$I$306))</x:f>
      </x:c>
      <x:c r="O79" s="206" t="str">
        <x:f>IF($A79="","",$L79-$N79)</x:f>
      </x:c>
      <x:c r="P79" s="210" t="str">
        <x:f>IF($A79="","",IFERROR($O79/$L79,0))</x:f>
      </x:c>
      <x:c r="Q79" s="206" t="str">
        <x:f>IF($A79="","",MAX($L79-$G79,0))</x:f>
      </x:c>
      <x:c r="R79" s="202" t="str">
        <x:f>IF($A79="","",IFERROR($B79+VLOOKUP($F79,Setup!$A$61:$B$80,2,FALSE),""))</x:f>
      </x:c>
      <x:c r="S79" s="194" t="str">
        <x:f>IF($A79="","",IF($L79=0,"Draft",IF($Q79&lt;=0,"Paid",IF($G79&gt;0,"Partial","Unpaid"))))</x:f>
      </x:c>
      <x:c r="T79" s="194" t="str">
        <x:f>IF($A79="","",IF($Q79&lt;=0,0,IF($R79="","",MAX(TODAY()-$R79,0))))</x:f>
      </x:c>
      <x:c r="U79" s="194" t="str">
        <x:f>IF($A79="","",IF($S79="Paid","Closed",IF($R79="","Review",IF(TODAY()&lt;=$R79,"Current",IF($T79&lt;=30,"1-30",IF($T79&lt;=60,"31-60",IF($T79&lt;=90,"61-90","90+")))))))</x:f>
      </x:c>
      <x:c r="V79" s="202" t="str">
        <x:f>IF($A79="","",IF(AND($S79="Paid",$H79&lt;&gt;""),$H79,""))</x:f>
      </x:c>
      <x:c r="W79" s="194" t="str">
        <x:f>IF($A79="","",IF(OR(COUNTIF($A$9:$A$256,$A79)&gt;1,$B79="",$C79="",$D79="",$E79="",$F79="",$J79="",$K79="",$L79&lt;=0,$G79&lt;0,$G79&gt;$L79,AND($S79="Paid",$H79="")),"REVIEW","OK"))</x:f>
      </x:c>
      <x:c r="X79" s="194" t="str">
        <x:f>IF($A79="","",LOWER($A79&amp;" "&amp;$C79&amp;" "&amp;$D79&amp;" "&amp;$S79&amp;" "&amp;$J79&amp;" "&amp;$K79&amp;" "&amp;$I79))</x:f>
      </x:c>
    </x:row>
    <x:row r="80">
      <x:c r="A80" s="66"/>
      <x:c r="B80" s="198"/>
      <x:c r="C80" s="66"/>
      <x:c r="D80" s="66"/>
      <x:c r="E80" s="66"/>
      <x:c r="F80" s="66"/>
      <x:c r="G80" s="74"/>
      <x:c r="H80" s="198"/>
      <x:c r="I80" s="66"/>
      <x:c r="J80" s="194" t="str">
        <x:f>IF($A80="","",IFERROR(VLOOKUP($C80,Setup!$A$34:$D$533,2,FALSE),""))</x:f>
      </x:c>
      <x:c r="K80" s="194" t="str">
        <x:f>IF($A80="","",IFERROR(VLOOKUP($C80,Setup!$A$34:$D$533,3,FALSE),""))</x:f>
      </x:c>
      <x:c r="L80" s="206" t="str">
        <x:f>IF($A80="","",SUMIF(Depletion!$A$9:$A$306,$A80,Depletion!$E$9:$E$306))</x:f>
      </x:c>
      <x:c r="M80" s="194" t="str">
        <x:f>IF($A80="","",SUMIF(Depletion!$A$9:$A$306,$A80,Depletion!$C$9:$C$306))</x:f>
      </x:c>
      <x:c r="N80" s="206" t="str">
        <x:f>IF($A80="","",SUMIF(Depletion!$A$9:$A$306,$A80,Depletion!$I$9:$I$306))</x:f>
      </x:c>
      <x:c r="O80" s="206" t="str">
        <x:f>IF($A80="","",$L80-$N80)</x:f>
      </x:c>
      <x:c r="P80" s="210" t="str">
        <x:f>IF($A80="","",IFERROR($O80/$L80,0))</x:f>
      </x:c>
      <x:c r="Q80" s="206" t="str">
        <x:f>IF($A80="","",MAX($L80-$G80,0))</x:f>
      </x:c>
      <x:c r="R80" s="202" t="str">
        <x:f>IF($A80="","",IFERROR($B80+VLOOKUP($F80,Setup!$A$61:$B$80,2,FALSE),""))</x:f>
      </x:c>
      <x:c r="S80" s="194" t="str">
        <x:f>IF($A80="","",IF($L80=0,"Draft",IF($Q80&lt;=0,"Paid",IF($G80&gt;0,"Partial","Unpaid"))))</x:f>
      </x:c>
      <x:c r="T80" s="194" t="str">
        <x:f>IF($A80="","",IF($Q80&lt;=0,0,IF($R80="","",MAX(TODAY()-$R80,0))))</x:f>
      </x:c>
      <x:c r="U80" s="194" t="str">
        <x:f>IF($A80="","",IF($S80="Paid","Closed",IF($R80="","Review",IF(TODAY()&lt;=$R80,"Current",IF($T80&lt;=30,"1-30",IF($T80&lt;=60,"31-60",IF($T80&lt;=90,"61-90","90+")))))))</x:f>
      </x:c>
      <x:c r="V80" s="202" t="str">
        <x:f>IF($A80="","",IF(AND($S80="Paid",$H80&lt;&gt;""),$H80,""))</x:f>
      </x:c>
      <x:c r="W80" s="194" t="str">
        <x:f>IF($A80="","",IF(OR(COUNTIF($A$9:$A$256,$A80)&gt;1,$B80="",$C80="",$D80="",$E80="",$F80="",$J80="",$K80="",$L80&lt;=0,$G80&lt;0,$G80&gt;$L80,AND($S80="Paid",$H80="")),"REVIEW","OK"))</x:f>
      </x:c>
      <x:c r="X80" s="194" t="str">
        <x:f>IF($A80="","",LOWER($A80&amp;" "&amp;$C80&amp;" "&amp;$D80&amp;" "&amp;$S80&amp;" "&amp;$J80&amp;" "&amp;$K80&amp;" "&amp;$I80))</x:f>
      </x:c>
    </x:row>
    <x:row r="81">
      <x:c r="A81" s="66"/>
      <x:c r="B81" s="198"/>
      <x:c r="C81" s="66"/>
      <x:c r="D81" s="66"/>
      <x:c r="E81" s="66"/>
      <x:c r="F81" s="66"/>
      <x:c r="G81" s="74"/>
      <x:c r="H81" s="198"/>
      <x:c r="I81" s="66"/>
      <x:c r="J81" s="194" t="str">
        <x:f>IF($A81="","",IFERROR(VLOOKUP($C81,Setup!$A$34:$D$533,2,FALSE),""))</x:f>
      </x:c>
      <x:c r="K81" s="194" t="str">
        <x:f>IF($A81="","",IFERROR(VLOOKUP($C81,Setup!$A$34:$D$533,3,FALSE),""))</x:f>
      </x:c>
      <x:c r="L81" s="206" t="str">
        <x:f>IF($A81="","",SUMIF(Depletion!$A$9:$A$306,$A81,Depletion!$E$9:$E$306))</x:f>
      </x:c>
      <x:c r="M81" s="194" t="str">
        <x:f>IF($A81="","",SUMIF(Depletion!$A$9:$A$306,$A81,Depletion!$C$9:$C$306))</x:f>
      </x:c>
      <x:c r="N81" s="206" t="str">
        <x:f>IF($A81="","",SUMIF(Depletion!$A$9:$A$306,$A81,Depletion!$I$9:$I$306))</x:f>
      </x:c>
      <x:c r="O81" s="206" t="str">
        <x:f>IF($A81="","",$L81-$N81)</x:f>
      </x:c>
      <x:c r="P81" s="210" t="str">
        <x:f>IF($A81="","",IFERROR($O81/$L81,0))</x:f>
      </x:c>
      <x:c r="Q81" s="206" t="str">
        <x:f>IF($A81="","",MAX($L81-$G81,0))</x:f>
      </x:c>
      <x:c r="R81" s="202" t="str">
        <x:f>IF($A81="","",IFERROR($B81+VLOOKUP($F81,Setup!$A$61:$B$80,2,FALSE),""))</x:f>
      </x:c>
      <x:c r="S81" s="194" t="str">
        <x:f>IF($A81="","",IF($L81=0,"Draft",IF($Q81&lt;=0,"Paid",IF($G81&gt;0,"Partial","Unpaid"))))</x:f>
      </x:c>
      <x:c r="T81" s="194" t="str">
        <x:f>IF($A81="","",IF($Q81&lt;=0,0,IF($R81="","",MAX(TODAY()-$R81,0))))</x:f>
      </x:c>
      <x:c r="U81" s="194" t="str">
        <x:f>IF($A81="","",IF($S81="Paid","Closed",IF($R81="","Review",IF(TODAY()&lt;=$R81,"Current",IF($T81&lt;=30,"1-30",IF($T81&lt;=60,"31-60",IF($T81&lt;=90,"61-90","90+")))))))</x:f>
      </x:c>
      <x:c r="V81" s="202" t="str">
        <x:f>IF($A81="","",IF(AND($S81="Paid",$H81&lt;&gt;""),$H81,""))</x:f>
      </x:c>
      <x:c r="W81" s="194" t="str">
        <x:f>IF($A81="","",IF(OR(COUNTIF($A$9:$A$256,$A81)&gt;1,$B81="",$C81="",$D81="",$E81="",$F81="",$J81="",$K81="",$L81&lt;=0,$G81&lt;0,$G81&gt;$L81,AND($S81="Paid",$H81="")),"REVIEW","OK"))</x:f>
      </x:c>
      <x:c r="X81" s="194" t="str">
        <x:f>IF($A81="","",LOWER($A81&amp;" "&amp;$C81&amp;" "&amp;$D81&amp;" "&amp;$S81&amp;" "&amp;$J81&amp;" "&amp;$K81&amp;" "&amp;$I81))</x:f>
      </x:c>
    </x:row>
    <x:row r="82">
      <x:c r="A82" s="66"/>
      <x:c r="B82" s="198"/>
      <x:c r="C82" s="66"/>
      <x:c r="D82" s="66"/>
      <x:c r="E82" s="66"/>
      <x:c r="F82" s="66"/>
      <x:c r="G82" s="74"/>
      <x:c r="H82" s="198"/>
      <x:c r="I82" s="66"/>
      <x:c r="J82" s="194" t="str">
        <x:f>IF($A82="","",IFERROR(VLOOKUP($C82,Setup!$A$34:$D$533,2,FALSE),""))</x:f>
      </x:c>
      <x:c r="K82" s="194" t="str">
        <x:f>IF($A82="","",IFERROR(VLOOKUP($C82,Setup!$A$34:$D$533,3,FALSE),""))</x:f>
      </x:c>
      <x:c r="L82" s="206" t="str">
        <x:f>IF($A82="","",SUMIF(Depletion!$A$9:$A$306,$A82,Depletion!$E$9:$E$306))</x:f>
      </x:c>
      <x:c r="M82" s="194" t="str">
        <x:f>IF($A82="","",SUMIF(Depletion!$A$9:$A$306,$A82,Depletion!$C$9:$C$306))</x:f>
      </x:c>
      <x:c r="N82" s="206" t="str">
        <x:f>IF($A82="","",SUMIF(Depletion!$A$9:$A$306,$A82,Depletion!$I$9:$I$306))</x:f>
      </x:c>
      <x:c r="O82" s="206" t="str">
        <x:f>IF($A82="","",$L82-$N82)</x:f>
      </x:c>
      <x:c r="P82" s="210" t="str">
        <x:f>IF($A82="","",IFERROR($O82/$L82,0))</x:f>
      </x:c>
      <x:c r="Q82" s="206" t="str">
        <x:f>IF($A82="","",MAX($L82-$G82,0))</x:f>
      </x:c>
      <x:c r="R82" s="202" t="str">
        <x:f>IF($A82="","",IFERROR($B82+VLOOKUP($F82,Setup!$A$61:$B$80,2,FALSE),""))</x:f>
      </x:c>
      <x:c r="S82" s="194" t="str">
        <x:f>IF($A82="","",IF($L82=0,"Draft",IF($Q82&lt;=0,"Paid",IF($G82&gt;0,"Partial","Unpaid"))))</x:f>
      </x:c>
      <x:c r="T82" s="194" t="str">
        <x:f>IF($A82="","",IF($Q82&lt;=0,0,IF($R82="","",MAX(TODAY()-$R82,0))))</x:f>
      </x:c>
      <x:c r="U82" s="194" t="str">
        <x:f>IF($A82="","",IF($S82="Paid","Closed",IF($R82="","Review",IF(TODAY()&lt;=$R82,"Current",IF($T82&lt;=30,"1-30",IF($T82&lt;=60,"31-60",IF($T82&lt;=90,"61-90","90+")))))))</x:f>
      </x:c>
      <x:c r="V82" s="202" t="str">
        <x:f>IF($A82="","",IF(AND($S82="Paid",$H82&lt;&gt;""),$H82,""))</x:f>
      </x:c>
      <x:c r="W82" s="194" t="str">
        <x:f>IF($A82="","",IF(OR(COUNTIF($A$9:$A$256,$A82)&gt;1,$B82="",$C82="",$D82="",$E82="",$F82="",$J82="",$K82="",$L82&lt;=0,$G82&lt;0,$G82&gt;$L82,AND($S82="Paid",$H82="")),"REVIEW","OK"))</x:f>
      </x:c>
      <x:c r="X82" s="194" t="str">
        <x:f>IF($A82="","",LOWER($A82&amp;" "&amp;$C82&amp;" "&amp;$D82&amp;" "&amp;$S82&amp;" "&amp;$J82&amp;" "&amp;$K82&amp;" "&amp;$I82))</x:f>
      </x:c>
    </x:row>
    <x:row r="83">
      <x:c r="A83" s="66"/>
      <x:c r="B83" s="198"/>
      <x:c r="C83" s="66"/>
      <x:c r="D83" s="66"/>
      <x:c r="E83" s="66"/>
      <x:c r="F83" s="66"/>
      <x:c r="G83" s="74"/>
      <x:c r="H83" s="198"/>
      <x:c r="I83" s="66"/>
      <x:c r="J83" s="194" t="str">
        <x:f>IF($A83="","",IFERROR(VLOOKUP($C83,Setup!$A$34:$D$533,2,FALSE),""))</x:f>
      </x:c>
      <x:c r="K83" s="194" t="str">
        <x:f>IF($A83="","",IFERROR(VLOOKUP($C83,Setup!$A$34:$D$533,3,FALSE),""))</x:f>
      </x:c>
      <x:c r="L83" s="206" t="str">
        <x:f>IF($A83="","",SUMIF(Depletion!$A$9:$A$306,$A83,Depletion!$E$9:$E$306))</x:f>
      </x:c>
      <x:c r="M83" s="194" t="str">
        <x:f>IF($A83="","",SUMIF(Depletion!$A$9:$A$306,$A83,Depletion!$C$9:$C$306))</x:f>
      </x:c>
      <x:c r="N83" s="206" t="str">
        <x:f>IF($A83="","",SUMIF(Depletion!$A$9:$A$306,$A83,Depletion!$I$9:$I$306))</x:f>
      </x:c>
      <x:c r="O83" s="206" t="str">
        <x:f>IF($A83="","",$L83-$N83)</x:f>
      </x:c>
      <x:c r="P83" s="210" t="str">
        <x:f>IF($A83="","",IFERROR($O83/$L83,0))</x:f>
      </x:c>
      <x:c r="Q83" s="206" t="str">
        <x:f>IF($A83="","",MAX($L83-$G83,0))</x:f>
      </x:c>
      <x:c r="R83" s="202" t="str">
        <x:f>IF($A83="","",IFERROR($B83+VLOOKUP($F83,Setup!$A$61:$B$80,2,FALSE),""))</x:f>
      </x:c>
      <x:c r="S83" s="194" t="str">
        <x:f>IF($A83="","",IF($L83=0,"Draft",IF($Q83&lt;=0,"Paid",IF($G83&gt;0,"Partial","Unpaid"))))</x:f>
      </x:c>
      <x:c r="T83" s="194" t="str">
        <x:f>IF($A83="","",IF($Q83&lt;=0,0,IF($R83="","",MAX(TODAY()-$R83,0))))</x:f>
      </x:c>
      <x:c r="U83" s="194" t="str">
        <x:f>IF($A83="","",IF($S83="Paid","Closed",IF($R83="","Review",IF(TODAY()&lt;=$R83,"Current",IF($T83&lt;=30,"1-30",IF($T83&lt;=60,"31-60",IF($T83&lt;=90,"61-90","90+")))))))</x:f>
      </x:c>
      <x:c r="V83" s="202" t="str">
        <x:f>IF($A83="","",IF(AND($S83="Paid",$H83&lt;&gt;""),$H83,""))</x:f>
      </x:c>
      <x:c r="W83" s="194" t="str">
        <x:f>IF($A83="","",IF(OR(COUNTIF($A$9:$A$256,$A83)&gt;1,$B83="",$C83="",$D83="",$E83="",$F83="",$J83="",$K83="",$L83&lt;=0,$G83&lt;0,$G83&gt;$L83,AND($S83="Paid",$H83="")),"REVIEW","OK"))</x:f>
      </x:c>
      <x:c r="X83" s="194" t="str">
        <x:f>IF($A83="","",LOWER($A83&amp;" "&amp;$C83&amp;" "&amp;$D83&amp;" "&amp;$S83&amp;" "&amp;$J83&amp;" "&amp;$K83&amp;" "&amp;$I83))</x:f>
      </x:c>
    </x:row>
    <x:row r="84">
      <x:c r="A84" s="66"/>
      <x:c r="B84" s="198"/>
      <x:c r="C84" s="66"/>
      <x:c r="D84" s="66"/>
      <x:c r="E84" s="66"/>
      <x:c r="F84" s="66"/>
      <x:c r="G84" s="74"/>
      <x:c r="H84" s="198"/>
      <x:c r="I84" s="66"/>
      <x:c r="J84" s="194" t="str">
        <x:f>IF($A84="","",IFERROR(VLOOKUP($C84,Setup!$A$34:$D$533,2,FALSE),""))</x:f>
      </x:c>
      <x:c r="K84" s="194" t="str">
        <x:f>IF($A84="","",IFERROR(VLOOKUP($C84,Setup!$A$34:$D$533,3,FALSE),""))</x:f>
      </x:c>
      <x:c r="L84" s="206" t="str">
        <x:f>IF($A84="","",SUMIF(Depletion!$A$9:$A$306,$A84,Depletion!$E$9:$E$306))</x:f>
      </x:c>
      <x:c r="M84" s="194" t="str">
        <x:f>IF($A84="","",SUMIF(Depletion!$A$9:$A$306,$A84,Depletion!$C$9:$C$306))</x:f>
      </x:c>
      <x:c r="N84" s="206" t="str">
        <x:f>IF($A84="","",SUMIF(Depletion!$A$9:$A$306,$A84,Depletion!$I$9:$I$306))</x:f>
      </x:c>
      <x:c r="O84" s="206" t="str">
        <x:f>IF($A84="","",$L84-$N84)</x:f>
      </x:c>
      <x:c r="P84" s="210" t="str">
        <x:f>IF($A84="","",IFERROR($O84/$L84,0))</x:f>
      </x:c>
      <x:c r="Q84" s="206" t="str">
        <x:f>IF($A84="","",MAX($L84-$G84,0))</x:f>
      </x:c>
      <x:c r="R84" s="202" t="str">
        <x:f>IF($A84="","",IFERROR($B84+VLOOKUP($F84,Setup!$A$61:$B$80,2,FALSE),""))</x:f>
      </x:c>
      <x:c r="S84" s="194" t="str">
        <x:f>IF($A84="","",IF($L84=0,"Draft",IF($Q84&lt;=0,"Paid",IF($G84&gt;0,"Partial","Unpaid"))))</x:f>
      </x:c>
      <x:c r="T84" s="194" t="str">
        <x:f>IF($A84="","",IF($Q84&lt;=0,0,IF($R84="","",MAX(TODAY()-$R84,0))))</x:f>
      </x:c>
      <x:c r="U84" s="194" t="str">
        <x:f>IF($A84="","",IF($S84="Paid","Closed",IF($R84="","Review",IF(TODAY()&lt;=$R84,"Current",IF($T84&lt;=30,"1-30",IF($T84&lt;=60,"31-60",IF($T84&lt;=90,"61-90","90+")))))))</x:f>
      </x:c>
      <x:c r="V84" s="202" t="str">
        <x:f>IF($A84="","",IF(AND($S84="Paid",$H84&lt;&gt;""),$H84,""))</x:f>
      </x:c>
      <x:c r="W84" s="194" t="str">
        <x:f>IF($A84="","",IF(OR(COUNTIF($A$9:$A$256,$A84)&gt;1,$B84="",$C84="",$D84="",$E84="",$F84="",$J84="",$K84="",$L84&lt;=0,$G84&lt;0,$G84&gt;$L84,AND($S84="Paid",$H84="")),"REVIEW","OK"))</x:f>
      </x:c>
      <x:c r="X84" s="194" t="str">
        <x:f>IF($A84="","",LOWER($A84&amp;" "&amp;$C84&amp;" "&amp;$D84&amp;" "&amp;$S84&amp;" "&amp;$J84&amp;" "&amp;$K84&amp;" "&amp;$I84))</x:f>
      </x:c>
    </x:row>
    <x:row r="85">
      <x:c r="A85" s="66"/>
      <x:c r="B85" s="198"/>
      <x:c r="C85" s="66"/>
      <x:c r="D85" s="66"/>
      <x:c r="E85" s="66"/>
      <x:c r="F85" s="66"/>
      <x:c r="G85" s="74"/>
      <x:c r="H85" s="198"/>
      <x:c r="I85" s="66"/>
      <x:c r="J85" s="194" t="str">
        <x:f>IF($A85="","",IFERROR(VLOOKUP($C85,Setup!$A$34:$D$533,2,FALSE),""))</x:f>
      </x:c>
      <x:c r="K85" s="194" t="str">
        <x:f>IF($A85="","",IFERROR(VLOOKUP($C85,Setup!$A$34:$D$533,3,FALSE),""))</x:f>
      </x:c>
      <x:c r="L85" s="206" t="str">
        <x:f>IF($A85="","",SUMIF(Depletion!$A$9:$A$306,$A85,Depletion!$E$9:$E$306))</x:f>
      </x:c>
      <x:c r="M85" s="194" t="str">
        <x:f>IF($A85="","",SUMIF(Depletion!$A$9:$A$306,$A85,Depletion!$C$9:$C$306))</x:f>
      </x:c>
      <x:c r="N85" s="206" t="str">
        <x:f>IF($A85="","",SUMIF(Depletion!$A$9:$A$306,$A85,Depletion!$I$9:$I$306))</x:f>
      </x:c>
      <x:c r="O85" s="206" t="str">
        <x:f>IF($A85="","",$L85-$N85)</x:f>
      </x:c>
      <x:c r="P85" s="210" t="str">
        <x:f>IF($A85="","",IFERROR($O85/$L85,0))</x:f>
      </x:c>
      <x:c r="Q85" s="206" t="str">
        <x:f>IF($A85="","",MAX($L85-$G85,0))</x:f>
      </x:c>
      <x:c r="R85" s="202" t="str">
        <x:f>IF($A85="","",IFERROR($B85+VLOOKUP($F85,Setup!$A$61:$B$80,2,FALSE),""))</x:f>
      </x:c>
      <x:c r="S85" s="194" t="str">
        <x:f>IF($A85="","",IF($L85=0,"Draft",IF($Q85&lt;=0,"Paid",IF($G85&gt;0,"Partial","Unpaid"))))</x:f>
      </x:c>
      <x:c r="T85" s="194" t="str">
        <x:f>IF($A85="","",IF($Q85&lt;=0,0,IF($R85="","",MAX(TODAY()-$R85,0))))</x:f>
      </x:c>
      <x:c r="U85" s="194" t="str">
        <x:f>IF($A85="","",IF($S85="Paid","Closed",IF($R85="","Review",IF(TODAY()&lt;=$R85,"Current",IF($T85&lt;=30,"1-30",IF($T85&lt;=60,"31-60",IF($T85&lt;=90,"61-90","90+")))))))</x:f>
      </x:c>
      <x:c r="V85" s="202" t="str">
        <x:f>IF($A85="","",IF(AND($S85="Paid",$H85&lt;&gt;""),$H85,""))</x:f>
      </x:c>
      <x:c r="W85" s="194" t="str">
        <x:f>IF($A85="","",IF(OR(COUNTIF($A$9:$A$256,$A85)&gt;1,$B85="",$C85="",$D85="",$E85="",$F85="",$J85="",$K85="",$L85&lt;=0,$G85&lt;0,$G85&gt;$L85,AND($S85="Paid",$H85="")),"REVIEW","OK"))</x:f>
      </x:c>
      <x:c r="X85" s="194" t="str">
        <x:f>IF($A85="","",LOWER($A85&amp;" "&amp;$C85&amp;" "&amp;$D85&amp;" "&amp;$S85&amp;" "&amp;$J85&amp;" "&amp;$K85&amp;" "&amp;$I85))</x:f>
      </x:c>
    </x:row>
    <x:row r="86">
      <x:c r="A86" s="66"/>
      <x:c r="B86" s="198"/>
      <x:c r="C86" s="66"/>
      <x:c r="D86" s="66"/>
      <x:c r="E86" s="66"/>
      <x:c r="F86" s="66"/>
      <x:c r="G86" s="74"/>
      <x:c r="H86" s="198"/>
      <x:c r="I86" s="66"/>
      <x:c r="J86" s="194" t="str">
        <x:f>IF($A86="","",IFERROR(VLOOKUP($C86,Setup!$A$34:$D$533,2,FALSE),""))</x:f>
      </x:c>
      <x:c r="K86" s="194" t="str">
        <x:f>IF($A86="","",IFERROR(VLOOKUP($C86,Setup!$A$34:$D$533,3,FALSE),""))</x:f>
      </x:c>
      <x:c r="L86" s="206" t="str">
        <x:f>IF($A86="","",SUMIF(Depletion!$A$9:$A$306,$A86,Depletion!$E$9:$E$306))</x:f>
      </x:c>
      <x:c r="M86" s="194" t="str">
        <x:f>IF($A86="","",SUMIF(Depletion!$A$9:$A$306,$A86,Depletion!$C$9:$C$306))</x:f>
      </x:c>
      <x:c r="N86" s="206" t="str">
        <x:f>IF($A86="","",SUMIF(Depletion!$A$9:$A$306,$A86,Depletion!$I$9:$I$306))</x:f>
      </x:c>
      <x:c r="O86" s="206" t="str">
        <x:f>IF($A86="","",$L86-$N86)</x:f>
      </x:c>
      <x:c r="P86" s="210" t="str">
        <x:f>IF($A86="","",IFERROR($O86/$L86,0))</x:f>
      </x:c>
      <x:c r="Q86" s="206" t="str">
        <x:f>IF($A86="","",MAX($L86-$G86,0))</x:f>
      </x:c>
      <x:c r="R86" s="202" t="str">
        <x:f>IF($A86="","",IFERROR($B86+VLOOKUP($F86,Setup!$A$61:$B$80,2,FALSE),""))</x:f>
      </x:c>
      <x:c r="S86" s="194" t="str">
        <x:f>IF($A86="","",IF($L86=0,"Draft",IF($Q86&lt;=0,"Paid",IF($G86&gt;0,"Partial","Unpaid"))))</x:f>
      </x:c>
      <x:c r="T86" s="194" t="str">
        <x:f>IF($A86="","",IF($Q86&lt;=0,0,IF($R86="","",MAX(TODAY()-$R86,0))))</x:f>
      </x:c>
      <x:c r="U86" s="194" t="str">
        <x:f>IF($A86="","",IF($S86="Paid","Closed",IF($R86="","Review",IF(TODAY()&lt;=$R86,"Current",IF($T86&lt;=30,"1-30",IF($T86&lt;=60,"31-60",IF($T86&lt;=90,"61-90","90+")))))))</x:f>
      </x:c>
      <x:c r="V86" s="202" t="str">
        <x:f>IF($A86="","",IF(AND($S86="Paid",$H86&lt;&gt;""),$H86,""))</x:f>
      </x:c>
      <x:c r="W86" s="194" t="str">
        <x:f>IF($A86="","",IF(OR(COUNTIF($A$9:$A$256,$A86)&gt;1,$B86="",$C86="",$D86="",$E86="",$F86="",$J86="",$K86="",$L86&lt;=0,$G86&lt;0,$G86&gt;$L86,AND($S86="Paid",$H86="")),"REVIEW","OK"))</x:f>
      </x:c>
      <x:c r="X86" s="194" t="str">
        <x:f>IF($A86="","",LOWER($A86&amp;" "&amp;$C86&amp;" "&amp;$D86&amp;" "&amp;$S86&amp;" "&amp;$J86&amp;" "&amp;$K86&amp;" "&amp;$I86))</x:f>
      </x:c>
    </x:row>
    <x:row r="87">
      <x:c r="A87" s="66"/>
      <x:c r="B87" s="198"/>
      <x:c r="C87" s="66"/>
      <x:c r="D87" s="66"/>
      <x:c r="E87" s="66"/>
      <x:c r="F87" s="66"/>
      <x:c r="G87" s="74"/>
      <x:c r="H87" s="198"/>
      <x:c r="I87" s="66"/>
      <x:c r="J87" s="194" t="str">
        <x:f>IF($A87="","",IFERROR(VLOOKUP($C87,Setup!$A$34:$D$533,2,FALSE),""))</x:f>
      </x:c>
      <x:c r="K87" s="194" t="str">
        <x:f>IF($A87="","",IFERROR(VLOOKUP($C87,Setup!$A$34:$D$533,3,FALSE),""))</x:f>
      </x:c>
      <x:c r="L87" s="206" t="str">
        <x:f>IF($A87="","",SUMIF(Depletion!$A$9:$A$306,$A87,Depletion!$E$9:$E$306))</x:f>
      </x:c>
      <x:c r="M87" s="194" t="str">
        <x:f>IF($A87="","",SUMIF(Depletion!$A$9:$A$306,$A87,Depletion!$C$9:$C$306))</x:f>
      </x:c>
      <x:c r="N87" s="206" t="str">
        <x:f>IF($A87="","",SUMIF(Depletion!$A$9:$A$306,$A87,Depletion!$I$9:$I$306))</x:f>
      </x:c>
      <x:c r="O87" s="206" t="str">
        <x:f>IF($A87="","",$L87-$N87)</x:f>
      </x:c>
      <x:c r="P87" s="210" t="str">
        <x:f>IF($A87="","",IFERROR($O87/$L87,0))</x:f>
      </x:c>
      <x:c r="Q87" s="206" t="str">
        <x:f>IF($A87="","",MAX($L87-$G87,0))</x:f>
      </x:c>
      <x:c r="R87" s="202" t="str">
        <x:f>IF($A87="","",IFERROR($B87+VLOOKUP($F87,Setup!$A$61:$B$80,2,FALSE),""))</x:f>
      </x:c>
      <x:c r="S87" s="194" t="str">
        <x:f>IF($A87="","",IF($L87=0,"Draft",IF($Q87&lt;=0,"Paid",IF($G87&gt;0,"Partial","Unpaid"))))</x:f>
      </x:c>
      <x:c r="T87" s="194" t="str">
        <x:f>IF($A87="","",IF($Q87&lt;=0,0,IF($R87="","",MAX(TODAY()-$R87,0))))</x:f>
      </x:c>
      <x:c r="U87" s="194" t="str">
        <x:f>IF($A87="","",IF($S87="Paid","Closed",IF($R87="","Review",IF(TODAY()&lt;=$R87,"Current",IF($T87&lt;=30,"1-30",IF($T87&lt;=60,"31-60",IF($T87&lt;=90,"61-90","90+")))))))</x:f>
      </x:c>
      <x:c r="V87" s="202" t="str">
        <x:f>IF($A87="","",IF(AND($S87="Paid",$H87&lt;&gt;""),$H87,""))</x:f>
      </x:c>
      <x:c r="W87" s="194" t="str">
        <x:f>IF($A87="","",IF(OR(COUNTIF($A$9:$A$256,$A87)&gt;1,$B87="",$C87="",$D87="",$E87="",$F87="",$J87="",$K87="",$L87&lt;=0,$G87&lt;0,$G87&gt;$L87,AND($S87="Paid",$H87="")),"REVIEW","OK"))</x:f>
      </x:c>
      <x:c r="X87" s="194" t="str">
        <x:f>IF($A87="","",LOWER($A87&amp;" "&amp;$C87&amp;" "&amp;$D87&amp;" "&amp;$S87&amp;" "&amp;$J87&amp;" "&amp;$K87&amp;" "&amp;$I87))</x:f>
      </x:c>
    </x:row>
    <x:row r="88">
      <x:c r="A88" s="66"/>
      <x:c r="B88" s="198"/>
      <x:c r="C88" s="66"/>
      <x:c r="D88" s="66"/>
      <x:c r="E88" s="66"/>
      <x:c r="F88" s="66"/>
      <x:c r="G88" s="74"/>
      <x:c r="H88" s="198"/>
      <x:c r="I88" s="66"/>
      <x:c r="J88" s="194" t="str">
        <x:f>IF($A88="","",IFERROR(VLOOKUP($C88,Setup!$A$34:$D$533,2,FALSE),""))</x:f>
      </x:c>
      <x:c r="K88" s="194" t="str">
        <x:f>IF($A88="","",IFERROR(VLOOKUP($C88,Setup!$A$34:$D$533,3,FALSE),""))</x:f>
      </x:c>
      <x:c r="L88" s="206" t="str">
        <x:f>IF($A88="","",SUMIF(Depletion!$A$9:$A$306,$A88,Depletion!$E$9:$E$306))</x:f>
      </x:c>
      <x:c r="M88" s="194" t="str">
        <x:f>IF($A88="","",SUMIF(Depletion!$A$9:$A$306,$A88,Depletion!$C$9:$C$306))</x:f>
      </x:c>
      <x:c r="N88" s="206" t="str">
        <x:f>IF($A88="","",SUMIF(Depletion!$A$9:$A$306,$A88,Depletion!$I$9:$I$306))</x:f>
      </x:c>
      <x:c r="O88" s="206" t="str">
        <x:f>IF($A88="","",$L88-$N88)</x:f>
      </x:c>
      <x:c r="P88" s="210" t="str">
        <x:f>IF($A88="","",IFERROR($O88/$L88,0))</x:f>
      </x:c>
      <x:c r="Q88" s="206" t="str">
        <x:f>IF($A88="","",MAX($L88-$G88,0))</x:f>
      </x:c>
      <x:c r="R88" s="202" t="str">
        <x:f>IF($A88="","",IFERROR($B88+VLOOKUP($F88,Setup!$A$61:$B$80,2,FALSE),""))</x:f>
      </x:c>
      <x:c r="S88" s="194" t="str">
        <x:f>IF($A88="","",IF($L88=0,"Draft",IF($Q88&lt;=0,"Paid",IF($G88&gt;0,"Partial","Unpaid"))))</x:f>
      </x:c>
      <x:c r="T88" s="194" t="str">
        <x:f>IF($A88="","",IF($Q88&lt;=0,0,IF($R88="","",MAX(TODAY()-$R88,0))))</x:f>
      </x:c>
      <x:c r="U88" s="194" t="str">
        <x:f>IF($A88="","",IF($S88="Paid","Closed",IF($R88="","Review",IF(TODAY()&lt;=$R88,"Current",IF($T88&lt;=30,"1-30",IF($T88&lt;=60,"31-60",IF($T88&lt;=90,"61-90","90+")))))))</x:f>
      </x:c>
      <x:c r="V88" s="202" t="str">
        <x:f>IF($A88="","",IF(AND($S88="Paid",$H88&lt;&gt;""),$H88,""))</x:f>
      </x:c>
      <x:c r="W88" s="194" t="str">
        <x:f>IF($A88="","",IF(OR(COUNTIF($A$9:$A$256,$A88)&gt;1,$B88="",$C88="",$D88="",$E88="",$F88="",$J88="",$K88="",$L88&lt;=0,$G88&lt;0,$G88&gt;$L88,AND($S88="Paid",$H88="")),"REVIEW","OK"))</x:f>
      </x:c>
      <x:c r="X88" s="194" t="str">
        <x:f>IF($A88="","",LOWER($A88&amp;" "&amp;$C88&amp;" "&amp;$D88&amp;" "&amp;$S88&amp;" "&amp;$J88&amp;" "&amp;$K88&amp;" "&amp;$I88))</x:f>
      </x:c>
    </x:row>
    <x:row r="89">
      <x:c r="A89" s="66"/>
      <x:c r="B89" s="198"/>
      <x:c r="C89" s="66"/>
      <x:c r="D89" s="66"/>
      <x:c r="E89" s="66"/>
      <x:c r="F89" s="66"/>
      <x:c r="G89" s="74"/>
      <x:c r="H89" s="198"/>
      <x:c r="I89" s="66"/>
      <x:c r="J89" s="194" t="str">
        <x:f>IF($A89="","",IFERROR(VLOOKUP($C89,Setup!$A$34:$D$533,2,FALSE),""))</x:f>
      </x:c>
      <x:c r="K89" s="194" t="str">
        <x:f>IF($A89="","",IFERROR(VLOOKUP($C89,Setup!$A$34:$D$533,3,FALSE),""))</x:f>
      </x:c>
      <x:c r="L89" s="206" t="str">
        <x:f>IF($A89="","",SUMIF(Depletion!$A$9:$A$306,$A89,Depletion!$E$9:$E$306))</x:f>
      </x:c>
      <x:c r="M89" s="194" t="str">
        <x:f>IF($A89="","",SUMIF(Depletion!$A$9:$A$306,$A89,Depletion!$C$9:$C$306))</x:f>
      </x:c>
      <x:c r="N89" s="206" t="str">
        <x:f>IF($A89="","",SUMIF(Depletion!$A$9:$A$306,$A89,Depletion!$I$9:$I$306))</x:f>
      </x:c>
      <x:c r="O89" s="206" t="str">
        <x:f>IF($A89="","",$L89-$N89)</x:f>
      </x:c>
      <x:c r="P89" s="210" t="str">
        <x:f>IF($A89="","",IFERROR($O89/$L89,0))</x:f>
      </x:c>
      <x:c r="Q89" s="206" t="str">
        <x:f>IF($A89="","",MAX($L89-$G89,0))</x:f>
      </x:c>
      <x:c r="R89" s="202" t="str">
        <x:f>IF($A89="","",IFERROR($B89+VLOOKUP($F89,Setup!$A$61:$B$80,2,FALSE),""))</x:f>
      </x:c>
      <x:c r="S89" s="194" t="str">
        <x:f>IF($A89="","",IF($L89=0,"Draft",IF($Q89&lt;=0,"Paid",IF($G89&gt;0,"Partial","Unpaid"))))</x:f>
      </x:c>
      <x:c r="T89" s="194" t="str">
        <x:f>IF($A89="","",IF($Q89&lt;=0,0,IF($R89="","",MAX(TODAY()-$R89,0))))</x:f>
      </x:c>
      <x:c r="U89" s="194" t="str">
        <x:f>IF($A89="","",IF($S89="Paid","Closed",IF($R89="","Review",IF(TODAY()&lt;=$R89,"Current",IF($T89&lt;=30,"1-30",IF($T89&lt;=60,"31-60",IF($T89&lt;=90,"61-90","90+")))))))</x:f>
      </x:c>
      <x:c r="V89" s="202" t="str">
        <x:f>IF($A89="","",IF(AND($S89="Paid",$H89&lt;&gt;""),$H89,""))</x:f>
      </x:c>
      <x:c r="W89" s="194" t="str">
        <x:f>IF($A89="","",IF(OR(COUNTIF($A$9:$A$256,$A89)&gt;1,$B89="",$C89="",$D89="",$E89="",$F89="",$J89="",$K89="",$L89&lt;=0,$G89&lt;0,$G89&gt;$L89,AND($S89="Paid",$H89="")),"REVIEW","OK"))</x:f>
      </x:c>
      <x:c r="X89" s="194" t="str">
        <x:f>IF($A89="","",LOWER($A89&amp;" "&amp;$C89&amp;" "&amp;$D89&amp;" "&amp;$S89&amp;" "&amp;$J89&amp;" "&amp;$K89&amp;" "&amp;$I89))</x:f>
      </x:c>
    </x:row>
    <x:row r="90">
      <x:c r="A90" s="66"/>
      <x:c r="B90" s="198"/>
      <x:c r="C90" s="66"/>
      <x:c r="D90" s="66"/>
      <x:c r="E90" s="66"/>
      <x:c r="F90" s="66"/>
      <x:c r="G90" s="74"/>
      <x:c r="H90" s="198"/>
      <x:c r="I90" s="66"/>
      <x:c r="J90" s="194" t="str">
        <x:f>IF($A90="","",IFERROR(VLOOKUP($C90,Setup!$A$34:$D$533,2,FALSE),""))</x:f>
      </x:c>
      <x:c r="K90" s="194" t="str">
        <x:f>IF($A90="","",IFERROR(VLOOKUP($C90,Setup!$A$34:$D$533,3,FALSE),""))</x:f>
      </x:c>
      <x:c r="L90" s="206" t="str">
        <x:f>IF($A90="","",SUMIF(Depletion!$A$9:$A$306,$A90,Depletion!$E$9:$E$306))</x:f>
      </x:c>
      <x:c r="M90" s="194" t="str">
        <x:f>IF($A90="","",SUMIF(Depletion!$A$9:$A$306,$A90,Depletion!$C$9:$C$306))</x:f>
      </x:c>
      <x:c r="N90" s="206" t="str">
        <x:f>IF($A90="","",SUMIF(Depletion!$A$9:$A$306,$A90,Depletion!$I$9:$I$306))</x:f>
      </x:c>
      <x:c r="O90" s="206" t="str">
        <x:f>IF($A90="","",$L90-$N90)</x:f>
      </x:c>
      <x:c r="P90" s="210" t="str">
        <x:f>IF($A90="","",IFERROR($O90/$L90,0))</x:f>
      </x:c>
      <x:c r="Q90" s="206" t="str">
        <x:f>IF($A90="","",MAX($L90-$G90,0))</x:f>
      </x:c>
      <x:c r="R90" s="202" t="str">
        <x:f>IF($A90="","",IFERROR($B90+VLOOKUP($F90,Setup!$A$61:$B$80,2,FALSE),""))</x:f>
      </x:c>
      <x:c r="S90" s="194" t="str">
        <x:f>IF($A90="","",IF($L90=0,"Draft",IF($Q90&lt;=0,"Paid",IF($G90&gt;0,"Partial","Unpaid"))))</x:f>
      </x:c>
      <x:c r="T90" s="194" t="str">
        <x:f>IF($A90="","",IF($Q90&lt;=0,0,IF($R90="","",MAX(TODAY()-$R90,0))))</x:f>
      </x:c>
      <x:c r="U90" s="194" t="str">
        <x:f>IF($A90="","",IF($S90="Paid","Closed",IF($R90="","Review",IF(TODAY()&lt;=$R90,"Current",IF($T90&lt;=30,"1-30",IF($T90&lt;=60,"31-60",IF($T90&lt;=90,"61-90","90+")))))))</x:f>
      </x:c>
      <x:c r="V90" s="202" t="str">
        <x:f>IF($A90="","",IF(AND($S90="Paid",$H90&lt;&gt;""),$H90,""))</x:f>
      </x:c>
      <x:c r="W90" s="194" t="str">
        <x:f>IF($A90="","",IF(OR(COUNTIF($A$9:$A$256,$A90)&gt;1,$B90="",$C90="",$D90="",$E90="",$F90="",$J90="",$K90="",$L90&lt;=0,$G90&lt;0,$G90&gt;$L90,AND($S90="Paid",$H90="")),"REVIEW","OK"))</x:f>
      </x:c>
      <x:c r="X90" s="194" t="str">
        <x:f>IF($A90="","",LOWER($A90&amp;" "&amp;$C90&amp;" "&amp;$D90&amp;" "&amp;$S90&amp;" "&amp;$J90&amp;" "&amp;$K90&amp;" "&amp;$I90))</x:f>
      </x:c>
    </x:row>
    <x:row r="91">
      <x:c r="A91" s="66"/>
      <x:c r="B91" s="198"/>
      <x:c r="C91" s="66"/>
      <x:c r="D91" s="66"/>
      <x:c r="E91" s="66"/>
      <x:c r="F91" s="66"/>
      <x:c r="G91" s="74"/>
      <x:c r="H91" s="198"/>
      <x:c r="I91" s="66"/>
      <x:c r="J91" s="194" t="str">
        <x:f>IF($A91="","",IFERROR(VLOOKUP($C91,Setup!$A$34:$D$533,2,FALSE),""))</x:f>
      </x:c>
      <x:c r="K91" s="194" t="str">
        <x:f>IF($A91="","",IFERROR(VLOOKUP($C91,Setup!$A$34:$D$533,3,FALSE),""))</x:f>
      </x:c>
      <x:c r="L91" s="206" t="str">
        <x:f>IF($A91="","",SUMIF(Depletion!$A$9:$A$306,$A91,Depletion!$E$9:$E$306))</x:f>
      </x:c>
      <x:c r="M91" s="194" t="str">
        <x:f>IF($A91="","",SUMIF(Depletion!$A$9:$A$306,$A91,Depletion!$C$9:$C$306))</x:f>
      </x:c>
      <x:c r="N91" s="206" t="str">
        <x:f>IF($A91="","",SUMIF(Depletion!$A$9:$A$306,$A91,Depletion!$I$9:$I$306))</x:f>
      </x:c>
      <x:c r="O91" s="206" t="str">
        <x:f>IF($A91="","",$L91-$N91)</x:f>
      </x:c>
      <x:c r="P91" s="210" t="str">
        <x:f>IF($A91="","",IFERROR($O91/$L91,0))</x:f>
      </x:c>
      <x:c r="Q91" s="206" t="str">
        <x:f>IF($A91="","",MAX($L91-$G91,0))</x:f>
      </x:c>
      <x:c r="R91" s="202" t="str">
        <x:f>IF($A91="","",IFERROR($B91+VLOOKUP($F91,Setup!$A$61:$B$80,2,FALSE),""))</x:f>
      </x:c>
      <x:c r="S91" s="194" t="str">
        <x:f>IF($A91="","",IF($L91=0,"Draft",IF($Q91&lt;=0,"Paid",IF($G91&gt;0,"Partial","Unpaid"))))</x:f>
      </x:c>
      <x:c r="T91" s="194" t="str">
        <x:f>IF($A91="","",IF($Q91&lt;=0,0,IF($R91="","",MAX(TODAY()-$R91,0))))</x:f>
      </x:c>
      <x:c r="U91" s="194" t="str">
        <x:f>IF($A91="","",IF($S91="Paid","Closed",IF($R91="","Review",IF(TODAY()&lt;=$R91,"Current",IF($T91&lt;=30,"1-30",IF($T91&lt;=60,"31-60",IF($T91&lt;=90,"61-90","90+")))))))</x:f>
      </x:c>
      <x:c r="V91" s="202" t="str">
        <x:f>IF($A91="","",IF(AND($S91="Paid",$H91&lt;&gt;""),$H91,""))</x:f>
      </x:c>
      <x:c r="W91" s="194" t="str">
        <x:f>IF($A91="","",IF(OR(COUNTIF($A$9:$A$256,$A91)&gt;1,$B91="",$C91="",$D91="",$E91="",$F91="",$J91="",$K91="",$L91&lt;=0,$G91&lt;0,$G91&gt;$L91,AND($S91="Paid",$H91="")),"REVIEW","OK"))</x:f>
      </x:c>
      <x:c r="X91" s="194" t="str">
        <x:f>IF($A91="","",LOWER($A91&amp;" "&amp;$C91&amp;" "&amp;$D91&amp;" "&amp;$S91&amp;" "&amp;$J91&amp;" "&amp;$K91&amp;" "&amp;$I91))</x:f>
      </x:c>
    </x:row>
    <x:row r="92">
      <x:c r="A92" s="66"/>
      <x:c r="B92" s="198"/>
      <x:c r="C92" s="66"/>
      <x:c r="D92" s="66"/>
      <x:c r="E92" s="66"/>
      <x:c r="F92" s="66"/>
      <x:c r="G92" s="74"/>
      <x:c r="H92" s="198"/>
      <x:c r="I92" s="66"/>
      <x:c r="J92" s="194" t="str">
        <x:f>IF($A92="","",IFERROR(VLOOKUP($C92,Setup!$A$34:$D$533,2,FALSE),""))</x:f>
      </x:c>
      <x:c r="K92" s="194" t="str">
        <x:f>IF($A92="","",IFERROR(VLOOKUP($C92,Setup!$A$34:$D$533,3,FALSE),""))</x:f>
      </x:c>
      <x:c r="L92" s="206" t="str">
        <x:f>IF($A92="","",SUMIF(Depletion!$A$9:$A$306,$A92,Depletion!$E$9:$E$306))</x:f>
      </x:c>
      <x:c r="M92" s="194" t="str">
        <x:f>IF($A92="","",SUMIF(Depletion!$A$9:$A$306,$A92,Depletion!$C$9:$C$306))</x:f>
      </x:c>
      <x:c r="N92" s="206" t="str">
        <x:f>IF($A92="","",SUMIF(Depletion!$A$9:$A$306,$A92,Depletion!$I$9:$I$306))</x:f>
      </x:c>
      <x:c r="O92" s="206" t="str">
        <x:f>IF($A92="","",$L92-$N92)</x:f>
      </x:c>
      <x:c r="P92" s="210" t="str">
        <x:f>IF($A92="","",IFERROR($O92/$L92,0))</x:f>
      </x:c>
      <x:c r="Q92" s="206" t="str">
        <x:f>IF($A92="","",MAX($L92-$G92,0))</x:f>
      </x:c>
      <x:c r="R92" s="202" t="str">
        <x:f>IF($A92="","",IFERROR($B92+VLOOKUP($F92,Setup!$A$61:$B$80,2,FALSE),""))</x:f>
      </x:c>
      <x:c r="S92" s="194" t="str">
        <x:f>IF($A92="","",IF($L92=0,"Draft",IF($Q92&lt;=0,"Paid",IF($G92&gt;0,"Partial","Unpaid"))))</x:f>
      </x:c>
      <x:c r="T92" s="194" t="str">
        <x:f>IF($A92="","",IF($Q92&lt;=0,0,IF($R92="","",MAX(TODAY()-$R92,0))))</x:f>
      </x:c>
      <x:c r="U92" s="194" t="str">
        <x:f>IF($A92="","",IF($S92="Paid","Closed",IF($R92="","Review",IF(TODAY()&lt;=$R92,"Current",IF($T92&lt;=30,"1-30",IF($T92&lt;=60,"31-60",IF($T92&lt;=90,"61-90","90+")))))))</x:f>
      </x:c>
      <x:c r="V92" s="202" t="str">
        <x:f>IF($A92="","",IF(AND($S92="Paid",$H92&lt;&gt;""),$H92,""))</x:f>
      </x:c>
      <x:c r="W92" s="194" t="str">
        <x:f>IF($A92="","",IF(OR(COUNTIF($A$9:$A$256,$A92)&gt;1,$B92="",$C92="",$D92="",$E92="",$F92="",$J92="",$K92="",$L92&lt;=0,$G92&lt;0,$G92&gt;$L92,AND($S92="Paid",$H92="")),"REVIEW","OK"))</x:f>
      </x:c>
      <x:c r="X92" s="194" t="str">
        <x:f>IF($A92="","",LOWER($A92&amp;" "&amp;$C92&amp;" "&amp;$D92&amp;" "&amp;$S92&amp;" "&amp;$J92&amp;" "&amp;$K92&amp;" "&amp;$I92))</x:f>
      </x:c>
    </x:row>
    <x:row r="93">
      <x:c r="A93" s="66"/>
      <x:c r="B93" s="198"/>
      <x:c r="C93" s="66"/>
      <x:c r="D93" s="66"/>
      <x:c r="E93" s="66"/>
      <x:c r="F93" s="66"/>
      <x:c r="G93" s="74"/>
      <x:c r="H93" s="198"/>
      <x:c r="I93" s="66"/>
      <x:c r="J93" s="194" t="str">
        <x:f>IF($A93="","",IFERROR(VLOOKUP($C93,Setup!$A$34:$D$533,2,FALSE),""))</x:f>
      </x:c>
      <x:c r="K93" s="194" t="str">
        <x:f>IF($A93="","",IFERROR(VLOOKUP($C93,Setup!$A$34:$D$533,3,FALSE),""))</x:f>
      </x:c>
      <x:c r="L93" s="206" t="str">
        <x:f>IF($A93="","",SUMIF(Depletion!$A$9:$A$306,$A93,Depletion!$E$9:$E$306))</x:f>
      </x:c>
      <x:c r="M93" s="194" t="str">
        <x:f>IF($A93="","",SUMIF(Depletion!$A$9:$A$306,$A93,Depletion!$C$9:$C$306))</x:f>
      </x:c>
      <x:c r="N93" s="206" t="str">
        <x:f>IF($A93="","",SUMIF(Depletion!$A$9:$A$306,$A93,Depletion!$I$9:$I$306))</x:f>
      </x:c>
      <x:c r="O93" s="206" t="str">
        <x:f>IF($A93="","",$L93-$N93)</x:f>
      </x:c>
      <x:c r="P93" s="210" t="str">
        <x:f>IF($A93="","",IFERROR($O93/$L93,0))</x:f>
      </x:c>
      <x:c r="Q93" s="206" t="str">
        <x:f>IF($A93="","",MAX($L93-$G93,0))</x:f>
      </x:c>
      <x:c r="R93" s="202" t="str">
        <x:f>IF($A93="","",IFERROR($B93+VLOOKUP($F93,Setup!$A$61:$B$80,2,FALSE),""))</x:f>
      </x:c>
      <x:c r="S93" s="194" t="str">
        <x:f>IF($A93="","",IF($L93=0,"Draft",IF($Q93&lt;=0,"Paid",IF($G93&gt;0,"Partial","Unpaid"))))</x:f>
      </x:c>
      <x:c r="T93" s="194" t="str">
        <x:f>IF($A93="","",IF($Q93&lt;=0,0,IF($R93="","",MAX(TODAY()-$R93,0))))</x:f>
      </x:c>
      <x:c r="U93" s="194" t="str">
        <x:f>IF($A93="","",IF($S93="Paid","Closed",IF($R93="","Review",IF(TODAY()&lt;=$R93,"Current",IF($T93&lt;=30,"1-30",IF($T93&lt;=60,"31-60",IF($T93&lt;=90,"61-90","90+")))))))</x:f>
      </x:c>
      <x:c r="V93" s="202" t="str">
        <x:f>IF($A93="","",IF(AND($S93="Paid",$H93&lt;&gt;""),$H93,""))</x:f>
      </x:c>
      <x:c r="W93" s="194" t="str">
        <x:f>IF($A93="","",IF(OR(COUNTIF($A$9:$A$256,$A93)&gt;1,$B93="",$C93="",$D93="",$E93="",$F93="",$J93="",$K93="",$L93&lt;=0,$G93&lt;0,$G93&gt;$L93,AND($S93="Paid",$H93="")),"REVIEW","OK"))</x:f>
      </x:c>
      <x:c r="X93" s="194" t="str">
        <x:f>IF($A93="","",LOWER($A93&amp;" "&amp;$C93&amp;" "&amp;$D93&amp;" "&amp;$S93&amp;" "&amp;$J93&amp;" "&amp;$K93&amp;" "&amp;$I93))</x:f>
      </x:c>
    </x:row>
    <x:row r="94">
      <x:c r="A94" s="66"/>
      <x:c r="B94" s="198"/>
      <x:c r="C94" s="66"/>
      <x:c r="D94" s="66"/>
      <x:c r="E94" s="66"/>
      <x:c r="F94" s="66"/>
      <x:c r="G94" s="74"/>
      <x:c r="H94" s="198"/>
      <x:c r="I94" s="66"/>
      <x:c r="J94" s="194" t="str">
        <x:f>IF($A94="","",IFERROR(VLOOKUP($C94,Setup!$A$34:$D$533,2,FALSE),""))</x:f>
      </x:c>
      <x:c r="K94" s="194" t="str">
        <x:f>IF($A94="","",IFERROR(VLOOKUP($C94,Setup!$A$34:$D$533,3,FALSE),""))</x:f>
      </x:c>
      <x:c r="L94" s="206" t="str">
        <x:f>IF($A94="","",SUMIF(Depletion!$A$9:$A$306,$A94,Depletion!$E$9:$E$306))</x:f>
      </x:c>
      <x:c r="M94" s="194" t="str">
        <x:f>IF($A94="","",SUMIF(Depletion!$A$9:$A$306,$A94,Depletion!$C$9:$C$306))</x:f>
      </x:c>
      <x:c r="N94" s="206" t="str">
        <x:f>IF($A94="","",SUMIF(Depletion!$A$9:$A$306,$A94,Depletion!$I$9:$I$306))</x:f>
      </x:c>
      <x:c r="O94" s="206" t="str">
        <x:f>IF($A94="","",$L94-$N94)</x:f>
      </x:c>
      <x:c r="P94" s="210" t="str">
        <x:f>IF($A94="","",IFERROR($O94/$L94,0))</x:f>
      </x:c>
      <x:c r="Q94" s="206" t="str">
        <x:f>IF($A94="","",MAX($L94-$G94,0))</x:f>
      </x:c>
      <x:c r="R94" s="202" t="str">
        <x:f>IF($A94="","",IFERROR($B94+VLOOKUP($F94,Setup!$A$61:$B$80,2,FALSE),""))</x:f>
      </x:c>
      <x:c r="S94" s="194" t="str">
        <x:f>IF($A94="","",IF($L94=0,"Draft",IF($Q94&lt;=0,"Paid",IF($G94&gt;0,"Partial","Unpaid"))))</x:f>
      </x:c>
      <x:c r="T94" s="194" t="str">
        <x:f>IF($A94="","",IF($Q94&lt;=0,0,IF($R94="","",MAX(TODAY()-$R94,0))))</x:f>
      </x:c>
      <x:c r="U94" s="194" t="str">
        <x:f>IF($A94="","",IF($S94="Paid","Closed",IF($R94="","Review",IF(TODAY()&lt;=$R94,"Current",IF($T94&lt;=30,"1-30",IF($T94&lt;=60,"31-60",IF($T94&lt;=90,"61-90","90+")))))))</x:f>
      </x:c>
      <x:c r="V94" s="202" t="str">
        <x:f>IF($A94="","",IF(AND($S94="Paid",$H94&lt;&gt;""),$H94,""))</x:f>
      </x:c>
      <x:c r="W94" s="194" t="str">
        <x:f>IF($A94="","",IF(OR(COUNTIF($A$9:$A$256,$A94)&gt;1,$B94="",$C94="",$D94="",$E94="",$F94="",$J94="",$K94="",$L94&lt;=0,$G94&lt;0,$G94&gt;$L94,AND($S94="Paid",$H94="")),"REVIEW","OK"))</x:f>
      </x:c>
      <x:c r="X94" s="194" t="str">
        <x:f>IF($A94="","",LOWER($A94&amp;" "&amp;$C94&amp;" "&amp;$D94&amp;" "&amp;$S94&amp;" "&amp;$J94&amp;" "&amp;$K94&amp;" "&amp;$I94))</x:f>
      </x:c>
    </x:row>
    <x:row r="95">
      <x:c r="A95" s="66"/>
      <x:c r="B95" s="198"/>
      <x:c r="C95" s="66"/>
      <x:c r="D95" s="66"/>
      <x:c r="E95" s="66"/>
      <x:c r="F95" s="66"/>
      <x:c r="G95" s="74"/>
      <x:c r="H95" s="198"/>
      <x:c r="I95" s="66"/>
      <x:c r="J95" s="194" t="str">
        <x:f>IF($A95="","",IFERROR(VLOOKUP($C95,Setup!$A$34:$D$533,2,FALSE),""))</x:f>
      </x:c>
      <x:c r="K95" s="194" t="str">
        <x:f>IF($A95="","",IFERROR(VLOOKUP($C95,Setup!$A$34:$D$533,3,FALSE),""))</x:f>
      </x:c>
      <x:c r="L95" s="206" t="str">
        <x:f>IF($A95="","",SUMIF(Depletion!$A$9:$A$306,$A95,Depletion!$E$9:$E$306))</x:f>
      </x:c>
      <x:c r="M95" s="194" t="str">
        <x:f>IF($A95="","",SUMIF(Depletion!$A$9:$A$306,$A95,Depletion!$C$9:$C$306))</x:f>
      </x:c>
      <x:c r="N95" s="206" t="str">
        <x:f>IF($A95="","",SUMIF(Depletion!$A$9:$A$306,$A95,Depletion!$I$9:$I$306))</x:f>
      </x:c>
      <x:c r="O95" s="206" t="str">
        <x:f>IF($A95="","",$L95-$N95)</x:f>
      </x:c>
      <x:c r="P95" s="210" t="str">
        <x:f>IF($A95="","",IFERROR($O95/$L95,0))</x:f>
      </x:c>
      <x:c r="Q95" s="206" t="str">
        <x:f>IF($A95="","",MAX($L95-$G95,0))</x:f>
      </x:c>
      <x:c r="R95" s="202" t="str">
        <x:f>IF($A95="","",IFERROR($B95+VLOOKUP($F95,Setup!$A$61:$B$80,2,FALSE),""))</x:f>
      </x:c>
      <x:c r="S95" s="194" t="str">
        <x:f>IF($A95="","",IF($L95=0,"Draft",IF($Q95&lt;=0,"Paid",IF($G95&gt;0,"Partial","Unpaid"))))</x:f>
      </x:c>
      <x:c r="T95" s="194" t="str">
        <x:f>IF($A95="","",IF($Q95&lt;=0,0,IF($R95="","",MAX(TODAY()-$R95,0))))</x:f>
      </x:c>
      <x:c r="U95" s="194" t="str">
        <x:f>IF($A95="","",IF($S95="Paid","Closed",IF($R95="","Review",IF(TODAY()&lt;=$R95,"Current",IF($T95&lt;=30,"1-30",IF($T95&lt;=60,"31-60",IF($T95&lt;=90,"61-90","90+")))))))</x:f>
      </x:c>
      <x:c r="V95" s="202" t="str">
        <x:f>IF($A95="","",IF(AND($S95="Paid",$H95&lt;&gt;""),$H95,""))</x:f>
      </x:c>
      <x:c r="W95" s="194" t="str">
        <x:f>IF($A95="","",IF(OR(COUNTIF($A$9:$A$256,$A95)&gt;1,$B95="",$C95="",$D95="",$E95="",$F95="",$J95="",$K95="",$L95&lt;=0,$G95&lt;0,$G95&gt;$L95,AND($S95="Paid",$H95="")),"REVIEW","OK"))</x:f>
      </x:c>
      <x:c r="X95" s="194" t="str">
        <x:f>IF($A95="","",LOWER($A95&amp;" "&amp;$C95&amp;" "&amp;$D95&amp;" "&amp;$S95&amp;" "&amp;$J95&amp;" "&amp;$K95&amp;" "&amp;$I95))</x:f>
      </x:c>
    </x:row>
    <x:row r="96">
      <x:c r="A96" s="66"/>
      <x:c r="B96" s="198"/>
      <x:c r="C96" s="66"/>
      <x:c r="D96" s="66"/>
      <x:c r="E96" s="66"/>
      <x:c r="F96" s="66"/>
      <x:c r="G96" s="74"/>
      <x:c r="H96" s="198"/>
      <x:c r="I96" s="66"/>
      <x:c r="J96" s="194" t="str">
        <x:f>IF($A96="","",IFERROR(VLOOKUP($C96,Setup!$A$34:$D$533,2,FALSE),""))</x:f>
      </x:c>
      <x:c r="K96" s="194" t="str">
        <x:f>IF($A96="","",IFERROR(VLOOKUP($C96,Setup!$A$34:$D$533,3,FALSE),""))</x:f>
      </x:c>
      <x:c r="L96" s="206" t="str">
        <x:f>IF($A96="","",SUMIF(Depletion!$A$9:$A$306,$A96,Depletion!$E$9:$E$306))</x:f>
      </x:c>
      <x:c r="M96" s="194" t="str">
        <x:f>IF($A96="","",SUMIF(Depletion!$A$9:$A$306,$A96,Depletion!$C$9:$C$306))</x:f>
      </x:c>
      <x:c r="N96" s="206" t="str">
        <x:f>IF($A96="","",SUMIF(Depletion!$A$9:$A$306,$A96,Depletion!$I$9:$I$306))</x:f>
      </x:c>
      <x:c r="O96" s="206" t="str">
        <x:f>IF($A96="","",$L96-$N96)</x:f>
      </x:c>
      <x:c r="P96" s="210" t="str">
        <x:f>IF($A96="","",IFERROR($O96/$L96,0))</x:f>
      </x:c>
      <x:c r="Q96" s="206" t="str">
        <x:f>IF($A96="","",MAX($L96-$G96,0))</x:f>
      </x:c>
      <x:c r="R96" s="202" t="str">
        <x:f>IF($A96="","",IFERROR($B96+VLOOKUP($F96,Setup!$A$61:$B$80,2,FALSE),""))</x:f>
      </x:c>
      <x:c r="S96" s="194" t="str">
        <x:f>IF($A96="","",IF($L96=0,"Draft",IF($Q96&lt;=0,"Paid",IF($G96&gt;0,"Partial","Unpaid"))))</x:f>
      </x:c>
      <x:c r="T96" s="194" t="str">
        <x:f>IF($A96="","",IF($Q96&lt;=0,0,IF($R96="","",MAX(TODAY()-$R96,0))))</x:f>
      </x:c>
      <x:c r="U96" s="194" t="str">
        <x:f>IF($A96="","",IF($S96="Paid","Closed",IF($R96="","Review",IF(TODAY()&lt;=$R96,"Current",IF($T96&lt;=30,"1-30",IF($T96&lt;=60,"31-60",IF($T96&lt;=90,"61-90","90+")))))))</x:f>
      </x:c>
      <x:c r="V96" s="202" t="str">
        <x:f>IF($A96="","",IF(AND($S96="Paid",$H96&lt;&gt;""),$H96,""))</x:f>
      </x:c>
      <x:c r="W96" s="194" t="str">
        <x:f>IF($A96="","",IF(OR(COUNTIF($A$9:$A$256,$A96)&gt;1,$B96="",$C96="",$D96="",$E96="",$F96="",$J96="",$K96="",$L96&lt;=0,$G96&lt;0,$G96&gt;$L96,AND($S96="Paid",$H96="")),"REVIEW","OK"))</x:f>
      </x:c>
      <x:c r="X96" s="194" t="str">
        <x:f>IF($A96="","",LOWER($A96&amp;" "&amp;$C96&amp;" "&amp;$D96&amp;" "&amp;$S96&amp;" "&amp;$J96&amp;" "&amp;$K96&amp;" "&amp;$I96))</x:f>
      </x:c>
    </x:row>
    <x:row r="97">
      <x:c r="A97" s="66"/>
      <x:c r="B97" s="198"/>
      <x:c r="C97" s="66"/>
      <x:c r="D97" s="66"/>
      <x:c r="E97" s="66"/>
      <x:c r="F97" s="66"/>
      <x:c r="G97" s="74"/>
      <x:c r="H97" s="198"/>
      <x:c r="I97" s="66"/>
      <x:c r="J97" s="194" t="str">
        <x:f>IF($A97="","",IFERROR(VLOOKUP($C97,Setup!$A$34:$D$533,2,FALSE),""))</x:f>
      </x:c>
      <x:c r="K97" s="194" t="str">
        <x:f>IF($A97="","",IFERROR(VLOOKUP($C97,Setup!$A$34:$D$533,3,FALSE),""))</x:f>
      </x:c>
      <x:c r="L97" s="206" t="str">
        <x:f>IF($A97="","",SUMIF(Depletion!$A$9:$A$306,$A97,Depletion!$E$9:$E$306))</x:f>
      </x:c>
      <x:c r="M97" s="194" t="str">
        <x:f>IF($A97="","",SUMIF(Depletion!$A$9:$A$306,$A97,Depletion!$C$9:$C$306))</x:f>
      </x:c>
      <x:c r="N97" s="206" t="str">
        <x:f>IF($A97="","",SUMIF(Depletion!$A$9:$A$306,$A97,Depletion!$I$9:$I$306))</x:f>
      </x:c>
      <x:c r="O97" s="206" t="str">
        <x:f>IF($A97="","",$L97-$N97)</x:f>
      </x:c>
      <x:c r="P97" s="210" t="str">
        <x:f>IF($A97="","",IFERROR($O97/$L97,0))</x:f>
      </x:c>
      <x:c r="Q97" s="206" t="str">
        <x:f>IF($A97="","",MAX($L97-$G97,0))</x:f>
      </x:c>
      <x:c r="R97" s="202" t="str">
        <x:f>IF($A97="","",IFERROR($B97+VLOOKUP($F97,Setup!$A$61:$B$80,2,FALSE),""))</x:f>
      </x:c>
      <x:c r="S97" s="194" t="str">
        <x:f>IF($A97="","",IF($L97=0,"Draft",IF($Q97&lt;=0,"Paid",IF($G97&gt;0,"Partial","Unpaid"))))</x:f>
      </x:c>
      <x:c r="T97" s="194" t="str">
        <x:f>IF($A97="","",IF($Q97&lt;=0,0,IF($R97="","",MAX(TODAY()-$R97,0))))</x:f>
      </x:c>
      <x:c r="U97" s="194" t="str">
        <x:f>IF($A97="","",IF($S97="Paid","Closed",IF($R97="","Review",IF(TODAY()&lt;=$R97,"Current",IF($T97&lt;=30,"1-30",IF($T97&lt;=60,"31-60",IF($T97&lt;=90,"61-90","90+")))))))</x:f>
      </x:c>
      <x:c r="V97" s="202" t="str">
        <x:f>IF($A97="","",IF(AND($S97="Paid",$H97&lt;&gt;""),$H97,""))</x:f>
      </x:c>
      <x:c r="W97" s="194" t="str">
        <x:f>IF($A97="","",IF(OR(COUNTIF($A$9:$A$256,$A97)&gt;1,$B97="",$C97="",$D97="",$E97="",$F97="",$J97="",$K97="",$L97&lt;=0,$G97&lt;0,$G97&gt;$L97,AND($S97="Paid",$H97="")),"REVIEW","OK"))</x:f>
      </x:c>
      <x:c r="X97" s="194" t="str">
        <x:f>IF($A97="","",LOWER($A97&amp;" "&amp;$C97&amp;" "&amp;$D97&amp;" "&amp;$S97&amp;" "&amp;$J97&amp;" "&amp;$K97&amp;" "&amp;$I97))</x:f>
      </x:c>
    </x:row>
    <x:row r="98">
      <x:c r="A98" s="66"/>
      <x:c r="B98" s="198"/>
      <x:c r="C98" s="66"/>
      <x:c r="D98" s="66"/>
      <x:c r="E98" s="66"/>
      <x:c r="F98" s="66"/>
      <x:c r="G98" s="74"/>
      <x:c r="H98" s="198"/>
      <x:c r="I98" s="66"/>
      <x:c r="J98" s="194" t="str">
        <x:f>IF($A98="","",IFERROR(VLOOKUP($C98,Setup!$A$34:$D$533,2,FALSE),""))</x:f>
      </x:c>
      <x:c r="K98" s="194" t="str">
        <x:f>IF($A98="","",IFERROR(VLOOKUP($C98,Setup!$A$34:$D$533,3,FALSE),""))</x:f>
      </x:c>
      <x:c r="L98" s="206" t="str">
        <x:f>IF($A98="","",SUMIF(Depletion!$A$9:$A$306,$A98,Depletion!$E$9:$E$306))</x:f>
      </x:c>
      <x:c r="M98" s="194" t="str">
        <x:f>IF($A98="","",SUMIF(Depletion!$A$9:$A$306,$A98,Depletion!$C$9:$C$306))</x:f>
      </x:c>
      <x:c r="N98" s="206" t="str">
        <x:f>IF($A98="","",SUMIF(Depletion!$A$9:$A$306,$A98,Depletion!$I$9:$I$306))</x:f>
      </x:c>
      <x:c r="O98" s="206" t="str">
        <x:f>IF($A98="","",$L98-$N98)</x:f>
      </x:c>
      <x:c r="P98" s="210" t="str">
        <x:f>IF($A98="","",IFERROR($O98/$L98,0))</x:f>
      </x:c>
      <x:c r="Q98" s="206" t="str">
        <x:f>IF($A98="","",MAX($L98-$G98,0))</x:f>
      </x:c>
      <x:c r="R98" s="202" t="str">
        <x:f>IF($A98="","",IFERROR($B98+VLOOKUP($F98,Setup!$A$61:$B$80,2,FALSE),""))</x:f>
      </x:c>
      <x:c r="S98" s="194" t="str">
        <x:f>IF($A98="","",IF($L98=0,"Draft",IF($Q98&lt;=0,"Paid",IF($G98&gt;0,"Partial","Unpaid"))))</x:f>
      </x:c>
      <x:c r="T98" s="194" t="str">
        <x:f>IF($A98="","",IF($Q98&lt;=0,0,IF($R98="","",MAX(TODAY()-$R98,0))))</x:f>
      </x:c>
      <x:c r="U98" s="194" t="str">
        <x:f>IF($A98="","",IF($S98="Paid","Closed",IF($R98="","Review",IF(TODAY()&lt;=$R98,"Current",IF($T98&lt;=30,"1-30",IF($T98&lt;=60,"31-60",IF($T98&lt;=90,"61-90","90+")))))))</x:f>
      </x:c>
      <x:c r="V98" s="202" t="str">
        <x:f>IF($A98="","",IF(AND($S98="Paid",$H98&lt;&gt;""),$H98,""))</x:f>
      </x:c>
      <x:c r="W98" s="194" t="str">
        <x:f>IF($A98="","",IF(OR(COUNTIF($A$9:$A$256,$A98)&gt;1,$B98="",$C98="",$D98="",$E98="",$F98="",$J98="",$K98="",$L98&lt;=0,$G98&lt;0,$G98&gt;$L98,AND($S98="Paid",$H98="")),"REVIEW","OK"))</x:f>
      </x:c>
      <x:c r="X98" s="194" t="str">
        <x:f>IF($A98="","",LOWER($A98&amp;" "&amp;$C98&amp;" "&amp;$D98&amp;" "&amp;$S98&amp;" "&amp;$J98&amp;" "&amp;$K98&amp;" "&amp;$I98))</x:f>
      </x:c>
    </x:row>
    <x:row r="99">
      <x:c r="A99" s="66"/>
      <x:c r="B99" s="198"/>
      <x:c r="C99" s="66"/>
      <x:c r="D99" s="66"/>
      <x:c r="E99" s="66"/>
      <x:c r="F99" s="66"/>
      <x:c r="G99" s="74"/>
      <x:c r="H99" s="198"/>
      <x:c r="I99" s="66"/>
      <x:c r="J99" s="194" t="str">
        <x:f>IF($A99="","",IFERROR(VLOOKUP($C99,Setup!$A$34:$D$533,2,FALSE),""))</x:f>
      </x:c>
      <x:c r="K99" s="194" t="str">
        <x:f>IF($A99="","",IFERROR(VLOOKUP($C99,Setup!$A$34:$D$533,3,FALSE),""))</x:f>
      </x:c>
      <x:c r="L99" s="206" t="str">
        <x:f>IF($A99="","",SUMIF(Depletion!$A$9:$A$306,$A99,Depletion!$E$9:$E$306))</x:f>
      </x:c>
      <x:c r="M99" s="194" t="str">
        <x:f>IF($A99="","",SUMIF(Depletion!$A$9:$A$306,$A99,Depletion!$C$9:$C$306))</x:f>
      </x:c>
      <x:c r="N99" s="206" t="str">
        <x:f>IF($A99="","",SUMIF(Depletion!$A$9:$A$306,$A99,Depletion!$I$9:$I$306))</x:f>
      </x:c>
      <x:c r="O99" s="206" t="str">
        <x:f>IF($A99="","",$L99-$N99)</x:f>
      </x:c>
      <x:c r="P99" s="210" t="str">
        <x:f>IF($A99="","",IFERROR($O99/$L99,0))</x:f>
      </x:c>
      <x:c r="Q99" s="206" t="str">
        <x:f>IF($A99="","",MAX($L99-$G99,0))</x:f>
      </x:c>
      <x:c r="R99" s="202" t="str">
        <x:f>IF($A99="","",IFERROR($B99+VLOOKUP($F99,Setup!$A$61:$B$80,2,FALSE),""))</x:f>
      </x:c>
      <x:c r="S99" s="194" t="str">
        <x:f>IF($A99="","",IF($L99=0,"Draft",IF($Q99&lt;=0,"Paid",IF($G99&gt;0,"Partial","Unpaid"))))</x:f>
      </x:c>
      <x:c r="T99" s="194" t="str">
        <x:f>IF($A99="","",IF($Q99&lt;=0,0,IF($R99="","",MAX(TODAY()-$R99,0))))</x:f>
      </x:c>
      <x:c r="U99" s="194" t="str">
        <x:f>IF($A99="","",IF($S99="Paid","Closed",IF($R99="","Review",IF(TODAY()&lt;=$R99,"Current",IF($T99&lt;=30,"1-30",IF($T99&lt;=60,"31-60",IF($T99&lt;=90,"61-90","90+")))))))</x:f>
      </x:c>
      <x:c r="V99" s="202" t="str">
        <x:f>IF($A99="","",IF(AND($S99="Paid",$H99&lt;&gt;""),$H99,""))</x:f>
      </x:c>
      <x:c r="W99" s="194" t="str">
        <x:f>IF($A99="","",IF(OR(COUNTIF($A$9:$A$256,$A99)&gt;1,$B99="",$C99="",$D99="",$E99="",$F99="",$J99="",$K99="",$L99&lt;=0,$G99&lt;0,$G99&gt;$L99,AND($S99="Paid",$H99="")),"REVIEW","OK"))</x:f>
      </x:c>
      <x:c r="X99" s="194" t="str">
        <x:f>IF($A99="","",LOWER($A99&amp;" "&amp;$C99&amp;" "&amp;$D99&amp;" "&amp;$S99&amp;" "&amp;$J99&amp;" "&amp;$K99&amp;" "&amp;$I99))</x:f>
      </x:c>
    </x:row>
    <x:row r="100">
      <x:c r="A100" s="66"/>
      <x:c r="B100" s="198"/>
      <x:c r="C100" s="66"/>
      <x:c r="D100" s="66"/>
      <x:c r="E100" s="66"/>
      <x:c r="F100" s="66"/>
      <x:c r="G100" s="74"/>
      <x:c r="H100" s="198"/>
      <x:c r="I100" s="66"/>
      <x:c r="J100" s="194" t="str">
        <x:f>IF($A100="","",IFERROR(VLOOKUP($C100,Setup!$A$34:$D$533,2,FALSE),""))</x:f>
      </x:c>
      <x:c r="K100" s="194" t="str">
        <x:f>IF($A100="","",IFERROR(VLOOKUP($C100,Setup!$A$34:$D$533,3,FALSE),""))</x:f>
      </x:c>
      <x:c r="L100" s="206" t="str">
        <x:f>IF($A100="","",SUMIF(Depletion!$A$9:$A$306,$A100,Depletion!$E$9:$E$306))</x:f>
      </x:c>
      <x:c r="M100" s="194" t="str">
        <x:f>IF($A100="","",SUMIF(Depletion!$A$9:$A$306,$A100,Depletion!$C$9:$C$306))</x:f>
      </x:c>
      <x:c r="N100" s="206" t="str">
        <x:f>IF($A100="","",SUMIF(Depletion!$A$9:$A$306,$A100,Depletion!$I$9:$I$306))</x:f>
      </x:c>
      <x:c r="O100" s="206" t="str">
        <x:f>IF($A100="","",$L100-$N100)</x:f>
      </x:c>
      <x:c r="P100" s="210" t="str">
        <x:f>IF($A100="","",IFERROR($O100/$L100,0))</x:f>
      </x:c>
      <x:c r="Q100" s="206" t="str">
        <x:f>IF($A100="","",MAX($L100-$G100,0))</x:f>
      </x:c>
      <x:c r="R100" s="202" t="str">
        <x:f>IF($A100="","",IFERROR($B100+VLOOKUP($F100,Setup!$A$61:$B$80,2,FALSE),""))</x:f>
      </x:c>
      <x:c r="S100" s="194" t="str">
        <x:f>IF($A100="","",IF($L100=0,"Draft",IF($Q100&lt;=0,"Paid",IF($G100&gt;0,"Partial","Unpaid"))))</x:f>
      </x:c>
      <x:c r="T100" s="194" t="str">
        <x:f>IF($A100="","",IF($Q100&lt;=0,0,IF($R100="","",MAX(TODAY()-$R100,0))))</x:f>
      </x:c>
      <x:c r="U100" s="194" t="str">
        <x:f>IF($A100="","",IF($S100="Paid","Closed",IF($R100="","Review",IF(TODAY()&lt;=$R100,"Current",IF($T100&lt;=30,"1-30",IF($T100&lt;=60,"31-60",IF($T100&lt;=90,"61-90","90+")))))))</x:f>
      </x:c>
      <x:c r="V100" s="202" t="str">
        <x:f>IF($A100="","",IF(AND($S100="Paid",$H100&lt;&gt;""),$H100,""))</x:f>
      </x:c>
      <x:c r="W100" s="194" t="str">
        <x:f>IF($A100="","",IF(OR(COUNTIF($A$9:$A$256,$A100)&gt;1,$B100="",$C100="",$D100="",$E100="",$F100="",$J100="",$K100="",$L100&lt;=0,$G100&lt;0,$G100&gt;$L100,AND($S100="Paid",$H100="")),"REVIEW","OK"))</x:f>
      </x:c>
      <x:c r="X100" s="194" t="str">
        <x:f>IF($A100="","",LOWER($A100&amp;" "&amp;$C100&amp;" "&amp;$D100&amp;" "&amp;$S100&amp;" "&amp;$J100&amp;" "&amp;$K100&amp;" "&amp;$I100))</x:f>
      </x:c>
    </x:row>
    <x:row r="101">
      <x:c r="A101" s="66"/>
      <x:c r="B101" s="198"/>
      <x:c r="C101" s="66"/>
      <x:c r="D101" s="66"/>
      <x:c r="E101" s="66"/>
      <x:c r="F101" s="66"/>
      <x:c r="G101" s="74"/>
      <x:c r="H101" s="198"/>
      <x:c r="I101" s="66"/>
      <x:c r="J101" s="194" t="str">
        <x:f>IF($A101="","",IFERROR(VLOOKUP($C101,Setup!$A$34:$D$533,2,FALSE),""))</x:f>
      </x:c>
      <x:c r="K101" s="194" t="str">
        <x:f>IF($A101="","",IFERROR(VLOOKUP($C101,Setup!$A$34:$D$533,3,FALSE),""))</x:f>
      </x:c>
      <x:c r="L101" s="206" t="str">
        <x:f>IF($A101="","",SUMIF(Depletion!$A$9:$A$306,$A101,Depletion!$E$9:$E$306))</x:f>
      </x:c>
      <x:c r="M101" s="194" t="str">
        <x:f>IF($A101="","",SUMIF(Depletion!$A$9:$A$306,$A101,Depletion!$C$9:$C$306))</x:f>
      </x:c>
      <x:c r="N101" s="206" t="str">
        <x:f>IF($A101="","",SUMIF(Depletion!$A$9:$A$306,$A101,Depletion!$I$9:$I$306))</x:f>
      </x:c>
      <x:c r="O101" s="206" t="str">
        <x:f>IF($A101="","",$L101-$N101)</x:f>
      </x:c>
      <x:c r="P101" s="210" t="str">
        <x:f>IF($A101="","",IFERROR($O101/$L101,0))</x:f>
      </x:c>
      <x:c r="Q101" s="206" t="str">
        <x:f>IF($A101="","",MAX($L101-$G101,0))</x:f>
      </x:c>
      <x:c r="R101" s="202" t="str">
        <x:f>IF($A101="","",IFERROR($B101+VLOOKUP($F101,Setup!$A$61:$B$80,2,FALSE),""))</x:f>
      </x:c>
      <x:c r="S101" s="194" t="str">
        <x:f>IF($A101="","",IF($L101=0,"Draft",IF($Q101&lt;=0,"Paid",IF($G101&gt;0,"Partial","Unpaid"))))</x:f>
      </x:c>
      <x:c r="T101" s="194" t="str">
        <x:f>IF($A101="","",IF($Q101&lt;=0,0,IF($R101="","",MAX(TODAY()-$R101,0))))</x:f>
      </x:c>
      <x:c r="U101" s="194" t="str">
        <x:f>IF($A101="","",IF($S101="Paid","Closed",IF($R101="","Review",IF(TODAY()&lt;=$R101,"Current",IF($T101&lt;=30,"1-30",IF($T101&lt;=60,"31-60",IF($T101&lt;=90,"61-90","90+")))))))</x:f>
      </x:c>
      <x:c r="V101" s="202" t="str">
        <x:f>IF($A101="","",IF(AND($S101="Paid",$H101&lt;&gt;""),$H101,""))</x:f>
      </x:c>
      <x:c r="W101" s="194" t="str">
        <x:f>IF($A101="","",IF(OR(COUNTIF($A$9:$A$256,$A101)&gt;1,$B101="",$C101="",$D101="",$E101="",$F101="",$J101="",$K101="",$L101&lt;=0,$G101&lt;0,$G101&gt;$L101,AND($S101="Paid",$H101="")),"REVIEW","OK"))</x:f>
      </x:c>
      <x:c r="X101" s="194" t="str">
        <x:f>IF($A101="","",LOWER($A101&amp;" "&amp;$C101&amp;" "&amp;$D101&amp;" "&amp;$S101&amp;" "&amp;$J101&amp;" "&amp;$K101&amp;" "&amp;$I101))</x:f>
      </x:c>
    </x:row>
    <x:row r="102">
      <x:c r="A102" s="66"/>
      <x:c r="B102" s="198"/>
      <x:c r="C102" s="66"/>
      <x:c r="D102" s="66"/>
      <x:c r="E102" s="66"/>
      <x:c r="F102" s="66"/>
      <x:c r="G102" s="74"/>
      <x:c r="H102" s="198"/>
      <x:c r="I102" s="66"/>
      <x:c r="J102" s="194" t="str">
        <x:f>IF($A102="","",IFERROR(VLOOKUP($C102,Setup!$A$34:$D$533,2,FALSE),""))</x:f>
      </x:c>
      <x:c r="K102" s="194" t="str">
        <x:f>IF($A102="","",IFERROR(VLOOKUP($C102,Setup!$A$34:$D$533,3,FALSE),""))</x:f>
      </x:c>
      <x:c r="L102" s="206" t="str">
        <x:f>IF($A102="","",SUMIF(Depletion!$A$9:$A$306,$A102,Depletion!$E$9:$E$306))</x:f>
      </x:c>
      <x:c r="M102" s="194" t="str">
        <x:f>IF($A102="","",SUMIF(Depletion!$A$9:$A$306,$A102,Depletion!$C$9:$C$306))</x:f>
      </x:c>
      <x:c r="N102" s="206" t="str">
        <x:f>IF($A102="","",SUMIF(Depletion!$A$9:$A$306,$A102,Depletion!$I$9:$I$306))</x:f>
      </x:c>
      <x:c r="O102" s="206" t="str">
        <x:f>IF($A102="","",$L102-$N102)</x:f>
      </x:c>
      <x:c r="P102" s="210" t="str">
        <x:f>IF($A102="","",IFERROR($O102/$L102,0))</x:f>
      </x:c>
      <x:c r="Q102" s="206" t="str">
        <x:f>IF($A102="","",MAX($L102-$G102,0))</x:f>
      </x:c>
      <x:c r="R102" s="202" t="str">
        <x:f>IF($A102="","",IFERROR($B102+VLOOKUP($F102,Setup!$A$61:$B$80,2,FALSE),""))</x:f>
      </x:c>
      <x:c r="S102" s="194" t="str">
        <x:f>IF($A102="","",IF($L102=0,"Draft",IF($Q102&lt;=0,"Paid",IF($G102&gt;0,"Partial","Unpaid"))))</x:f>
      </x:c>
      <x:c r="T102" s="194" t="str">
        <x:f>IF($A102="","",IF($Q102&lt;=0,0,IF($R102="","",MAX(TODAY()-$R102,0))))</x:f>
      </x:c>
      <x:c r="U102" s="194" t="str">
        <x:f>IF($A102="","",IF($S102="Paid","Closed",IF($R102="","Review",IF(TODAY()&lt;=$R102,"Current",IF($T102&lt;=30,"1-30",IF($T102&lt;=60,"31-60",IF($T102&lt;=90,"61-90","90+")))))))</x:f>
      </x:c>
      <x:c r="V102" s="202" t="str">
        <x:f>IF($A102="","",IF(AND($S102="Paid",$H102&lt;&gt;""),$H102,""))</x:f>
      </x:c>
      <x:c r="W102" s="194" t="str">
        <x:f>IF($A102="","",IF(OR(COUNTIF($A$9:$A$256,$A102)&gt;1,$B102="",$C102="",$D102="",$E102="",$F102="",$J102="",$K102="",$L102&lt;=0,$G102&lt;0,$G102&gt;$L102,AND($S102="Paid",$H102="")),"REVIEW","OK"))</x:f>
      </x:c>
      <x:c r="X102" s="194" t="str">
        <x:f>IF($A102="","",LOWER($A102&amp;" "&amp;$C102&amp;" "&amp;$D102&amp;" "&amp;$S102&amp;" "&amp;$J102&amp;" "&amp;$K102&amp;" "&amp;$I102))</x:f>
      </x:c>
    </x:row>
    <x:row r="103">
      <x:c r="A103" s="66"/>
      <x:c r="B103" s="198"/>
      <x:c r="C103" s="66"/>
      <x:c r="D103" s="66"/>
      <x:c r="E103" s="66"/>
      <x:c r="F103" s="66"/>
      <x:c r="G103" s="74"/>
      <x:c r="H103" s="198"/>
      <x:c r="I103" s="66"/>
      <x:c r="J103" s="194" t="str">
        <x:f>IF($A103="","",IFERROR(VLOOKUP($C103,Setup!$A$34:$D$533,2,FALSE),""))</x:f>
      </x:c>
      <x:c r="K103" s="194" t="str">
        <x:f>IF($A103="","",IFERROR(VLOOKUP($C103,Setup!$A$34:$D$533,3,FALSE),""))</x:f>
      </x:c>
      <x:c r="L103" s="206" t="str">
        <x:f>IF($A103="","",SUMIF(Depletion!$A$9:$A$306,$A103,Depletion!$E$9:$E$306))</x:f>
      </x:c>
      <x:c r="M103" s="194" t="str">
        <x:f>IF($A103="","",SUMIF(Depletion!$A$9:$A$306,$A103,Depletion!$C$9:$C$306))</x:f>
      </x:c>
      <x:c r="N103" s="206" t="str">
        <x:f>IF($A103="","",SUMIF(Depletion!$A$9:$A$306,$A103,Depletion!$I$9:$I$306))</x:f>
      </x:c>
      <x:c r="O103" s="206" t="str">
        <x:f>IF($A103="","",$L103-$N103)</x:f>
      </x:c>
      <x:c r="P103" s="210" t="str">
        <x:f>IF($A103="","",IFERROR($O103/$L103,0))</x:f>
      </x:c>
      <x:c r="Q103" s="206" t="str">
        <x:f>IF($A103="","",MAX($L103-$G103,0))</x:f>
      </x:c>
      <x:c r="R103" s="202" t="str">
        <x:f>IF($A103="","",IFERROR($B103+VLOOKUP($F103,Setup!$A$61:$B$80,2,FALSE),""))</x:f>
      </x:c>
      <x:c r="S103" s="194" t="str">
        <x:f>IF($A103="","",IF($L103=0,"Draft",IF($Q103&lt;=0,"Paid",IF($G103&gt;0,"Partial","Unpaid"))))</x:f>
      </x:c>
      <x:c r="T103" s="194" t="str">
        <x:f>IF($A103="","",IF($Q103&lt;=0,0,IF($R103="","",MAX(TODAY()-$R103,0))))</x:f>
      </x:c>
      <x:c r="U103" s="194" t="str">
        <x:f>IF($A103="","",IF($S103="Paid","Closed",IF($R103="","Review",IF(TODAY()&lt;=$R103,"Current",IF($T103&lt;=30,"1-30",IF($T103&lt;=60,"31-60",IF($T103&lt;=90,"61-90","90+")))))))</x:f>
      </x:c>
      <x:c r="V103" s="202" t="str">
        <x:f>IF($A103="","",IF(AND($S103="Paid",$H103&lt;&gt;""),$H103,""))</x:f>
      </x:c>
      <x:c r="W103" s="194" t="str">
        <x:f>IF($A103="","",IF(OR(COUNTIF($A$9:$A$256,$A103)&gt;1,$B103="",$C103="",$D103="",$E103="",$F103="",$J103="",$K103="",$L103&lt;=0,$G103&lt;0,$G103&gt;$L103,AND($S103="Paid",$H103="")),"REVIEW","OK"))</x:f>
      </x:c>
      <x:c r="X103" s="194" t="str">
        <x:f>IF($A103="","",LOWER($A103&amp;" "&amp;$C103&amp;" "&amp;$D103&amp;" "&amp;$S103&amp;" "&amp;$J103&amp;" "&amp;$K103&amp;" "&amp;$I103))</x:f>
      </x:c>
    </x:row>
    <x:row r="104">
      <x:c r="A104" s="66"/>
      <x:c r="B104" s="198"/>
      <x:c r="C104" s="66"/>
      <x:c r="D104" s="66"/>
      <x:c r="E104" s="66"/>
      <x:c r="F104" s="66"/>
      <x:c r="G104" s="74"/>
      <x:c r="H104" s="198"/>
      <x:c r="I104" s="66"/>
      <x:c r="J104" s="194" t="str">
        <x:f>IF($A104="","",IFERROR(VLOOKUP($C104,Setup!$A$34:$D$533,2,FALSE),""))</x:f>
      </x:c>
      <x:c r="K104" s="194" t="str">
        <x:f>IF($A104="","",IFERROR(VLOOKUP($C104,Setup!$A$34:$D$533,3,FALSE),""))</x:f>
      </x:c>
      <x:c r="L104" s="206" t="str">
        <x:f>IF($A104="","",SUMIF(Depletion!$A$9:$A$306,$A104,Depletion!$E$9:$E$306))</x:f>
      </x:c>
      <x:c r="M104" s="194" t="str">
        <x:f>IF($A104="","",SUMIF(Depletion!$A$9:$A$306,$A104,Depletion!$C$9:$C$306))</x:f>
      </x:c>
      <x:c r="N104" s="206" t="str">
        <x:f>IF($A104="","",SUMIF(Depletion!$A$9:$A$306,$A104,Depletion!$I$9:$I$306))</x:f>
      </x:c>
      <x:c r="O104" s="206" t="str">
        <x:f>IF($A104="","",$L104-$N104)</x:f>
      </x:c>
      <x:c r="P104" s="210" t="str">
        <x:f>IF($A104="","",IFERROR($O104/$L104,0))</x:f>
      </x:c>
      <x:c r="Q104" s="206" t="str">
        <x:f>IF($A104="","",MAX($L104-$G104,0))</x:f>
      </x:c>
      <x:c r="R104" s="202" t="str">
        <x:f>IF($A104="","",IFERROR($B104+VLOOKUP($F104,Setup!$A$61:$B$80,2,FALSE),""))</x:f>
      </x:c>
      <x:c r="S104" s="194" t="str">
        <x:f>IF($A104="","",IF($L104=0,"Draft",IF($Q104&lt;=0,"Paid",IF($G104&gt;0,"Partial","Unpaid"))))</x:f>
      </x:c>
      <x:c r="T104" s="194" t="str">
        <x:f>IF($A104="","",IF($Q104&lt;=0,0,IF($R104="","",MAX(TODAY()-$R104,0))))</x:f>
      </x:c>
      <x:c r="U104" s="194" t="str">
        <x:f>IF($A104="","",IF($S104="Paid","Closed",IF($R104="","Review",IF(TODAY()&lt;=$R104,"Current",IF($T104&lt;=30,"1-30",IF($T104&lt;=60,"31-60",IF($T104&lt;=90,"61-90","90+")))))))</x:f>
      </x:c>
      <x:c r="V104" s="202" t="str">
        <x:f>IF($A104="","",IF(AND($S104="Paid",$H104&lt;&gt;""),$H104,""))</x:f>
      </x:c>
      <x:c r="W104" s="194" t="str">
        <x:f>IF($A104="","",IF(OR(COUNTIF($A$9:$A$256,$A104)&gt;1,$B104="",$C104="",$D104="",$E104="",$F104="",$J104="",$K104="",$L104&lt;=0,$G104&lt;0,$G104&gt;$L104,AND($S104="Paid",$H104="")),"REVIEW","OK"))</x:f>
      </x:c>
      <x:c r="X104" s="194" t="str">
        <x:f>IF($A104="","",LOWER($A104&amp;" "&amp;$C104&amp;" "&amp;$D104&amp;" "&amp;$S104&amp;" "&amp;$J104&amp;" "&amp;$K104&amp;" "&amp;$I104))</x:f>
      </x:c>
    </x:row>
    <x:row r="105">
      <x:c r="A105" s="66"/>
      <x:c r="B105" s="198"/>
      <x:c r="C105" s="66"/>
      <x:c r="D105" s="66"/>
      <x:c r="E105" s="66"/>
      <x:c r="F105" s="66"/>
      <x:c r="G105" s="74"/>
      <x:c r="H105" s="198"/>
      <x:c r="I105" s="66"/>
      <x:c r="J105" s="194" t="str">
        <x:f>IF($A105="","",IFERROR(VLOOKUP($C105,Setup!$A$34:$D$533,2,FALSE),""))</x:f>
      </x:c>
      <x:c r="K105" s="194" t="str">
        <x:f>IF($A105="","",IFERROR(VLOOKUP($C105,Setup!$A$34:$D$533,3,FALSE),""))</x:f>
      </x:c>
      <x:c r="L105" s="206" t="str">
        <x:f>IF($A105="","",SUMIF(Depletion!$A$9:$A$306,$A105,Depletion!$E$9:$E$306))</x:f>
      </x:c>
      <x:c r="M105" s="194" t="str">
        <x:f>IF($A105="","",SUMIF(Depletion!$A$9:$A$306,$A105,Depletion!$C$9:$C$306))</x:f>
      </x:c>
      <x:c r="N105" s="206" t="str">
        <x:f>IF($A105="","",SUMIF(Depletion!$A$9:$A$306,$A105,Depletion!$I$9:$I$306))</x:f>
      </x:c>
      <x:c r="O105" s="206" t="str">
        <x:f>IF($A105="","",$L105-$N105)</x:f>
      </x:c>
      <x:c r="P105" s="210" t="str">
        <x:f>IF($A105="","",IFERROR($O105/$L105,0))</x:f>
      </x:c>
      <x:c r="Q105" s="206" t="str">
        <x:f>IF($A105="","",MAX($L105-$G105,0))</x:f>
      </x:c>
      <x:c r="R105" s="202" t="str">
        <x:f>IF($A105="","",IFERROR($B105+VLOOKUP($F105,Setup!$A$61:$B$80,2,FALSE),""))</x:f>
      </x:c>
      <x:c r="S105" s="194" t="str">
        <x:f>IF($A105="","",IF($L105=0,"Draft",IF($Q105&lt;=0,"Paid",IF($G105&gt;0,"Partial","Unpaid"))))</x:f>
      </x:c>
      <x:c r="T105" s="194" t="str">
        <x:f>IF($A105="","",IF($Q105&lt;=0,0,IF($R105="","",MAX(TODAY()-$R105,0))))</x:f>
      </x:c>
      <x:c r="U105" s="194" t="str">
        <x:f>IF($A105="","",IF($S105="Paid","Closed",IF($R105="","Review",IF(TODAY()&lt;=$R105,"Current",IF($T105&lt;=30,"1-30",IF($T105&lt;=60,"31-60",IF($T105&lt;=90,"61-90","90+")))))))</x:f>
      </x:c>
      <x:c r="V105" s="202" t="str">
        <x:f>IF($A105="","",IF(AND($S105="Paid",$H105&lt;&gt;""),$H105,""))</x:f>
      </x:c>
      <x:c r="W105" s="194" t="str">
        <x:f>IF($A105="","",IF(OR(COUNTIF($A$9:$A$256,$A105)&gt;1,$B105="",$C105="",$D105="",$E105="",$F105="",$J105="",$K105="",$L105&lt;=0,$G105&lt;0,$G105&gt;$L105,AND($S105="Paid",$H105="")),"REVIEW","OK"))</x:f>
      </x:c>
      <x:c r="X105" s="194" t="str">
        <x:f>IF($A105="","",LOWER($A105&amp;" "&amp;$C105&amp;" "&amp;$D105&amp;" "&amp;$S105&amp;" "&amp;$J105&amp;" "&amp;$K105&amp;" "&amp;$I105))</x:f>
      </x:c>
    </x:row>
    <x:row r="106">
      <x:c r="A106" s="66"/>
      <x:c r="B106" s="198"/>
      <x:c r="C106" s="66"/>
      <x:c r="D106" s="66"/>
      <x:c r="E106" s="66"/>
      <x:c r="F106" s="66"/>
      <x:c r="G106" s="74"/>
      <x:c r="H106" s="198"/>
      <x:c r="I106" s="66"/>
      <x:c r="J106" s="194" t="str">
        <x:f>IF($A106="","",IFERROR(VLOOKUP($C106,Setup!$A$34:$D$533,2,FALSE),""))</x:f>
      </x:c>
      <x:c r="K106" s="194" t="str">
        <x:f>IF($A106="","",IFERROR(VLOOKUP($C106,Setup!$A$34:$D$533,3,FALSE),""))</x:f>
      </x:c>
      <x:c r="L106" s="206" t="str">
        <x:f>IF($A106="","",SUMIF(Depletion!$A$9:$A$306,$A106,Depletion!$E$9:$E$306))</x:f>
      </x:c>
      <x:c r="M106" s="194" t="str">
        <x:f>IF($A106="","",SUMIF(Depletion!$A$9:$A$306,$A106,Depletion!$C$9:$C$306))</x:f>
      </x:c>
      <x:c r="N106" s="206" t="str">
        <x:f>IF($A106="","",SUMIF(Depletion!$A$9:$A$306,$A106,Depletion!$I$9:$I$306))</x:f>
      </x:c>
      <x:c r="O106" s="206" t="str">
        <x:f>IF($A106="","",$L106-$N106)</x:f>
      </x:c>
      <x:c r="P106" s="210" t="str">
        <x:f>IF($A106="","",IFERROR($O106/$L106,0))</x:f>
      </x:c>
      <x:c r="Q106" s="206" t="str">
        <x:f>IF($A106="","",MAX($L106-$G106,0))</x:f>
      </x:c>
      <x:c r="R106" s="202" t="str">
        <x:f>IF($A106="","",IFERROR($B106+VLOOKUP($F106,Setup!$A$61:$B$80,2,FALSE),""))</x:f>
      </x:c>
      <x:c r="S106" s="194" t="str">
        <x:f>IF($A106="","",IF($L106=0,"Draft",IF($Q106&lt;=0,"Paid",IF($G106&gt;0,"Partial","Unpaid"))))</x:f>
      </x:c>
      <x:c r="T106" s="194" t="str">
        <x:f>IF($A106="","",IF($Q106&lt;=0,0,IF($R106="","",MAX(TODAY()-$R106,0))))</x:f>
      </x:c>
      <x:c r="U106" s="194" t="str">
        <x:f>IF($A106="","",IF($S106="Paid","Closed",IF($R106="","Review",IF(TODAY()&lt;=$R106,"Current",IF($T106&lt;=30,"1-30",IF($T106&lt;=60,"31-60",IF($T106&lt;=90,"61-90","90+")))))))</x:f>
      </x:c>
      <x:c r="V106" s="202" t="str">
        <x:f>IF($A106="","",IF(AND($S106="Paid",$H106&lt;&gt;""),$H106,""))</x:f>
      </x:c>
      <x:c r="W106" s="194" t="str">
        <x:f>IF($A106="","",IF(OR(COUNTIF($A$9:$A$256,$A106)&gt;1,$B106="",$C106="",$D106="",$E106="",$F106="",$J106="",$K106="",$L106&lt;=0,$G106&lt;0,$G106&gt;$L106,AND($S106="Paid",$H106="")),"REVIEW","OK"))</x:f>
      </x:c>
      <x:c r="X106" s="194" t="str">
        <x:f>IF($A106="","",LOWER($A106&amp;" "&amp;$C106&amp;" "&amp;$D106&amp;" "&amp;$S106&amp;" "&amp;$J106&amp;" "&amp;$K106&amp;" "&amp;$I106))</x:f>
      </x:c>
    </x:row>
    <x:row r="107">
      <x:c r="A107" s="66"/>
      <x:c r="B107" s="198"/>
      <x:c r="C107" s="66"/>
      <x:c r="D107" s="66"/>
      <x:c r="E107" s="66"/>
      <x:c r="F107" s="66"/>
      <x:c r="G107" s="74"/>
      <x:c r="H107" s="198"/>
      <x:c r="I107" s="66"/>
      <x:c r="J107" s="194" t="str">
        <x:f>IF($A107="","",IFERROR(VLOOKUP($C107,Setup!$A$34:$D$533,2,FALSE),""))</x:f>
      </x:c>
      <x:c r="K107" s="194" t="str">
        <x:f>IF($A107="","",IFERROR(VLOOKUP($C107,Setup!$A$34:$D$533,3,FALSE),""))</x:f>
      </x:c>
      <x:c r="L107" s="206" t="str">
        <x:f>IF($A107="","",SUMIF(Depletion!$A$9:$A$306,$A107,Depletion!$E$9:$E$306))</x:f>
      </x:c>
      <x:c r="M107" s="194" t="str">
        <x:f>IF($A107="","",SUMIF(Depletion!$A$9:$A$306,$A107,Depletion!$C$9:$C$306))</x:f>
      </x:c>
      <x:c r="N107" s="206" t="str">
        <x:f>IF($A107="","",SUMIF(Depletion!$A$9:$A$306,$A107,Depletion!$I$9:$I$306))</x:f>
      </x:c>
      <x:c r="O107" s="206" t="str">
        <x:f>IF($A107="","",$L107-$N107)</x:f>
      </x:c>
      <x:c r="P107" s="210" t="str">
        <x:f>IF($A107="","",IFERROR($O107/$L107,0))</x:f>
      </x:c>
      <x:c r="Q107" s="206" t="str">
        <x:f>IF($A107="","",MAX($L107-$G107,0))</x:f>
      </x:c>
      <x:c r="R107" s="202" t="str">
        <x:f>IF($A107="","",IFERROR($B107+VLOOKUP($F107,Setup!$A$61:$B$80,2,FALSE),""))</x:f>
      </x:c>
      <x:c r="S107" s="194" t="str">
        <x:f>IF($A107="","",IF($L107=0,"Draft",IF($Q107&lt;=0,"Paid",IF($G107&gt;0,"Partial","Unpaid"))))</x:f>
      </x:c>
      <x:c r="T107" s="194" t="str">
        <x:f>IF($A107="","",IF($Q107&lt;=0,0,IF($R107="","",MAX(TODAY()-$R107,0))))</x:f>
      </x:c>
      <x:c r="U107" s="194" t="str">
        <x:f>IF($A107="","",IF($S107="Paid","Closed",IF($R107="","Review",IF(TODAY()&lt;=$R107,"Current",IF($T107&lt;=30,"1-30",IF($T107&lt;=60,"31-60",IF($T107&lt;=90,"61-90","90+")))))))</x:f>
      </x:c>
      <x:c r="V107" s="202" t="str">
        <x:f>IF($A107="","",IF(AND($S107="Paid",$H107&lt;&gt;""),$H107,""))</x:f>
      </x:c>
      <x:c r="W107" s="194" t="str">
        <x:f>IF($A107="","",IF(OR(COUNTIF($A$9:$A$256,$A107)&gt;1,$B107="",$C107="",$D107="",$E107="",$F107="",$J107="",$K107="",$L107&lt;=0,$G107&lt;0,$G107&gt;$L107,AND($S107="Paid",$H107="")),"REVIEW","OK"))</x:f>
      </x:c>
      <x:c r="X107" s="194" t="str">
        <x:f>IF($A107="","",LOWER($A107&amp;" "&amp;$C107&amp;" "&amp;$D107&amp;" "&amp;$S107&amp;" "&amp;$J107&amp;" "&amp;$K107&amp;" "&amp;$I107))</x:f>
      </x:c>
    </x:row>
    <x:row r="108">
      <x:c r="A108" s="66"/>
      <x:c r="B108" s="198"/>
      <x:c r="C108" s="66"/>
      <x:c r="D108" s="66"/>
      <x:c r="E108" s="66"/>
      <x:c r="F108" s="66"/>
      <x:c r="G108" s="74"/>
      <x:c r="H108" s="198"/>
      <x:c r="I108" s="66"/>
      <x:c r="J108" s="194" t="str">
        <x:f>IF($A108="","",IFERROR(VLOOKUP($C108,Setup!$A$34:$D$533,2,FALSE),""))</x:f>
      </x:c>
      <x:c r="K108" s="194" t="str">
        <x:f>IF($A108="","",IFERROR(VLOOKUP($C108,Setup!$A$34:$D$533,3,FALSE),""))</x:f>
      </x:c>
      <x:c r="L108" s="206" t="str">
        <x:f>IF($A108="","",SUMIF(Depletion!$A$9:$A$306,$A108,Depletion!$E$9:$E$306))</x:f>
      </x:c>
      <x:c r="M108" s="194" t="str">
        <x:f>IF($A108="","",SUMIF(Depletion!$A$9:$A$306,$A108,Depletion!$C$9:$C$306))</x:f>
      </x:c>
      <x:c r="N108" s="206" t="str">
        <x:f>IF($A108="","",SUMIF(Depletion!$A$9:$A$306,$A108,Depletion!$I$9:$I$306))</x:f>
      </x:c>
      <x:c r="O108" s="206" t="str">
        <x:f>IF($A108="","",$L108-$N108)</x:f>
      </x:c>
      <x:c r="P108" s="210" t="str">
        <x:f>IF($A108="","",IFERROR($O108/$L108,0))</x:f>
      </x:c>
      <x:c r="Q108" s="206" t="str">
        <x:f>IF($A108="","",MAX($L108-$G108,0))</x:f>
      </x:c>
      <x:c r="R108" s="202" t="str">
        <x:f>IF($A108="","",IFERROR($B108+VLOOKUP($F108,Setup!$A$61:$B$80,2,FALSE),""))</x:f>
      </x:c>
      <x:c r="S108" s="194" t="str">
        <x:f>IF($A108="","",IF($L108=0,"Draft",IF($Q108&lt;=0,"Paid",IF($G108&gt;0,"Partial","Unpaid"))))</x:f>
      </x:c>
      <x:c r="T108" s="194" t="str">
        <x:f>IF($A108="","",IF($Q108&lt;=0,0,IF($R108="","",MAX(TODAY()-$R108,0))))</x:f>
      </x:c>
      <x:c r="U108" s="194" t="str">
        <x:f>IF($A108="","",IF($S108="Paid","Closed",IF($R108="","Review",IF(TODAY()&lt;=$R108,"Current",IF($T108&lt;=30,"1-30",IF($T108&lt;=60,"31-60",IF($T108&lt;=90,"61-90","90+")))))))</x:f>
      </x:c>
      <x:c r="V108" s="202" t="str">
        <x:f>IF($A108="","",IF(AND($S108="Paid",$H108&lt;&gt;""),$H108,""))</x:f>
      </x:c>
      <x:c r="W108" s="194" t="str">
        <x:f>IF($A108="","",IF(OR(COUNTIF($A$9:$A$256,$A108)&gt;1,$B108="",$C108="",$D108="",$E108="",$F108="",$J108="",$K108="",$L108&lt;=0,$G108&lt;0,$G108&gt;$L108,AND($S108="Paid",$H108="")),"REVIEW","OK"))</x:f>
      </x:c>
      <x:c r="X108" s="194" t="str">
        <x:f>IF($A108="","",LOWER($A108&amp;" "&amp;$C108&amp;" "&amp;$D108&amp;" "&amp;$S108&amp;" "&amp;$J108&amp;" "&amp;$K108&amp;" "&amp;$I108))</x:f>
      </x:c>
    </x:row>
    <x:row r="109">
      <x:c r="A109" s="66"/>
      <x:c r="B109" s="198"/>
      <x:c r="C109" s="66"/>
      <x:c r="D109" s="66"/>
      <x:c r="E109" s="66"/>
      <x:c r="F109" s="66"/>
      <x:c r="G109" s="74"/>
      <x:c r="H109" s="198"/>
      <x:c r="I109" s="66"/>
      <x:c r="J109" s="194" t="str">
        <x:f>IF($A109="","",IFERROR(VLOOKUP($C109,Setup!$A$34:$D$533,2,FALSE),""))</x:f>
      </x:c>
      <x:c r="K109" s="194" t="str">
        <x:f>IF($A109="","",IFERROR(VLOOKUP($C109,Setup!$A$34:$D$533,3,FALSE),""))</x:f>
      </x:c>
      <x:c r="L109" s="206" t="str">
        <x:f>IF($A109="","",SUMIF(Depletion!$A$9:$A$306,$A109,Depletion!$E$9:$E$306))</x:f>
      </x:c>
      <x:c r="M109" s="194" t="str">
        <x:f>IF($A109="","",SUMIF(Depletion!$A$9:$A$306,$A109,Depletion!$C$9:$C$306))</x:f>
      </x:c>
      <x:c r="N109" s="206" t="str">
        <x:f>IF($A109="","",SUMIF(Depletion!$A$9:$A$306,$A109,Depletion!$I$9:$I$306))</x:f>
      </x:c>
      <x:c r="O109" s="206" t="str">
        <x:f>IF($A109="","",$L109-$N109)</x:f>
      </x:c>
      <x:c r="P109" s="210" t="str">
        <x:f>IF($A109="","",IFERROR($O109/$L109,0))</x:f>
      </x:c>
      <x:c r="Q109" s="206" t="str">
        <x:f>IF($A109="","",MAX($L109-$G109,0))</x:f>
      </x:c>
      <x:c r="R109" s="202" t="str">
        <x:f>IF($A109="","",IFERROR($B109+VLOOKUP($F109,Setup!$A$61:$B$80,2,FALSE),""))</x:f>
      </x:c>
      <x:c r="S109" s="194" t="str">
        <x:f>IF($A109="","",IF($L109=0,"Draft",IF($Q109&lt;=0,"Paid",IF($G109&gt;0,"Partial","Unpaid"))))</x:f>
      </x:c>
      <x:c r="T109" s="194" t="str">
        <x:f>IF($A109="","",IF($Q109&lt;=0,0,IF($R109="","",MAX(TODAY()-$R109,0))))</x:f>
      </x:c>
      <x:c r="U109" s="194" t="str">
        <x:f>IF($A109="","",IF($S109="Paid","Closed",IF($R109="","Review",IF(TODAY()&lt;=$R109,"Current",IF($T109&lt;=30,"1-30",IF($T109&lt;=60,"31-60",IF($T109&lt;=90,"61-90","90+")))))))</x:f>
      </x:c>
      <x:c r="V109" s="202" t="str">
        <x:f>IF($A109="","",IF(AND($S109="Paid",$H109&lt;&gt;""),$H109,""))</x:f>
      </x:c>
      <x:c r="W109" s="194" t="str">
        <x:f>IF($A109="","",IF(OR(COUNTIF($A$9:$A$256,$A109)&gt;1,$B109="",$C109="",$D109="",$E109="",$F109="",$J109="",$K109="",$L109&lt;=0,$G109&lt;0,$G109&gt;$L109,AND($S109="Paid",$H109="")),"REVIEW","OK"))</x:f>
      </x:c>
      <x:c r="X109" s="194" t="str">
        <x:f>IF($A109="","",LOWER($A109&amp;" "&amp;$C109&amp;" "&amp;$D109&amp;" "&amp;$S109&amp;" "&amp;$J109&amp;" "&amp;$K109&amp;" "&amp;$I109))</x:f>
      </x:c>
    </x:row>
    <x:row r="110">
      <x:c r="A110" s="66"/>
      <x:c r="B110" s="198"/>
      <x:c r="C110" s="66"/>
      <x:c r="D110" s="66"/>
      <x:c r="E110" s="66"/>
      <x:c r="F110" s="66"/>
      <x:c r="G110" s="74"/>
      <x:c r="H110" s="198"/>
      <x:c r="I110" s="66"/>
      <x:c r="J110" s="194" t="str">
        <x:f>IF($A110="","",IFERROR(VLOOKUP($C110,Setup!$A$34:$D$533,2,FALSE),""))</x:f>
      </x:c>
      <x:c r="K110" s="194" t="str">
        <x:f>IF($A110="","",IFERROR(VLOOKUP($C110,Setup!$A$34:$D$533,3,FALSE),""))</x:f>
      </x:c>
      <x:c r="L110" s="206" t="str">
        <x:f>IF($A110="","",SUMIF(Depletion!$A$9:$A$306,$A110,Depletion!$E$9:$E$306))</x:f>
      </x:c>
      <x:c r="M110" s="194" t="str">
        <x:f>IF($A110="","",SUMIF(Depletion!$A$9:$A$306,$A110,Depletion!$C$9:$C$306))</x:f>
      </x:c>
      <x:c r="N110" s="206" t="str">
        <x:f>IF($A110="","",SUMIF(Depletion!$A$9:$A$306,$A110,Depletion!$I$9:$I$306))</x:f>
      </x:c>
      <x:c r="O110" s="206" t="str">
        <x:f>IF($A110="","",$L110-$N110)</x:f>
      </x:c>
      <x:c r="P110" s="210" t="str">
        <x:f>IF($A110="","",IFERROR($O110/$L110,0))</x:f>
      </x:c>
      <x:c r="Q110" s="206" t="str">
        <x:f>IF($A110="","",MAX($L110-$G110,0))</x:f>
      </x:c>
      <x:c r="R110" s="202" t="str">
        <x:f>IF($A110="","",IFERROR($B110+VLOOKUP($F110,Setup!$A$61:$B$80,2,FALSE),""))</x:f>
      </x:c>
      <x:c r="S110" s="194" t="str">
        <x:f>IF($A110="","",IF($L110=0,"Draft",IF($Q110&lt;=0,"Paid",IF($G110&gt;0,"Partial","Unpaid"))))</x:f>
      </x:c>
      <x:c r="T110" s="194" t="str">
        <x:f>IF($A110="","",IF($Q110&lt;=0,0,IF($R110="","",MAX(TODAY()-$R110,0))))</x:f>
      </x:c>
      <x:c r="U110" s="194" t="str">
        <x:f>IF($A110="","",IF($S110="Paid","Closed",IF($R110="","Review",IF(TODAY()&lt;=$R110,"Current",IF($T110&lt;=30,"1-30",IF($T110&lt;=60,"31-60",IF($T110&lt;=90,"61-90","90+")))))))</x:f>
      </x:c>
      <x:c r="V110" s="202" t="str">
        <x:f>IF($A110="","",IF(AND($S110="Paid",$H110&lt;&gt;""),$H110,""))</x:f>
      </x:c>
      <x:c r="W110" s="194" t="str">
        <x:f>IF($A110="","",IF(OR(COUNTIF($A$9:$A$256,$A110)&gt;1,$B110="",$C110="",$D110="",$E110="",$F110="",$J110="",$K110="",$L110&lt;=0,$G110&lt;0,$G110&gt;$L110,AND($S110="Paid",$H110="")),"REVIEW","OK"))</x:f>
      </x:c>
      <x:c r="X110" s="194" t="str">
        <x:f>IF($A110="","",LOWER($A110&amp;" "&amp;$C110&amp;" "&amp;$D110&amp;" "&amp;$S110&amp;" "&amp;$J110&amp;" "&amp;$K110&amp;" "&amp;$I110))</x:f>
      </x:c>
    </x:row>
    <x:row r="111">
      <x:c r="A111" s="66"/>
      <x:c r="B111" s="198"/>
      <x:c r="C111" s="66"/>
      <x:c r="D111" s="66"/>
      <x:c r="E111" s="66"/>
      <x:c r="F111" s="66"/>
      <x:c r="G111" s="74"/>
      <x:c r="H111" s="198"/>
      <x:c r="I111" s="66"/>
      <x:c r="J111" s="194" t="str">
        <x:f>IF($A111="","",IFERROR(VLOOKUP($C111,Setup!$A$34:$D$533,2,FALSE),""))</x:f>
      </x:c>
      <x:c r="K111" s="194" t="str">
        <x:f>IF($A111="","",IFERROR(VLOOKUP($C111,Setup!$A$34:$D$533,3,FALSE),""))</x:f>
      </x:c>
      <x:c r="L111" s="206" t="str">
        <x:f>IF($A111="","",SUMIF(Depletion!$A$9:$A$306,$A111,Depletion!$E$9:$E$306))</x:f>
      </x:c>
      <x:c r="M111" s="194" t="str">
        <x:f>IF($A111="","",SUMIF(Depletion!$A$9:$A$306,$A111,Depletion!$C$9:$C$306))</x:f>
      </x:c>
      <x:c r="N111" s="206" t="str">
        <x:f>IF($A111="","",SUMIF(Depletion!$A$9:$A$306,$A111,Depletion!$I$9:$I$306))</x:f>
      </x:c>
      <x:c r="O111" s="206" t="str">
        <x:f>IF($A111="","",$L111-$N111)</x:f>
      </x:c>
      <x:c r="P111" s="210" t="str">
        <x:f>IF($A111="","",IFERROR($O111/$L111,0))</x:f>
      </x:c>
      <x:c r="Q111" s="206" t="str">
        <x:f>IF($A111="","",MAX($L111-$G111,0))</x:f>
      </x:c>
      <x:c r="R111" s="202" t="str">
        <x:f>IF($A111="","",IFERROR($B111+VLOOKUP($F111,Setup!$A$61:$B$80,2,FALSE),""))</x:f>
      </x:c>
      <x:c r="S111" s="194" t="str">
        <x:f>IF($A111="","",IF($L111=0,"Draft",IF($Q111&lt;=0,"Paid",IF($G111&gt;0,"Partial","Unpaid"))))</x:f>
      </x:c>
      <x:c r="T111" s="194" t="str">
        <x:f>IF($A111="","",IF($Q111&lt;=0,0,IF($R111="","",MAX(TODAY()-$R111,0))))</x:f>
      </x:c>
      <x:c r="U111" s="194" t="str">
        <x:f>IF($A111="","",IF($S111="Paid","Closed",IF($R111="","Review",IF(TODAY()&lt;=$R111,"Current",IF($T111&lt;=30,"1-30",IF($T111&lt;=60,"31-60",IF($T111&lt;=90,"61-90","90+")))))))</x:f>
      </x:c>
      <x:c r="V111" s="202" t="str">
        <x:f>IF($A111="","",IF(AND($S111="Paid",$H111&lt;&gt;""),$H111,""))</x:f>
      </x:c>
      <x:c r="W111" s="194" t="str">
        <x:f>IF($A111="","",IF(OR(COUNTIF($A$9:$A$256,$A111)&gt;1,$B111="",$C111="",$D111="",$E111="",$F111="",$J111="",$K111="",$L111&lt;=0,$G111&lt;0,$G111&gt;$L111,AND($S111="Paid",$H111="")),"REVIEW","OK"))</x:f>
      </x:c>
      <x:c r="X111" s="194" t="str">
        <x:f>IF($A111="","",LOWER($A111&amp;" "&amp;$C111&amp;" "&amp;$D111&amp;" "&amp;$S111&amp;" "&amp;$J111&amp;" "&amp;$K111&amp;" "&amp;$I111))</x:f>
      </x:c>
    </x:row>
    <x:row r="112">
      <x:c r="A112" s="66"/>
      <x:c r="B112" s="198"/>
      <x:c r="C112" s="66"/>
      <x:c r="D112" s="66"/>
      <x:c r="E112" s="66"/>
      <x:c r="F112" s="66"/>
      <x:c r="G112" s="74"/>
      <x:c r="H112" s="198"/>
      <x:c r="I112" s="66"/>
      <x:c r="J112" s="194" t="str">
        <x:f>IF($A112="","",IFERROR(VLOOKUP($C112,Setup!$A$34:$D$533,2,FALSE),""))</x:f>
      </x:c>
      <x:c r="K112" s="194" t="str">
        <x:f>IF($A112="","",IFERROR(VLOOKUP($C112,Setup!$A$34:$D$533,3,FALSE),""))</x:f>
      </x:c>
      <x:c r="L112" s="206" t="str">
        <x:f>IF($A112="","",SUMIF(Depletion!$A$9:$A$306,$A112,Depletion!$E$9:$E$306))</x:f>
      </x:c>
      <x:c r="M112" s="194" t="str">
        <x:f>IF($A112="","",SUMIF(Depletion!$A$9:$A$306,$A112,Depletion!$C$9:$C$306))</x:f>
      </x:c>
      <x:c r="N112" s="206" t="str">
        <x:f>IF($A112="","",SUMIF(Depletion!$A$9:$A$306,$A112,Depletion!$I$9:$I$306))</x:f>
      </x:c>
      <x:c r="O112" s="206" t="str">
        <x:f>IF($A112="","",$L112-$N112)</x:f>
      </x:c>
      <x:c r="P112" s="210" t="str">
        <x:f>IF($A112="","",IFERROR($O112/$L112,0))</x:f>
      </x:c>
      <x:c r="Q112" s="206" t="str">
        <x:f>IF($A112="","",MAX($L112-$G112,0))</x:f>
      </x:c>
      <x:c r="R112" s="202" t="str">
        <x:f>IF($A112="","",IFERROR($B112+VLOOKUP($F112,Setup!$A$61:$B$80,2,FALSE),""))</x:f>
      </x:c>
      <x:c r="S112" s="194" t="str">
        <x:f>IF($A112="","",IF($L112=0,"Draft",IF($Q112&lt;=0,"Paid",IF($G112&gt;0,"Partial","Unpaid"))))</x:f>
      </x:c>
      <x:c r="T112" s="194" t="str">
        <x:f>IF($A112="","",IF($Q112&lt;=0,0,IF($R112="","",MAX(TODAY()-$R112,0))))</x:f>
      </x:c>
      <x:c r="U112" s="194" t="str">
        <x:f>IF($A112="","",IF($S112="Paid","Closed",IF($R112="","Review",IF(TODAY()&lt;=$R112,"Current",IF($T112&lt;=30,"1-30",IF($T112&lt;=60,"31-60",IF($T112&lt;=90,"61-90","90+")))))))</x:f>
      </x:c>
      <x:c r="V112" s="202" t="str">
        <x:f>IF($A112="","",IF(AND($S112="Paid",$H112&lt;&gt;""),$H112,""))</x:f>
      </x:c>
      <x:c r="W112" s="194" t="str">
        <x:f>IF($A112="","",IF(OR(COUNTIF($A$9:$A$256,$A112)&gt;1,$B112="",$C112="",$D112="",$E112="",$F112="",$J112="",$K112="",$L112&lt;=0,$G112&lt;0,$G112&gt;$L112,AND($S112="Paid",$H112="")),"REVIEW","OK"))</x:f>
      </x:c>
      <x:c r="X112" s="194" t="str">
        <x:f>IF($A112="","",LOWER($A112&amp;" "&amp;$C112&amp;" "&amp;$D112&amp;" "&amp;$S112&amp;" "&amp;$J112&amp;" "&amp;$K112&amp;" "&amp;$I112))</x:f>
      </x:c>
    </x:row>
    <x:row r="113">
      <x:c r="A113" s="66"/>
      <x:c r="B113" s="198"/>
      <x:c r="C113" s="66"/>
      <x:c r="D113" s="66"/>
      <x:c r="E113" s="66"/>
      <x:c r="F113" s="66"/>
      <x:c r="G113" s="74"/>
      <x:c r="H113" s="198"/>
      <x:c r="I113" s="66"/>
      <x:c r="J113" s="194" t="str">
        <x:f>IF($A113="","",IFERROR(VLOOKUP($C113,Setup!$A$34:$D$533,2,FALSE),""))</x:f>
      </x:c>
      <x:c r="K113" s="194" t="str">
        <x:f>IF($A113="","",IFERROR(VLOOKUP($C113,Setup!$A$34:$D$533,3,FALSE),""))</x:f>
      </x:c>
      <x:c r="L113" s="206" t="str">
        <x:f>IF($A113="","",SUMIF(Depletion!$A$9:$A$306,$A113,Depletion!$E$9:$E$306))</x:f>
      </x:c>
      <x:c r="M113" s="194" t="str">
        <x:f>IF($A113="","",SUMIF(Depletion!$A$9:$A$306,$A113,Depletion!$C$9:$C$306))</x:f>
      </x:c>
      <x:c r="N113" s="206" t="str">
        <x:f>IF($A113="","",SUMIF(Depletion!$A$9:$A$306,$A113,Depletion!$I$9:$I$306))</x:f>
      </x:c>
      <x:c r="O113" s="206" t="str">
        <x:f>IF($A113="","",$L113-$N113)</x:f>
      </x:c>
      <x:c r="P113" s="210" t="str">
        <x:f>IF($A113="","",IFERROR($O113/$L113,0))</x:f>
      </x:c>
      <x:c r="Q113" s="206" t="str">
        <x:f>IF($A113="","",MAX($L113-$G113,0))</x:f>
      </x:c>
      <x:c r="R113" s="202" t="str">
        <x:f>IF($A113="","",IFERROR($B113+VLOOKUP($F113,Setup!$A$61:$B$80,2,FALSE),""))</x:f>
      </x:c>
      <x:c r="S113" s="194" t="str">
        <x:f>IF($A113="","",IF($L113=0,"Draft",IF($Q113&lt;=0,"Paid",IF($G113&gt;0,"Partial","Unpaid"))))</x:f>
      </x:c>
      <x:c r="T113" s="194" t="str">
        <x:f>IF($A113="","",IF($Q113&lt;=0,0,IF($R113="","",MAX(TODAY()-$R113,0))))</x:f>
      </x:c>
      <x:c r="U113" s="194" t="str">
        <x:f>IF($A113="","",IF($S113="Paid","Closed",IF($R113="","Review",IF(TODAY()&lt;=$R113,"Current",IF($T113&lt;=30,"1-30",IF($T113&lt;=60,"31-60",IF($T113&lt;=90,"61-90","90+")))))))</x:f>
      </x:c>
      <x:c r="V113" s="202" t="str">
        <x:f>IF($A113="","",IF(AND($S113="Paid",$H113&lt;&gt;""),$H113,""))</x:f>
      </x:c>
      <x:c r="W113" s="194" t="str">
        <x:f>IF($A113="","",IF(OR(COUNTIF($A$9:$A$256,$A113)&gt;1,$B113="",$C113="",$D113="",$E113="",$F113="",$J113="",$K113="",$L113&lt;=0,$G113&lt;0,$G113&gt;$L113,AND($S113="Paid",$H113="")),"REVIEW","OK"))</x:f>
      </x:c>
      <x:c r="X113" s="194" t="str">
        <x:f>IF($A113="","",LOWER($A113&amp;" "&amp;$C113&amp;" "&amp;$D113&amp;" "&amp;$S113&amp;" "&amp;$J113&amp;" "&amp;$K113&amp;" "&amp;$I113))</x:f>
      </x:c>
    </x:row>
    <x:row r="114">
      <x:c r="A114" s="66"/>
      <x:c r="B114" s="198"/>
      <x:c r="C114" s="66"/>
      <x:c r="D114" s="66"/>
      <x:c r="E114" s="66"/>
      <x:c r="F114" s="66"/>
      <x:c r="G114" s="74"/>
      <x:c r="H114" s="198"/>
      <x:c r="I114" s="66"/>
      <x:c r="J114" s="194" t="str">
        <x:f>IF($A114="","",IFERROR(VLOOKUP($C114,Setup!$A$34:$D$533,2,FALSE),""))</x:f>
      </x:c>
      <x:c r="K114" s="194" t="str">
        <x:f>IF($A114="","",IFERROR(VLOOKUP($C114,Setup!$A$34:$D$533,3,FALSE),""))</x:f>
      </x:c>
      <x:c r="L114" s="206" t="str">
        <x:f>IF($A114="","",SUMIF(Depletion!$A$9:$A$306,$A114,Depletion!$E$9:$E$306))</x:f>
      </x:c>
      <x:c r="M114" s="194" t="str">
        <x:f>IF($A114="","",SUMIF(Depletion!$A$9:$A$306,$A114,Depletion!$C$9:$C$306))</x:f>
      </x:c>
      <x:c r="N114" s="206" t="str">
        <x:f>IF($A114="","",SUMIF(Depletion!$A$9:$A$306,$A114,Depletion!$I$9:$I$306))</x:f>
      </x:c>
      <x:c r="O114" s="206" t="str">
        <x:f>IF($A114="","",$L114-$N114)</x:f>
      </x:c>
      <x:c r="P114" s="210" t="str">
        <x:f>IF($A114="","",IFERROR($O114/$L114,0))</x:f>
      </x:c>
      <x:c r="Q114" s="206" t="str">
        <x:f>IF($A114="","",MAX($L114-$G114,0))</x:f>
      </x:c>
      <x:c r="R114" s="202" t="str">
        <x:f>IF($A114="","",IFERROR($B114+VLOOKUP($F114,Setup!$A$61:$B$80,2,FALSE),""))</x:f>
      </x:c>
      <x:c r="S114" s="194" t="str">
        <x:f>IF($A114="","",IF($L114=0,"Draft",IF($Q114&lt;=0,"Paid",IF($G114&gt;0,"Partial","Unpaid"))))</x:f>
      </x:c>
      <x:c r="T114" s="194" t="str">
        <x:f>IF($A114="","",IF($Q114&lt;=0,0,IF($R114="","",MAX(TODAY()-$R114,0))))</x:f>
      </x:c>
      <x:c r="U114" s="194" t="str">
        <x:f>IF($A114="","",IF($S114="Paid","Closed",IF($R114="","Review",IF(TODAY()&lt;=$R114,"Current",IF($T114&lt;=30,"1-30",IF($T114&lt;=60,"31-60",IF($T114&lt;=90,"61-90","90+")))))))</x:f>
      </x:c>
      <x:c r="V114" s="202" t="str">
        <x:f>IF($A114="","",IF(AND($S114="Paid",$H114&lt;&gt;""),$H114,""))</x:f>
      </x:c>
      <x:c r="W114" s="194" t="str">
        <x:f>IF($A114="","",IF(OR(COUNTIF($A$9:$A$256,$A114)&gt;1,$B114="",$C114="",$D114="",$E114="",$F114="",$J114="",$K114="",$L114&lt;=0,$G114&lt;0,$G114&gt;$L114,AND($S114="Paid",$H114="")),"REVIEW","OK"))</x:f>
      </x:c>
      <x:c r="X114" s="194" t="str">
        <x:f>IF($A114="","",LOWER($A114&amp;" "&amp;$C114&amp;" "&amp;$D114&amp;" "&amp;$S114&amp;" "&amp;$J114&amp;" "&amp;$K114&amp;" "&amp;$I114))</x:f>
      </x:c>
    </x:row>
    <x:row r="115">
      <x:c r="A115" s="66"/>
      <x:c r="B115" s="198"/>
      <x:c r="C115" s="66"/>
      <x:c r="D115" s="66"/>
      <x:c r="E115" s="66"/>
      <x:c r="F115" s="66"/>
      <x:c r="G115" s="74"/>
      <x:c r="H115" s="198"/>
      <x:c r="I115" s="66"/>
      <x:c r="J115" s="194" t="str">
        <x:f>IF($A115="","",IFERROR(VLOOKUP($C115,Setup!$A$34:$D$533,2,FALSE),""))</x:f>
      </x:c>
      <x:c r="K115" s="194" t="str">
        <x:f>IF($A115="","",IFERROR(VLOOKUP($C115,Setup!$A$34:$D$533,3,FALSE),""))</x:f>
      </x:c>
      <x:c r="L115" s="206" t="str">
        <x:f>IF($A115="","",SUMIF(Depletion!$A$9:$A$306,$A115,Depletion!$E$9:$E$306))</x:f>
      </x:c>
      <x:c r="M115" s="194" t="str">
        <x:f>IF($A115="","",SUMIF(Depletion!$A$9:$A$306,$A115,Depletion!$C$9:$C$306))</x:f>
      </x:c>
      <x:c r="N115" s="206" t="str">
        <x:f>IF($A115="","",SUMIF(Depletion!$A$9:$A$306,$A115,Depletion!$I$9:$I$306))</x:f>
      </x:c>
      <x:c r="O115" s="206" t="str">
        <x:f>IF($A115="","",$L115-$N115)</x:f>
      </x:c>
      <x:c r="P115" s="210" t="str">
        <x:f>IF($A115="","",IFERROR($O115/$L115,0))</x:f>
      </x:c>
      <x:c r="Q115" s="206" t="str">
        <x:f>IF($A115="","",MAX($L115-$G115,0))</x:f>
      </x:c>
      <x:c r="R115" s="202" t="str">
        <x:f>IF($A115="","",IFERROR($B115+VLOOKUP($F115,Setup!$A$61:$B$80,2,FALSE),""))</x:f>
      </x:c>
      <x:c r="S115" s="194" t="str">
        <x:f>IF($A115="","",IF($L115=0,"Draft",IF($Q115&lt;=0,"Paid",IF($G115&gt;0,"Partial","Unpaid"))))</x:f>
      </x:c>
      <x:c r="T115" s="194" t="str">
        <x:f>IF($A115="","",IF($Q115&lt;=0,0,IF($R115="","",MAX(TODAY()-$R115,0))))</x:f>
      </x:c>
      <x:c r="U115" s="194" t="str">
        <x:f>IF($A115="","",IF($S115="Paid","Closed",IF($R115="","Review",IF(TODAY()&lt;=$R115,"Current",IF($T115&lt;=30,"1-30",IF($T115&lt;=60,"31-60",IF($T115&lt;=90,"61-90","90+")))))))</x:f>
      </x:c>
      <x:c r="V115" s="202" t="str">
        <x:f>IF($A115="","",IF(AND($S115="Paid",$H115&lt;&gt;""),$H115,""))</x:f>
      </x:c>
      <x:c r="W115" s="194" t="str">
        <x:f>IF($A115="","",IF(OR(COUNTIF($A$9:$A$256,$A115)&gt;1,$B115="",$C115="",$D115="",$E115="",$F115="",$J115="",$K115="",$L115&lt;=0,$G115&lt;0,$G115&gt;$L115,AND($S115="Paid",$H115="")),"REVIEW","OK"))</x:f>
      </x:c>
      <x:c r="X115" s="194" t="str">
        <x:f>IF($A115="","",LOWER($A115&amp;" "&amp;$C115&amp;" "&amp;$D115&amp;" "&amp;$S115&amp;" "&amp;$J115&amp;" "&amp;$K115&amp;" "&amp;$I115))</x:f>
      </x:c>
    </x:row>
    <x:row r="116">
      <x:c r="A116" s="66"/>
      <x:c r="B116" s="198"/>
      <x:c r="C116" s="66"/>
      <x:c r="D116" s="66"/>
      <x:c r="E116" s="66"/>
      <x:c r="F116" s="66"/>
      <x:c r="G116" s="74"/>
      <x:c r="H116" s="198"/>
      <x:c r="I116" s="66"/>
      <x:c r="J116" s="194" t="str">
        <x:f>IF($A116="","",IFERROR(VLOOKUP($C116,Setup!$A$34:$D$533,2,FALSE),""))</x:f>
      </x:c>
      <x:c r="K116" s="194" t="str">
        <x:f>IF($A116="","",IFERROR(VLOOKUP($C116,Setup!$A$34:$D$533,3,FALSE),""))</x:f>
      </x:c>
      <x:c r="L116" s="206" t="str">
        <x:f>IF($A116="","",SUMIF(Depletion!$A$9:$A$306,$A116,Depletion!$E$9:$E$306))</x:f>
      </x:c>
      <x:c r="M116" s="194" t="str">
        <x:f>IF($A116="","",SUMIF(Depletion!$A$9:$A$306,$A116,Depletion!$C$9:$C$306))</x:f>
      </x:c>
      <x:c r="N116" s="206" t="str">
        <x:f>IF($A116="","",SUMIF(Depletion!$A$9:$A$306,$A116,Depletion!$I$9:$I$306))</x:f>
      </x:c>
      <x:c r="O116" s="206" t="str">
        <x:f>IF($A116="","",$L116-$N116)</x:f>
      </x:c>
      <x:c r="P116" s="210" t="str">
        <x:f>IF($A116="","",IFERROR($O116/$L116,0))</x:f>
      </x:c>
      <x:c r="Q116" s="206" t="str">
        <x:f>IF($A116="","",MAX($L116-$G116,0))</x:f>
      </x:c>
      <x:c r="R116" s="202" t="str">
        <x:f>IF($A116="","",IFERROR($B116+VLOOKUP($F116,Setup!$A$61:$B$80,2,FALSE),""))</x:f>
      </x:c>
      <x:c r="S116" s="194" t="str">
        <x:f>IF($A116="","",IF($L116=0,"Draft",IF($Q116&lt;=0,"Paid",IF($G116&gt;0,"Partial","Unpaid"))))</x:f>
      </x:c>
      <x:c r="T116" s="194" t="str">
        <x:f>IF($A116="","",IF($Q116&lt;=0,0,IF($R116="","",MAX(TODAY()-$R116,0))))</x:f>
      </x:c>
      <x:c r="U116" s="194" t="str">
        <x:f>IF($A116="","",IF($S116="Paid","Closed",IF($R116="","Review",IF(TODAY()&lt;=$R116,"Current",IF($T116&lt;=30,"1-30",IF($T116&lt;=60,"31-60",IF($T116&lt;=90,"61-90","90+")))))))</x:f>
      </x:c>
      <x:c r="V116" s="202" t="str">
        <x:f>IF($A116="","",IF(AND($S116="Paid",$H116&lt;&gt;""),$H116,""))</x:f>
      </x:c>
      <x:c r="W116" s="194" t="str">
        <x:f>IF($A116="","",IF(OR(COUNTIF($A$9:$A$256,$A116)&gt;1,$B116="",$C116="",$D116="",$E116="",$F116="",$J116="",$K116="",$L116&lt;=0,$G116&lt;0,$G116&gt;$L116,AND($S116="Paid",$H116="")),"REVIEW","OK"))</x:f>
      </x:c>
      <x:c r="X116" s="194" t="str">
        <x:f>IF($A116="","",LOWER($A116&amp;" "&amp;$C116&amp;" "&amp;$D116&amp;" "&amp;$S116&amp;" "&amp;$J116&amp;" "&amp;$K116&amp;" "&amp;$I116))</x:f>
      </x:c>
    </x:row>
    <x:row r="117">
      <x:c r="A117" s="66"/>
      <x:c r="B117" s="198"/>
      <x:c r="C117" s="66"/>
      <x:c r="D117" s="66"/>
      <x:c r="E117" s="66"/>
      <x:c r="F117" s="66"/>
      <x:c r="G117" s="74"/>
      <x:c r="H117" s="198"/>
      <x:c r="I117" s="66"/>
      <x:c r="J117" s="194" t="str">
        <x:f>IF($A117="","",IFERROR(VLOOKUP($C117,Setup!$A$34:$D$533,2,FALSE),""))</x:f>
      </x:c>
      <x:c r="K117" s="194" t="str">
        <x:f>IF($A117="","",IFERROR(VLOOKUP($C117,Setup!$A$34:$D$533,3,FALSE),""))</x:f>
      </x:c>
      <x:c r="L117" s="206" t="str">
        <x:f>IF($A117="","",SUMIF(Depletion!$A$9:$A$306,$A117,Depletion!$E$9:$E$306))</x:f>
      </x:c>
      <x:c r="M117" s="194" t="str">
        <x:f>IF($A117="","",SUMIF(Depletion!$A$9:$A$306,$A117,Depletion!$C$9:$C$306))</x:f>
      </x:c>
      <x:c r="N117" s="206" t="str">
        <x:f>IF($A117="","",SUMIF(Depletion!$A$9:$A$306,$A117,Depletion!$I$9:$I$306))</x:f>
      </x:c>
      <x:c r="O117" s="206" t="str">
        <x:f>IF($A117="","",$L117-$N117)</x:f>
      </x:c>
      <x:c r="P117" s="210" t="str">
        <x:f>IF($A117="","",IFERROR($O117/$L117,0))</x:f>
      </x:c>
      <x:c r="Q117" s="206" t="str">
        <x:f>IF($A117="","",MAX($L117-$G117,0))</x:f>
      </x:c>
      <x:c r="R117" s="202" t="str">
        <x:f>IF($A117="","",IFERROR($B117+VLOOKUP($F117,Setup!$A$61:$B$80,2,FALSE),""))</x:f>
      </x:c>
      <x:c r="S117" s="194" t="str">
        <x:f>IF($A117="","",IF($L117=0,"Draft",IF($Q117&lt;=0,"Paid",IF($G117&gt;0,"Partial","Unpaid"))))</x:f>
      </x:c>
      <x:c r="T117" s="194" t="str">
        <x:f>IF($A117="","",IF($Q117&lt;=0,0,IF($R117="","",MAX(TODAY()-$R117,0))))</x:f>
      </x:c>
      <x:c r="U117" s="194" t="str">
        <x:f>IF($A117="","",IF($S117="Paid","Closed",IF($R117="","Review",IF(TODAY()&lt;=$R117,"Current",IF($T117&lt;=30,"1-30",IF($T117&lt;=60,"31-60",IF($T117&lt;=90,"61-90","90+")))))))</x:f>
      </x:c>
      <x:c r="V117" s="202" t="str">
        <x:f>IF($A117="","",IF(AND($S117="Paid",$H117&lt;&gt;""),$H117,""))</x:f>
      </x:c>
      <x:c r="W117" s="194" t="str">
        <x:f>IF($A117="","",IF(OR(COUNTIF($A$9:$A$256,$A117)&gt;1,$B117="",$C117="",$D117="",$E117="",$F117="",$J117="",$K117="",$L117&lt;=0,$G117&lt;0,$G117&gt;$L117,AND($S117="Paid",$H117="")),"REVIEW","OK"))</x:f>
      </x:c>
      <x:c r="X117" s="194" t="str">
        <x:f>IF($A117="","",LOWER($A117&amp;" "&amp;$C117&amp;" "&amp;$D117&amp;" "&amp;$S117&amp;" "&amp;$J117&amp;" "&amp;$K117&amp;" "&amp;$I117))</x:f>
      </x:c>
    </x:row>
    <x:row r="118">
      <x:c r="A118" s="66"/>
      <x:c r="B118" s="198"/>
      <x:c r="C118" s="66"/>
      <x:c r="D118" s="66"/>
      <x:c r="E118" s="66"/>
      <x:c r="F118" s="66"/>
      <x:c r="G118" s="74"/>
      <x:c r="H118" s="198"/>
      <x:c r="I118" s="66"/>
      <x:c r="J118" s="194" t="str">
        <x:f>IF($A118="","",IFERROR(VLOOKUP($C118,Setup!$A$34:$D$533,2,FALSE),""))</x:f>
      </x:c>
      <x:c r="K118" s="194" t="str">
        <x:f>IF($A118="","",IFERROR(VLOOKUP($C118,Setup!$A$34:$D$533,3,FALSE),""))</x:f>
      </x:c>
      <x:c r="L118" s="206" t="str">
        <x:f>IF($A118="","",SUMIF(Depletion!$A$9:$A$306,$A118,Depletion!$E$9:$E$306))</x:f>
      </x:c>
      <x:c r="M118" s="194" t="str">
        <x:f>IF($A118="","",SUMIF(Depletion!$A$9:$A$306,$A118,Depletion!$C$9:$C$306))</x:f>
      </x:c>
      <x:c r="N118" s="206" t="str">
        <x:f>IF($A118="","",SUMIF(Depletion!$A$9:$A$306,$A118,Depletion!$I$9:$I$306))</x:f>
      </x:c>
      <x:c r="O118" s="206" t="str">
        <x:f>IF($A118="","",$L118-$N118)</x:f>
      </x:c>
      <x:c r="P118" s="210" t="str">
        <x:f>IF($A118="","",IFERROR($O118/$L118,0))</x:f>
      </x:c>
      <x:c r="Q118" s="206" t="str">
        <x:f>IF($A118="","",MAX($L118-$G118,0))</x:f>
      </x:c>
      <x:c r="R118" s="202" t="str">
        <x:f>IF($A118="","",IFERROR($B118+VLOOKUP($F118,Setup!$A$61:$B$80,2,FALSE),""))</x:f>
      </x:c>
      <x:c r="S118" s="194" t="str">
        <x:f>IF($A118="","",IF($L118=0,"Draft",IF($Q118&lt;=0,"Paid",IF($G118&gt;0,"Partial","Unpaid"))))</x:f>
      </x:c>
      <x:c r="T118" s="194" t="str">
        <x:f>IF($A118="","",IF($Q118&lt;=0,0,IF($R118="","",MAX(TODAY()-$R118,0))))</x:f>
      </x:c>
      <x:c r="U118" s="194" t="str">
        <x:f>IF($A118="","",IF($S118="Paid","Closed",IF($R118="","Review",IF(TODAY()&lt;=$R118,"Current",IF($T118&lt;=30,"1-30",IF($T118&lt;=60,"31-60",IF($T118&lt;=90,"61-90","90+")))))))</x:f>
      </x:c>
      <x:c r="V118" s="202" t="str">
        <x:f>IF($A118="","",IF(AND($S118="Paid",$H118&lt;&gt;""),$H118,""))</x:f>
      </x:c>
      <x:c r="W118" s="194" t="str">
        <x:f>IF($A118="","",IF(OR(COUNTIF($A$9:$A$256,$A118)&gt;1,$B118="",$C118="",$D118="",$E118="",$F118="",$J118="",$K118="",$L118&lt;=0,$G118&lt;0,$G118&gt;$L118,AND($S118="Paid",$H118="")),"REVIEW","OK"))</x:f>
      </x:c>
      <x:c r="X118" s="194" t="str">
        <x:f>IF($A118="","",LOWER($A118&amp;" "&amp;$C118&amp;" "&amp;$D118&amp;" "&amp;$S118&amp;" "&amp;$J118&amp;" "&amp;$K118&amp;" "&amp;$I118))</x:f>
      </x:c>
    </x:row>
    <x:row r="119">
      <x:c r="A119" s="66"/>
      <x:c r="B119" s="198"/>
      <x:c r="C119" s="66"/>
      <x:c r="D119" s="66"/>
      <x:c r="E119" s="66"/>
      <x:c r="F119" s="66"/>
      <x:c r="G119" s="74"/>
      <x:c r="H119" s="198"/>
      <x:c r="I119" s="66"/>
      <x:c r="J119" s="194" t="str">
        <x:f>IF($A119="","",IFERROR(VLOOKUP($C119,Setup!$A$34:$D$533,2,FALSE),""))</x:f>
      </x:c>
      <x:c r="K119" s="194" t="str">
        <x:f>IF($A119="","",IFERROR(VLOOKUP($C119,Setup!$A$34:$D$533,3,FALSE),""))</x:f>
      </x:c>
      <x:c r="L119" s="206" t="str">
        <x:f>IF($A119="","",SUMIF(Depletion!$A$9:$A$306,$A119,Depletion!$E$9:$E$306))</x:f>
      </x:c>
      <x:c r="M119" s="194" t="str">
        <x:f>IF($A119="","",SUMIF(Depletion!$A$9:$A$306,$A119,Depletion!$C$9:$C$306))</x:f>
      </x:c>
      <x:c r="N119" s="206" t="str">
        <x:f>IF($A119="","",SUMIF(Depletion!$A$9:$A$306,$A119,Depletion!$I$9:$I$306))</x:f>
      </x:c>
      <x:c r="O119" s="206" t="str">
        <x:f>IF($A119="","",$L119-$N119)</x:f>
      </x:c>
      <x:c r="P119" s="210" t="str">
        <x:f>IF($A119="","",IFERROR($O119/$L119,0))</x:f>
      </x:c>
      <x:c r="Q119" s="206" t="str">
        <x:f>IF($A119="","",MAX($L119-$G119,0))</x:f>
      </x:c>
      <x:c r="R119" s="202" t="str">
        <x:f>IF($A119="","",IFERROR($B119+VLOOKUP($F119,Setup!$A$61:$B$80,2,FALSE),""))</x:f>
      </x:c>
      <x:c r="S119" s="194" t="str">
        <x:f>IF($A119="","",IF($L119=0,"Draft",IF($Q119&lt;=0,"Paid",IF($G119&gt;0,"Partial","Unpaid"))))</x:f>
      </x:c>
      <x:c r="T119" s="194" t="str">
        <x:f>IF($A119="","",IF($Q119&lt;=0,0,IF($R119="","",MAX(TODAY()-$R119,0))))</x:f>
      </x:c>
      <x:c r="U119" s="194" t="str">
        <x:f>IF($A119="","",IF($S119="Paid","Closed",IF($R119="","Review",IF(TODAY()&lt;=$R119,"Current",IF($T119&lt;=30,"1-30",IF($T119&lt;=60,"31-60",IF($T119&lt;=90,"61-90","90+")))))))</x:f>
      </x:c>
      <x:c r="V119" s="202" t="str">
        <x:f>IF($A119="","",IF(AND($S119="Paid",$H119&lt;&gt;""),$H119,""))</x:f>
      </x:c>
      <x:c r="W119" s="194" t="str">
        <x:f>IF($A119="","",IF(OR(COUNTIF($A$9:$A$256,$A119)&gt;1,$B119="",$C119="",$D119="",$E119="",$F119="",$J119="",$K119="",$L119&lt;=0,$G119&lt;0,$G119&gt;$L119,AND($S119="Paid",$H119="")),"REVIEW","OK"))</x:f>
      </x:c>
      <x:c r="X119" s="194" t="str">
        <x:f>IF($A119="","",LOWER($A119&amp;" "&amp;$C119&amp;" "&amp;$D119&amp;" "&amp;$S119&amp;" "&amp;$J119&amp;" "&amp;$K119&amp;" "&amp;$I119))</x:f>
      </x:c>
    </x:row>
    <x:row r="120">
      <x:c r="A120" s="66"/>
      <x:c r="B120" s="198"/>
      <x:c r="C120" s="66"/>
      <x:c r="D120" s="66"/>
      <x:c r="E120" s="66"/>
      <x:c r="F120" s="66"/>
      <x:c r="G120" s="74"/>
      <x:c r="H120" s="198"/>
      <x:c r="I120" s="66"/>
      <x:c r="J120" s="194" t="str">
        <x:f>IF($A120="","",IFERROR(VLOOKUP($C120,Setup!$A$34:$D$533,2,FALSE),""))</x:f>
      </x:c>
      <x:c r="K120" s="194" t="str">
        <x:f>IF($A120="","",IFERROR(VLOOKUP($C120,Setup!$A$34:$D$533,3,FALSE),""))</x:f>
      </x:c>
      <x:c r="L120" s="206" t="str">
        <x:f>IF($A120="","",SUMIF(Depletion!$A$9:$A$306,$A120,Depletion!$E$9:$E$306))</x:f>
      </x:c>
      <x:c r="M120" s="194" t="str">
        <x:f>IF($A120="","",SUMIF(Depletion!$A$9:$A$306,$A120,Depletion!$C$9:$C$306))</x:f>
      </x:c>
      <x:c r="N120" s="206" t="str">
        <x:f>IF($A120="","",SUMIF(Depletion!$A$9:$A$306,$A120,Depletion!$I$9:$I$306))</x:f>
      </x:c>
      <x:c r="O120" s="206" t="str">
        <x:f>IF($A120="","",$L120-$N120)</x:f>
      </x:c>
      <x:c r="P120" s="210" t="str">
        <x:f>IF($A120="","",IFERROR($O120/$L120,0))</x:f>
      </x:c>
      <x:c r="Q120" s="206" t="str">
        <x:f>IF($A120="","",MAX($L120-$G120,0))</x:f>
      </x:c>
      <x:c r="R120" s="202" t="str">
        <x:f>IF($A120="","",IFERROR($B120+VLOOKUP($F120,Setup!$A$61:$B$80,2,FALSE),""))</x:f>
      </x:c>
      <x:c r="S120" s="194" t="str">
        <x:f>IF($A120="","",IF($L120=0,"Draft",IF($Q120&lt;=0,"Paid",IF($G120&gt;0,"Partial","Unpaid"))))</x:f>
      </x:c>
      <x:c r="T120" s="194" t="str">
        <x:f>IF($A120="","",IF($Q120&lt;=0,0,IF($R120="","",MAX(TODAY()-$R120,0))))</x:f>
      </x:c>
      <x:c r="U120" s="194" t="str">
        <x:f>IF($A120="","",IF($S120="Paid","Closed",IF($R120="","Review",IF(TODAY()&lt;=$R120,"Current",IF($T120&lt;=30,"1-30",IF($T120&lt;=60,"31-60",IF($T120&lt;=90,"61-90","90+")))))))</x:f>
      </x:c>
      <x:c r="V120" s="202" t="str">
        <x:f>IF($A120="","",IF(AND($S120="Paid",$H120&lt;&gt;""),$H120,""))</x:f>
      </x:c>
      <x:c r="W120" s="194" t="str">
        <x:f>IF($A120="","",IF(OR(COUNTIF($A$9:$A$256,$A120)&gt;1,$B120="",$C120="",$D120="",$E120="",$F120="",$J120="",$K120="",$L120&lt;=0,$G120&lt;0,$G120&gt;$L120,AND($S120="Paid",$H120="")),"REVIEW","OK"))</x:f>
      </x:c>
      <x:c r="X120" s="194" t="str">
        <x:f>IF($A120="","",LOWER($A120&amp;" "&amp;$C120&amp;" "&amp;$D120&amp;" "&amp;$S120&amp;" "&amp;$J120&amp;" "&amp;$K120&amp;" "&amp;$I120))</x:f>
      </x:c>
    </x:row>
    <x:row r="121">
      <x:c r="A121" s="66"/>
      <x:c r="B121" s="198"/>
      <x:c r="C121" s="66"/>
      <x:c r="D121" s="66"/>
      <x:c r="E121" s="66"/>
      <x:c r="F121" s="66"/>
      <x:c r="G121" s="74"/>
      <x:c r="H121" s="198"/>
      <x:c r="I121" s="66"/>
      <x:c r="J121" s="194" t="str">
        <x:f>IF($A121="","",IFERROR(VLOOKUP($C121,Setup!$A$34:$D$533,2,FALSE),""))</x:f>
      </x:c>
      <x:c r="K121" s="194" t="str">
        <x:f>IF($A121="","",IFERROR(VLOOKUP($C121,Setup!$A$34:$D$533,3,FALSE),""))</x:f>
      </x:c>
      <x:c r="L121" s="206" t="str">
        <x:f>IF($A121="","",SUMIF(Depletion!$A$9:$A$306,$A121,Depletion!$E$9:$E$306))</x:f>
      </x:c>
      <x:c r="M121" s="194" t="str">
        <x:f>IF($A121="","",SUMIF(Depletion!$A$9:$A$306,$A121,Depletion!$C$9:$C$306))</x:f>
      </x:c>
      <x:c r="N121" s="206" t="str">
        <x:f>IF($A121="","",SUMIF(Depletion!$A$9:$A$306,$A121,Depletion!$I$9:$I$306))</x:f>
      </x:c>
      <x:c r="O121" s="206" t="str">
        <x:f>IF($A121="","",$L121-$N121)</x:f>
      </x:c>
      <x:c r="P121" s="210" t="str">
        <x:f>IF($A121="","",IFERROR($O121/$L121,0))</x:f>
      </x:c>
      <x:c r="Q121" s="206" t="str">
        <x:f>IF($A121="","",MAX($L121-$G121,0))</x:f>
      </x:c>
      <x:c r="R121" s="202" t="str">
        <x:f>IF($A121="","",IFERROR($B121+VLOOKUP($F121,Setup!$A$61:$B$80,2,FALSE),""))</x:f>
      </x:c>
      <x:c r="S121" s="194" t="str">
        <x:f>IF($A121="","",IF($L121=0,"Draft",IF($Q121&lt;=0,"Paid",IF($G121&gt;0,"Partial","Unpaid"))))</x:f>
      </x:c>
      <x:c r="T121" s="194" t="str">
        <x:f>IF($A121="","",IF($Q121&lt;=0,0,IF($R121="","",MAX(TODAY()-$R121,0))))</x:f>
      </x:c>
      <x:c r="U121" s="194" t="str">
        <x:f>IF($A121="","",IF($S121="Paid","Closed",IF($R121="","Review",IF(TODAY()&lt;=$R121,"Current",IF($T121&lt;=30,"1-30",IF($T121&lt;=60,"31-60",IF($T121&lt;=90,"61-90","90+")))))))</x:f>
      </x:c>
      <x:c r="V121" s="202" t="str">
        <x:f>IF($A121="","",IF(AND($S121="Paid",$H121&lt;&gt;""),$H121,""))</x:f>
      </x:c>
      <x:c r="W121" s="194" t="str">
        <x:f>IF($A121="","",IF(OR(COUNTIF($A$9:$A$256,$A121)&gt;1,$B121="",$C121="",$D121="",$E121="",$F121="",$J121="",$K121="",$L121&lt;=0,$G121&lt;0,$G121&gt;$L121,AND($S121="Paid",$H121="")),"REVIEW","OK"))</x:f>
      </x:c>
      <x:c r="X121" s="194" t="str">
        <x:f>IF($A121="","",LOWER($A121&amp;" "&amp;$C121&amp;" "&amp;$D121&amp;" "&amp;$S121&amp;" "&amp;$J121&amp;" "&amp;$K121&amp;" "&amp;$I121))</x:f>
      </x:c>
    </x:row>
    <x:row r="122">
      <x:c r="A122" s="66"/>
      <x:c r="B122" s="198"/>
      <x:c r="C122" s="66"/>
      <x:c r="D122" s="66"/>
      <x:c r="E122" s="66"/>
      <x:c r="F122" s="66"/>
      <x:c r="G122" s="74"/>
      <x:c r="H122" s="198"/>
      <x:c r="I122" s="66"/>
      <x:c r="J122" s="194" t="str">
        <x:f>IF($A122="","",IFERROR(VLOOKUP($C122,Setup!$A$34:$D$533,2,FALSE),""))</x:f>
      </x:c>
      <x:c r="K122" s="194" t="str">
        <x:f>IF($A122="","",IFERROR(VLOOKUP($C122,Setup!$A$34:$D$533,3,FALSE),""))</x:f>
      </x:c>
      <x:c r="L122" s="206" t="str">
        <x:f>IF($A122="","",SUMIF(Depletion!$A$9:$A$306,$A122,Depletion!$E$9:$E$306))</x:f>
      </x:c>
      <x:c r="M122" s="194" t="str">
        <x:f>IF($A122="","",SUMIF(Depletion!$A$9:$A$306,$A122,Depletion!$C$9:$C$306))</x:f>
      </x:c>
      <x:c r="N122" s="206" t="str">
        <x:f>IF($A122="","",SUMIF(Depletion!$A$9:$A$306,$A122,Depletion!$I$9:$I$306))</x:f>
      </x:c>
      <x:c r="O122" s="206" t="str">
        <x:f>IF($A122="","",$L122-$N122)</x:f>
      </x:c>
      <x:c r="P122" s="210" t="str">
        <x:f>IF($A122="","",IFERROR($O122/$L122,0))</x:f>
      </x:c>
      <x:c r="Q122" s="206" t="str">
        <x:f>IF($A122="","",MAX($L122-$G122,0))</x:f>
      </x:c>
      <x:c r="R122" s="202" t="str">
        <x:f>IF($A122="","",IFERROR($B122+VLOOKUP($F122,Setup!$A$61:$B$80,2,FALSE),""))</x:f>
      </x:c>
      <x:c r="S122" s="194" t="str">
        <x:f>IF($A122="","",IF($L122=0,"Draft",IF($Q122&lt;=0,"Paid",IF($G122&gt;0,"Partial","Unpaid"))))</x:f>
      </x:c>
      <x:c r="T122" s="194" t="str">
        <x:f>IF($A122="","",IF($Q122&lt;=0,0,IF($R122="","",MAX(TODAY()-$R122,0))))</x:f>
      </x:c>
      <x:c r="U122" s="194" t="str">
        <x:f>IF($A122="","",IF($S122="Paid","Closed",IF($R122="","Review",IF(TODAY()&lt;=$R122,"Current",IF($T122&lt;=30,"1-30",IF($T122&lt;=60,"31-60",IF($T122&lt;=90,"61-90","90+")))))))</x:f>
      </x:c>
      <x:c r="V122" s="202" t="str">
        <x:f>IF($A122="","",IF(AND($S122="Paid",$H122&lt;&gt;""),$H122,""))</x:f>
      </x:c>
      <x:c r="W122" s="194" t="str">
        <x:f>IF($A122="","",IF(OR(COUNTIF($A$9:$A$256,$A122)&gt;1,$B122="",$C122="",$D122="",$E122="",$F122="",$J122="",$K122="",$L122&lt;=0,$G122&lt;0,$G122&gt;$L122,AND($S122="Paid",$H122="")),"REVIEW","OK"))</x:f>
      </x:c>
      <x:c r="X122" s="194" t="str">
        <x:f>IF($A122="","",LOWER($A122&amp;" "&amp;$C122&amp;" "&amp;$D122&amp;" "&amp;$S122&amp;" "&amp;$J122&amp;" "&amp;$K122&amp;" "&amp;$I122))</x:f>
      </x:c>
    </x:row>
    <x:row r="123">
      <x:c r="A123" s="66"/>
      <x:c r="B123" s="198"/>
      <x:c r="C123" s="66"/>
      <x:c r="D123" s="66"/>
      <x:c r="E123" s="66"/>
      <x:c r="F123" s="66"/>
      <x:c r="G123" s="74"/>
      <x:c r="H123" s="198"/>
      <x:c r="I123" s="66"/>
      <x:c r="J123" s="194" t="str">
        <x:f>IF($A123="","",IFERROR(VLOOKUP($C123,Setup!$A$34:$D$533,2,FALSE),""))</x:f>
      </x:c>
      <x:c r="K123" s="194" t="str">
        <x:f>IF($A123="","",IFERROR(VLOOKUP($C123,Setup!$A$34:$D$533,3,FALSE),""))</x:f>
      </x:c>
      <x:c r="L123" s="206" t="str">
        <x:f>IF($A123="","",SUMIF(Depletion!$A$9:$A$306,$A123,Depletion!$E$9:$E$306))</x:f>
      </x:c>
      <x:c r="M123" s="194" t="str">
        <x:f>IF($A123="","",SUMIF(Depletion!$A$9:$A$306,$A123,Depletion!$C$9:$C$306))</x:f>
      </x:c>
      <x:c r="N123" s="206" t="str">
        <x:f>IF($A123="","",SUMIF(Depletion!$A$9:$A$306,$A123,Depletion!$I$9:$I$306))</x:f>
      </x:c>
      <x:c r="O123" s="206" t="str">
        <x:f>IF($A123="","",$L123-$N123)</x:f>
      </x:c>
      <x:c r="P123" s="210" t="str">
        <x:f>IF($A123="","",IFERROR($O123/$L123,0))</x:f>
      </x:c>
      <x:c r="Q123" s="206" t="str">
        <x:f>IF($A123="","",MAX($L123-$G123,0))</x:f>
      </x:c>
      <x:c r="R123" s="202" t="str">
        <x:f>IF($A123="","",IFERROR($B123+VLOOKUP($F123,Setup!$A$61:$B$80,2,FALSE),""))</x:f>
      </x:c>
      <x:c r="S123" s="194" t="str">
        <x:f>IF($A123="","",IF($L123=0,"Draft",IF($Q123&lt;=0,"Paid",IF($G123&gt;0,"Partial","Unpaid"))))</x:f>
      </x:c>
      <x:c r="T123" s="194" t="str">
        <x:f>IF($A123="","",IF($Q123&lt;=0,0,IF($R123="","",MAX(TODAY()-$R123,0))))</x:f>
      </x:c>
      <x:c r="U123" s="194" t="str">
        <x:f>IF($A123="","",IF($S123="Paid","Closed",IF($R123="","Review",IF(TODAY()&lt;=$R123,"Current",IF($T123&lt;=30,"1-30",IF($T123&lt;=60,"31-60",IF($T123&lt;=90,"61-90","90+")))))))</x:f>
      </x:c>
      <x:c r="V123" s="202" t="str">
        <x:f>IF($A123="","",IF(AND($S123="Paid",$H123&lt;&gt;""),$H123,""))</x:f>
      </x:c>
      <x:c r="W123" s="194" t="str">
        <x:f>IF($A123="","",IF(OR(COUNTIF($A$9:$A$256,$A123)&gt;1,$B123="",$C123="",$D123="",$E123="",$F123="",$J123="",$K123="",$L123&lt;=0,$G123&lt;0,$G123&gt;$L123,AND($S123="Paid",$H123="")),"REVIEW","OK"))</x:f>
      </x:c>
      <x:c r="X123" s="194" t="str">
        <x:f>IF($A123="","",LOWER($A123&amp;" "&amp;$C123&amp;" "&amp;$D123&amp;" "&amp;$S123&amp;" "&amp;$J123&amp;" "&amp;$K123&amp;" "&amp;$I123))</x:f>
      </x:c>
    </x:row>
    <x:row r="124">
      <x:c r="A124" s="66"/>
      <x:c r="B124" s="198"/>
      <x:c r="C124" s="66"/>
      <x:c r="D124" s="66"/>
      <x:c r="E124" s="66"/>
      <x:c r="F124" s="66"/>
      <x:c r="G124" s="74"/>
      <x:c r="H124" s="198"/>
      <x:c r="I124" s="66"/>
      <x:c r="J124" s="194" t="str">
        <x:f>IF($A124="","",IFERROR(VLOOKUP($C124,Setup!$A$34:$D$533,2,FALSE),""))</x:f>
      </x:c>
      <x:c r="K124" s="194" t="str">
        <x:f>IF($A124="","",IFERROR(VLOOKUP($C124,Setup!$A$34:$D$533,3,FALSE),""))</x:f>
      </x:c>
      <x:c r="L124" s="206" t="str">
        <x:f>IF($A124="","",SUMIF(Depletion!$A$9:$A$306,$A124,Depletion!$E$9:$E$306))</x:f>
      </x:c>
      <x:c r="M124" s="194" t="str">
        <x:f>IF($A124="","",SUMIF(Depletion!$A$9:$A$306,$A124,Depletion!$C$9:$C$306))</x:f>
      </x:c>
      <x:c r="N124" s="206" t="str">
        <x:f>IF($A124="","",SUMIF(Depletion!$A$9:$A$306,$A124,Depletion!$I$9:$I$306))</x:f>
      </x:c>
      <x:c r="O124" s="206" t="str">
        <x:f>IF($A124="","",$L124-$N124)</x:f>
      </x:c>
      <x:c r="P124" s="210" t="str">
        <x:f>IF($A124="","",IFERROR($O124/$L124,0))</x:f>
      </x:c>
      <x:c r="Q124" s="206" t="str">
        <x:f>IF($A124="","",MAX($L124-$G124,0))</x:f>
      </x:c>
      <x:c r="R124" s="202" t="str">
        <x:f>IF($A124="","",IFERROR($B124+VLOOKUP($F124,Setup!$A$61:$B$80,2,FALSE),""))</x:f>
      </x:c>
      <x:c r="S124" s="194" t="str">
        <x:f>IF($A124="","",IF($L124=0,"Draft",IF($Q124&lt;=0,"Paid",IF($G124&gt;0,"Partial","Unpaid"))))</x:f>
      </x:c>
      <x:c r="T124" s="194" t="str">
        <x:f>IF($A124="","",IF($Q124&lt;=0,0,IF($R124="","",MAX(TODAY()-$R124,0))))</x:f>
      </x:c>
      <x:c r="U124" s="194" t="str">
        <x:f>IF($A124="","",IF($S124="Paid","Closed",IF($R124="","Review",IF(TODAY()&lt;=$R124,"Current",IF($T124&lt;=30,"1-30",IF($T124&lt;=60,"31-60",IF($T124&lt;=90,"61-90","90+")))))))</x:f>
      </x:c>
      <x:c r="V124" s="202" t="str">
        <x:f>IF($A124="","",IF(AND($S124="Paid",$H124&lt;&gt;""),$H124,""))</x:f>
      </x:c>
      <x:c r="W124" s="194" t="str">
        <x:f>IF($A124="","",IF(OR(COUNTIF($A$9:$A$256,$A124)&gt;1,$B124="",$C124="",$D124="",$E124="",$F124="",$J124="",$K124="",$L124&lt;=0,$G124&lt;0,$G124&gt;$L124,AND($S124="Paid",$H124="")),"REVIEW","OK"))</x:f>
      </x:c>
      <x:c r="X124" s="194" t="str">
        <x:f>IF($A124="","",LOWER($A124&amp;" "&amp;$C124&amp;" "&amp;$D124&amp;" "&amp;$S124&amp;" "&amp;$J124&amp;" "&amp;$K124&amp;" "&amp;$I124))</x:f>
      </x:c>
    </x:row>
    <x:row r="125">
      <x:c r="A125" s="66"/>
      <x:c r="B125" s="198"/>
      <x:c r="C125" s="66"/>
      <x:c r="D125" s="66"/>
      <x:c r="E125" s="66"/>
      <x:c r="F125" s="66"/>
      <x:c r="G125" s="74"/>
      <x:c r="H125" s="198"/>
      <x:c r="I125" s="66"/>
      <x:c r="J125" s="194" t="str">
        <x:f>IF($A125="","",IFERROR(VLOOKUP($C125,Setup!$A$34:$D$533,2,FALSE),""))</x:f>
      </x:c>
      <x:c r="K125" s="194" t="str">
        <x:f>IF($A125="","",IFERROR(VLOOKUP($C125,Setup!$A$34:$D$533,3,FALSE),""))</x:f>
      </x:c>
      <x:c r="L125" s="206" t="str">
        <x:f>IF($A125="","",SUMIF(Depletion!$A$9:$A$306,$A125,Depletion!$E$9:$E$306))</x:f>
      </x:c>
      <x:c r="M125" s="194" t="str">
        <x:f>IF($A125="","",SUMIF(Depletion!$A$9:$A$306,$A125,Depletion!$C$9:$C$306))</x:f>
      </x:c>
      <x:c r="N125" s="206" t="str">
        <x:f>IF($A125="","",SUMIF(Depletion!$A$9:$A$306,$A125,Depletion!$I$9:$I$306))</x:f>
      </x:c>
      <x:c r="O125" s="206" t="str">
        <x:f>IF($A125="","",$L125-$N125)</x:f>
      </x:c>
      <x:c r="P125" s="210" t="str">
        <x:f>IF($A125="","",IFERROR($O125/$L125,0))</x:f>
      </x:c>
      <x:c r="Q125" s="206" t="str">
        <x:f>IF($A125="","",MAX($L125-$G125,0))</x:f>
      </x:c>
      <x:c r="R125" s="202" t="str">
        <x:f>IF($A125="","",IFERROR($B125+VLOOKUP($F125,Setup!$A$61:$B$80,2,FALSE),""))</x:f>
      </x:c>
      <x:c r="S125" s="194" t="str">
        <x:f>IF($A125="","",IF($L125=0,"Draft",IF($Q125&lt;=0,"Paid",IF($G125&gt;0,"Partial","Unpaid"))))</x:f>
      </x:c>
      <x:c r="T125" s="194" t="str">
        <x:f>IF($A125="","",IF($Q125&lt;=0,0,IF($R125="","",MAX(TODAY()-$R125,0))))</x:f>
      </x:c>
      <x:c r="U125" s="194" t="str">
        <x:f>IF($A125="","",IF($S125="Paid","Closed",IF($R125="","Review",IF(TODAY()&lt;=$R125,"Current",IF($T125&lt;=30,"1-30",IF($T125&lt;=60,"31-60",IF($T125&lt;=90,"61-90","90+")))))))</x:f>
      </x:c>
      <x:c r="V125" s="202" t="str">
        <x:f>IF($A125="","",IF(AND($S125="Paid",$H125&lt;&gt;""),$H125,""))</x:f>
      </x:c>
      <x:c r="W125" s="194" t="str">
        <x:f>IF($A125="","",IF(OR(COUNTIF($A$9:$A$256,$A125)&gt;1,$B125="",$C125="",$D125="",$E125="",$F125="",$J125="",$K125="",$L125&lt;=0,$G125&lt;0,$G125&gt;$L125,AND($S125="Paid",$H125="")),"REVIEW","OK"))</x:f>
      </x:c>
      <x:c r="X125" s="194" t="str">
        <x:f>IF($A125="","",LOWER($A125&amp;" "&amp;$C125&amp;" "&amp;$D125&amp;" "&amp;$S125&amp;" "&amp;$J125&amp;" "&amp;$K125&amp;" "&amp;$I125))</x:f>
      </x:c>
    </x:row>
    <x:row r="126">
      <x:c r="A126" s="66"/>
      <x:c r="B126" s="198"/>
      <x:c r="C126" s="66"/>
      <x:c r="D126" s="66"/>
      <x:c r="E126" s="66"/>
      <x:c r="F126" s="66"/>
      <x:c r="G126" s="74"/>
      <x:c r="H126" s="198"/>
      <x:c r="I126" s="66"/>
      <x:c r="J126" s="194" t="str">
        <x:f>IF($A126="","",IFERROR(VLOOKUP($C126,Setup!$A$34:$D$533,2,FALSE),""))</x:f>
      </x:c>
      <x:c r="K126" s="194" t="str">
        <x:f>IF($A126="","",IFERROR(VLOOKUP($C126,Setup!$A$34:$D$533,3,FALSE),""))</x:f>
      </x:c>
      <x:c r="L126" s="206" t="str">
        <x:f>IF($A126="","",SUMIF(Depletion!$A$9:$A$306,$A126,Depletion!$E$9:$E$306))</x:f>
      </x:c>
      <x:c r="M126" s="194" t="str">
        <x:f>IF($A126="","",SUMIF(Depletion!$A$9:$A$306,$A126,Depletion!$C$9:$C$306))</x:f>
      </x:c>
      <x:c r="N126" s="206" t="str">
        <x:f>IF($A126="","",SUMIF(Depletion!$A$9:$A$306,$A126,Depletion!$I$9:$I$306))</x:f>
      </x:c>
      <x:c r="O126" s="206" t="str">
        <x:f>IF($A126="","",$L126-$N126)</x:f>
      </x:c>
      <x:c r="P126" s="210" t="str">
        <x:f>IF($A126="","",IFERROR($O126/$L126,0))</x:f>
      </x:c>
      <x:c r="Q126" s="206" t="str">
        <x:f>IF($A126="","",MAX($L126-$G126,0))</x:f>
      </x:c>
      <x:c r="R126" s="202" t="str">
        <x:f>IF($A126="","",IFERROR($B126+VLOOKUP($F126,Setup!$A$61:$B$80,2,FALSE),""))</x:f>
      </x:c>
      <x:c r="S126" s="194" t="str">
        <x:f>IF($A126="","",IF($L126=0,"Draft",IF($Q126&lt;=0,"Paid",IF($G126&gt;0,"Partial","Unpaid"))))</x:f>
      </x:c>
      <x:c r="T126" s="194" t="str">
        <x:f>IF($A126="","",IF($Q126&lt;=0,0,IF($R126="","",MAX(TODAY()-$R126,0))))</x:f>
      </x:c>
      <x:c r="U126" s="194" t="str">
        <x:f>IF($A126="","",IF($S126="Paid","Closed",IF($R126="","Review",IF(TODAY()&lt;=$R126,"Current",IF($T126&lt;=30,"1-30",IF($T126&lt;=60,"31-60",IF($T126&lt;=90,"61-90","90+")))))))</x:f>
      </x:c>
      <x:c r="V126" s="202" t="str">
        <x:f>IF($A126="","",IF(AND($S126="Paid",$H126&lt;&gt;""),$H126,""))</x:f>
      </x:c>
      <x:c r="W126" s="194" t="str">
        <x:f>IF($A126="","",IF(OR(COUNTIF($A$9:$A$256,$A126)&gt;1,$B126="",$C126="",$D126="",$E126="",$F126="",$J126="",$K126="",$L126&lt;=0,$G126&lt;0,$G126&gt;$L126,AND($S126="Paid",$H126="")),"REVIEW","OK"))</x:f>
      </x:c>
      <x:c r="X126" s="194" t="str">
        <x:f>IF($A126="","",LOWER($A126&amp;" "&amp;$C126&amp;" "&amp;$D126&amp;" "&amp;$S126&amp;" "&amp;$J126&amp;" "&amp;$K126&amp;" "&amp;$I126))</x:f>
      </x:c>
    </x:row>
    <x:row r="127">
      <x:c r="A127" s="66"/>
      <x:c r="B127" s="198"/>
      <x:c r="C127" s="66"/>
      <x:c r="D127" s="66"/>
      <x:c r="E127" s="66"/>
      <x:c r="F127" s="66"/>
      <x:c r="G127" s="74"/>
      <x:c r="H127" s="198"/>
      <x:c r="I127" s="66"/>
      <x:c r="J127" s="194" t="str">
        <x:f>IF($A127="","",IFERROR(VLOOKUP($C127,Setup!$A$34:$D$533,2,FALSE),""))</x:f>
      </x:c>
      <x:c r="K127" s="194" t="str">
        <x:f>IF($A127="","",IFERROR(VLOOKUP($C127,Setup!$A$34:$D$533,3,FALSE),""))</x:f>
      </x:c>
      <x:c r="L127" s="206" t="str">
        <x:f>IF($A127="","",SUMIF(Depletion!$A$9:$A$306,$A127,Depletion!$E$9:$E$306))</x:f>
      </x:c>
      <x:c r="M127" s="194" t="str">
        <x:f>IF($A127="","",SUMIF(Depletion!$A$9:$A$306,$A127,Depletion!$C$9:$C$306))</x:f>
      </x:c>
      <x:c r="N127" s="206" t="str">
        <x:f>IF($A127="","",SUMIF(Depletion!$A$9:$A$306,$A127,Depletion!$I$9:$I$306))</x:f>
      </x:c>
      <x:c r="O127" s="206" t="str">
        <x:f>IF($A127="","",$L127-$N127)</x:f>
      </x:c>
      <x:c r="P127" s="210" t="str">
        <x:f>IF($A127="","",IFERROR($O127/$L127,0))</x:f>
      </x:c>
      <x:c r="Q127" s="206" t="str">
        <x:f>IF($A127="","",MAX($L127-$G127,0))</x:f>
      </x:c>
      <x:c r="R127" s="202" t="str">
        <x:f>IF($A127="","",IFERROR($B127+VLOOKUP($F127,Setup!$A$61:$B$80,2,FALSE),""))</x:f>
      </x:c>
      <x:c r="S127" s="194" t="str">
        <x:f>IF($A127="","",IF($L127=0,"Draft",IF($Q127&lt;=0,"Paid",IF($G127&gt;0,"Partial","Unpaid"))))</x:f>
      </x:c>
      <x:c r="T127" s="194" t="str">
        <x:f>IF($A127="","",IF($Q127&lt;=0,0,IF($R127="","",MAX(TODAY()-$R127,0))))</x:f>
      </x:c>
      <x:c r="U127" s="194" t="str">
        <x:f>IF($A127="","",IF($S127="Paid","Closed",IF($R127="","Review",IF(TODAY()&lt;=$R127,"Current",IF($T127&lt;=30,"1-30",IF($T127&lt;=60,"31-60",IF($T127&lt;=90,"61-90","90+")))))))</x:f>
      </x:c>
      <x:c r="V127" s="202" t="str">
        <x:f>IF($A127="","",IF(AND($S127="Paid",$H127&lt;&gt;""),$H127,""))</x:f>
      </x:c>
      <x:c r="W127" s="194" t="str">
        <x:f>IF($A127="","",IF(OR(COUNTIF($A$9:$A$256,$A127)&gt;1,$B127="",$C127="",$D127="",$E127="",$F127="",$J127="",$K127="",$L127&lt;=0,$G127&lt;0,$G127&gt;$L127,AND($S127="Paid",$H127="")),"REVIEW","OK"))</x:f>
      </x:c>
      <x:c r="X127" s="194" t="str">
        <x:f>IF($A127="","",LOWER($A127&amp;" "&amp;$C127&amp;" "&amp;$D127&amp;" "&amp;$S127&amp;" "&amp;$J127&amp;" "&amp;$K127&amp;" "&amp;$I127))</x:f>
      </x:c>
    </x:row>
    <x:row r="128">
      <x:c r="A128" s="66"/>
      <x:c r="B128" s="198"/>
      <x:c r="C128" s="66"/>
      <x:c r="D128" s="66"/>
      <x:c r="E128" s="66"/>
      <x:c r="F128" s="66"/>
      <x:c r="G128" s="74"/>
      <x:c r="H128" s="198"/>
      <x:c r="I128" s="66"/>
      <x:c r="J128" s="194" t="str">
        <x:f>IF($A128="","",IFERROR(VLOOKUP($C128,Setup!$A$34:$D$533,2,FALSE),""))</x:f>
      </x:c>
      <x:c r="K128" s="194" t="str">
        <x:f>IF($A128="","",IFERROR(VLOOKUP($C128,Setup!$A$34:$D$533,3,FALSE),""))</x:f>
      </x:c>
      <x:c r="L128" s="206" t="str">
        <x:f>IF($A128="","",SUMIF(Depletion!$A$9:$A$306,$A128,Depletion!$E$9:$E$306))</x:f>
      </x:c>
      <x:c r="M128" s="194" t="str">
        <x:f>IF($A128="","",SUMIF(Depletion!$A$9:$A$306,$A128,Depletion!$C$9:$C$306))</x:f>
      </x:c>
      <x:c r="N128" s="206" t="str">
        <x:f>IF($A128="","",SUMIF(Depletion!$A$9:$A$306,$A128,Depletion!$I$9:$I$306))</x:f>
      </x:c>
      <x:c r="O128" s="206" t="str">
        <x:f>IF($A128="","",$L128-$N128)</x:f>
      </x:c>
      <x:c r="P128" s="210" t="str">
        <x:f>IF($A128="","",IFERROR($O128/$L128,0))</x:f>
      </x:c>
      <x:c r="Q128" s="206" t="str">
        <x:f>IF($A128="","",MAX($L128-$G128,0))</x:f>
      </x:c>
      <x:c r="R128" s="202" t="str">
        <x:f>IF($A128="","",IFERROR($B128+VLOOKUP($F128,Setup!$A$61:$B$80,2,FALSE),""))</x:f>
      </x:c>
      <x:c r="S128" s="194" t="str">
        <x:f>IF($A128="","",IF($L128=0,"Draft",IF($Q128&lt;=0,"Paid",IF($G128&gt;0,"Partial","Unpaid"))))</x:f>
      </x:c>
      <x:c r="T128" s="194" t="str">
        <x:f>IF($A128="","",IF($Q128&lt;=0,0,IF($R128="","",MAX(TODAY()-$R128,0))))</x:f>
      </x:c>
      <x:c r="U128" s="194" t="str">
        <x:f>IF($A128="","",IF($S128="Paid","Closed",IF($R128="","Review",IF(TODAY()&lt;=$R128,"Current",IF($T128&lt;=30,"1-30",IF($T128&lt;=60,"31-60",IF($T128&lt;=90,"61-90","90+")))))))</x:f>
      </x:c>
      <x:c r="V128" s="202" t="str">
        <x:f>IF($A128="","",IF(AND($S128="Paid",$H128&lt;&gt;""),$H128,""))</x:f>
      </x:c>
      <x:c r="W128" s="194" t="str">
        <x:f>IF($A128="","",IF(OR(COUNTIF($A$9:$A$256,$A128)&gt;1,$B128="",$C128="",$D128="",$E128="",$F128="",$J128="",$K128="",$L128&lt;=0,$G128&lt;0,$G128&gt;$L128,AND($S128="Paid",$H128="")),"REVIEW","OK"))</x:f>
      </x:c>
      <x:c r="X128" s="194" t="str">
        <x:f>IF($A128="","",LOWER($A128&amp;" "&amp;$C128&amp;" "&amp;$D128&amp;" "&amp;$S128&amp;" "&amp;$J128&amp;" "&amp;$K128&amp;" "&amp;$I128))</x:f>
      </x:c>
    </x:row>
    <x:row r="129">
      <x:c r="A129" s="66"/>
      <x:c r="B129" s="198"/>
      <x:c r="C129" s="66"/>
      <x:c r="D129" s="66"/>
      <x:c r="E129" s="66"/>
      <x:c r="F129" s="66"/>
      <x:c r="G129" s="74"/>
      <x:c r="H129" s="198"/>
      <x:c r="I129" s="66"/>
      <x:c r="J129" s="194" t="str">
        <x:f>IF($A129="","",IFERROR(VLOOKUP($C129,Setup!$A$34:$D$533,2,FALSE),""))</x:f>
      </x:c>
      <x:c r="K129" s="194" t="str">
        <x:f>IF($A129="","",IFERROR(VLOOKUP($C129,Setup!$A$34:$D$533,3,FALSE),""))</x:f>
      </x:c>
      <x:c r="L129" s="206" t="str">
        <x:f>IF($A129="","",SUMIF(Depletion!$A$9:$A$306,$A129,Depletion!$E$9:$E$306))</x:f>
      </x:c>
      <x:c r="M129" s="194" t="str">
        <x:f>IF($A129="","",SUMIF(Depletion!$A$9:$A$306,$A129,Depletion!$C$9:$C$306))</x:f>
      </x:c>
      <x:c r="N129" s="206" t="str">
        <x:f>IF($A129="","",SUMIF(Depletion!$A$9:$A$306,$A129,Depletion!$I$9:$I$306))</x:f>
      </x:c>
      <x:c r="O129" s="206" t="str">
        <x:f>IF($A129="","",$L129-$N129)</x:f>
      </x:c>
      <x:c r="P129" s="210" t="str">
        <x:f>IF($A129="","",IFERROR($O129/$L129,0))</x:f>
      </x:c>
      <x:c r="Q129" s="206" t="str">
        <x:f>IF($A129="","",MAX($L129-$G129,0))</x:f>
      </x:c>
      <x:c r="R129" s="202" t="str">
        <x:f>IF($A129="","",IFERROR($B129+VLOOKUP($F129,Setup!$A$61:$B$80,2,FALSE),""))</x:f>
      </x:c>
      <x:c r="S129" s="194" t="str">
        <x:f>IF($A129="","",IF($L129=0,"Draft",IF($Q129&lt;=0,"Paid",IF($G129&gt;0,"Partial","Unpaid"))))</x:f>
      </x:c>
      <x:c r="T129" s="194" t="str">
        <x:f>IF($A129="","",IF($Q129&lt;=0,0,IF($R129="","",MAX(TODAY()-$R129,0))))</x:f>
      </x:c>
      <x:c r="U129" s="194" t="str">
        <x:f>IF($A129="","",IF($S129="Paid","Closed",IF($R129="","Review",IF(TODAY()&lt;=$R129,"Current",IF($T129&lt;=30,"1-30",IF($T129&lt;=60,"31-60",IF($T129&lt;=90,"61-90","90+")))))))</x:f>
      </x:c>
      <x:c r="V129" s="202" t="str">
        <x:f>IF($A129="","",IF(AND($S129="Paid",$H129&lt;&gt;""),$H129,""))</x:f>
      </x:c>
      <x:c r="W129" s="194" t="str">
        <x:f>IF($A129="","",IF(OR(COUNTIF($A$9:$A$256,$A129)&gt;1,$B129="",$C129="",$D129="",$E129="",$F129="",$J129="",$K129="",$L129&lt;=0,$G129&lt;0,$G129&gt;$L129,AND($S129="Paid",$H129="")),"REVIEW","OK"))</x:f>
      </x:c>
      <x:c r="X129" s="194" t="str">
        <x:f>IF($A129="","",LOWER($A129&amp;" "&amp;$C129&amp;" "&amp;$D129&amp;" "&amp;$S129&amp;" "&amp;$J129&amp;" "&amp;$K129&amp;" "&amp;$I129))</x:f>
      </x:c>
    </x:row>
    <x:row r="130">
      <x:c r="A130" s="66"/>
      <x:c r="B130" s="198"/>
      <x:c r="C130" s="66"/>
      <x:c r="D130" s="66"/>
      <x:c r="E130" s="66"/>
      <x:c r="F130" s="66"/>
      <x:c r="G130" s="74"/>
      <x:c r="H130" s="198"/>
      <x:c r="I130" s="66"/>
      <x:c r="J130" s="194" t="str">
        <x:f>IF($A130="","",IFERROR(VLOOKUP($C130,Setup!$A$34:$D$533,2,FALSE),""))</x:f>
      </x:c>
      <x:c r="K130" s="194" t="str">
        <x:f>IF($A130="","",IFERROR(VLOOKUP($C130,Setup!$A$34:$D$533,3,FALSE),""))</x:f>
      </x:c>
      <x:c r="L130" s="206" t="str">
        <x:f>IF($A130="","",SUMIF(Depletion!$A$9:$A$306,$A130,Depletion!$E$9:$E$306))</x:f>
      </x:c>
      <x:c r="M130" s="194" t="str">
        <x:f>IF($A130="","",SUMIF(Depletion!$A$9:$A$306,$A130,Depletion!$C$9:$C$306))</x:f>
      </x:c>
      <x:c r="N130" s="206" t="str">
        <x:f>IF($A130="","",SUMIF(Depletion!$A$9:$A$306,$A130,Depletion!$I$9:$I$306))</x:f>
      </x:c>
      <x:c r="O130" s="206" t="str">
        <x:f>IF($A130="","",$L130-$N130)</x:f>
      </x:c>
      <x:c r="P130" s="210" t="str">
        <x:f>IF($A130="","",IFERROR($O130/$L130,0))</x:f>
      </x:c>
      <x:c r="Q130" s="206" t="str">
        <x:f>IF($A130="","",MAX($L130-$G130,0))</x:f>
      </x:c>
      <x:c r="R130" s="202" t="str">
        <x:f>IF($A130="","",IFERROR($B130+VLOOKUP($F130,Setup!$A$61:$B$80,2,FALSE),""))</x:f>
      </x:c>
      <x:c r="S130" s="194" t="str">
        <x:f>IF($A130="","",IF($L130=0,"Draft",IF($Q130&lt;=0,"Paid",IF($G130&gt;0,"Partial","Unpaid"))))</x:f>
      </x:c>
      <x:c r="T130" s="194" t="str">
        <x:f>IF($A130="","",IF($Q130&lt;=0,0,IF($R130="","",MAX(TODAY()-$R130,0))))</x:f>
      </x:c>
      <x:c r="U130" s="194" t="str">
        <x:f>IF($A130="","",IF($S130="Paid","Closed",IF($R130="","Review",IF(TODAY()&lt;=$R130,"Current",IF($T130&lt;=30,"1-30",IF($T130&lt;=60,"31-60",IF($T130&lt;=90,"61-90","90+")))))))</x:f>
      </x:c>
      <x:c r="V130" s="202" t="str">
        <x:f>IF($A130="","",IF(AND($S130="Paid",$H130&lt;&gt;""),$H130,""))</x:f>
      </x:c>
      <x:c r="W130" s="194" t="str">
        <x:f>IF($A130="","",IF(OR(COUNTIF($A$9:$A$256,$A130)&gt;1,$B130="",$C130="",$D130="",$E130="",$F130="",$J130="",$K130="",$L130&lt;=0,$G130&lt;0,$G130&gt;$L130,AND($S130="Paid",$H130="")),"REVIEW","OK"))</x:f>
      </x:c>
      <x:c r="X130" s="194" t="str">
        <x:f>IF($A130="","",LOWER($A130&amp;" "&amp;$C130&amp;" "&amp;$D130&amp;" "&amp;$S130&amp;" "&amp;$J130&amp;" "&amp;$K130&amp;" "&amp;$I130))</x:f>
      </x:c>
    </x:row>
    <x:row r="131">
      <x:c r="A131" s="66"/>
      <x:c r="B131" s="198"/>
      <x:c r="C131" s="66"/>
      <x:c r="D131" s="66"/>
      <x:c r="E131" s="66"/>
      <x:c r="F131" s="66"/>
      <x:c r="G131" s="74"/>
      <x:c r="H131" s="198"/>
      <x:c r="I131" s="66"/>
      <x:c r="J131" s="194" t="str">
        <x:f>IF($A131="","",IFERROR(VLOOKUP($C131,Setup!$A$34:$D$533,2,FALSE),""))</x:f>
      </x:c>
      <x:c r="K131" s="194" t="str">
        <x:f>IF($A131="","",IFERROR(VLOOKUP($C131,Setup!$A$34:$D$533,3,FALSE),""))</x:f>
      </x:c>
      <x:c r="L131" s="206" t="str">
        <x:f>IF($A131="","",SUMIF(Depletion!$A$9:$A$306,$A131,Depletion!$E$9:$E$306))</x:f>
      </x:c>
      <x:c r="M131" s="194" t="str">
        <x:f>IF($A131="","",SUMIF(Depletion!$A$9:$A$306,$A131,Depletion!$C$9:$C$306))</x:f>
      </x:c>
      <x:c r="N131" s="206" t="str">
        <x:f>IF($A131="","",SUMIF(Depletion!$A$9:$A$306,$A131,Depletion!$I$9:$I$306))</x:f>
      </x:c>
      <x:c r="O131" s="206" t="str">
        <x:f>IF($A131="","",$L131-$N131)</x:f>
      </x:c>
      <x:c r="P131" s="210" t="str">
        <x:f>IF($A131="","",IFERROR($O131/$L131,0))</x:f>
      </x:c>
      <x:c r="Q131" s="206" t="str">
        <x:f>IF($A131="","",MAX($L131-$G131,0))</x:f>
      </x:c>
      <x:c r="R131" s="202" t="str">
        <x:f>IF($A131="","",IFERROR($B131+VLOOKUP($F131,Setup!$A$61:$B$80,2,FALSE),""))</x:f>
      </x:c>
      <x:c r="S131" s="194" t="str">
        <x:f>IF($A131="","",IF($L131=0,"Draft",IF($Q131&lt;=0,"Paid",IF($G131&gt;0,"Partial","Unpaid"))))</x:f>
      </x:c>
      <x:c r="T131" s="194" t="str">
        <x:f>IF($A131="","",IF($Q131&lt;=0,0,IF($R131="","",MAX(TODAY()-$R131,0))))</x:f>
      </x:c>
      <x:c r="U131" s="194" t="str">
        <x:f>IF($A131="","",IF($S131="Paid","Closed",IF($R131="","Review",IF(TODAY()&lt;=$R131,"Current",IF($T131&lt;=30,"1-30",IF($T131&lt;=60,"31-60",IF($T131&lt;=90,"61-90","90+")))))))</x:f>
      </x:c>
      <x:c r="V131" s="202" t="str">
        <x:f>IF($A131="","",IF(AND($S131="Paid",$H131&lt;&gt;""),$H131,""))</x:f>
      </x:c>
      <x:c r="W131" s="194" t="str">
        <x:f>IF($A131="","",IF(OR(COUNTIF($A$9:$A$256,$A131)&gt;1,$B131="",$C131="",$D131="",$E131="",$F131="",$J131="",$K131="",$L131&lt;=0,$G131&lt;0,$G131&gt;$L131,AND($S131="Paid",$H131="")),"REVIEW","OK"))</x:f>
      </x:c>
      <x:c r="X131" s="194" t="str">
        <x:f>IF($A131="","",LOWER($A131&amp;" "&amp;$C131&amp;" "&amp;$D131&amp;" "&amp;$S131&amp;" "&amp;$J131&amp;" "&amp;$K131&amp;" "&amp;$I131))</x:f>
      </x:c>
    </x:row>
    <x:row r="132">
      <x:c r="A132" s="66"/>
      <x:c r="B132" s="198"/>
      <x:c r="C132" s="66"/>
      <x:c r="D132" s="66"/>
      <x:c r="E132" s="66"/>
      <x:c r="F132" s="66"/>
      <x:c r="G132" s="74"/>
      <x:c r="H132" s="198"/>
      <x:c r="I132" s="66"/>
      <x:c r="J132" s="194" t="str">
        <x:f>IF($A132="","",IFERROR(VLOOKUP($C132,Setup!$A$34:$D$533,2,FALSE),""))</x:f>
      </x:c>
      <x:c r="K132" s="194" t="str">
        <x:f>IF($A132="","",IFERROR(VLOOKUP($C132,Setup!$A$34:$D$533,3,FALSE),""))</x:f>
      </x:c>
      <x:c r="L132" s="206" t="str">
        <x:f>IF($A132="","",SUMIF(Depletion!$A$9:$A$306,$A132,Depletion!$E$9:$E$306))</x:f>
      </x:c>
      <x:c r="M132" s="194" t="str">
        <x:f>IF($A132="","",SUMIF(Depletion!$A$9:$A$306,$A132,Depletion!$C$9:$C$306))</x:f>
      </x:c>
      <x:c r="N132" s="206" t="str">
        <x:f>IF($A132="","",SUMIF(Depletion!$A$9:$A$306,$A132,Depletion!$I$9:$I$306))</x:f>
      </x:c>
      <x:c r="O132" s="206" t="str">
        <x:f>IF($A132="","",$L132-$N132)</x:f>
      </x:c>
      <x:c r="P132" s="210" t="str">
        <x:f>IF($A132="","",IFERROR($O132/$L132,0))</x:f>
      </x:c>
      <x:c r="Q132" s="206" t="str">
        <x:f>IF($A132="","",MAX($L132-$G132,0))</x:f>
      </x:c>
      <x:c r="R132" s="202" t="str">
        <x:f>IF($A132="","",IFERROR($B132+VLOOKUP($F132,Setup!$A$61:$B$80,2,FALSE),""))</x:f>
      </x:c>
      <x:c r="S132" s="194" t="str">
        <x:f>IF($A132="","",IF($L132=0,"Draft",IF($Q132&lt;=0,"Paid",IF($G132&gt;0,"Partial","Unpaid"))))</x:f>
      </x:c>
      <x:c r="T132" s="194" t="str">
        <x:f>IF($A132="","",IF($Q132&lt;=0,0,IF($R132="","",MAX(TODAY()-$R132,0))))</x:f>
      </x:c>
      <x:c r="U132" s="194" t="str">
        <x:f>IF($A132="","",IF($S132="Paid","Closed",IF($R132="","Review",IF(TODAY()&lt;=$R132,"Current",IF($T132&lt;=30,"1-30",IF($T132&lt;=60,"31-60",IF($T132&lt;=90,"61-90","90+")))))))</x:f>
      </x:c>
      <x:c r="V132" s="202" t="str">
        <x:f>IF($A132="","",IF(AND($S132="Paid",$H132&lt;&gt;""),$H132,""))</x:f>
      </x:c>
      <x:c r="W132" s="194" t="str">
        <x:f>IF($A132="","",IF(OR(COUNTIF($A$9:$A$256,$A132)&gt;1,$B132="",$C132="",$D132="",$E132="",$F132="",$J132="",$K132="",$L132&lt;=0,$G132&lt;0,$G132&gt;$L132,AND($S132="Paid",$H132="")),"REVIEW","OK"))</x:f>
      </x:c>
      <x:c r="X132" s="194" t="str">
        <x:f>IF($A132="","",LOWER($A132&amp;" "&amp;$C132&amp;" "&amp;$D132&amp;" "&amp;$S132&amp;" "&amp;$J132&amp;" "&amp;$K132&amp;" "&amp;$I132))</x:f>
      </x:c>
    </x:row>
    <x:row r="133">
      <x:c r="A133" s="66"/>
      <x:c r="B133" s="198"/>
      <x:c r="C133" s="66"/>
      <x:c r="D133" s="66"/>
      <x:c r="E133" s="66"/>
      <x:c r="F133" s="66"/>
      <x:c r="G133" s="74"/>
      <x:c r="H133" s="198"/>
      <x:c r="I133" s="66"/>
      <x:c r="J133" s="194" t="str">
        <x:f>IF($A133="","",IFERROR(VLOOKUP($C133,Setup!$A$34:$D$533,2,FALSE),""))</x:f>
      </x:c>
      <x:c r="K133" s="194" t="str">
        <x:f>IF($A133="","",IFERROR(VLOOKUP($C133,Setup!$A$34:$D$533,3,FALSE),""))</x:f>
      </x:c>
      <x:c r="L133" s="206" t="str">
        <x:f>IF($A133="","",SUMIF(Depletion!$A$9:$A$306,$A133,Depletion!$E$9:$E$306))</x:f>
      </x:c>
      <x:c r="M133" s="194" t="str">
        <x:f>IF($A133="","",SUMIF(Depletion!$A$9:$A$306,$A133,Depletion!$C$9:$C$306))</x:f>
      </x:c>
      <x:c r="N133" s="206" t="str">
        <x:f>IF($A133="","",SUMIF(Depletion!$A$9:$A$306,$A133,Depletion!$I$9:$I$306))</x:f>
      </x:c>
      <x:c r="O133" s="206" t="str">
        <x:f>IF($A133="","",$L133-$N133)</x:f>
      </x:c>
      <x:c r="P133" s="210" t="str">
        <x:f>IF($A133="","",IFERROR($O133/$L133,0))</x:f>
      </x:c>
      <x:c r="Q133" s="206" t="str">
        <x:f>IF($A133="","",MAX($L133-$G133,0))</x:f>
      </x:c>
      <x:c r="R133" s="202" t="str">
        <x:f>IF($A133="","",IFERROR($B133+VLOOKUP($F133,Setup!$A$61:$B$80,2,FALSE),""))</x:f>
      </x:c>
      <x:c r="S133" s="194" t="str">
        <x:f>IF($A133="","",IF($L133=0,"Draft",IF($Q133&lt;=0,"Paid",IF($G133&gt;0,"Partial","Unpaid"))))</x:f>
      </x:c>
      <x:c r="T133" s="194" t="str">
        <x:f>IF($A133="","",IF($Q133&lt;=0,0,IF($R133="","",MAX(TODAY()-$R133,0))))</x:f>
      </x:c>
      <x:c r="U133" s="194" t="str">
        <x:f>IF($A133="","",IF($S133="Paid","Closed",IF($R133="","Review",IF(TODAY()&lt;=$R133,"Current",IF($T133&lt;=30,"1-30",IF($T133&lt;=60,"31-60",IF($T133&lt;=90,"61-90","90+")))))))</x:f>
      </x:c>
      <x:c r="V133" s="202" t="str">
        <x:f>IF($A133="","",IF(AND($S133="Paid",$H133&lt;&gt;""),$H133,""))</x:f>
      </x:c>
      <x:c r="W133" s="194" t="str">
        <x:f>IF($A133="","",IF(OR(COUNTIF($A$9:$A$256,$A133)&gt;1,$B133="",$C133="",$D133="",$E133="",$F133="",$J133="",$K133="",$L133&lt;=0,$G133&lt;0,$G133&gt;$L133,AND($S133="Paid",$H133="")),"REVIEW","OK"))</x:f>
      </x:c>
      <x:c r="X133" s="194" t="str">
        <x:f>IF($A133="","",LOWER($A133&amp;" "&amp;$C133&amp;" "&amp;$D133&amp;" "&amp;$S133&amp;" "&amp;$J133&amp;" "&amp;$K133&amp;" "&amp;$I133))</x:f>
      </x:c>
    </x:row>
    <x:row r="134">
      <x:c r="A134" s="66"/>
      <x:c r="B134" s="198"/>
      <x:c r="C134" s="66"/>
      <x:c r="D134" s="66"/>
      <x:c r="E134" s="66"/>
      <x:c r="F134" s="66"/>
      <x:c r="G134" s="74"/>
      <x:c r="H134" s="198"/>
      <x:c r="I134" s="66"/>
      <x:c r="J134" s="194" t="str">
        <x:f>IF($A134="","",IFERROR(VLOOKUP($C134,Setup!$A$34:$D$533,2,FALSE),""))</x:f>
      </x:c>
      <x:c r="K134" s="194" t="str">
        <x:f>IF($A134="","",IFERROR(VLOOKUP($C134,Setup!$A$34:$D$533,3,FALSE),""))</x:f>
      </x:c>
      <x:c r="L134" s="206" t="str">
        <x:f>IF($A134="","",SUMIF(Depletion!$A$9:$A$306,$A134,Depletion!$E$9:$E$306))</x:f>
      </x:c>
      <x:c r="M134" s="194" t="str">
        <x:f>IF($A134="","",SUMIF(Depletion!$A$9:$A$306,$A134,Depletion!$C$9:$C$306))</x:f>
      </x:c>
      <x:c r="N134" s="206" t="str">
        <x:f>IF($A134="","",SUMIF(Depletion!$A$9:$A$306,$A134,Depletion!$I$9:$I$306))</x:f>
      </x:c>
      <x:c r="O134" s="206" t="str">
        <x:f>IF($A134="","",$L134-$N134)</x:f>
      </x:c>
      <x:c r="P134" s="210" t="str">
        <x:f>IF($A134="","",IFERROR($O134/$L134,0))</x:f>
      </x:c>
      <x:c r="Q134" s="206" t="str">
        <x:f>IF($A134="","",MAX($L134-$G134,0))</x:f>
      </x:c>
      <x:c r="R134" s="202" t="str">
        <x:f>IF($A134="","",IFERROR($B134+VLOOKUP($F134,Setup!$A$61:$B$80,2,FALSE),""))</x:f>
      </x:c>
      <x:c r="S134" s="194" t="str">
        <x:f>IF($A134="","",IF($L134=0,"Draft",IF($Q134&lt;=0,"Paid",IF($G134&gt;0,"Partial","Unpaid"))))</x:f>
      </x:c>
      <x:c r="T134" s="194" t="str">
        <x:f>IF($A134="","",IF($Q134&lt;=0,0,IF($R134="","",MAX(TODAY()-$R134,0))))</x:f>
      </x:c>
      <x:c r="U134" s="194" t="str">
        <x:f>IF($A134="","",IF($S134="Paid","Closed",IF($R134="","Review",IF(TODAY()&lt;=$R134,"Current",IF($T134&lt;=30,"1-30",IF($T134&lt;=60,"31-60",IF($T134&lt;=90,"61-90","90+")))))))</x:f>
      </x:c>
      <x:c r="V134" s="202" t="str">
        <x:f>IF($A134="","",IF(AND($S134="Paid",$H134&lt;&gt;""),$H134,""))</x:f>
      </x:c>
      <x:c r="W134" s="194" t="str">
        <x:f>IF($A134="","",IF(OR(COUNTIF($A$9:$A$256,$A134)&gt;1,$B134="",$C134="",$D134="",$E134="",$F134="",$J134="",$K134="",$L134&lt;=0,$G134&lt;0,$G134&gt;$L134,AND($S134="Paid",$H134="")),"REVIEW","OK"))</x:f>
      </x:c>
      <x:c r="X134" s="194" t="str">
        <x:f>IF($A134="","",LOWER($A134&amp;" "&amp;$C134&amp;" "&amp;$D134&amp;" "&amp;$S134&amp;" "&amp;$J134&amp;" "&amp;$K134&amp;" "&amp;$I134))</x:f>
      </x:c>
    </x:row>
    <x:row r="135">
      <x:c r="A135" s="66"/>
      <x:c r="B135" s="198"/>
      <x:c r="C135" s="66"/>
      <x:c r="D135" s="66"/>
      <x:c r="E135" s="66"/>
      <x:c r="F135" s="66"/>
      <x:c r="G135" s="74"/>
      <x:c r="H135" s="198"/>
      <x:c r="I135" s="66"/>
      <x:c r="J135" s="194" t="str">
        <x:f>IF($A135="","",IFERROR(VLOOKUP($C135,Setup!$A$34:$D$533,2,FALSE),""))</x:f>
      </x:c>
      <x:c r="K135" s="194" t="str">
        <x:f>IF($A135="","",IFERROR(VLOOKUP($C135,Setup!$A$34:$D$533,3,FALSE),""))</x:f>
      </x:c>
      <x:c r="L135" s="206" t="str">
        <x:f>IF($A135="","",SUMIF(Depletion!$A$9:$A$306,$A135,Depletion!$E$9:$E$306))</x:f>
      </x:c>
      <x:c r="M135" s="194" t="str">
        <x:f>IF($A135="","",SUMIF(Depletion!$A$9:$A$306,$A135,Depletion!$C$9:$C$306))</x:f>
      </x:c>
      <x:c r="N135" s="206" t="str">
        <x:f>IF($A135="","",SUMIF(Depletion!$A$9:$A$306,$A135,Depletion!$I$9:$I$306))</x:f>
      </x:c>
      <x:c r="O135" s="206" t="str">
        <x:f>IF($A135="","",$L135-$N135)</x:f>
      </x:c>
      <x:c r="P135" s="210" t="str">
        <x:f>IF($A135="","",IFERROR($O135/$L135,0))</x:f>
      </x:c>
      <x:c r="Q135" s="206" t="str">
        <x:f>IF($A135="","",MAX($L135-$G135,0))</x:f>
      </x:c>
      <x:c r="R135" s="202" t="str">
        <x:f>IF($A135="","",IFERROR($B135+VLOOKUP($F135,Setup!$A$61:$B$80,2,FALSE),""))</x:f>
      </x:c>
      <x:c r="S135" s="194" t="str">
        <x:f>IF($A135="","",IF($L135=0,"Draft",IF($Q135&lt;=0,"Paid",IF($G135&gt;0,"Partial","Unpaid"))))</x:f>
      </x:c>
      <x:c r="T135" s="194" t="str">
        <x:f>IF($A135="","",IF($Q135&lt;=0,0,IF($R135="","",MAX(TODAY()-$R135,0))))</x:f>
      </x:c>
      <x:c r="U135" s="194" t="str">
        <x:f>IF($A135="","",IF($S135="Paid","Closed",IF($R135="","Review",IF(TODAY()&lt;=$R135,"Current",IF($T135&lt;=30,"1-30",IF($T135&lt;=60,"31-60",IF($T135&lt;=90,"61-90","90+")))))))</x:f>
      </x:c>
      <x:c r="V135" s="202" t="str">
        <x:f>IF($A135="","",IF(AND($S135="Paid",$H135&lt;&gt;""),$H135,""))</x:f>
      </x:c>
      <x:c r="W135" s="194" t="str">
        <x:f>IF($A135="","",IF(OR(COUNTIF($A$9:$A$256,$A135)&gt;1,$B135="",$C135="",$D135="",$E135="",$F135="",$J135="",$K135="",$L135&lt;=0,$G135&lt;0,$G135&gt;$L135,AND($S135="Paid",$H135="")),"REVIEW","OK"))</x:f>
      </x:c>
      <x:c r="X135" s="194" t="str">
        <x:f>IF($A135="","",LOWER($A135&amp;" "&amp;$C135&amp;" "&amp;$D135&amp;" "&amp;$S135&amp;" "&amp;$J135&amp;" "&amp;$K135&amp;" "&amp;$I135))</x:f>
      </x:c>
    </x:row>
    <x:row r="136">
      <x:c r="A136" s="66"/>
      <x:c r="B136" s="198"/>
      <x:c r="C136" s="66"/>
      <x:c r="D136" s="66"/>
      <x:c r="E136" s="66"/>
      <x:c r="F136" s="66"/>
      <x:c r="G136" s="74"/>
      <x:c r="H136" s="198"/>
      <x:c r="I136" s="66"/>
      <x:c r="J136" s="194" t="str">
        <x:f>IF($A136="","",IFERROR(VLOOKUP($C136,Setup!$A$34:$D$533,2,FALSE),""))</x:f>
      </x:c>
      <x:c r="K136" s="194" t="str">
        <x:f>IF($A136="","",IFERROR(VLOOKUP($C136,Setup!$A$34:$D$533,3,FALSE),""))</x:f>
      </x:c>
      <x:c r="L136" s="206" t="str">
        <x:f>IF($A136="","",SUMIF(Depletion!$A$9:$A$306,$A136,Depletion!$E$9:$E$306))</x:f>
      </x:c>
      <x:c r="M136" s="194" t="str">
        <x:f>IF($A136="","",SUMIF(Depletion!$A$9:$A$306,$A136,Depletion!$C$9:$C$306))</x:f>
      </x:c>
      <x:c r="N136" s="206" t="str">
        <x:f>IF($A136="","",SUMIF(Depletion!$A$9:$A$306,$A136,Depletion!$I$9:$I$306))</x:f>
      </x:c>
      <x:c r="O136" s="206" t="str">
        <x:f>IF($A136="","",$L136-$N136)</x:f>
      </x:c>
      <x:c r="P136" s="210" t="str">
        <x:f>IF($A136="","",IFERROR($O136/$L136,0))</x:f>
      </x:c>
      <x:c r="Q136" s="206" t="str">
        <x:f>IF($A136="","",MAX($L136-$G136,0))</x:f>
      </x:c>
      <x:c r="R136" s="202" t="str">
        <x:f>IF($A136="","",IFERROR($B136+VLOOKUP($F136,Setup!$A$61:$B$80,2,FALSE),""))</x:f>
      </x:c>
      <x:c r="S136" s="194" t="str">
        <x:f>IF($A136="","",IF($L136=0,"Draft",IF($Q136&lt;=0,"Paid",IF($G136&gt;0,"Partial","Unpaid"))))</x:f>
      </x:c>
      <x:c r="T136" s="194" t="str">
        <x:f>IF($A136="","",IF($Q136&lt;=0,0,IF($R136="","",MAX(TODAY()-$R136,0))))</x:f>
      </x:c>
      <x:c r="U136" s="194" t="str">
        <x:f>IF($A136="","",IF($S136="Paid","Closed",IF($R136="","Review",IF(TODAY()&lt;=$R136,"Current",IF($T136&lt;=30,"1-30",IF($T136&lt;=60,"31-60",IF($T136&lt;=90,"61-90","90+")))))))</x:f>
      </x:c>
      <x:c r="V136" s="202" t="str">
        <x:f>IF($A136="","",IF(AND($S136="Paid",$H136&lt;&gt;""),$H136,""))</x:f>
      </x:c>
      <x:c r="W136" s="194" t="str">
        <x:f>IF($A136="","",IF(OR(COUNTIF($A$9:$A$256,$A136)&gt;1,$B136="",$C136="",$D136="",$E136="",$F136="",$J136="",$K136="",$L136&lt;=0,$G136&lt;0,$G136&gt;$L136,AND($S136="Paid",$H136="")),"REVIEW","OK"))</x:f>
      </x:c>
      <x:c r="X136" s="194" t="str">
        <x:f>IF($A136="","",LOWER($A136&amp;" "&amp;$C136&amp;" "&amp;$D136&amp;" "&amp;$S136&amp;" "&amp;$J136&amp;" "&amp;$K136&amp;" "&amp;$I136))</x:f>
      </x:c>
    </x:row>
    <x:row r="137">
      <x:c r="A137" s="66"/>
      <x:c r="B137" s="198"/>
      <x:c r="C137" s="66"/>
      <x:c r="D137" s="66"/>
      <x:c r="E137" s="66"/>
      <x:c r="F137" s="66"/>
      <x:c r="G137" s="74"/>
      <x:c r="H137" s="198"/>
      <x:c r="I137" s="66"/>
      <x:c r="J137" s="194" t="str">
        <x:f>IF($A137="","",IFERROR(VLOOKUP($C137,Setup!$A$34:$D$533,2,FALSE),""))</x:f>
      </x:c>
      <x:c r="K137" s="194" t="str">
        <x:f>IF($A137="","",IFERROR(VLOOKUP($C137,Setup!$A$34:$D$533,3,FALSE),""))</x:f>
      </x:c>
      <x:c r="L137" s="206" t="str">
        <x:f>IF($A137="","",SUMIF(Depletion!$A$9:$A$306,$A137,Depletion!$E$9:$E$306))</x:f>
      </x:c>
      <x:c r="M137" s="194" t="str">
        <x:f>IF($A137="","",SUMIF(Depletion!$A$9:$A$306,$A137,Depletion!$C$9:$C$306))</x:f>
      </x:c>
      <x:c r="N137" s="206" t="str">
        <x:f>IF($A137="","",SUMIF(Depletion!$A$9:$A$306,$A137,Depletion!$I$9:$I$306))</x:f>
      </x:c>
      <x:c r="O137" s="206" t="str">
        <x:f>IF($A137="","",$L137-$N137)</x:f>
      </x:c>
      <x:c r="P137" s="210" t="str">
        <x:f>IF($A137="","",IFERROR($O137/$L137,0))</x:f>
      </x:c>
      <x:c r="Q137" s="206" t="str">
        <x:f>IF($A137="","",MAX($L137-$G137,0))</x:f>
      </x:c>
      <x:c r="R137" s="202" t="str">
        <x:f>IF($A137="","",IFERROR($B137+VLOOKUP($F137,Setup!$A$61:$B$80,2,FALSE),""))</x:f>
      </x:c>
      <x:c r="S137" s="194" t="str">
        <x:f>IF($A137="","",IF($L137=0,"Draft",IF($Q137&lt;=0,"Paid",IF($G137&gt;0,"Partial","Unpaid"))))</x:f>
      </x:c>
      <x:c r="T137" s="194" t="str">
        <x:f>IF($A137="","",IF($Q137&lt;=0,0,IF($R137="","",MAX(TODAY()-$R137,0))))</x:f>
      </x:c>
      <x:c r="U137" s="194" t="str">
        <x:f>IF($A137="","",IF($S137="Paid","Closed",IF($R137="","Review",IF(TODAY()&lt;=$R137,"Current",IF($T137&lt;=30,"1-30",IF($T137&lt;=60,"31-60",IF($T137&lt;=90,"61-90","90+")))))))</x:f>
      </x:c>
      <x:c r="V137" s="202" t="str">
        <x:f>IF($A137="","",IF(AND($S137="Paid",$H137&lt;&gt;""),$H137,""))</x:f>
      </x:c>
      <x:c r="W137" s="194" t="str">
        <x:f>IF($A137="","",IF(OR(COUNTIF($A$9:$A$256,$A137)&gt;1,$B137="",$C137="",$D137="",$E137="",$F137="",$J137="",$K137="",$L137&lt;=0,$G137&lt;0,$G137&gt;$L137,AND($S137="Paid",$H137="")),"REVIEW","OK"))</x:f>
      </x:c>
      <x:c r="X137" s="194" t="str">
        <x:f>IF($A137="","",LOWER($A137&amp;" "&amp;$C137&amp;" "&amp;$D137&amp;" "&amp;$S137&amp;" "&amp;$J137&amp;" "&amp;$K137&amp;" "&amp;$I137))</x:f>
      </x:c>
    </x:row>
    <x:row r="138">
      <x:c r="A138" s="66"/>
      <x:c r="B138" s="198"/>
      <x:c r="C138" s="66"/>
      <x:c r="D138" s="66"/>
      <x:c r="E138" s="66"/>
      <x:c r="F138" s="66"/>
      <x:c r="G138" s="74"/>
      <x:c r="H138" s="198"/>
      <x:c r="I138" s="66"/>
      <x:c r="J138" s="194" t="str">
        <x:f>IF($A138="","",IFERROR(VLOOKUP($C138,Setup!$A$34:$D$533,2,FALSE),""))</x:f>
      </x:c>
      <x:c r="K138" s="194" t="str">
        <x:f>IF($A138="","",IFERROR(VLOOKUP($C138,Setup!$A$34:$D$533,3,FALSE),""))</x:f>
      </x:c>
      <x:c r="L138" s="206" t="str">
        <x:f>IF($A138="","",SUMIF(Depletion!$A$9:$A$306,$A138,Depletion!$E$9:$E$306))</x:f>
      </x:c>
      <x:c r="M138" s="194" t="str">
        <x:f>IF($A138="","",SUMIF(Depletion!$A$9:$A$306,$A138,Depletion!$C$9:$C$306))</x:f>
      </x:c>
      <x:c r="N138" s="206" t="str">
        <x:f>IF($A138="","",SUMIF(Depletion!$A$9:$A$306,$A138,Depletion!$I$9:$I$306))</x:f>
      </x:c>
      <x:c r="O138" s="206" t="str">
        <x:f>IF($A138="","",$L138-$N138)</x:f>
      </x:c>
      <x:c r="P138" s="210" t="str">
        <x:f>IF($A138="","",IFERROR($O138/$L138,0))</x:f>
      </x:c>
      <x:c r="Q138" s="206" t="str">
        <x:f>IF($A138="","",MAX($L138-$G138,0))</x:f>
      </x:c>
      <x:c r="R138" s="202" t="str">
        <x:f>IF($A138="","",IFERROR($B138+VLOOKUP($F138,Setup!$A$61:$B$80,2,FALSE),""))</x:f>
      </x:c>
      <x:c r="S138" s="194" t="str">
        <x:f>IF($A138="","",IF($L138=0,"Draft",IF($Q138&lt;=0,"Paid",IF($G138&gt;0,"Partial","Unpaid"))))</x:f>
      </x:c>
      <x:c r="T138" s="194" t="str">
        <x:f>IF($A138="","",IF($Q138&lt;=0,0,IF($R138="","",MAX(TODAY()-$R138,0))))</x:f>
      </x:c>
      <x:c r="U138" s="194" t="str">
        <x:f>IF($A138="","",IF($S138="Paid","Closed",IF($R138="","Review",IF(TODAY()&lt;=$R138,"Current",IF($T138&lt;=30,"1-30",IF($T138&lt;=60,"31-60",IF($T138&lt;=90,"61-90","90+")))))))</x:f>
      </x:c>
      <x:c r="V138" s="202" t="str">
        <x:f>IF($A138="","",IF(AND($S138="Paid",$H138&lt;&gt;""),$H138,""))</x:f>
      </x:c>
      <x:c r="W138" s="194" t="str">
        <x:f>IF($A138="","",IF(OR(COUNTIF($A$9:$A$256,$A138)&gt;1,$B138="",$C138="",$D138="",$E138="",$F138="",$J138="",$K138="",$L138&lt;=0,$G138&lt;0,$G138&gt;$L138,AND($S138="Paid",$H138="")),"REVIEW","OK"))</x:f>
      </x:c>
      <x:c r="X138" s="194" t="str">
        <x:f>IF($A138="","",LOWER($A138&amp;" "&amp;$C138&amp;" "&amp;$D138&amp;" "&amp;$S138&amp;" "&amp;$J138&amp;" "&amp;$K138&amp;" "&amp;$I138))</x:f>
      </x:c>
    </x:row>
    <x:row r="139">
      <x:c r="A139" s="66"/>
      <x:c r="B139" s="198"/>
      <x:c r="C139" s="66"/>
      <x:c r="D139" s="66"/>
      <x:c r="E139" s="66"/>
      <x:c r="F139" s="66"/>
      <x:c r="G139" s="74"/>
      <x:c r="H139" s="198"/>
      <x:c r="I139" s="66"/>
      <x:c r="J139" s="194" t="str">
        <x:f>IF($A139="","",IFERROR(VLOOKUP($C139,Setup!$A$34:$D$533,2,FALSE),""))</x:f>
      </x:c>
      <x:c r="K139" s="194" t="str">
        <x:f>IF($A139="","",IFERROR(VLOOKUP($C139,Setup!$A$34:$D$533,3,FALSE),""))</x:f>
      </x:c>
      <x:c r="L139" s="206" t="str">
        <x:f>IF($A139="","",SUMIF(Depletion!$A$9:$A$306,$A139,Depletion!$E$9:$E$306))</x:f>
      </x:c>
      <x:c r="M139" s="194" t="str">
        <x:f>IF($A139="","",SUMIF(Depletion!$A$9:$A$306,$A139,Depletion!$C$9:$C$306))</x:f>
      </x:c>
      <x:c r="N139" s="206" t="str">
        <x:f>IF($A139="","",SUMIF(Depletion!$A$9:$A$306,$A139,Depletion!$I$9:$I$306))</x:f>
      </x:c>
      <x:c r="O139" s="206" t="str">
        <x:f>IF($A139="","",$L139-$N139)</x:f>
      </x:c>
      <x:c r="P139" s="210" t="str">
        <x:f>IF($A139="","",IFERROR($O139/$L139,0))</x:f>
      </x:c>
      <x:c r="Q139" s="206" t="str">
        <x:f>IF($A139="","",MAX($L139-$G139,0))</x:f>
      </x:c>
      <x:c r="R139" s="202" t="str">
        <x:f>IF($A139="","",IFERROR($B139+VLOOKUP($F139,Setup!$A$61:$B$80,2,FALSE),""))</x:f>
      </x:c>
      <x:c r="S139" s="194" t="str">
        <x:f>IF($A139="","",IF($L139=0,"Draft",IF($Q139&lt;=0,"Paid",IF($G139&gt;0,"Partial","Unpaid"))))</x:f>
      </x:c>
      <x:c r="T139" s="194" t="str">
        <x:f>IF($A139="","",IF($Q139&lt;=0,0,IF($R139="","",MAX(TODAY()-$R139,0))))</x:f>
      </x:c>
      <x:c r="U139" s="194" t="str">
        <x:f>IF($A139="","",IF($S139="Paid","Closed",IF($R139="","Review",IF(TODAY()&lt;=$R139,"Current",IF($T139&lt;=30,"1-30",IF($T139&lt;=60,"31-60",IF($T139&lt;=90,"61-90","90+")))))))</x:f>
      </x:c>
      <x:c r="V139" s="202" t="str">
        <x:f>IF($A139="","",IF(AND($S139="Paid",$H139&lt;&gt;""),$H139,""))</x:f>
      </x:c>
      <x:c r="W139" s="194" t="str">
        <x:f>IF($A139="","",IF(OR(COUNTIF($A$9:$A$256,$A139)&gt;1,$B139="",$C139="",$D139="",$E139="",$F139="",$J139="",$K139="",$L139&lt;=0,$G139&lt;0,$G139&gt;$L139,AND($S139="Paid",$H139="")),"REVIEW","OK"))</x:f>
      </x:c>
      <x:c r="X139" s="194" t="str">
        <x:f>IF($A139="","",LOWER($A139&amp;" "&amp;$C139&amp;" "&amp;$D139&amp;" "&amp;$S139&amp;" "&amp;$J139&amp;" "&amp;$K139&amp;" "&amp;$I139))</x:f>
      </x:c>
    </x:row>
    <x:row r="140">
      <x:c r="A140" s="66"/>
      <x:c r="B140" s="198"/>
      <x:c r="C140" s="66"/>
      <x:c r="D140" s="66"/>
      <x:c r="E140" s="66"/>
      <x:c r="F140" s="66"/>
      <x:c r="G140" s="74"/>
      <x:c r="H140" s="198"/>
      <x:c r="I140" s="66"/>
      <x:c r="J140" s="194" t="str">
        <x:f>IF($A140="","",IFERROR(VLOOKUP($C140,Setup!$A$34:$D$533,2,FALSE),""))</x:f>
      </x:c>
      <x:c r="K140" s="194" t="str">
        <x:f>IF($A140="","",IFERROR(VLOOKUP($C140,Setup!$A$34:$D$533,3,FALSE),""))</x:f>
      </x:c>
      <x:c r="L140" s="206" t="str">
        <x:f>IF($A140="","",SUMIF(Depletion!$A$9:$A$306,$A140,Depletion!$E$9:$E$306))</x:f>
      </x:c>
      <x:c r="M140" s="194" t="str">
        <x:f>IF($A140="","",SUMIF(Depletion!$A$9:$A$306,$A140,Depletion!$C$9:$C$306))</x:f>
      </x:c>
      <x:c r="N140" s="206" t="str">
        <x:f>IF($A140="","",SUMIF(Depletion!$A$9:$A$306,$A140,Depletion!$I$9:$I$306))</x:f>
      </x:c>
      <x:c r="O140" s="206" t="str">
        <x:f>IF($A140="","",$L140-$N140)</x:f>
      </x:c>
      <x:c r="P140" s="210" t="str">
        <x:f>IF($A140="","",IFERROR($O140/$L140,0))</x:f>
      </x:c>
      <x:c r="Q140" s="206" t="str">
        <x:f>IF($A140="","",MAX($L140-$G140,0))</x:f>
      </x:c>
      <x:c r="R140" s="202" t="str">
        <x:f>IF($A140="","",IFERROR($B140+VLOOKUP($F140,Setup!$A$61:$B$80,2,FALSE),""))</x:f>
      </x:c>
      <x:c r="S140" s="194" t="str">
        <x:f>IF($A140="","",IF($L140=0,"Draft",IF($Q140&lt;=0,"Paid",IF($G140&gt;0,"Partial","Unpaid"))))</x:f>
      </x:c>
      <x:c r="T140" s="194" t="str">
        <x:f>IF($A140="","",IF($Q140&lt;=0,0,IF($R140="","",MAX(TODAY()-$R140,0))))</x:f>
      </x:c>
      <x:c r="U140" s="194" t="str">
        <x:f>IF($A140="","",IF($S140="Paid","Closed",IF($R140="","Review",IF(TODAY()&lt;=$R140,"Current",IF($T140&lt;=30,"1-30",IF($T140&lt;=60,"31-60",IF($T140&lt;=90,"61-90","90+")))))))</x:f>
      </x:c>
      <x:c r="V140" s="202" t="str">
        <x:f>IF($A140="","",IF(AND($S140="Paid",$H140&lt;&gt;""),$H140,""))</x:f>
      </x:c>
      <x:c r="W140" s="194" t="str">
        <x:f>IF($A140="","",IF(OR(COUNTIF($A$9:$A$256,$A140)&gt;1,$B140="",$C140="",$D140="",$E140="",$F140="",$J140="",$K140="",$L140&lt;=0,$G140&lt;0,$G140&gt;$L140,AND($S140="Paid",$H140="")),"REVIEW","OK"))</x:f>
      </x:c>
      <x:c r="X140" s="194" t="str">
        <x:f>IF($A140="","",LOWER($A140&amp;" "&amp;$C140&amp;" "&amp;$D140&amp;" "&amp;$S140&amp;" "&amp;$J140&amp;" "&amp;$K140&amp;" "&amp;$I140))</x:f>
      </x:c>
    </x:row>
    <x:row r="141">
      <x:c r="A141" s="66"/>
      <x:c r="B141" s="198"/>
      <x:c r="C141" s="66"/>
      <x:c r="D141" s="66"/>
      <x:c r="E141" s="66"/>
      <x:c r="F141" s="66"/>
      <x:c r="G141" s="74"/>
      <x:c r="H141" s="198"/>
      <x:c r="I141" s="66"/>
      <x:c r="J141" s="194" t="str">
        <x:f>IF($A141="","",IFERROR(VLOOKUP($C141,Setup!$A$34:$D$533,2,FALSE),""))</x:f>
      </x:c>
      <x:c r="K141" s="194" t="str">
        <x:f>IF($A141="","",IFERROR(VLOOKUP($C141,Setup!$A$34:$D$533,3,FALSE),""))</x:f>
      </x:c>
      <x:c r="L141" s="206" t="str">
        <x:f>IF($A141="","",SUMIF(Depletion!$A$9:$A$306,$A141,Depletion!$E$9:$E$306))</x:f>
      </x:c>
      <x:c r="M141" s="194" t="str">
        <x:f>IF($A141="","",SUMIF(Depletion!$A$9:$A$306,$A141,Depletion!$C$9:$C$306))</x:f>
      </x:c>
      <x:c r="N141" s="206" t="str">
        <x:f>IF($A141="","",SUMIF(Depletion!$A$9:$A$306,$A141,Depletion!$I$9:$I$306))</x:f>
      </x:c>
      <x:c r="O141" s="206" t="str">
        <x:f>IF($A141="","",$L141-$N141)</x:f>
      </x:c>
      <x:c r="P141" s="210" t="str">
        <x:f>IF($A141="","",IFERROR($O141/$L141,0))</x:f>
      </x:c>
      <x:c r="Q141" s="206" t="str">
        <x:f>IF($A141="","",MAX($L141-$G141,0))</x:f>
      </x:c>
      <x:c r="R141" s="202" t="str">
        <x:f>IF($A141="","",IFERROR($B141+VLOOKUP($F141,Setup!$A$61:$B$80,2,FALSE),""))</x:f>
      </x:c>
      <x:c r="S141" s="194" t="str">
        <x:f>IF($A141="","",IF($L141=0,"Draft",IF($Q141&lt;=0,"Paid",IF($G141&gt;0,"Partial","Unpaid"))))</x:f>
      </x:c>
      <x:c r="T141" s="194" t="str">
        <x:f>IF($A141="","",IF($Q141&lt;=0,0,IF($R141="","",MAX(TODAY()-$R141,0))))</x:f>
      </x:c>
      <x:c r="U141" s="194" t="str">
        <x:f>IF($A141="","",IF($S141="Paid","Closed",IF($R141="","Review",IF(TODAY()&lt;=$R141,"Current",IF($T141&lt;=30,"1-30",IF($T141&lt;=60,"31-60",IF($T141&lt;=90,"61-90","90+")))))))</x:f>
      </x:c>
      <x:c r="V141" s="202" t="str">
        <x:f>IF($A141="","",IF(AND($S141="Paid",$H141&lt;&gt;""),$H141,""))</x:f>
      </x:c>
      <x:c r="W141" s="194" t="str">
        <x:f>IF($A141="","",IF(OR(COUNTIF($A$9:$A$256,$A141)&gt;1,$B141="",$C141="",$D141="",$E141="",$F141="",$J141="",$K141="",$L141&lt;=0,$G141&lt;0,$G141&gt;$L141,AND($S141="Paid",$H141="")),"REVIEW","OK"))</x:f>
      </x:c>
      <x:c r="X141" s="194" t="str">
        <x:f>IF($A141="","",LOWER($A141&amp;" "&amp;$C141&amp;" "&amp;$D141&amp;" "&amp;$S141&amp;" "&amp;$J141&amp;" "&amp;$K141&amp;" "&amp;$I141))</x:f>
      </x:c>
    </x:row>
    <x:row r="142">
      <x:c r="A142" s="66"/>
      <x:c r="B142" s="198"/>
      <x:c r="C142" s="66"/>
      <x:c r="D142" s="66"/>
      <x:c r="E142" s="66"/>
      <x:c r="F142" s="66"/>
      <x:c r="G142" s="74"/>
      <x:c r="H142" s="198"/>
      <x:c r="I142" s="66"/>
      <x:c r="J142" s="194" t="str">
        <x:f>IF($A142="","",IFERROR(VLOOKUP($C142,Setup!$A$34:$D$533,2,FALSE),""))</x:f>
      </x:c>
      <x:c r="K142" s="194" t="str">
        <x:f>IF($A142="","",IFERROR(VLOOKUP($C142,Setup!$A$34:$D$533,3,FALSE),""))</x:f>
      </x:c>
      <x:c r="L142" s="206" t="str">
        <x:f>IF($A142="","",SUMIF(Depletion!$A$9:$A$306,$A142,Depletion!$E$9:$E$306))</x:f>
      </x:c>
      <x:c r="M142" s="194" t="str">
        <x:f>IF($A142="","",SUMIF(Depletion!$A$9:$A$306,$A142,Depletion!$C$9:$C$306))</x:f>
      </x:c>
      <x:c r="N142" s="206" t="str">
        <x:f>IF($A142="","",SUMIF(Depletion!$A$9:$A$306,$A142,Depletion!$I$9:$I$306))</x:f>
      </x:c>
      <x:c r="O142" s="206" t="str">
        <x:f>IF($A142="","",$L142-$N142)</x:f>
      </x:c>
      <x:c r="P142" s="210" t="str">
        <x:f>IF($A142="","",IFERROR($O142/$L142,0))</x:f>
      </x:c>
      <x:c r="Q142" s="206" t="str">
        <x:f>IF($A142="","",MAX($L142-$G142,0))</x:f>
      </x:c>
      <x:c r="R142" s="202" t="str">
        <x:f>IF($A142="","",IFERROR($B142+VLOOKUP($F142,Setup!$A$61:$B$80,2,FALSE),""))</x:f>
      </x:c>
      <x:c r="S142" s="194" t="str">
        <x:f>IF($A142="","",IF($L142=0,"Draft",IF($Q142&lt;=0,"Paid",IF($G142&gt;0,"Partial","Unpaid"))))</x:f>
      </x:c>
      <x:c r="T142" s="194" t="str">
        <x:f>IF($A142="","",IF($Q142&lt;=0,0,IF($R142="","",MAX(TODAY()-$R142,0))))</x:f>
      </x:c>
      <x:c r="U142" s="194" t="str">
        <x:f>IF($A142="","",IF($S142="Paid","Closed",IF($R142="","Review",IF(TODAY()&lt;=$R142,"Current",IF($T142&lt;=30,"1-30",IF($T142&lt;=60,"31-60",IF($T142&lt;=90,"61-90","90+")))))))</x:f>
      </x:c>
      <x:c r="V142" s="202" t="str">
        <x:f>IF($A142="","",IF(AND($S142="Paid",$H142&lt;&gt;""),$H142,""))</x:f>
      </x:c>
      <x:c r="W142" s="194" t="str">
        <x:f>IF($A142="","",IF(OR(COUNTIF($A$9:$A$256,$A142)&gt;1,$B142="",$C142="",$D142="",$E142="",$F142="",$J142="",$K142="",$L142&lt;=0,$G142&lt;0,$G142&gt;$L142,AND($S142="Paid",$H142="")),"REVIEW","OK"))</x:f>
      </x:c>
      <x:c r="X142" s="194" t="str">
        <x:f>IF($A142="","",LOWER($A142&amp;" "&amp;$C142&amp;" "&amp;$D142&amp;" "&amp;$S142&amp;" "&amp;$J142&amp;" "&amp;$K142&amp;" "&amp;$I142))</x:f>
      </x:c>
    </x:row>
    <x:row r="143">
      <x:c r="A143" s="66"/>
      <x:c r="B143" s="198"/>
      <x:c r="C143" s="66"/>
      <x:c r="D143" s="66"/>
      <x:c r="E143" s="66"/>
      <x:c r="F143" s="66"/>
      <x:c r="G143" s="74"/>
      <x:c r="H143" s="198"/>
      <x:c r="I143" s="66"/>
      <x:c r="J143" s="194" t="str">
        <x:f>IF($A143="","",IFERROR(VLOOKUP($C143,Setup!$A$34:$D$533,2,FALSE),""))</x:f>
      </x:c>
      <x:c r="K143" s="194" t="str">
        <x:f>IF($A143="","",IFERROR(VLOOKUP($C143,Setup!$A$34:$D$533,3,FALSE),""))</x:f>
      </x:c>
      <x:c r="L143" s="206" t="str">
        <x:f>IF($A143="","",SUMIF(Depletion!$A$9:$A$306,$A143,Depletion!$E$9:$E$306))</x:f>
      </x:c>
      <x:c r="M143" s="194" t="str">
        <x:f>IF($A143="","",SUMIF(Depletion!$A$9:$A$306,$A143,Depletion!$C$9:$C$306))</x:f>
      </x:c>
      <x:c r="N143" s="206" t="str">
        <x:f>IF($A143="","",SUMIF(Depletion!$A$9:$A$306,$A143,Depletion!$I$9:$I$306))</x:f>
      </x:c>
      <x:c r="O143" s="206" t="str">
        <x:f>IF($A143="","",$L143-$N143)</x:f>
      </x:c>
      <x:c r="P143" s="210" t="str">
        <x:f>IF($A143="","",IFERROR($O143/$L143,0))</x:f>
      </x:c>
      <x:c r="Q143" s="206" t="str">
        <x:f>IF($A143="","",MAX($L143-$G143,0))</x:f>
      </x:c>
      <x:c r="R143" s="202" t="str">
        <x:f>IF($A143="","",IFERROR($B143+VLOOKUP($F143,Setup!$A$61:$B$80,2,FALSE),""))</x:f>
      </x:c>
      <x:c r="S143" s="194" t="str">
        <x:f>IF($A143="","",IF($L143=0,"Draft",IF($Q143&lt;=0,"Paid",IF($G143&gt;0,"Partial","Unpaid"))))</x:f>
      </x:c>
      <x:c r="T143" s="194" t="str">
        <x:f>IF($A143="","",IF($Q143&lt;=0,0,IF($R143="","",MAX(TODAY()-$R143,0))))</x:f>
      </x:c>
      <x:c r="U143" s="194" t="str">
        <x:f>IF($A143="","",IF($S143="Paid","Closed",IF($R143="","Review",IF(TODAY()&lt;=$R143,"Current",IF($T143&lt;=30,"1-30",IF($T143&lt;=60,"31-60",IF($T143&lt;=90,"61-90","90+")))))))</x:f>
      </x:c>
      <x:c r="V143" s="202" t="str">
        <x:f>IF($A143="","",IF(AND($S143="Paid",$H143&lt;&gt;""),$H143,""))</x:f>
      </x:c>
      <x:c r="W143" s="194" t="str">
        <x:f>IF($A143="","",IF(OR(COUNTIF($A$9:$A$256,$A143)&gt;1,$B143="",$C143="",$D143="",$E143="",$F143="",$J143="",$K143="",$L143&lt;=0,$G143&lt;0,$G143&gt;$L143,AND($S143="Paid",$H143="")),"REVIEW","OK"))</x:f>
      </x:c>
      <x:c r="X143" s="194" t="str">
        <x:f>IF($A143="","",LOWER($A143&amp;" "&amp;$C143&amp;" "&amp;$D143&amp;" "&amp;$S143&amp;" "&amp;$J143&amp;" "&amp;$K143&amp;" "&amp;$I143))</x:f>
      </x:c>
    </x:row>
    <x:row r="144">
      <x:c r="A144" s="66"/>
      <x:c r="B144" s="198"/>
      <x:c r="C144" s="66"/>
      <x:c r="D144" s="66"/>
      <x:c r="E144" s="66"/>
      <x:c r="F144" s="66"/>
      <x:c r="G144" s="74"/>
      <x:c r="H144" s="198"/>
      <x:c r="I144" s="66"/>
      <x:c r="J144" s="194" t="str">
        <x:f>IF($A144="","",IFERROR(VLOOKUP($C144,Setup!$A$34:$D$533,2,FALSE),""))</x:f>
      </x:c>
      <x:c r="K144" s="194" t="str">
        <x:f>IF($A144="","",IFERROR(VLOOKUP($C144,Setup!$A$34:$D$533,3,FALSE),""))</x:f>
      </x:c>
      <x:c r="L144" s="206" t="str">
        <x:f>IF($A144="","",SUMIF(Depletion!$A$9:$A$306,$A144,Depletion!$E$9:$E$306))</x:f>
      </x:c>
      <x:c r="M144" s="194" t="str">
        <x:f>IF($A144="","",SUMIF(Depletion!$A$9:$A$306,$A144,Depletion!$C$9:$C$306))</x:f>
      </x:c>
      <x:c r="N144" s="206" t="str">
        <x:f>IF($A144="","",SUMIF(Depletion!$A$9:$A$306,$A144,Depletion!$I$9:$I$306))</x:f>
      </x:c>
      <x:c r="O144" s="206" t="str">
        <x:f>IF($A144="","",$L144-$N144)</x:f>
      </x:c>
      <x:c r="P144" s="210" t="str">
        <x:f>IF($A144="","",IFERROR($O144/$L144,0))</x:f>
      </x:c>
      <x:c r="Q144" s="206" t="str">
        <x:f>IF($A144="","",MAX($L144-$G144,0))</x:f>
      </x:c>
      <x:c r="R144" s="202" t="str">
        <x:f>IF($A144="","",IFERROR($B144+VLOOKUP($F144,Setup!$A$61:$B$80,2,FALSE),""))</x:f>
      </x:c>
      <x:c r="S144" s="194" t="str">
        <x:f>IF($A144="","",IF($L144=0,"Draft",IF($Q144&lt;=0,"Paid",IF($G144&gt;0,"Partial","Unpaid"))))</x:f>
      </x:c>
      <x:c r="T144" s="194" t="str">
        <x:f>IF($A144="","",IF($Q144&lt;=0,0,IF($R144="","",MAX(TODAY()-$R144,0))))</x:f>
      </x:c>
      <x:c r="U144" s="194" t="str">
        <x:f>IF($A144="","",IF($S144="Paid","Closed",IF($R144="","Review",IF(TODAY()&lt;=$R144,"Current",IF($T144&lt;=30,"1-30",IF($T144&lt;=60,"31-60",IF($T144&lt;=90,"61-90","90+")))))))</x:f>
      </x:c>
      <x:c r="V144" s="202" t="str">
        <x:f>IF($A144="","",IF(AND($S144="Paid",$H144&lt;&gt;""),$H144,""))</x:f>
      </x:c>
      <x:c r="W144" s="194" t="str">
        <x:f>IF($A144="","",IF(OR(COUNTIF($A$9:$A$256,$A144)&gt;1,$B144="",$C144="",$D144="",$E144="",$F144="",$J144="",$K144="",$L144&lt;=0,$G144&lt;0,$G144&gt;$L144,AND($S144="Paid",$H144="")),"REVIEW","OK"))</x:f>
      </x:c>
      <x:c r="X144" s="194" t="str">
        <x:f>IF($A144="","",LOWER($A144&amp;" "&amp;$C144&amp;" "&amp;$D144&amp;" "&amp;$S144&amp;" "&amp;$J144&amp;" "&amp;$K144&amp;" "&amp;$I144))</x:f>
      </x:c>
    </x:row>
    <x:row r="145">
      <x:c r="A145" s="66"/>
      <x:c r="B145" s="198"/>
      <x:c r="C145" s="66"/>
      <x:c r="D145" s="66"/>
      <x:c r="E145" s="66"/>
      <x:c r="F145" s="66"/>
      <x:c r="G145" s="74"/>
      <x:c r="H145" s="198"/>
      <x:c r="I145" s="66"/>
      <x:c r="J145" s="194" t="str">
        <x:f>IF($A145="","",IFERROR(VLOOKUP($C145,Setup!$A$34:$D$533,2,FALSE),""))</x:f>
      </x:c>
      <x:c r="K145" s="194" t="str">
        <x:f>IF($A145="","",IFERROR(VLOOKUP($C145,Setup!$A$34:$D$533,3,FALSE),""))</x:f>
      </x:c>
      <x:c r="L145" s="206" t="str">
        <x:f>IF($A145="","",SUMIF(Depletion!$A$9:$A$306,$A145,Depletion!$E$9:$E$306))</x:f>
      </x:c>
      <x:c r="M145" s="194" t="str">
        <x:f>IF($A145="","",SUMIF(Depletion!$A$9:$A$306,$A145,Depletion!$C$9:$C$306))</x:f>
      </x:c>
      <x:c r="N145" s="206" t="str">
        <x:f>IF($A145="","",SUMIF(Depletion!$A$9:$A$306,$A145,Depletion!$I$9:$I$306))</x:f>
      </x:c>
      <x:c r="O145" s="206" t="str">
        <x:f>IF($A145="","",$L145-$N145)</x:f>
      </x:c>
      <x:c r="P145" s="210" t="str">
        <x:f>IF($A145="","",IFERROR($O145/$L145,0))</x:f>
      </x:c>
      <x:c r="Q145" s="206" t="str">
        <x:f>IF($A145="","",MAX($L145-$G145,0))</x:f>
      </x:c>
      <x:c r="R145" s="202" t="str">
        <x:f>IF($A145="","",IFERROR($B145+VLOOKUP($F145,Setup!$A$61:$B$80,2,FALSE),""))</x:f>
      </x:c>
      <x:c r="S145" s="194" t="str">
        <x:f>IF($A145="","",IF($L145=0,"Draft",IF($Q145&lt;=0,"Paid",IF($G145&gt;0,"Partial","Unpaid"))))</x:f>
      </x:c>
      <x:c r="T145" s="194" t="str">
        <x:f>IF($A145="","",IF($Q145&lt;=0,0,IF($R145="","",MAX(TODAY()-$R145,0))))</x:f>
      </x:c>
      <x:c r="U145" s="194" t="str">
        <x:f>IF($A145="","",IF($S145="Paid","Closed",IF($R145="","Review",IF(TODAY()&lt;=$R145,"Current",IF($T145&lt;=30,"1-30",IF($T145&lt;=60,"31-60",IF($T145&lt;=90,"61-90","90+")))))))</x:f>
      </x:c>
      <x:c r="V145" s="202" t="str">
        <x:f>IF($A145="","",IF(AND($S145="Paid",$H145&lt;&gt;""),$H145,""))</x:f>
      </x:c>
      <x:c r="W145" s="194" t="str">
        <x:f>IF($A145="","",IF(OR(COUNTIF($A$9:$A$256,$A145)&gt;1,$B145="",$C145="",$D145="",$E145="",$F145="",$J145="",$K145="",$L145&lt;=0,$G145&lt;0,$G145&gt;$L145,AND($S145="Paid",$H145="")),"REVIEW","OK"))</x:f>
      </x:c>
      <x:c r="X145" s="194" t="str">
        <x:f>IF($A145="","",LOWER($A145&amp;" "&amp;$C145&amp;" "&amp;$D145&amp;" "&amp;$S145&amp;" "&amp;$J145&amp;" "&amp;$K145&amp;" "&amp;$I145))</x:f>
      </x:c>
    </x:row>
    <x:row r="146">
      <x:c r="A146" s="66"/>
      <x:c r="B146" s="198"/>
      <x:c r="C146" s="66"/>
      <x:c r="D146" s="66"/>
      <x:c r="E146" s="66"/>
      <x:c r="F146" s="66"/>
      <x:c r="G146" s="74"/>
      <x:c r="H146" s="198"/>
      <x:c r="I146" s="66"/>
      <x:c r="J146" s="194" t="str">
        <x:f>IF($A146="","",IFERROR(VLOOKUP($C146,Setup!$A$34:$D$533,2,FALSE),""))</x:f>
      </x:c>
      <x:c r="K146" s="194" t="str">
        <x:f>IF($A146="","",IFERROR(VLOOKUP($C146,Setup!$A$34:$D$533,3,FALSE),""))</x:f>
      </x:c>
      <x:c r="L146" s="206" t="str">
        <x:f>IF($A146="","",SUMIF(Depletion!$A$9:$A$306,$A146,Depletion!$E$9:$E$306))</x:f>
      </x:c>
      <x:c r="M146" s="194" t="str">
        <x:f>IF($A146="","",SUMIF(Depletion!$A$9:$A$306,$A146,Depletion!$C$9:$C$306))</x:f>
      </x:c>
      <x:c r="N146" s="206" t="str">
        <x:f>IF($A146="","",SUMIF(Depletion!$A$9:$A$306,$A146,Depletion!$I$9:$I$306))</x:f>
      </x:c>
      <x:c r="O146" s="206" t="str">
        <x:f>IF($A146="","",$L146-$N146)</x:f>
      </x:c>
      <x:c r="P146" s="210" t="str">
        <x:f>IF($A146="","",IFERROR($O146/$L146,0))</x:f>
      </x:c>
      <x:c r="Q146" s="206" t="str">
        <x:f>IF($A146="","",MAX($L146-$G146,0))</x:f>
      </x:c>
      <x:c r="R146" s="202" t="str">
        <x:f>IF($A146="","",IFERROR($B146+VLOOKUP($F146,Setup!$A$61:$B$80,2,FALSE),""))</x:f>
      </x:c>
      <x:c r="S146" s="194" t="str">
        <x:f>IF($A146="","",IF($L146=0,"Draft",IF($Q146&lt;=0,"Paid",IF($G146&gt;0,"Partial","Unpaid"))))</x:f>
      </x:c>
      <x:c r="T146" s="194" t="str">
        <x:f>IF($A146="","",IF($Q146&lt;=0,0,IF($R146="","",MAX(TODAY()-$R146,0))))</x:f>
      </x:c>
      <x:c r="U146" s="194" t="str">
        <x:f>IF($A146="","",IF($S146="Paid","Closed",IF($R146="","Review",IF(TODAY()&lt;=$R146,"Current",IF($T146&lt;=30,"1-30",IF($T146&lt;=60,"31-60",IF($T146&lt;=90,"61-90","90+")))))))</x:f>
      </x:c>
      <x:c r="V146" s="202" t="str">
        <x:f>IF($A146="","",IF(AND($S146="Paid",$H146&lt;&gt;""),$H146,""))</x:f>
      </x:c>
      <x:c r="W146" s="194" t="str">
        <x:f>IF($A146="","",IF(OR(COUNTIF($A$9:$A$256,$A146)&gt;1,$B146="",$C146="",$D146="",$E146="",$F146="",$J146="",$K146="",$L146&lt;=0,$G146&lt;0,$G146&gt;$L146,AND($S146="Paid",$H146="")),"REVIEW","OK"))</x:f>
      </x:c>
      <x:c r="X146" s="194" t="str">
        <x:f>IF($A146="","",LOWER($A146&amp;" "&amp;$C146&amp;" "&amp;$D146&amp;" "&amp;$S146&amp;" "&amp;$J146&amp;" "&amp;$K146&amp;" "&amp;$I146))</x:f>
      </x:c>
    </x:row>
    <x:row r="147">
      <x:c r="A147" s="66"/>
      <x:c r="B147" s="198"/>
      <x:c r="C147" s="66"/>
      <x:c r="D147" s="66"/>
      <x:c r="E147" s="66"/>
      <x:c r="F147" s="66"/>
      <x:c r="G147" s="74"/>
      <x:c r="H147" s="198"/>
      <x:c r="I147" s="66"/>
      <x:c r="J147" s="194" t="str">
        <x:f>IF($A147="","",IFERROR(VLOOKUP($C147,Setup!$A$34:$D$533,2,FALSE),""))</x:f>
      </x:c>
      <x:c r="K147" s="194" t="str">
        <x:f>IF($A147="","",IFERROR(VLOOKUP($C147,Setup!$A$34:$D$533,3,FALSE),""))</x:f>
      </x:c>
      <x:c r="L147" s="206" t="str">
        <x:f>IF($A147="","",SUMIF(Depletion!$A$9:$A$306,$A147,Depletion!$E$9:$E$306))</x:f>
      </x:c>
      <x:c r="M147" s="194" t="str">
        <x:f>IF($A147="","",SUMIF(Depletion!$A$9:$A$306,$A147,Depletion!$C$9:$C$306))</x:f>
      </x:c>
      <x:c r="N147" s="206" t="str">
        <x:f>IF($A147="","",SUMIF(Depletion!$A$9:$A$306,$A147,Depletion!$I$9:$I$306))</x:f>
      </x:c>
      <x:c r="O147" s="206" t="str">
        <x:f>IF($A147="","",$L147-$N147)</x:f>
      </x:c>
      <x:c r="P147" s="210" t="str">
        <x:f>IF($A147="","",IFERROR($O147/$L147,0))</x:f>
      </x:c>
      <x:c r="Q147" s="206" t="str">
        <x:f>IF($A147="","",MAX($L147-$G147,0))</x:f>
      </x:c>
      <x:c r="R147" s="202" t="str">
        <x:f>IF($A147="","",IFERROR($B147+VLOOKUP($F147,Setup!$A$61:$B$80,2,FALSE),""))</x:f>
      </x:c>
      <x:c r="S147" s="194" t="str">
        <x:f>IF($A147="","",IF($L147=0,"Draft",IF($Q147&lt;=0,"Paid",IF($G147&gt;0,"Partial","Unpaid"))))</x:f>
      </x:c>
      <x:c r="T147" s="194" t="str">
        <x:f>IF($A147="","",IF($Q147&lt;=0,0,IF($R147="","",MAX(TODAY()-$R147,0))))</x:f>
      </x:c>
      <x:c r="U147" s="194" t="str">
        <x:f>IF($A147="","",IF($S147="Paid","Closed",IF($R147="","Review",IF(TODAY()&lt;=$R147,"Current",IF($T147&lt;=30,"1-30",IF($T147&lt;=60,"31-60",IF($T147&lt;=90,"61-90","90+")))))))</x:f>
      </x:c>
      <x:c r="V147" s="202" t="str">
        <x:f>IF($A147="","",IF(AND($S147="Paid",$H147&lt;&gt;""),$H147,""))</x:f>
      </x:c>
      <x:c r="W147" s="194" t="str">
        <x:f>IF($A147="","",IF(OR(COUNTIF($A$9:$A$256,$A147)&gt;1,$B147="",$C147="",$D147="",$E147="",$F147="",$J147="",$K147="",$L147&lt;=0,$G147&lt;0,$G147&gt;$L147,AND($S147="Paid",$H147="")),"REVIEW","OK"))</x:f>
      </x:c>
      <x:c r="X147" s="194" t="str">
        <x:f>IF($A147="","",LOWER($A147&amp;" "&amp;$C147&amp;" "&amp;$D147&amp;" "&amp;$S147&amp;" "&amp;$J147&amp;" "&amp;$K147&amp;" "&amp;$I147))</x:f>
      </x:c>
    </x:row>
    <x:row r="148">
      <x:c r="A148" s="66"/>
      <x:c r="B148" s="198"/>
      <x:c r="C148" s="66"/>
      <x:c r="D148" s="66"/>
      <x:c r="E148" s="66"/>
      <x:c r="F148" s="66"/>
      <x:c r="G148" s="74"/>
      <x:c r="H148" s="198"/>
      <x:c r="I148" s="66"/>
      <x:c r="J148" s="194" t="str">
        <x:f>IF($A148="","",IFERROR(VLOOKUP($C148,Setup!$A$34:$D$533,2,FALSE),""))</x:f>
      </x:c>
      <x:c r="K148" s="194" t="str">
        <x:f>IF($A148="","",IFERROR(VLOOKUP($C148,Setup!$A$34:$D$533,3,FALSE),""))</x:f>
      </x:c>
      <x:c r="L148" s="206" t="str">
        <x:f>IF($A148="","",SUMIF(Depletion!$A$9:$A$306,$A148,Depletion!$E$9:$E$306))</x:f>
      </x:c>
      <x:c r="M148" s="194" t="str">
        <x:f>IF($A148="","",SUMIF(Depletion!$A$9:$A$306,$A148,Depletion!$C$9:$C$306))</x:f>
      </x:c>
      <x:c r="N148" s="206" t="str">
        <x:f>IF($A148="","",SUMIF(Depletion!$A$9:$A$306,$A148,Depletion!$I$9:$I$306))</x:f>
      </x:c>
      <x:c r="O148" s="206" t="str">
        <x:f>IF($A148="","",$L148-$N148)</x:f>
      </x:c>
      <x:c r="P148" s="210" t="str">
        <x:f>IF($A148="","",IFERROR($O148/$L148,0))</x:f>
      </x:c>
      <x:c r="Q148" s="206" t="str">
        <x:f>IF($A148="","",MAX($L148-$G148,0))</x:f>
      </x:c>
      <x:c r="R148" s="202" t="str">
        <x:f>IF($A148="","",IFERROR($B148+VLOOKUP($F148,Setup!$A$61:$B$80,2,FALSE),""))</x:f>
      </x:c>
      <x:c r="S148" s="194" t="str">
        <x:f>IF($A148="","",IF($L148=0,"Draft",IF($Q148&lt;=0,"Paid",IF($G148&gt;0,"Partial","Unpaid"))))</x:f>
      </x:c>
      <x:c r="T148" s="194" t="str">
        <x:f>IF($A148="","",IF($Q148&lt;=0,0,IF($R148="","",MAX(TODAY()-$R148,0))))</x:f>
      </x:c>
      <x:c r="U148" s="194" t="str">
        <x:f>IF($A148="","",IF($S148="Paid","Closed",IF($R148="","Review",IF(TODAY()&lt;=$R148,"Current",IF($T148&lt;=30,"1-30",IF($T148&lt;=60,"31-60",IF($T148&lt;=90,"61-90","90+")))))))</x:f>
      </x:c>
      <x:c r="V148" s="202" t="str">
        <x:f>IF($A148="","",IF(AND($S148="Paid",$H148&lt;&gt;""),$H148,""))</x:f>
      </x:c>
      <x:c r="W148" s="194" t="str">
        <x:f>IF($A148="","",IF(OR(COUNTIF($A$9:$A$256,$A148)&gt;1,$B148="",$C148="",$D148="",$E148="",$F148="",$J148="",$K148="",$L148&lt;=0,$G148&lt;0,$G148&gt;$L148,AND($S148="Paid",$H148="")),"REVIEW","OK"))</x:f>
      </x:c>
      <x:c r="X148" s="194" t="str">
        <x:f>IF($A148="","",LOWER($A148&amp;" "&amp;$C148&amp;" "&amp;$D148&amp;" "&amp;$S148&amp;" "&amp;$J148&amp;" "&amp;$K148&amp;" "&amp;$I148))</x:f>
      </x:c>
    </x:row>
    <x:row r="149">
      <x:c r="A149" s="66"/>
      <x:c r="B149" s="198"/>
      <x:c r="C149" s="66"/>
      <x:c r="D149" s="66"/>
      <x:c r="E149" s="66"/>
      <x:c r="F149" s="66"/>
      <x:c r="G149" s="74"/>
      <x:c r="H149" s="198"/>
      <x:c r="I149" s="66"/>
      <x:c r="J149" s="194" t="str">
        <x:f>IF($A149="","",IFERROR(VLOOKUP($C149,Setup!$A$34:$D$533,2,FALSE),""))</x:f>
      </x:c>
      <x:c r="K149" s="194" t="str">
        <x:f>IF($A149="","",IFERROR(VLOOKUP($C149,Setup!$A$34:$D$533,3,FALSE),""))</x:f>
      </x:c>
      <x:c r="L149" s="206" t="str">
        <x:f>IF($A149="","",SUMIF(Depletion!$A$9:$A$306,$A149,Depletion!$E$9:$E$306))</x:f>
      </x:c>
      <x:c r="M149" s="194" t="str">
        <x:f>IF($A149="","",SUMIF(Depletion!$A$9:$A$306,$A149,Depletion!$C$9:$C$306))</x:f>
      </x:c>
      <x:c r="N149" s="206" t="str">
        <x:f>IF($A149="","",SUMIF(Depletion!$A$9:$A$306,$A149,Depletion!$I$9:$I$306))</x:f>
      </x:c>
      <x:c r="O149" s="206" t="str">
        <x:f>IF($A149="","",$L149-$N149)</x:f>
      </x:c>
      <x:c r="P149" s="210" t="str">
        <x:f>IF($A149="","",IFERROR($O149/$L149,0))</x:f>
      </x:c>
      <x:c r="Q149" s="206" t="str">
        <x:f>IF($A149="","",MAX($L149-$G149,0))</x:f>
      </x:c>
      <x:c r="R149" s="202" t="str">
        <x:f>IF($A149="","",IFERROR($B149+VLOOKUP($F149,Setup!$A$61:$B$80,2,FALSE),""))</x:f>
      </x:c>
      <x:c r="S149" s="194" t="str">
        <x:f>IF($A149="","",IF($L149=0,"Draft",IF($Q149&lt;=0,"Paid",IF($G149&gt;0,"Partial","Unpaid"))))</x:f>
      </x:c>
      <x:c r="T149" s="194" t="str">
        <x:f>IF($A149="","",IF($Q149&lt;=0,0,IF($R149="","",MAX(TODAY()-$R149,0))))</x:f>
      </x:c>
      <x:c r="U149" s="194" t="str">
        <x:f>IF($A149="","",IF($S149="Paid","Closed",IF($R149="","Review",IF(TODAY()&lt;=$R149,"Current",IF($T149&lt;=30,"1-30",IF($T149&lt;=60,"31-60",IF($T149&lt;=90,"61-90","90+")))))))</x:f>
      </x:c>
      <x:c r="V149" s="202" t="str">
        <x:f>IF($A149="","",IF(AND($S149="Paid",$H149&lt;&gt;""),$H149,""))</x:f>
      </x:c>
      <x:c r="W149" s="194" t="str">
        <x:f>IF($A149="","",IF(OR(COUNTIF($A$9:$A$256,$A149)&gt;1,$B149="",$C149="",$D149="",$E149="",$F149="",$J149="",$K149="",$L149&lt;=0,$G149&lt;0,$G149&gt;$L149,AND($S149="Paid",$H149="")),"REVIEW","OK"))</x:f>
      </x:c>
      <x:c r="X149" s="194" t="str">
        <x:f>IF($A149="","",LOWER($A149&amp;" "&amp;$C149&amp;" "&amp;$D149&amp;" "&amp;$S149&amp;" "&amp;$J149&amp;" "&amp;$K149&amp;" "&amp;$I149))</x:f>
      </x:c>
    </x:row>
    <x:row r="150">
      <x:c r="A150" s="66"/>
      <x:c r="B150" s="198"/>
      <x:c r="C150" s="66"/>
      <x:c r="D150" s="66"/>
      <x:c r="E150" s="66"/>
      <x:c r="F150" s="66"/>
      <x:c r="G150" s="74"/>
      <x:c r="H150" s="198"/>
      <x:c r="I150" s="66"/>
      <x:c r="J150" s="194" t="str">
        <x:f>IF($A150="","",IFERROR(VLOOKUP($C150,Setup!$A$34:$D$533,2,FALSE),""))</x:f>
      </x:c>
      <x:c r="K150" s="194" t="str">
        <x:f>IF($A150="","",IFERROR(VLOOKUP($C150,Setup!$A$34:$D$533,3,FALSE),""))</x:f>
      </x:c>
      <x:c r="L150" s="206" t="str">
        <x:f>IF($A150="","",SUMIF(Depletion!$A$9:$A$306,$A150,Depletion!$E$9:$E$306))</x:f>
      </x:c>
      <x:c r="M150" s="194" t="str">
        <x:f>IF($A150="","",SUMIF(Depletion!$A$9:$A$306,$A150,Depletion!$C$9:$C$306))</x:f>
      </x:c>
      <x:c r="N150" s="206" t="str">
        <x:f>IF($A150="","",SUMIF(Depletion!$A$9:$A$306,$A150,Depletion!$I$9:$I$306))</x:f>
      </x:c>
      <x:c r="O150" s="206" t="str">
        <x:f>IF($A150="","",$L150-$N150)</x:f>
      </x:c>
      <x:c r="P150" s="210" t="str">
        <x:f>IF($A150="","",IFERROR($O150/$L150,0))</x:f>
      </x:c>
      <x:c r="Q150" s="206" t="str">
        <x:f>IF($A150="","",MAX($L150-$G150,0))</x:f>
      </x:c>
      <x:c r="R150" s="202" t="str">
        <x:f>IF($A150="","",IFERROR($B150+VLOOKUP($F150,Setup!$A$61:$B$80,2,FALSE),""))</x:f>
      </x:c>
      <x:c r="S150" s="194" t="str">
        <x:f>IF($A150="","",IF($L150=0,"Draft",IF($Q150&lt;=0,"Paid",IF($G150&gt;0,"Partial","Unpaid"))))</x:f>
      </x:c>
      <x:c r="T150" s="194" t="str">
        <x:f>IF($A150="","",IF($Q150&lt;=0,0,IF($R150="","",MAX(TODAY()-$R150,0))))</x:f>
      </x:c>
      <x:c r="U150" s="194" t="str">
        <x:f>IF($A150="","",IF($S150="Paid","Closed",IF($R150="","Review",IF(TODAY()&lt;=$R150,"Current",IF($T150&lt;=30,"1-30",IF($T150&lt;=60,"31-60",IF($T150&lt;=90,"61-90","90+")))))))</x:f>
      </x:c>
      <x:c r="V150" s="202" t="str">
        <x:f>IF($A150="","",IF(AND($S150="Paid",$H150&lt;&gt;""),$H150,""))</x:f>
      </x:c>
      <x:c r="W150" s="194" t="str">
        <x:f>IF($A150="","",IF(OR(COUNTIF($A$9:$A$256,$A150)&gt;1,$B150="",$C150="",$D150="",$E150="",$F150="",$J150="",$K150="",$L150&lt;=0,$G150&lt;0,$G150&gt;$L150,AND($S150="Paid",$H150="")),"REVIEW","OK"))</x:f>
      </x:c>
      <x:c r="X150" s="194" t="str">
        <x:f>IF($A150="","",LOWER($A150&amp;" "&amp;$C150&amp;" "&amp;$D150&amp;" "&amp;$S150&amp;" "&amp;$J150&amp;" "&amp;$K150&amp;" "&amp;$I150))</x:f>
      </x:c>
    </x:row>
    <x:row r="151">
      <x:c r="A151" s="66"/>
      <x:c r="B151" s="198"/>
      <x:c r="C151" s="66"/>
      <x:c r="D151" s="66"/>
      <x:c r="E151" s="66"/>
      <x:c r="F151" s="66"/>
      <x:c r="G151" s="74"/>
      <x:c r="H151" s="198"/>
      <x:c r="I151" s="66"/>
      <x:c r="J151" s="194" t="str">
        <x:f>IF($A151="","",IFERROR(VLOOKUP($C151,Setup!$A$34:$D$533,2,FALSE),""))</x:f>
      </x:c>
      <x:c r="K151" s="194" t="str">
        <x:f>IF($A151="","",IFERROR(VLOOKUP($C151,Setup!$A$34:$D$533,3,FALSE),""))</x:f>
      </x:c>
      <x:c r="L151" s="206" t="str">
        <x:f>IF($A151="","",SUMIF(Depletion!$A$9:$A$306,$A151,Depletion!$E$9:$E$306))</x:f>
      </x:c>
      <x:c r="M151" s="194" t="str">
        <x:f>IF($A151="","",SUMIF(Depletion!$A$9:$A$306,$A151,Depletion!$C$9:$C$306))</x:f>
      </x:c>
      <x:c r="N151" s="206" t="str">
        <x:f>IF($A151="","",SUMIF(Depletion!$A$9:$A$306,$A151,Depletion!$I$9:$I$306))</x:f>
      </x:c>
      <x:c r="O151" s="206" t="str">
        <x:f>IF($A151="","",$L151-$N151)</x:f>
      </x:c>
      <x:c r="P151" s="210" t="str">
        <x:f>IF($A151="","",IFERROR($O151/$L151,0))</x:f>
      </x:c>
      <x:c r="Q151" s="206" t="str">
        <x:f>IF($A151="","",MAX($L151-$G151,0))</x:f>
      </x:c>
      <x:c r="R151" s="202" t="str">
        <x:f>IF($A151="","",IFERROR($B151+VLOOKUP($F151,Setup!$A$61:$B$80,2,FALSE),""))</x:f>
      </x:c>
      <x:c r="S151" s="194" t="str">
        <x:f>IF($A151="","",IF($L151=0,"Draft",IF($Q151&lt;=0,"Paid",IF($G151&gt;0,"Partial","Unpaid"))))</x:f>
      </x:c>
      <x:c r="T151" s="194" t="str">
        <x:f>IF($A151="","",IF($Q151&lt;=0,0,IF($R151="","",MAX(TODAY()-$R151,0))))</x:f>
      </x:c>
      <x:c r="U151" s="194" t="str">
        <x:f>IF($A151="","",IF($S151="Paid","Closed",IF($R151="","Review",IF(TODAY()&lt;=$R151,"Current",IF($T151&lt;=30,"1-30",IF($T151&lt;=60,"31-60",IF($T151&lt;=90,"61-90","90+")))))))</x:f>
      </x:c>
      <x:c r="V151" s="202" t="str">
        <x:f>IF($A151="","",IF(AND($S151="Paid",$H151&lt;&gt;""),$H151,""))</x:f>
      </x:c>
      <x:c r="W151" s="194" t="str">
        <x:f>IF($A151="","",IF(OR(COUNTIF($A$9:$A$256,$A151)&gt;1,$B151="",$C151="",$D151="",$E151="",$F151="",$J151="",$K151="",$L151&lt;=0,$G151&lt;0,$G151&gt;$L151,AND($S151="Paid",$H151="")),"REVIEW","OK"))</x:f>
      </x:c>
      <x:c r="X151" s="194" t="str">
        <x:f>IF($A151="","",LOWER($A151&amp;" "&amp;$C151&amp;" "&amp;$D151&amp;" "&amp;$S151&amp;" "&amp;$J151&amp;" "&amp;$K151&amp;" "&amp;$I151))</x:f>
      </x:c>
    </x:row>
    <x:row r="152">
      <x:c r="A152" s="66"/>
      <x:c r="B152" s="198"/>
      <x:c r="C152" s="66"/>
      <x:c r="D152" s="66"/>
      <x:c r="E152" s="66"/>
      <x:c r="F152" s="66"/>
      <x:c r="G152" s="74"/>
      <x:c r="H152" s="198"/>
      <x:c r="I152" s="66"/>
      <x:c r="J152" s="194" t="str">
        <x:f>IF($A152="","",IFERROR(VLOOKUP($C152,Setup!$A$34:$D$533,2,FALSE),""))</x:f>
      </x:c>
      <x:c r="K152" s="194" t="str">
        <x:f>IF($A152="","",IFERROR(VLOOKUP($C152,Setup!$A$34:$D$533,3,FALSE),""))</x:f>
      </x:c>
      <x:c r="L152" s="206" t="str">
        <x:f>IF($A152="","",SUMIF(Depletion!$A$9:$A$306,$A152,Depletion!$E$9:$E$306))</x:f>
      </x:c>
      <x:c r="M152" s="194" t="str">
        <x:f>IF($A152="","",SUMIF(Depletion!$A$9:$A$306,$A152,Depletion!$C$9:$C$306))</x:f>
      </x:c>
      <x:c r="N152" s="206" t="str">
        <x:f>IF($A152="","",SUMIF(Depletion!$A$9:$A$306,$A152,Depletion!$I$9:$I$306))</x:f>
      </x:c>
      <x:c r="O152" s="206" t="str">
        <x:f>IF($A152="","",$L152-$N152)</x:f>
      </x:c>
      <x:c r="P152" s="210" t="str">
        <x:f>IF($A152="","",IFERROR($O152/$L152,0))</x:f>
      </x:c>
      <x:c r="Q152" s="206" t="str">
        <x:f>IF($A152="","",MAX($L152-$G152,0))</x:f>
      </x:c>
      <x:c r="R152" s="202" t="str">
        <x:f>IF($A152="","",IFERROR($B152+VLOOKUP($F152,Setup!$A$61:$B$80,2,FALSE),""))</x:f>
      </x:c>
      <x:c r="S152" s="194" t="str">
        <x:f>IF($A152="","",IF($L152=0,"Draft",IF($Q152&lt;=0,"Paid",IF($G152&gt;0,"Partial","Unpaid"))))</x:f>
      </x:c>
      <x:c r="T152" s="194" t="str">
        <x:f>IF($A152="","",IF($Q152&lt;=0,0,IF($R152="","",MAX(TODAY()-$R152,0))))</x:f>
      </x:c>
      <x:c r="U152" s="194" t="str">
        <x:f>IF($A152="","",IF($S152="Paid","Closed",IF($R152="","Review",IF(TODAY()&lt;=$R152,"Current",IF($T152&lt;=30,"1-30",IF($T152&lt;=60,"31-60",IF($T152&lt;=90,"61-90","90+")))))))</x:f>
      </x:c>
      <x:c r="V152" s="202" t="str">
        <x:f>IF($A152="","",IF(AND($S152="Paid",$H152&lt;&gt;""),$H152,""))</x:f>
      </x:c>
      <x:c r="W152" s="194" t="str">
        <x:f>IF($A152="","",IF(OR(COUNTIF($A$9:$A$256,$A152)&gt;1,$B152="",$C152="",$D152="",$E152="",$F152="",$J152="",$K152="",$L152&lt;=0,$G152&lt;0,$G152&gt;$L152,AND($S152="Paid",$H152="")),"REVIEW","OK"))</x:f>
      </x:c>
      <x:c r="X152" s="194" t="str">
        <x:f>IF($A152="","",LOWER($A152&amp;" "&amp;$C152&amp;" "&amp;$D152&amp;" "&amp;$S152&amp;" "&amp;$J152&amp;" "&amp;$K152&amp;" "&amp;$I152))</x:f>
      </x:c>
    </x:row>
    <x:row r="153">
      <x:c r="A153" s="66"/>
      <x:c r="B153" s="198"/>
      <x:c r="C153" s="66"/>
      <x:c r="D153" s="66"/>
      <x:c r="E153" s="66"/>
      <x:c r="F153" s="66"/>
      <x:c r="G153" s="74"/>
      <x:c r="H153" s="198"/>
      <x:c r="I153" s="66"/>
      <x:c r="J153" s="194" t="str">
        <x:f>IF($A153="","",IFERROR(VLOOKUP($C153,Setup!$A$34:$D$533,2,FALSE),""))</x:f>
      </x:c>
      <x:c r="K153" s="194" t="str">
        <x:f>IF($A153="","",IFERROR(VLOOKUP($C153,Setup!$A$34:$D$533,3,FALSE),""))</x:f>
      </x:c>
      <x:c r="L153" s="206" t="str">
        <x:f>IF($A153="","",SUMIF(Depletion!$A$9:$A$306,$A153,Depletion!$E$9:$E$306))</x:f>
      </x:c>
      <x:c r="M153" s="194" t="str">
        <x:f>IF($A153="","",SUMIF(Depletion!$A$9:$A$306,$A153,Depletion!$C$9:$C$306))</x:f>
      </x:c>
      <x:c r="N153" s="206" t="str">
        <x:f>IF($A153="","",SUMIF(Depletion!$A$9:$A$306,$A153,Depletion!$I$9:$I$306))</x:f>
      </x:c>
      <x:c r="O153" s="206" t="str">
        <x:f>IF($A153="","",$L153-$N153)</x:f>
      </x:c>
      <x:c r="P153" s="210" t="str">
        <x:f>IF($A153="","",IFERROR($O153/$L153,0))</x:f>
      </x:c>
      <x:c r="Q153" s="206" t="str">
        <x:f>IF($A153="","",MAX($L153-$G153,0))</x:f>
      </x:c>
      <x:c r="R153" s="202" t="str">
        <x:f>IF($A153="","",IFERROR($B153+VLOOKUP($F153,Setup!$A$61:$B$80,2,FALSE),""))</x:f>
      </x:c>
      <x:c r="S153" s="194" t="str">
        <x:f>IF($A153="","",IF($L153=0,"Draft",IF($Q153&lt;=0,"Paid",IF($G153&gt;0,"Partial","Unpaid"))))</x:f>
      </x:c>
      <x:c r="T153" s="194" t="str">
        <x:f>IF($A153="","",IF($Q153&lt;=0,0,IF($R153="","",MAX(TODAY()-$R153,0))))</x:f>
      </x:c>
      <x:c r="U153" s="194" t="str">
        <x:f>IF($A153="","",IF($S153="Paid","Closed",IF($R153="","Review",IF(TODAY()&lt;=$R153,"Current",IF($T153&lt;=30,"1-30",IF($T153&lt;=60,"31-60",IF($T153&lt;=90,"61-90","90+")))))))</x:f>
      </x:c>
      <x:c r="V153" s="202" t="str">
        <x:f>IF($A153="","",IF(AND($S153="Paid",$H153&lt;&gt;""),$H153,""))</x:f>
      </x:c>
      <x:c r="W153" s="194" t="str">
        <x:f>IF($A153="","",IF(OR(COUNTIF($A$9:$A$256,$A153)&gt;1,$B153="",$C153="",$D153="",$E153="",$F153="",$J153="",$K153="",$L153&lt;=0,$G153&lt;0,$G153&gt;$L153,AND($S153="Paid",$H153="")),"REVIEW","OK"))</x:f>
      </x:c>
      <x:c r="X153" s="194" t="str">
        <x:f>IF($A153="","",LOWER($A153&amp;" "&amp;$C153&amp;" "&amp;$D153&amp;" "&amp;$S153&amp;" "&amp;$J153&amp;" "&amp;$K153&amp;" "&amp;$I153))</x:f>
      </x:c>
    </x:row>
    <x:row r="154">
      <x:c r="A154" s="66"/>
      <x:c r="B154" s="198"/>
      <x:c r="C154" s="66"/>
      <x:c r="D154" s="66"/>
      <x:c r="E154" s="66"/>
      <x:c r="F154" s="66"/>
      <x:c r="G154" s="74"/>
      <x:c r="H154" s="198"/>
      <x:c r="I154" s="66"/>
      <x:c r="J154" s="194" t="str">
        <x:f>IF($A154="","",IFERROR(VLOOKUP($C154,Setup!$A$34:$D$533,2,FALSE),""))</x:f>
      </x:c>
      <x:c r="K154" s="194" t="str">
        <x:f>IF($A154="","",IFERROR(VLOOKUP($C154,Setup!$A$34:$D$533,3,FALSE),""))</x:f>
      </x:c>
      <x:c r="L154" s="206" t="str">
        <x:f>IF($A154="","",SUMIF(Depletion!$A$9:$A$306,$A154,Depletion!$E$9:$E$306))</x:f>
      </x:c>
      <x:c r="M154" s="194" t="str">
        <x:f>IF($A154="","",SUMIF(Depletion!$A$9:$A$306,$A154,Depletion!$C$9:$C$306))</x:f>
      </x:c>
      <x:c r="N154" s="206" t="str">
        <x:f>IF($A154="","",SUMIF(Depletion!$A$9:$A$306,$A154,Depletion!$I$9:$I$306))</x:f>
      </x:c>
      <x:c r="O154" s="206" t="str">
        <x:f>IF($A154="","",$L154-$N154)</x:f>
      </x:c>
      <x:c r="P154" s="210" t="str">
        <x:f>IF($A154="","",IFERROR($O154/$L154,0))</x:f>
      </x:c>
      <x:c r="Q154" s="206" t="str">
        <x:f>IF($A154="","",MAX($L154-$G154,0))</x:f>
      </x:c>
      <x:c r="R154" s="202" t="str">
        <x:f>IF($A154="","",IFERROR($B154+VLOOKUP($F154,Setup!$A$61:$B$80,2,FALSE),""))</x:f>
      </x:c>
      <x:c r="S154" s="194" t="str">
        <x:f>IF($A154="","",IF($L154=0,"Draft",IF($Q154&lt;=0,"Paid",IF($G154&gt;0,"Partial","Unpaid"))))</x:f>
      </x:c>
      <x:c r="T154" s="194" t="str">
        <x:f>IF($A154="","",IF($Q154&lt;=0,0,IF($R154="","",MAX(TODAY()-$R154,0))))</x:f>
      </x:c>
      <x:c r="U154" s="194" t="str">
        <x:f>IF($A154="","",IF($S154="Paid","Closed",IF($R154="","Review",IF(TODAY()&lt;=$R154,"Current",IF($T154&lt;=30,"1-30",IF($T154&lt;=60,"31-60",IF($T154&lt;=90,"61-90","90+")))))))</x:f>
      </x:c>
      <x:c r="V154" s="202" t="str">
        <x:f>IF($A154="","",IF(AND($S154="Paid",$H154&lt;&gt;""),$H154,""))</x:f>
      </x:c>
      <x:c r="W154" s="194" t="str">
        <x:f>IF($A154="","",IF(OR(COUNTIF($A$9:$A$256,$A154)&gt;1,$B154="",$C154="",$D154="",$E154="",$F154="",$J154="",$K154="",$L154&lt;=0,$G154&lt;0,$G154&gt;$L154,AND($S154="Paid",$H154="")),"REVIEW","OK"))</x:f>
      </x:c>
      <x:c r="X154" s="194" t="str">
        <x:f>IF($A154="","",LOWER($A154&amp;" "&amp;$C154&amp;" "&amp;$D154&amp;" "&amp;$S154&amp;" "&amp;$J154&amp;" "&amp;$K154&amp;" "&amp;$I154))</x:f>
      </x:c>
    </x:row>
    <x:row r="155">
      <x:c r="A155" s="66"/>
      <x:c r="B155" s="198"/>
      <x:c r="C155" s="66"/>
      <x:c r="D155" s="66"/>
      <x:c r="E155" s="66"/>
      <x:c r="F155" s="66"/>
      <x:c r="G155" s="74"/>
      <x:c r="H155" s="198"/>
      <x:c r="I155" s="66"/>
      <x:c r="J155" s="194" t="str">
        <x:f>IF($A155="","",IFERROR(VLOOKUP($C155,Setup!$A$34:$D$533,2,FALSE),""))</x:f>
      </x:c>
      <x:c r="K155" s="194" t="str">
        <x:f>IF($A155="","",IFERROR(VLOOKUP($C155,Setup!$A$34:$D$533,3,FALSE),""))</x:f>
      </x:c>
      <x:c r="L155" s="206" t="str">
        <x:f>IF($A155="","",SUMIF(Depletion!$A$9:$A$306,$A155,Depletion!$E$9:$E$306))</x:f>
      </x:c>
      <x:c r="M155" s="194" t="str">
        <x:f>IF($A155="","",SUMIF(Depletion!$A$9:$A$306,$A155,Depletion!$C$9:$C$306))</x:f>
      </x:c>
      <x:c r="N155" s="206" t="str">
        <x:f>IF($A155="","",SUMIF(Depletion!$A$9:$A$306,$A155,Depletion!$I$9:$I$306))</x:f>
      </x:c>
      <x:c r="O155" s="206" t="str">
        <x:f>IF($A155="","",$L155-$N155)</x:f>
      </x:c>
      <x:c r="P155" s="210" t="str">
        <x:f>IF($A155="","",IFERROR($O155/$L155,0))</x:f>
      </x:c>
      <x:c r="Q155" s="206" t="str">
        <x:f>IF($A155="","",MAX($L155-$G155,0))</x:f>
      </x:c>
      <x:c r="R155" s="202" t="str">
        <x:f>IF($A155="","",IFERROR($B155+VLOOKUP($F155,Setup!$A$61:$B$80,2,FALSE),""))</x:f>
      </x:c>
      <x:c r="S155" s="194" t="str">
        <x:f>IF($A155="","",IF($L155=0,"Draft",IF($Q155&lt;=0,"Paid",IF($G155&gt;0,"Partial","Unpaid"))))</x:f>
      </x:c>
      <x:c r="T155" s="194" t="str">
        <x:f>IF($A155="","",IF($Q155&lt;=0,0,IF($R155="","",MAX(TODAY()-$R155,0))))</x:f>
      </x:c>
      <x:c r="U155" s="194" t="str">
        <x:f>IF($A155="","",IF($S155="Paid","Closed",IF($R155="","Review",IF(TODAY()&lt;=$R155,"Current",IF($T155&lt;=30,"1-30",IF($T155&lt;=60,"31-60",IF($T155&lt;=90,"61-90","90+")))))))</x:f>
      </x:c>
      <x:c r="V155" s="202" t="str">
        <x:f>IF($A155="","",IF(AND($S155="Paid",$H155&lt;&gt;""),$H155,""))</x:f>
      </x:c>
      <x:c r="W155" s="194" t="str">
        <x:f>IF($A155="","",IF(OR(COUNTIF($A$9:$A$256,$A155)&gt;1,$B155="",$C155="",$D155="",$E155="",$F155="",$J155="",$K155="",$L155&lt;=0,$G155&lt;0,$G155&gt;$L155,AND($S155="Paid",$H155="")),"REVIEW","OK"))</x:f>
      </x:c>
      <x:c r="X155" s="194" t="str">
        <x:f>IF($A155="","",LOWER($A155&amp;" "&amp;$C155&amp;" "&amp;$D155&amp;" "&amp;$S155&amp;" "&amp;$J155&amp;" "&amp;$K155&amp;" "&amp;$I155))</x:f>
      </x:c>
    </x:row>
    <x:row r="156">
      <x:c r="A156" s="66"/>
      <x:c r="B156" s="198"/>
      <x:c r="C156" s="66"/>
      <x:c r="D156" s="66"/>
      <x:c r="E156" s="66"/>
      <x:c r="F156" s="66"/>
      <x:c r="G156" s="74"/>
      <x:c r="H156" s="198"/>
      <x:c r="I156" s="66"/>
      <x:c r="J156" s="194" t="str">
        <x:f>IF($A156="","",IFERROR(VLOOKUP($C156,Setup!$A$34:$D$533,2,FALSE),""))</x:f>
      </x:c>
      <x:c r="K156" s="194" t="str">
        <x:f>IF($A156="","",IFERROR(VLOOKUP($C156,Setup!$A$34:$D$533,3,FALSE),""))</x:f>
      </x:c>
      <x:c r="L156" s="206" t="str">
        <x:f>IF($A156="","",SUMIF(Depletion!$A$9:$A$306,$A156,Depletion!$E$9:$E$306))</x:f>
      </x:c>
      <x:c r="M156" s="194" t="str">
        <x:f>IF($A156="","",SUMIF(Depletion!$A$9:$A$306,$A156,Depletion!$C$9:$C$306))</x:f>
      </x:c>
      <x:c r="N156" s="206" t="str">
        <x:f>IF($A156="","",SUMIF(Depletion!$A$9:$A$306,$A156,Depletion!$I$9:$I$306))</x:f>
      </x:c>
      <x:c r="O156" s="206" t="str">
        <x:f>IF($A156="","",$L156-$N156)</x:f>
      </x:c>
      <x:c r="P156" s="210" t="str">
        <x:f>IF($A156="","",IFERROR($O156/$L156,0))</x:f>
      </x:c>
      <x:c r="Q156" s="206" t="str">
        <x:f>IF($A156="","",MAX($L156-$G156,0))</x:f>
      </x:c>
      <x:c r="R156" s="202" t="str">
        <x:f>IF($A156="","",IFERROR($B156+VLOOKUP($F156,Setup!$A$61:$B$80,2,FALSE),""))</x:f>
      </x:c>
      <x:c r="S156" s="194" t="str">
        <x:f>IF($A156="","",IF($L156=0,"Draft",IF($Q156&lt;=0,"Paid",IF($G156&gt;0,"Partial","Unpaid"))))</x:f>
      </x:c>
      <x:c r="T156" s="194" t="str">
        <x:f>IF($A156="","",IF($Q156&lt;=0,0,IF($R156="","",MAX(TODAY()-$R156,0))))</x:f>
      </x:c>
      <x:c r="U156" s="194" t="str">
        <x:f>IF($A156="","",IF($S156="Paid","Closed",IF($R156="","Review",IF(TODAY()&lt;=$R156,"Current",IF($T156&lt;=30,"1-30",IF($T156&lt;=60,"31-60",IF($T156&lt;=90,"61-90","90+")))))))</x:f>
      </x:c>
      <x:c r="V156" s="202" t="str">
        <x:f>IF($A156="","",IF(AND($S156="Paid",$H156&lt;&gt;""),$H156,""))</x:f>
      </x:c>
      <x:c r="W156" s="194" t="str">
        <x:f>IF($A156="","",IF(OR(COUNTIF($A$9:$A$256,$A156)&gt;1,$B156="",$C156="",$D156="",$E156="",$F156="",$J156="",$K156="",$L156&lt;=0,$G156&lt;0,$G156&gt;$L156,AND($S156="Paid",$H156="")),"REVIEW","OK"))</x:f>
      </x:c>
      <x:c r="X156" s="194" t="str">
        <x:f>IF($A156="","",LOWER($A156&amp;" "&amp;$C156&amp;" "&amp;$D156&amp;" "&amp;$S156&amp;" "&amp;$J156&amp;" "&amp;$K156&amp;" "&amp;$I156))</x:f>
      </x:c>
    </x:row>
    <x:row r="157">
      <x:c r="A157" s="66"/>
      <x:c r="B157" s="198"/>
      <x:c r="C157" s="66"/>
      <x:c r="D157" s="66"/>
      <x:c r="E157" s="66"/>
      <x:c r="F157" s="66"/>
      <x:c r="G157" s="74"/>
      <x:c r="H157" s="198"/>
      <x:c r="I157" s="66"/>
      <x:c r="J157" s="194" t="str">
        <x:f>IF($A157="","",IFERROR(VLOOKUP($C157,Setup!$A$34:$D$533,2,FALSE),""))</x:f>
      </x:c>
      <x:c r="K157" s="194" t="str">
        <x:f>IF($A157="","",IFERROR(VLOOKUP($C157,Setup!$A$34:$D$533,3,FALSE),""))</x:f>
      </x:c>
      <x:c r="L157" s="206" t="str">
        <x:f>IF($A157="","",SUMIF(Depletion!$A$9:$A$306,$A157,Depletion!$E$9:$E$306))</x:f>
      </x:c>
      <x:c r="M157" s="194" t="str">
        <x:f>IF($A157="","",SUMIF(Depletion!$A$9:$A$306,$A157,Depletion!$C$9:$C$306))</x:f>
      </x:c>
      <x:c r="N157" s="206" t="str">
        <x:f>IF($A157="","",SUMIF(Depletion!$A$9:$A$306,$A157,Depletion!$I$9:$I$306))</x:f>
      </x:c>
      <x:c r="O157" s="206" t="str">
        <x:f>IF($A157="","",$L157-$N157)</x:f>
      </x:c>
      <x:c r="P157" s="210" t="str">
        <x:f>IF($A157="","",IFERROR($O157/$L157,0))</x:f>
      </x:c>
      <x:c r="Q157" s="206" t="str">
        <x:f>IF($A157="","",MAX($L157-$G157,0))</x:f>
      </x:c>
      <x:c r="R157" s="202" t="str">
        <x:f>IF($A157="","",IFERROR($B157+VLOOKUP($F157,Setup!$A$61:$B$80,2,FALSE),""))</x:f>
      </x:c>
      <x:c r="S157" s="194" t="str">
        <x:f>IF($A157="","",IF($L157=0,"Draft",IF($Q157&lt;=0,"Paid",IF($G157&gt;0,"Partial","Unpaid"))))</x:f>
      </x:c>
      <x:c r="T157" s="194" t="str">
        <x:f>IF($A157="","",IF($Q157&lt;=0,0,IF($R157="","",MAX(TODAY()-$R157,0))))</x:f>
      </x:c>
      <x:c r="U157" s="194" t="str">
        <x:f>IF($A157="","",IF($S157="Paid","Closed",IF($R157="","Review",IF(TODAY()&lt;=$R157,"Current",IF($T157&lt;=30,"1-30",IF($T157&lt;=60,"31-60",IF($T157&lt;=90,"61-90","90+")))))))</x:f>
      </x:c>
      <x:c r="V157" s="202" t="str">
        <x:f>IF($A157="","",IF(AND($S157="Paid",$H157&lt;&gt;""),$H157,""))</x:f>
      </x:c>
      <x:c r="W157" s="194" t="str">
        <x:f>IF($A157="","",IF(OR(COUNTIF($A$9:$A$256,$A157)&gt;1,$B157="",$C157="",$D157="",$E157="",$F157="",$J157="",$K157="",$L157&lt;=0,$G157&lt;0,$G157&gt;$L157,AND($S157="Paid",$H157="")),"REVIEW","OK"))</x:f>
      </x:c>
      <x:c r="X157" s="194" t="str">
        <x:f>IF($A157="","",LOWER($A157&amp;" "&amp;$C157&amp;" "&amp;$D157&amp;" "&amp;$S157&amp;" "&amp;$J157&amp;" "&amp;$K157&amp;" "&amp;$I157))</x:f>
      </x:c>
    </x:row>
    <x:row r="158">
      <x:c r="A158" s="66"/>
      <x:c r="B158" s="198"/>
      <x:c r="C158" s="66"/>
      <x:c r="D158" s="66"/>
      <x:c r="E158" s="66"/>
      <x:c r="F158" s="66"/>
      <x:c r="G158" s="74"/>
      <x:c r="H158" s="198"/>
      <x:c r="I158" s="66"/>
      <x:c r="J158" s="194" t="str">
        <x:f>IF($A158="","",IFERROR(VLOOKUP($C158,Setup!$A$34:$D$533,2,FALSE),""))</x:f>
      </x:c>
      <x:c r="K158" s="194" t="str">
        <x:f>IF($A158="","",IFERROR(VLOOKUP($C158,Setup!$A$34:$D$533,3,FALSE),""))</x:f>
      </x:c>
      <x:c r="L158" s="206" t="str">
        <x:f>IF($A158="","",SUMIF(Depletion!$A$9:$A$306,$A158,Depletion!$E$9:$E$306))</x:f>
      </x:c>
      <x:c r="M158" s="194" t="str">
        <x:f>IF($A158="","",SUMIF(Depletion!$A$9:$A$306,$A158,Depletion!$C$9:$C$306))</x:f>
      </x:c>
      <x:c r="N158" s="206" t="str">
        <x:f>IF($A158="","",SUMIF(Depletion!$A$9:$A$306,$A158,Depletion!$I$9:$I$306))</x:f>
      </x:c>
      <x:c r="O158" s="206" t="str">
        <x:f>IF($A158="","",$L158-$N158)</x:f>
      </x:c>
      <x:c r="P158" s="210" t="str">
        <x:f>IF($A158="","",IFERROR($O158/$L158,0))</x:f>
      </x:c>
      <x:c r="Q158" s="206" t="str">
        <x:f>IF($A158="","",MAX($L158-$G158,0))</x:f>
      </x:c>
      <x:c r="R158" s="202" t="str">
        <x:f>IF($A158="","",IFERROR($B158+VLOOKUP($F158,Setup!$A$61:$B$80,2,FALSE),""))</x:f>
      </x:c>
      <x:c r="S158" s="194" t="str">
        <x:f>IF($A158="","",IF($L158=0,"Draft",IF($Q158&lt;=0,"Paid",IF($G158&gt;0,"Partial","Unpaid"))))</x:f>
      </x:c>
      <x:c r="T158" s="194" t="str">
        <x:f>IF($A158="","",IF($Q158&lt;=0,0,IF($R158="","",MAX(TODAY()-$R158,0))))</x:f>
      </x:c>
      <x:c r="U158" s="194" t="str">
        <x:f>IF($A158="","",IF($S158="Paid","Closed",IF($R158="","Review",IF(TODAY()&lt;=$R158,"Current",IF($T158&lt;=30,"1-30",IF($T158&lt;=60,"31-60",IF($T158&lt;=90,"61-90","90+")))))))</x:f>
      </x:c>
      <x:c r="V158" s="202" t="str">
        <x:f>IF($A158="","",IF(AND($S158="Paid",$H158&lt;&gt;""),$H158,""))</x:f>
      </x:c>
      <x:c r="W158" s="194" t="str">
        <x:f>IF($A158="","",IF(OR(COUNTIF($A$9:$A$256,$A158)&gt;1,$B158="",$C158="",$D158="",$E158="",$F158="",$J158="",$K158="",$L158&lt;=0,$G158&lt;0,$G158&gt;$L158,AND($S158="Paid",$H158="")),"REVIEW","OK"))</x:f>
      </x:c>
      <x:c r="X158" s="194" t="str">
        <x:f>IF($A158="","",LOWER($A158&amp;" "&amp;$C158&amp;" "&amp;$D158&amp;" "&amp;$S158&amp;" "&amp;$J158&amp;" "&amp;$K158&amp;" "&amp;$I158))</x:f>
      </x:c>
    </x:row>
    <x:row r="159">
      <x:c r="A159" s="66"/>
      <x:c r="B159" s="198"/>
      <x:c r="C159" s="66"/>
      <x:c r="D159" s="66"/>
      <x:c r="E159" s="66"/>
      <x:c r="F159" s="66"/>
      <x:c r="G159" s="74"/>
      <x:c r="H159" s="198"/>
      <x:c r="I159" s="66"/>
      <x:c r="J159" s="194" t="str">
        <x:f>IF($A159="","",IFERROR(VLOOKUP($C159,Setup!$A$34:$D$533,2,FALSE),""))</x:f>
      </x:c>
      <x:c r="K159" s="194" t="str">
        <x:f>IF($A159="","",IFERROR(VLOOKUP($C159,Setup!$A$34:$D$533,3,FALSE),""))</x:f>
      </x:c>
      <x:c r="L159" s="206" t="str">
        <x:f>IF($A159="","",SUMIF(Depletion!$A$9:$A$306,$A159,Depletion!$E$9:$E$306))</x:f>
      </x:c>
      <x:c r="M159" s="194" t="str">
        <x:f>IF($A159="","",SUMIF(Depletion!$A$9:$A$306,$A159,Depletion!$C$9:$C$306))</x:f>
      </x:c>
      <x:c r="N159" s="206" t="str">
        <x:f>IF($A159="","",SUMIF(Depletion!$A$9:$A$306,$A159,Depletion!$I$9:$I$306))</x:f>
      </x:c>
      <x:c r="O159" s="206" t="str">
        <x:f>IF($A159="","",$L159-$N159)</x:f>
      </x:c>
      <x:c r="P159" s="210" t="str">
        <x:f>IF($A159="","",IFERROR($O159/$L159,0))</x:f>
      </x:c>
      <x:c r="Q159" s="206" t="str">
        <x:f>IF($A159="","",MAX($L159-$G159,0))</x:f>
      </x:c>
      <x:c r="R159" s="202" t="str">
        <x:f>IF($A159="","",IFERROR($B159+VLOOKUP($F159,Setup!$A$61:$B$80,2,FALSE),""))</x:f>
      </x:c>
      <x:c r="S159" s="194" t="str">
        <x:f>IF($A159="","",IF($L159=0,"Draft",IF($Q159&lt;=0,"Paid",IF($G159&gt;0,"Partial","Unpaid"))))</x:f>
      </x:c>
      <x:c r="T159" s="194" t="str">
        <x:f>IF($A159="","",IF($Q159&lt;=0,0,IF($R159="","",MAX(TODAY()-$R159,0))))</x:f>
      </x:c>
      <x:c r="U159" s="194" t="str">
        <x:f>IF($A159="","",IF($S159="Paid","Closed",IF($R159="","Review",IF(TODAY()&lt;=$R159,"Current",IF($T159&lt;=30,"1-30",IF($T159&lt;=60,"31-60",IF($T159&lt;=90,"61-90","90+")))))))</x:f>
      </x:c>
      <x:c r="V159" s="202" t="str">
        <x:f>IF($A159="","",IF(AND($S159="Paid",$H159&lt;&gt;""),$H159,""))</x:f>
      </x:c>
      <x:c r="W159" s="194" t="str">
        <x:f>IF($A159="","",IF(OR(COUNTIF($A$9:$A$256,$A159)&gt;1,$B159="",$C159="",$D159="",$E159="",$F159="",$J159="",$K159="",$L159&lt;=0,$G159&lt;0,$G159&gt;$L159,AND($S159="Paid",$H159="")),"REVIEW","OK"))</x:f>
      </x:c>
      <x:c r="X159" s="194" t="str">
        <x:f>IF($A159="","",LOWER($A159&amp;" "&amp;$C159&amp;" "&amp;$D159&amp;" "&amp;$S159&amp;" "&amp;$J159&amp;" "&amp;$K159&amp;" "&amp;$I159))</x:f>
      </x:c>
    </x:row>
    <x:row r="160">
      <x:c r="A160" s="66"/>
      <x:c r="B160" s="198"/>
      <x:c r="C160" s="66"/>
      <x:c r="D160" s="66"/>
      <x:c r="E160" s="66"/>
      <x:c r="F160" s="66"/>
      <x:c r="G160" s="74"/>
      <x:c r="H160" s="198"/>
      <x:c r="I160" s="66"/>
      <x:c r="J160" s="194" t="str">
        <x:f>IF($A160="","",IFERROR(VLOOKUP($C160,Setup!$A$34:$D$533,2,FALSE),""))</x:f>
      </x:c>
      <x:c r="K160" s="194" t="str">
        <x:f>IF($A160="","",IFERROR(VLOOKUP($C160,Setup!$A$34:$D$533,3,FALSE),""))</x:f>
      </x:c>
      <x:c r="L160" s="206" t="str">
        <x:f>IF($A160="","",SUMIF(Depletion!$A$9:$A$306,$A160,Depletion!$E$9:$E$306))</x:f>
      </x:c>
      <x:c r="M160" s="194" t="str">
        <x:f>IF($A160="","",SUMIF(Depletion!$A$9:$A$306,$A160,Depletion!$C$9:$C$306))</x:f>
      </x:c>
      <x:c r="N160" s="206" t="str">
        <x:f>IF($A160="","",SUMIF(Depletion!$A$9:$A$306,$A160,Depletion!$I$9:$I$306))</x:f>
      </x:c>
      <x:c r="O160" s="206" t="str">
        <x:f>IF($A160="","",$L160-$N160)</x:f>
      </x:c>
      <x:c r="P160" s="210" t="str">
        <x:f>IF($A160="","",IFERROR($O160/$L160,0))</x:f>
      </x:c>
      <x:c r="Q160" s="206" t="str">
        <x:f>IF($A160="","",MAX($L160-$G160,0))</x:f>
      </x:c>
      <x:c r="R160" s="202" t="str">
        <x:f>IF($A160="","",IFERROR($B160+VLOOKUP($F160,Setup!$A$61:$B$80,2,FALSE),""))</x:f>
      </x:c>
      <x:c r="S160" s="194" t="str">
        <x:f>IF($A160="","",IF($L160=0,"Draft",IF($Q160&lt;=0,"Paid",IF($G160&gt;0,"Partial","Unpaid"))))</x:f>
      </x:c>
      <x:c r="T160" s="194" t="str">
        <x:f>IF($A160="","",IF($Q160&lt;=0,0,IF($R160="","",MAX(TODAY()-$R160,0))))</x:f>
      </x:c>
      <x:c r="U160" s="194" t="str">
        <x:f>IF($A160="","",IF($S160="Paid","Closed",IF($R160="","Review",IF(TODAY()&lt;=$R160,"Current",IF($T160&lt;=30,"1-30",IF($T160&lt;=60,"31-60",IF($T160&lt;=90,"61-90","90+")))))))</x:f>
      </x:c>
      <x:c r="V160" s="202" t="str">
        <x:f>IF($A160="","",IF(AND($S160="Paid",$H160&lt;&gt;""),$H160,""))</x:f>
      </x:c>
      <x:c r="W160" s="194" t="str">
        <x:f>IF($A160="","",IF(OR(COUNTIF($A$9:$A$256,$A160)&gt;1,$B160="",$C160="",$D160="",$E160="",$F160="",$J160="",$K160="",$L160&lt;=0,$G160&lt;0,$G160&gt;$L160,AND($S160="Paid",$H160="")),"REVIEW","OK"))</x:f>
      </x:c>
      <x:c r="X160" s="194" t="str">
        <x:f>IF($A160="","",LOWER($A160&amp;" "&amp;$C160&amp;" "&amp;$D160&amp;" "&amp;$S160&amp;" "&amp;$J160&amp;" "&amp;$K160&amp;" "&amp;$I160))</x:f>
      </x:c>
    </x:row>
    <x:row r="161">
      <x:c r="A161" s="66"/>
      <x:c r="B161" s="198"/>
      <x:c r="C161" s="66"/>
      <x:c r="D161" s="66"/>
      <x:c r="E161" s="66"/>
      <x:c r="F161" s="66"/>
      <x:c r="G161" s="74"/>
      <x:c r="H161" s="198"/>
      <x:c r="I161" s="66"/>
      <x:c r="J161" s="194" t="str">
        <x:f>IF($A161="","",IFERROR(VLOOKUP($C161,Setup!$A$34:$D$533,2,FALSE),""))</x:f>
      </x:c>
      <x:c r="K161" s="194" t="str">
        <x:f>IF($A161="","",IFERROR(VLOOKUP($C161,Setup!$A$34:$D$533,3,FALSE),""))</x:f>
      </x:c>
      <x:c r="L161" s="206" t="str">
        <x:f>IF($A161="","",SUMIF(Depletion!$A$9:$A$306,$A161,Depletion!$E$9:$E$306))</x:f>
      </x:c>
      <x:c r="M161" s="194" t="str">
        <x:f>IF($A161="","",SUMIF(Depletion!$A$9:$A$306,$A161,Depletion!$C$9:$C$306))</x:f>
      </x:c>
      <x:c r="N161" s="206" t="str">
        <x:f>IF($A161="","",SUMIF(Depletion!$A$9:$A$306,$A161,Depletion!$I$9:$I$306))</x:f>
      </x:c>
      <x:c r="O161" s="206" t="str">
        <x:f>IF($A161="","",$L161-$N161)</x:f>
      </x:c>
      <x:c r="P161" s="210" t="str">
        <x:f>IF($A161="","",IFERROR($O161/$L161,0))</x:f>
      </x:c>
      <x:c r="Q161" s="206" t="str">
        <x:f>IF($A161="","",MAX($L161-$G161,0))</x:f>
      </x:c>
      <x:c r="R161" s="202" t="str">
        <x:f>IF($A161="","",IFERROR($B161+VLOOKUP($F161,Setup!$A$61:$B$80,2,FALSE),""))</x:f>
      </x:c>
      <x:c r="S161" s="194" t="str">
        <x:f>IF($A161="","",IF($L161=0,"Draft",IF($Q161&lt;=0,"Paid",IF($G161&gt;0,"Partial","Unpaid"))))</x:f>
      </x:c>
      <x:c r="T161" s="194" t="str">
        <x:f>IF($A161="","",IF($Q161&lt;=0,0,IF($R161="","",MAX(TODAY()-$R161,0))))</x:f>
      </x:c>
      <x:c r="U161" s="194" t="str">
        <x:f>IF($A161="","",IF($S161="Paid","Closed",IF($R161="","Review",IF(TODAY()&lt;=$R161,"Current",IF($T161&lt;=30,"1-30",IF($T161&lt;=60,"31-60",IF($T161&lt;=90,"61-90","90+")))))))</x:f>
      </x:c>
      <x:c r="V161" s="202" t="str">
        <x:f>IF($A161="","",IF(AND($S161="Paid",$H161&lt;&gt;""),$H161,""))</x:f>
      </x:c>
      <x:c r="W161" s="194" t="str">
        <x:f>IF($A161="","",IF(OR(COUNTIF($A$9:$A$256,$A161)&gt;1,$B161="",$C161="",$D161="",$E161="",$F161="",$J161="",$K161="",$L161&lt;=0,$G161&lt;0,$G161&gt;$L161,AND($S161="Paid",$H161="")),"REVIEW","OK"))</x:f>
      </x:c>
      <x:c r="X161" s="194" t="str">
        <x:f>IF($A161="","",LOWER($A161&amp;" "&amp;$C161&amp;" "&amp;$D161&amp;" "&amp;$S161&amp;" "&amp;$J161&amp;" "&amp;$K161&amp;" "&amp;$I161))</x:f>
      </x:c>
    </x:row>
    <x:row r="162">
      <x:c r="A162" s="66"/>
      <x:c r="B162" s="198"/>
      <x:c r="C162" s="66"/>
      <x:c r="D162" s="66"/>
      <x:c r="E162" s="66"/>
      <x:c r="F162" s="66"/>
      <x:c r="G162" s="74"/>
      <x:c r="H162" s="198"/>
      <x:c r="I162" s="66"/>
      <x:c r="J162" s="194" t="str">
        <x:f>IF($A162="","",IFERROR(VLOOKUP($C162,Setup!$A$34:$D$533,2,FALSE),""))</x:f>
      </x:c>
      <x:c r="K162" s="194" t="str">
        <x:f>IF($A162="","",IFERROR(VLOOKUP($C162,Setup!$A$34:$D$533,3,FALSE),""))</x:f>
      </x:c>
      <x:c r="L162" s="206" t="str">
        <x:f>IF($A162="","",SUMIF(Depletion!$A$9:$A$306,$A162,Depletion!$E$9:$E$306))</x:f>
      </x:c>
      <x:c r="M162" s="194" t="str">
        <x:f>IF($A162="","",SUMIF(Depletion!$A$9:$A$306,$A162,Depletion!$C$9:$C$306))</x:f>
      </x:c>
      <x:c r="N162" s="206" t="str">
        <x:f>IF($A162="","",SUMIF(Depletion!$A$9:$A$306,$A162,Depletion!$I$9:$I$306))</x:f>
      </x:c>
      <x:c r="O162" s="206" t="str">
        <x:f>IF($A162="","",$L162-$N162)</x:f>
      </x:c>
      <x:c r="P162" s="210" t="str">
        <x:f>IF($A162="","",IFERROR($O162/$L162,0))</x:f>
      </x:c>
      <x:c r="Q162" s="206" t="str">
        <x:f>IF($A162="","",MAX($L162-$G162,0))</x:f>
      </x:c>
      <x:c r="R162" s="202" t="str">
        <x:f>IF($A162="","",IFERROR($B162+VLOOKUP($F162,Setup!$A$61:$B$80,2,FALSE),""))</x:f>
      </x:c>
      <x:c r="S162" s="194" t="str">
        <x:f>IF($A162="","",IF($L162=0,"Draft",IF($Q162&lt;=0,"Paid",IF($G162&gt;0,"Partial","Unpaid"))))</x:f>
      </x:c>
      <x:c r="T162" s="194" t="str">
        <x:f>IF($A162="","",IF($Q162&lt;=0,0,IF($R162="","",MAX(TODAY()-$R162,0))))</x:f>
      </x:c>
      <x:c r="U162" s="194" t="str">
        <x:f>IF($A162="","",IF($S162="Paid","Closed",IF($R162="","Review",IF(TODAY()&lt;=$R162,"Current",IF($T162&lt;=30,"1-30",IF($T162&lt;=60,"31-60",IF($T162&lt;=90,"61-90","90+")))))))</x:f>
      </x:c>
      <x:c r="V162" s="202" t="str">
        <x:f>IF($A162="","",IF(AND($S162="Paid",$H162&lt;&gt;""),$H162,""))</x:f>
      </x:c>
      <x:c r="W162" s="194" t="str">
        <x:f>IF($A162="","",IF(OR(COUNTIF($A$9:$A$256,$A162)&gt;1,$B162="",$C162="",$D162="",$E162="",$F162="",$J162="",$K162="",$L162&lt;=0,$G162&lt;0,$G162&gt;$L162,AND($S162="Paid",$H162="")),"REVIEW","OK"))</x:f>
      </x:c>
      <x:c r="X162" s="194" t="str">
        <x:f>IF($A162="","",LOWER($A162&amp;" "&amp;$C162&amp;" "&amp;$D162&amp;" "&amp;$S162&amp;" "&amp;$J162&amp;" "&amp;$K162&amp;" "&amp;$I162))</x:f>
      </x:c>
    </x:row>
    <x:row r="163">
      <x:c r="A163" s="66"/>
      <x:c r="B163" s="198"/>
      <x:c r="C163" s="66"/>
      <x:c r="D163" s="66"/>
      <x:c r="E163" s="66"/>
      <x:c r="F163" s="66"/>
      <x:c r="G163" s="74"/>
      <x:c r="H163" s="198"/>
      <x:c r="I163" s="66"/>
      <x:c r="J163" s="194" t="str">
        <x:f>IF($A163="","",IFERROR(VLOOKUP($C163,Setup!$A$34:$D$533,2,FALSE),""))</x:f>
      </x:c>
      <x:c r="K163" s="194" t="str">
        <x:f>IF($A163="","",IFERROR(VLOOKUP($C163,Setup!$A$34:$D$533,3,FALSE),""))</x:f>
      </x:c>
      <x:c r="L163" s="206" t="str">
        <x:f>IF($A163="","",SUMIF(Depletion!$A$9:$A$306,$A163,Depletion!$E$9:$E$306))</x:f>
      </x:c>
      <x:c r="M163" s="194" t="str">
        <x:f>IF($A163="","",SUMIF(Depletion!$A$9:$A$306,$A163,Depletion!$C$9:$C$306))</x:f>
      </x:c>
      <x:c r="N163" s="206" t="str">
        <x:f>IF($A163="","",SUMIF(Depletion!$A$9:$A$306,$A163,Depletion!$I$9:$I$306))</x:f>
      </x:c>
      <x:c r="O163" s="206" t="str">
        <x:f>IF($A163="","",$L163-$N163)</x:f>
      </x:c>
      <x:c r="P163" s="210" t="str">
        <x:f>IF($A163="","",IFERROR($O163/$L163,0))</x:f>
      </x:c>
      <x:c r="Q163" s="206" t="str">
        <x:f>IF($A163="","",MAX($L163-$G163,0))</x:f>
      </x:c>
      <x:c r="R163" s="202" t="str">
        <x:f>IF($A163="","",IFERROR($B163+VLOOKUP($F163,Setup!$A$61:$B$80,2,FALSE),""))</x:f>
      </x:c>
      <x:c r="S163" s="194" t="str">
        <x:f>IF($A163="","",IF($L163=0,"Draft",IF($Q163&lt;=0,"Paid",IF($G163&gt;0,"Partial","Unpaid"))))</x:f>
      </x:c>
      <x:c r="T163" s="194" t="str">
        <x:f>IF($A163="","",IF($Q163&lt;=0,0,IF($R163="","",MAX(TODAY()-$R163,0))))</x:f>
      </x:c>
      <x:c r="U163" s="194" t="str">
        <x:f>IF($A163="","",IF($S163="Paid","Closed",IF($R163="","Review",IF(TODAY()&lt;=$R163,"Current",IF($T163&lt;=30,"1-30",IF($T163&lt;=60,"31-60",IF($T163&lt;=90,"61-90","90+")))))))</x:f>
      </x:c>
      <x:c r="V163" s="202" t="str">
        <x:f>IF($A163="","",IF(AND($S163="Paid",$H163&lt;&gt;""),$H163,""))</x:f>
      </x:c>
      <x:c r="W163" s="194" t="str">
        <x:f>IF($A163="","",IF(OR(COUNTIF($A$9:$A$256,$A163)&gt;1,$B163="",$C163="",$D163="",$E163="",$F163="",$J163="",$K163="",$L163&lt;=0,$G163&lt;0,$G163&gt;$L163,AND($S163="Paid",$H163="")),"REVIEW","OK"))</x:f>
      </x:c>
      <x:c r="X163" s="194" t="str">
        <x:f>IF($A163="","",LOWER($A163&amp;" "&amp;$C163&amp;" "&amp;$D163&amp;" "&amp;$S163&amp;" "&amp;$J163&amp;" "&amp;$K163&amp;" "&amp;$I163))</x:f>
      </x:c>
    </x:row>
    <x:row r="164">
      <x:c r="A164" s="66"/>
      <x:c r="B164" s="198"/>
      <x:c r="C164" s="66"/>
      <x:c r="D164" s="66"/>
      <x:c r="E164" s="66"/>
      <x:c r="F164" s="66"/>
      <x:c r="G164" s="74"/>
      <x:c r="H164" s="198"/>
      <x:c r="I164" s="66"/>
      <x:c r="J164" s="194" t="str">
        <x:f>IF($A164="","",IFERROR(VLOOKUP($C164,Setup!$A$34:$D$533,2,FALSE),""))</x:f>
      </x:c>
      <x:c r="K164" s="194" t="str">
        <x:f>IF($A164="","",IFERROR(VLOOKUP($C164,Setup!$A$34:$D$533,3,FALSE),""))</x:f>
      </x:c>
      <x:c r="L164" s="206" t="str">
        <x:f>IF($A164="","",SUMIF(Depletion!$A$9:$A$306,$A164,Depletion!$E$9:$E$306))</x:f>
      </x:c>
      <x:c r="M164" s="194" t="str">
        <x:f>IF($A164="","",SUMIF(Depletion!$A$9:$A$306,$A164,Depletion!$C$9:$C$306))</x:f>
      </x:c>
      <x:c r="N164" s="206" t="str">
        <x:f>IF($A164="","",SUMIF(Depletion!$A$9:$A$306,$A164,Depletion!$I$9:$I$306))</x:f>
      </x:c>
      <x:c r="O164" s="206" t="str">
        <x:f>IF($A164="","",$L164-$N164)</x:f>
      </x:c>
      <x:c r="P164" s="210" t="str">
        <x:f>IF($A164="","",IFERROR($O164/$L164,0))</x:f>
      </x:c>
      <x:c r="Q164" s="206" t="str">
        <x:f>IF($A164="","",MAX($L164-$G164,0))</x:f>
      </x:c>
      <x:c r="R164" s="202" t="str">
        <x:f>IF($A164="","",IFERROR($B164+VLOOKUP($F164,Setup!$A$61:$B$80,2,FALSE),""))</x:f>
      </x:c>
      <x:c r="S164" s="194" t="str">
        <x:f>IF($A164="","",IF($L164=0,"Draft",IF($Q164&lt;=0,"Paid",IF($G164&gt;0,"Partial","Unpaid"))))</x:f>
      </x:c>
      <x:c r="T164" s="194" t="str">
        <x:f>IF($A164="","",IF($Q164&lt;=0,0,IF($R164="","",MAX(TODAY()-$R164,0))))</x:f>
      </x:c>
      <x:c r="U164" s="194" t="str">
        <x:f>IF($A164="","",IF($S164="Paid","Closed",IF($R164="","Review",IF(TODAY()&lt;=$R164,"Current",IF($T164&lt;=30,"1-30",IF($T164&lt;=60,"31-60",IF($T164&lt;=90,"61-90","90+")))))))</x:f>
      </x:c>
      <x:c r="V164" s="202" t="str">
        <x:f>IF($A164="","",IF(AND($S164="Paid",$H164&lt;&gt;""),$H164,""))</x:f>
      </x:c>
      <x:c r="W164" s="194" t="str">
        <x:f>IF($A164="","",IF(OR(COUNTIF($A$9:$A$256,$A164)&gt;1,$B164="",$C164="",$D164="",$E164="",$F164="",$J164="",$K164="",$L164&lt;=0,$G164&lt;0,$G164&gt;$L164,AND($S164="Paid",$H164="")),"REVIEW","OK"))</x:f>
      </x:c>
      <x:c r="X164" s="194" t="str">
        <x:f>IF($A164="","",LOWER($A164&amp;" "&amp;$C164&amp;" "&amp;$D164&amp;" "&amp;$S164&amp;" "&amp;$J164&amp;" "&amp;$K164&amp;" "&amp;$I164))</x:f>
      </x:c>
    </x:row>
    <x:row r="165">
      <x:c r="A165" s="66"/>
      <x:c r="B165" s="198"/>
      <x:c r="C165" s="66"/>
      <x:c r="D165" s="66"/>
      <x:c r="E165" s="66"/>
      <x:c r="F165" s="66"/>
      <x:c r="G165" s="74"/>
      <x:c r="H165" s="198"/>
      <x:c r="I165" s="66"/>
      <x:c r="J165" s="194" t="str">
        <x:f>IF($A165="","",IFERROR(VLOOKUP($C165,Setup!$A$34:$D$533,2,FALSE),""))</x:f>
      </x:c>
      <x:c r="K165" s="194" t="str">
        <x:f>IF($A165="","",IFERROR(VLOOKUP($C165,Setup!$A$34:$D$533,3,FALSE),""))</x:f>
      </x:c>
      <x:c r="L165" s="206" t="str">
        <x:f>IF($A165="","",SUMIF(Depletion!$A$9:$A$306,$A165,Depletion!$E$9:$E$306))</x:f>
      </x:c>
      <x:c r="M165" s="194" t="str">
        <x:f>IF($A165="","",SUMIF(Depletion!$A$9:$A$306,$A165,Depletion!$C$9:$C$306))</x:f>
      </x:c>
      <x:c r="N165" s="206" t="str">
        <x:f>IF($A165="","",SUMIF(Depletion!$A$9:$A$306,$A165,Depletion!$I$9:$I$306))</x:f>
      </x:c>
      <x:c r="O165" s="206" t="str">
        <x:f>IF($A165="","",$L165-$N165)</x:f>
      </x:c>
      <x:c r="P165" s="210" t="str">
        <x:f>IF($A165="","",IFERROR($O165/$L165,0))</x:f>
      </x:c>
      <x:c r="Q165" s="206" t="str">
        <x:f>IF($A165="","",MAX($L165-$G165,0))</x:f>
      </x:c>
      <x:c r="R165" s="202" t="str">
        <x:f>IF($A165="","",IFERROR($B165+VLOOKUP($F165,Setup!$A$61:$B$80,2,FALSE),""))</x:f>
      </x:c>
      <x:c r="S165" s="194" t="str">
        <x:f>IF($A165="","",IF($L165=0,"Draft",IF($Q165&lt;=0,"Paid",IF($G165&gt;0,"Partial","Unpaid"))))</x:f>
      </x:c>
      <x:c r="T165" s="194" t="str">
        <x:f>IF($A165="","",IF($Q165&lt;=0,0,IF($R165="","",MAX(TODAY()-$R165,0))))</x:f>
      </x:c>
      <x:c r="U165" s="194" t="str">
        <x:f>IF($A165="","",IF($S165="Paid","Closed",IF($R165="","Review",IF(TODAY()&lt;=$R165,"Current",IF($T165&lt;=30,"1-30",IF($T165&lt;=60,"31-60",IF($T165&lt;=90,"61-90","90+")))))))</x:f>
      </x:c>
      <x:c r="V165" s="202" t="str">
        <x:f>IF($A165="","",IF(AND($S165="Paid",$H165&lt;&gt;""),$H165,""))</x:f>
      </x:c>
      <x:c r="W165" s="194" t="str">
        <x:f>IF($A165="","",IF(OR(COUNTIF($A$9:$A$256,$A165)&gt;1,$B165="",$C165="",$D165="",$E165="",$F165="",$J165="",$K165="",$L165&lt;=0,$G165&lt;0,$G165&gt;$L165,AND($S165="Paid",$H165="")),"REVIEW","OK"))</x:f>
      </x:c>
      <x:c r="X165" s="194" t="str">
        <x:f>IF($A165="","",LOWER($A165&amp;" "&amp;$C165&amp;" "&amp;$D165&amp;" "&amp;$S165&amp;" "&amp;$J165&amp;" "&amp;$K165&amp;" "&amp;$I165))</x:f>
      </x:c>
    </x:row>
    <x:row r="166">
      <x:c r="A166" s="66"/>
      <x:c r="B166" s="198"/>
      <x:c r="C166" s="66"/>
      <x:c r="D166" s="66"/>
      <x:c r="E166" s="66"/>
      <x:c r="F166" s="66"/>
      <x:c r="G166" s="74"/>
      <x:c r="H166" s="198"/>
      <x:c r="I166" s="66"/>
      <x:c r="J166" s="194" t="str">
        <x:f>IF($A166="","",IFERROR(VLOOKUP($C166,Setup!$A$34:$D$533,2,FALSE),""))</x:f>
      </x:c>
      <x:c r="K166" s="194" t="str">
        <x:f>IF($A166="","",IFERROR(VLOOKUP($C166,Setup!$A$34:$D$533,3,FALSE),""))</x:f>
      </x:c>
      <x:c r="L166" s="206" t="str">
        <x:f>IF($A166="","",SUMIF(Depletion!$A$9:$A$306,$A166,Depletion!$E$9:$E$306))</x:f>
      </x:c>
      <x:c r="M166" s="194" t="str">
        <x:f>IF($A166="","",SUMIF(Depletion!$A$9:$A$306,$A166,Depletion!$C$9:$C$306))</x:f>
      </x:c>
      <x:c r="N166" s="206" t="str">
        <x:f>IF($A166="","",SUMIF(Depletion!$A$9:$A$306,$A166,Depletion!$I$9:$I$306))</x:f>
      </x:c>
      <x:c r="O166" s="206" t="str">
        <x:f>IF($A166="","",$L166-$N166)</x:f>
      </x:c>
      <x:c r="P166" s="210" t="str">
        <x:f>IF($A166="","",IFERROR($O166/$L166,0))</x:f>
      </x:c>
      <x:c r="Q166" s="206" t="str">
        <x:f>IF($A166="","",MAX($L166-$G166,0))</x:f>
      </x:c>
      <x:c r="R166" s="202" t="str">
        <x:f>IF($A166="","",IFERROR($B166+VLOOKUP($F166,Setup!$A$61:$B$80,2,FALSE),""))</x:f>
      </x:c>
      <x:c r="S166" s="194" t="str">
        <x:f>IF($A166="","",IF($L166=0,"Draft",IF($Q166&lt;=0,"Paid",IF($G166&gt;0,"Partial","Unpaid"))))</x:f>
      </x:c>
      <x:c r="T166" s="194" t="str">
        <x:f>IF($A166="","",IF($Q166&lt;=0,0,IF($R166="","",MAX(TODAY()-$R166,0))))</x:f>
      </x:c>
      <x:c r="U166" s="194" t="str">
        <x:f>IF($A166="","",IF($S166="Paid","Closed",IF($R166="","Review",IF(TODAY()&lt;=$R166,"Current",IF($T166&lt;=30,"1-30",IF($T166&lt;=60,"31-60",IF($T166&lt;=90,"61-90","90+")))))))</x:f>
      </x:c>
      <x:c r="V166" s="202" t="str">
        <x:f>IF($A166="","",IF(AND($S166="Paid",$H166&lt;&gt;""),$H166,""))</x:f>
      </x:c>
      <x:c r="W166" s="194" t="str">
        <x:f>IF($A166="","",IF(OR(COUNTIF($A$9:$A$256,$A166)&gt;1,$B166="",$C166="",$D166="",$E166="",$F166="",$J166="",$K166="",$L166&lt;=0,$G166&lt;0,$G166&gt;$L166,AND($S166="Paid",$H166="")),"REVIEW","OK"))</x:f>
      </x:c>
      <x:c r="X166" s="194" t="str">
        <x:f>IF($A166="","",LOWER($A166&amp;" "&amp;$C166&amp;" "&amp;$D166&amp;" "&amp;$S166&amp;" "&amp;$J166&amp;" "&amp;$K166&amp;" "&amp;$I166))</x:f>
      </x:c>
    </x:row>
    <x:row r="167">
      <x:c r="A167" s="66"/>
      <x:c r="B167" s="198"/>
      <x:c r="C167" s="66"/>
      <x:c r="D167" s="66"/>
      <x:c r="E167" s="66"/>
      <x:c r="F167" s="66"/>
      <x:c r="G167" s="74"/>
      <x:c r="H167" s="198"/>
      <x:c r="I167" s="66"/>
      <x:c r="J167" s="194" t="str">
        <x:f>IF($A167="","",IFERROR(VLOOKUP($C167,Setup!$A$34:$D$533,2,FALSE),""))</x:f>
      </x:c>
      <x:c r="K167" s="194" t="str">
        <x:f>IF($A167="","",IFERROR(VLOOKUP($C167,Setup!$A$34:$D$533,3,FALSE),""))</x:f>
      </x:c>
      <x:c r="L167" s="206" t="str">
        <x:f>IF($A167="","",SUMIF(Depletion!$A$9:$A$306,$A167,Depletion!$E$9:$E$306))</x:f>
      </x:c>
      <x:c r="M167" s="194" t="str">
        <x:f>IF($A167="","",SUMIF(Depletion!$A$9:$A$306,$A167,Depletion!$C$9:$C$306))</x:f>
      </x:c>
      <x:c r="N167" s="206" t="str">
        <x:f>IF($A167="","",SUMIF(Depletion!$A$9:$A$306,$A167,Depletion!$I$9:$I$306))</x:f>
      </x:c>
      <x:c r="O167" s="206" t="str">
        <x:f>IF($A167="","",$L167-$N167)</x:f>
      </x:c>
      <x:c r="P167" s="210" t="str">
        <x:f>IF($A167="","",IFERROR($O167/$L167,0))</x:f>
      </x:c>
      <x:c r="Q167" s="206" t="str">
        <x:f>IF($A167="","",MAX($L167-$G167,0))</x:f>
      </x:c>
      <x:c r="R167" s="202" t="str">
        <x:f>IF($A167="","",IFERROR($B167+VLOOKUP($F167,Setup!$A$61:$B$80,2,FALSE),""))</x:f>
      </x:c>
      <x:c r="S167" s="194" t="str">
        <x:f>IF($A167="","",IF($L167=0,"Draft",IF($Q167&lt;=0,"Paid",IF($G167&gt;0,"Partial","Unpaid"))))</x:f>
      </x:c>
      <x:c r="T167" s="194" t="str">
        <x:f>IF($A167="","",IF($Q167&lt;=0,0,IF($R167="","",MAX(TODAY()-$R167,0))))</x:f>
      </x:c>
      <x:c r="U167" s="194" t="str">
        <x:f>IF($A167="","",IF($S167="Paid","Closed",IF($R167="","Review",IF(TODAY()&lt;=$R167,"Current",IF($T167&lt;=30,"1-30",IF($T167&lt;=60,"31-60",IF($T167&lt;=90,"61-90","90+")))))))</x:f>
      </x:c>
      <x:c r="V167" s="202" t="str">
        <x:f>IF($A167="","",IF(AND($S167="Paid",$H167&lt;&gt;""),$H167,""))</x:f>
      </x:c>
      <x:c r="W167" s="194" t="str">
        <x:f>IF($A167="","",IF(OR(COUNTIF($A$9:$A$256,$A167)&gt;1,$B167="",$C167="",$D167="",$E167="",$F167="",$J167="",$K167="",$L167&lt;=0,$G167&lt;0,$G167&gt;$L167,AND($S167="Paid",$H167="")),"REVIEW","OK"))</x:f>
      </x:c>
      <x:c r="X167" s="194" t="str">
        <x:f>IF($A167="","",LOWER($A167&amp;" "&amp;$C167&amp;" "&amp;$D167&amp;" "&amp;$S167&amp;" "&amp;$J167&amp;" "&amp;$K167&amp;" "&amp;$I167))</x:f>
      </x:c>
    </x:row>
    <x:row r="168">
      <x:c r="A168" s="66"/>
      <x:c r="B168" s="198"/>
      <x:c r="C168" s="66"/>
      <x:c r="D168" s="66"/>
      <x:c r="E168" s="66"/>
      <x:c r="F168" s="66"/>
      <x:c r="G168" s="74"/>
      <x:c r="H168" s="198"/>
      <x:c r="I168" s="66"/>
      <x:c r="J168" s="194" t="str">
        <x:f>IF($A168="","",IFERROR(VLOOKUP($C168,Setup!$A$34:$D$533,2,FALSE),""))</x:f>
      </x:c>
      <x:c r="K168" s="194" t="str">
        <x:f>IF($A168="","",IFERROR(VLOOKUP($C168,Setup!$A$34:$D$533,3,FALSE),""))</x:f>
      </x:c>
      <x:c r="L168" s="206" t="str">
        <x:f>IF($A168="","",SUMIF(Depletion!$A$9:$A$306,$A168,Depletion!$E$9:$E$306))</x:f>
      </x:c>
      <x:c r="M168" s="194" t="str">
        <x:f>IF($A168="","",SUMIF(Depletion!$A$9:$A$306,$A168,Depletion!$C$9:$C$306))</x:f>
      </x:c>
      <x:c r="N168" s="206" t="str">
        <x:f>IF($A168="","",SUMIF(Depletion!$A$9:$A$306,$A168,Depletion!$I$9:$I$306))</x:f>
      </x:c>
      <x:c r="O168" s="206" t="str">
        <x:f>IF($A168="","",$L168-$N168)</x:f>
      </x:c>
      <x:c r="P168" s="210" t="str">
        <x:f>IF($A168="","",IFERROR($O168/$L168,0))</x:f>
      </x:c>
      <x:c r="Q168" s="206" t="str">
        <x:f>IF($A168="","",MAX($L168-$G168,0))</x:f>
      </x:c>
      <x:c r="R168" s="202" t="str">
        <x:f>IF($A168="","",IFERROR($B168+VLOOKUP($F168,Setup!$A$61:$B$80,2,FALSE),""))</x:f>
      </x:c>
      <x:c r="S168" s="194" t="str">
        <x:f>IF($A168="","",IF($L168=0,"Draft",IF($Q168&lt;=0,"Paid",IF($G168&gt;0,"Partial","Unpaid"))))</x:f>
      </x:c>
      <x:c r="T168" s="194" t="str">
        <x:f>IF($A168="","",IF($Q168&lt;=0,0,IF($R168="","",MAX(TODAY()-$R168,0))))</x:f>
      </x:c>
      <x:c r="U168" s="194" t="str">
        <x:f>IF($A168="","",IF($S168="Paid","Closed",IF($R168="","Review",IF(TODAY()&lt;=$R168,"Current",IF($T168&lt;=30,"1-30",IF($T168&lt;=60,"31-60",IF($T168&lt;=90,"61-90","90+")))))))</x:f>
      </x:c>
      <x:c r="V168" s="202" t="str">
        <x:f>IF($A168="","",IF(AND($S168="Paid",$H168&lt;&gt;""),$H168,""))</x:f>
      </x:c>
      <x:c r="W168" s="194" t="str">
        <x:f>IF($A168="","",IF(OR(COUNTIF($A$9:$A$256,$A168)&gt;1,$B168="",$C168="",$D168="",$E168="",$F168="",$J168="",$K168="",$L168&lt;=0,$G168&lt;0,$G168&gt;$L168,AND($S168="Paid",$H168="")),"REVIEW","OK"))</x:f>
      </x:c>
      <x:c r="X168" s="194" t="str">
        <x:f>IF($A168="","",LOWER($A168&amp;" "&amp;$C168&amp;" "&amp;$D168&amp;" "&amp;$S168&amp;" "&amp;$J168&amp;" "&amp;$K168&amp;" "&amp;$I168))</x:f>
      </x:c>
    </x:row>
    <x:row r="169">
      <x:c r="A169" s="66"/>
      <x:c r="B169" s="198"/>
      <x:c r="C169" s="66"/>
      <x:c r="D169" s="66"/>
      <x:c r="E169" s="66"/>
      <x:c r="F169" s="66"/>
      <x:c r="G169" s="74"/>
      <x:c r="H169" s="198"/>
      <x:c r="I169" s="66"/>
      <x:c r="J169" s="194" t="str">
        <x:f>IF($A169="","",IFERROR(VLOOKUP($C169,Setup!$A$34:$D$533,2,FALSE),""))</x:f>
      </x:c>
      <x:c r="K169" s="194" t="str">
        <x:f>IF($A169="","",IFERROR(VLOOKUP($C169,Setup!$A$34:$D$533,3,FALSE),""))</x:f>
      </x:c>
      <x:c r="L169" s="206" t="str">
        <x:f>IF($A169="","",SUMIF(Depletion!$A$9:$A$306,$A169,Depletion!$E$9:$E$306))</x:f>
      </x:c>
      <x:c r="M169" s="194" t="str">
        <x:f>IF($A169="","",SUMIF(Depletion!$A$9:$A$306,$A169,Depletion!$C$9:$C$306))</x:f>
      </x:c>
      <x:c r="N169" s="206" t="str">
        <x:f>IF($A169="","",SUMIF(Depletion!$A$9:$A$306,$A169,Depletion!$I$9:$I$306))</x:f>
      </x:c>
      <x:c r="O169" s="206" t="str">
        <x:f>IF($A169="","",$L169-$N169)</x:f>
      </x:c>
      <x:c r="P169" s="210" t="str">
        <x:f>IF($A169="","",IFERROR($O169/$L169,0))</x:f>
      </x:c>
      <x:c r="Q169" s="206" t="str">
        <x:f>IF($A169="","",MAX($L169-$G169,0))</x:f>
      </x:c>
      <x:c r="R169" s="202" t="str">
        <x:f>IF($A169="","",IFERROR($B169+VLOOKUP($F169,Setup!$A$61:$B$80,2,FALSE),""))</x:f>
      </x:c>
      <x:c r="S169" s="194" t="str">
        <x:f>IF($A169="","",IF($L169=0,"Draft",IF($Q169&lt;=0,"Paid",IF($G169&gt;0,"Partial","Unpaid"))))</x:f>
      </x:c>
      <x:c r="T169" s="194" t="str">
        <x:f>IF($A169="","",IF($Q169&lt;=0,0,IF($R169="","",MAX(TODAY()-$R169,0))))</x:f>
      </x:c>
      <x:c r="U169" s="194" t="str">
        <x:f>IF($A169="","",IF($S169="Paid","Closed",IF($R169="","Review",IF(TODAY()&lt;=$R169,"Current",IF($T169&lt;=30,"1-30",IF($T169&lt;=60,"31-60",IF($T169&lt;=90,"61-90","90+")))))))</x:f>
      </x:c>
      <x:c r="V169" s="202" t="str">
        <x:f>IF($A169="","",IF(AND($S169="Paid",$H169&lt;&gt;""),$H169,""))</x:f>
      </x:c>
      <x:c r="W169" s="194" t="str">
        <x:f>IF($A169="","",IF(OR(COUNTIF($A$9:$A$256,$A169)&gt;1,$B169="",$C169="",$D169="",$E169="",$F169="",$J169="",$K169="",$L169&lt;=0,$G169&lt;0,$G169&gt;$L169,AND($S169="Paid",$H169="")),"REVIEW","OK"))</x:f>
      </x:c>
      <x:c r="X169" s="194" t="str">
        <x:f>IF($A169="","",LOWER($A169&amp;" "&amp;$C169&amp;" "&amp;$D169&amp;" "&amp;$S169&amp;" "&amp;$J169&amp;" "&amp;$K169&amp;" "&amp;$I169))</x:f>
      </x:c>
    </x:row>
    <x:row r="170">
      <x:c r="A170" s="66"/>
      <x:c r="B170" s="198"/>
      <x:c r="C170" s="66"/>
      <x:c r="D170" s="66"/>
      <x:c r="E170" s="66"/>
      <x:c r="F170" s="66"/>
      <x:c r="G170" s="74"/>
      <x:c r="H170" s="198"/>
      <x:c r="I170" s="66"/>
      <x:c r="J170" s="194" t="str">
        <x:f>IF($A170="","",IFERROR(VLOOKUP($C170,Setup!$A$34:$D$533,2,FALSE),""))</x:f>
      </x:c>
      <x:c r="K170" s="194" t="str">
        <x:f>IF($A170="","",IFERROR(VLOOKUP($C170,Setup!$A$34:$D$533,3,FALSE),""))</x:f>
      </x:c>
      <x:c r="L170" s="206" t="str">
        <x:f>IF($A170="","",SUMIF(Depletion!$A$9:$A$306,$A170,Depletion!$E$9:$E$306))</x:f>
      </x:c>
      <x:c r="M170" s="194" t="str">
        <x:f>IF($A170="","",SUMIF(Depletion!$A$9:$A$306,$A170,Depletion!$C$9:$C$306))</x:f>
      </x:c>
      <x:c r="N170" s="206" t="str">
        <x:f>IF($A170="","",SUMIF(Depletion!$A$9:$A$306,$A170,Depletion!$I$9:$I$306))</x:f>
      </x:c>
      <x:c r="O170" s="206" t="str">
        <x:f>IF($A170="","",$L170-$N170)</x:f>
      </x:c>
      <x:c r="P170" s="210" t="str">
        <x:f>IF($A170="","",IFERROR($O170/$L170,0))</x:f>
      </x:c>
      <x:c r="Q170" s="206" t="str">
        <x:f>IF($A170="","",MAX($L170-$G170,0))</x:f>
      </x:c>
      <x:c r="R170" s="202" t="str">
        <x:f>IF($A170="","",IFERROR($B170+VLOOKUP($F170,Setup!$A$61:$B$80,2,FALSE),""))</x:f>
      </x:c>
      <x:c r="S170" s="194" t="str">
        <x:f>IF($A170="","",IF($L170=0,"Draft",IF($Q170&lt;=0,"Paid",IF($G170&gt;0,"Partial","Unpaid"))))</x:f>
      </x:c>
      <x:c r="T170" s="194" t="str">
        <x:f>IF($A170="","",IF($Q170&lt;=0,0,IF($R170="","",MAX(TODAY()-$R170,0))))</x:f>
      </x:c>
      <x:c r="U170" s="194" t="str">
        <x:f>IF($A170="","",IF($S170="Paid","Closed",IF($R170="","Review",IF(TODAY()&lt;=$R170,"Current",IF($T170&lt;=30,"1-30",IF($T170&lt;=60,"31-60",IF($T170&lt;=90,"61-90","90+")))))))</x:f>
      </x:c>
      <x:c r="V170" s="202" t="str">
        <x:f>IF($A170="","",IF(AND($S170="Paid",$H170&lt;&gt;""),$H170,""))</x:f>
      </x:c>
      <x:c r="W170" s="194" t="str">
        <x:f>IF($A170="","",IF(OR(COUNTIF($A$9:$A$256,$A170)&gt;1,$B170="",$C170="",$D170="",$E170="",$F170="",$J170="",$K170="",$L170&lt;=0,$G170&lt;0,$G170&gt;$L170,AND($S170="Paid",$H170="")),"REVIEW","OK"))</x:f>
      </x:c>
      <x:c r="X170" s="194" t="str">
        <x:f>IF($A170="","",LOWER($A170&amp;" "&amp;$C170&amp;" "&amp;$D170&amp;" "&amp;$S170&amp;" "&amp;$J170&amp;" "&amp;$K170&amp;" "&amp;$I170))</x:f>
      </x:c>
    </x:row>
    <x:row r="171">
      <x:c r="A171" s="66"/>
      <x:c r="B171" s="198"/>
      <x:c r="C171" s="66"/>
      <x:c r="D171" s="66"/>
      <x:c r="E171" s="66"/>
      <x:c r="F171" s="66"/>
      <x:c r="G171" s="74"/>
      <x:c r="H171" s="198"/>
      <x:c r="I171" s="66"/>
      <x:c r="J171" s="194" t="str">
        <x:f>IF($A171="","",IFERROR(VLOOKUP($C171,Setup!$A$34:$D$533,2,FALSE),""))</x:f>
      </x:c>
      <x:c r="K171" s="194" t="str">
        <x:f>IF($A171="","",IFERROR(VLOOKUP($C171,Setup!$A$34:$D$533,3,FALSE),""))</x:f>
      </x:c>
      <x:c r="L171" s="206" t="str">
        <x:f>IF($A171="","",SUMIF(Depletion!$A$9:$A$306,$A171,Depletion!$E$9:$E$306))</x:f>
      </x:c>
      <x:c r="M171" s="194" t="str">
        <x:f>IF($A171="","",SUMIF(Depletion!$A$9:$A$306,$A171,Depletion!$C$9:$C$306))</x:f>
      </x:c>
      <x:c r="N171" s="206" t="str">
        <x:f>IF($A171="","",SUMIF(Depletion!$A$9:$A$306,$A171,Depletion!$I$9:$I$306))</x:f>
      </x:c>
      <x:c r="O171" s="206" t="str">
        <x:f>IF($A171="","",$L171-$N171)</x:f>
      </x:c>
      <x:c r="P171" s="210" t="str">
        <x:f>IF($A171="","",IFERROR($O171/$L171,0))</x:f>
      </x:c>
      <x:c r="Q171" s="206" t="str">
        <x:f>IF($A171="","",MAX($L171-$G171,0))</x:f>
      </x:c>
      <x:c r="R171" s="202" t="str">
        <x:f>IF($A171="","",IFERROR($B171+VLOOKUP($F171,Setup!$A$61:$B$80,2,FALSE),""))</x:f>
      </x:c>
      <x:c r="S171" s="194" t="str">
        <x:f>IF($A171="","",IF($L171=0,"Draft",IF($Q171&lt;=0,"Paid",IF($G171&gt;0,"Partial","Unpaid"))))</x:f>
      </x:c>
      <x:c r="T171" s="194" t="str">
        <x:f>IF($A171="","",IF($Q171&lt;=0,0,IF($R171="","",MAX(TODAY()-$R171,0))))</x:f>
      </x:c>
      <x:c r="U171" s="194" t="str">
        <x:f>IF($A171="","",IF($S171="Paid","Closed",IF($R171="","Review",IF(TODAY()&lt;=$R171,"Current",IF($T171&lt;=30,"1-30",IF($T171&lt;=60,"31-60",IF($T171&lt;=90,"61-90","90+")))))))</x:f>
      </x:c>
      <x:c r="V171" s="202" t="str">
        <x:f>IF($A171="","",IF(AND($S171="Paid",$H171&lt;&gt;""),$H171,""))</x:f>
      </x:c>
      <x:c r="W171" s="194" t="str">
        <x:f>IF($A171="","",IF(OR(COUNTIF($A$9:$A$256,$A171)&gt;1,$B171="",$C171="",$D171="",$E171="",$F171="",$J171="",$K171="",$L171&lt;=0,$G171&lt;0,$G171&gt;$L171,AND($S171="Paid",$H171="")),"REVIEW","OK"))</x:f>
      </x:c>
      <x:c r="X171" s="194" t="str">
        <x:f>IF($A171="","",LOWER($A171&amp;" "&amp;$C171&amp;" "&amp;$D171&amp;" "&amp;$S171&amp;" "&amp;$J171&amp;" "&amp;$K171&amp;" "&amp;$I171))</x:f>
      </x:c>
    </x:row>
    <x:row r="172">
      <x:c r="A172" s="66"/>
      <x:c r="B172" s="198"/>
      <x:c r="C172" s="66"/>
      <x:c r="D172" s="66"/>
      <x:c r="E172" s="66"/>
      <x:c r="F172" s="66"/>
      <x:c r="G172" s="74"/>
      <x:c r="H172" s="198"/>
      <x:c r="I172" s="66"/>
      <x:c r="J172" s="194" t="str">
        <x:f>IF($A172="","",IFERROR(VLOOKUP($C172,Setup!$A$34:$D$533,2,FALSE),""))</x:f>
      </x:c>
      <x:c r="K172" s="194" t="str">
        <x:f>IF($A172="","",IFERROR(VLOOKUP($C172,Setup!$A$34:$D$533,3,FALSE),""))</x:f>
      </x:c>
      <x:c r="L172" s="206" t="str">
        <x:f>IF($A172="","",SUMIF(Depletion!$A$9:$A$306,$A172,Depletion!$E$9:$E$306))</x:f>
      </x:c>
      <x:c r="M172" s="194" t="str">
        <x:f>IF($A172="","",SUMIF(Depletion!$A$9:$A$306,$A172,Depletion!$C$9:$C$306))</x:f>
      </x:c>
      <x:c r="N172" s="206" t="str">
        <x:f>IF($A172="","",SUMIF(Depletion!$A$9:$A$306,$A172,Depletion!$I$9:$I$306))</x:f>
      </x:c>
      <x:c r="O172" s="206" t="str">
        <x:f>IF($A172="","",$L172-$N172)</x:f>
      </x:c>
      <x:c r="P172" s="210" t="str">
        <x:f>IF($A172="","",IFERROR($O172/$L172,0))</x:f>
      </x:c>
      <x:c r="Q172" s="206" t="str">
        <x:f>IF($A172="","",MAX($L172-$G172,0))</x:f>
      </x:c>
      <x:c r="R172" s="202" t="str">
        <x:f>IF($A172="","",IFERROR($B172+VLOOKUP($F172,Setup!$A$61:$B$80,2,FALSE),""))</x:f>
      </x:c>
      <x:c r="S172" s="194" t="str">
        <x:f>IF($A172="","",IF($L172=0,"Draft",IF($Q172&lt;=0,"Paid",IF($G172&gt;0,"Partial","Unpaid"))))</x:f>
      </x:c>
      <x:c r="T172" s="194" t="str">
        <x:f>IF($A172="","",IF($Q172&lt;=0,0,IF($R172="","",MAX(TODAY()-$R172,0))))</x:f>
      </x:c>
      <x:c r="U172" s="194" t="str">
        <x:f>IF($A172="","",IF($S172="Paid","Closed",IF($R172="","Review",IF(TODAY()&lt;=$R172,"Current",IF($T172&lt;=30,"1-30",IF($T172&lt;=60,"31-60",IF($T172&lt;=90,"61-90","90+")))))))</x:f>
      </x:c>
      <x:c r="V172" s="202" t="str">
        <x:f>IF($A172="","",IF(AND($S172="Paid",$H172&lt;&gt;""),$H172,""))</x:f>
      </x:c>
      <x:c r="W172" s="194" t="str">
        <x:f>IF($A172="","",IF(OR(COUNTIF($A$9:$A$256,$A172)&gt;1,$B172="",$C172="",$D172="",$E172="",$F172="",$J172="",$K172="",$L172&lt;=0,$G172&lt;0,$G172&gt;$L172,AND($S172="Paid",$H172="")),"REVIEW","OK"))</x:f>
      </x:c>
      <x:c r="X172" s="194" t="str">
        <x:f>IF($A172="","",LOWER($A172&amp;" "&amp;$C172&amp;" "&amp;$D172&amp;" "&amp;$S172&amp;" "&amp;$J172&amp;" "&amp;$K172&amp;" "&amp;$I172))</x:f>
      </x:c>
    </x:row>
    <x:row r="173">
      <x:c r="A173" s="66"/>
      <x:c r="B173" s="198"/>
      <x:c r="C173" s="66"/>
      <x:c r="D173" s="66"/>
      <x:c r="E173" s="66"/>
      <x:c r="F173" s="66"/>
      <x:c r="G173" s="74"/>
      <x:c r="H173" s="198"/>
      <x:c r="I173" s="66"/>
      <x:c r="J173" s="194" t="str">
        <x:f>IF($A173="","",IFERROR(VLOOKUP($C173,Setup!$A$34:$D$533,2,FALSE),""))</x:f>
      </x:c>
      <x:c r="K173" s="194" t="str">
        <x:f>IF($A173="","",IFERROR(VLOOKUP($C173,Setup!$A$34:$D$533,3,FALSE),""))</x:f>
      </x:c>
      <x:c r="L173" s="206" t="str">
        <x:f>IF($A173="","",SUMIF(Depletion!$A$9:$A$306,$A173,Depletion!$E$9:$E$306))</x:f>
      </x:c>
      <x:c r="M173" s="194" t="str">
        <x:f>IF($A173="","",SUMIF(Depletion!$A$9:$A$306,$A173,Depletion!$C$9:$C$306))</x:f>
      </x:c>
      <x:c r="N173" s="206" t="str">
        <x:f>IF($A173="","",SUMIF(Depletion!$A$9:$A$306,$A173,Depletion!$I$9:$I$306))</x:f>
      </x:c>
      <x:c r="O173" s="206" t="str">
        <x:f>IF($A173="","",$L173-$N173)</x:f>
      </x:c>
      <x:c r="P173" s="210" t="str">
        <x:f>IF($A173="","",IFERROR($O173/$L173,0))</x:f>
      </x:c>
      <x:c r="Q173" s="206" t="str">
        <x:f>IF($A173="","",MAX($L173-$G173,0))</x:f>
      </x:c>
      <x:c r="R173" s="202" t="str">
        <x:f>IF($A173="","",IFERROR($B173+VLOOKUP($F173,Setup!$A$61:$B$80,2,FALSE),""))</x:f>
      </x:c>
      <x:c r="S173" s="194" t="str">
        <x:f>IF($A173="","",IF($L173=0,"Draft",IF($Q173&lt;=0,"Paid",IF($G173&gt;0,"Partial","Unpaid"))))</x:f>
      </x:c>
      <x:c r="T173" s="194" t="str">
        <x:f>IF($A173="","",IF($Q173&lt;=0,0,IF($R173="","",MAX(TODAY()-$R173,0))))</x:f>
      </x:c>
      <x:c r="U173" s="194" t="str">
        <x:f>IF($A173="","",IF($S173="Paid","Closed",IF($R173="","Review",IF(TODAY()&lt;=$R173,"Current",IF($T173&lt;=30,"1-30",IF($T173&lt;=60,"31-60",IF($T173&lt;=90,"61-90","90+")))))))</x:f>
      </x:c>
      <x:c r="V173" s="202" t="str">
        <x:f>IF($A173="","",IF(AND($S173="Paid",$H173&lt;&gt;""),$H173,""))</x:f>
      </x:c>
      <x:c r="W173" s="194" t="str">
        <x:f>IF($A173="","",IF(OR(COUNTIF($A$9:$A$256,$A173)&gt;1,$B173="",$C173="",$D173="",$E173="",$F173="",$J173="",$K173="",$L173&lt;=0,$G173&lt;0,$G173&gt;$L173,AND($S173="Paid",$H173="")),"REVIEW","OK"))</x:f>
      </x:c>
      <x:c r="X173" s="194" t="str">
        <x:f>IF($A173="","",LOWER($A173&amp;" "&amp;$C173&amp;" "&amp;$D173&amp;" "&amp;$S173&amp;" "&amp;$J173&amp;" "&amp;$K173&amp;" "&amp;$I173))</x:f>
      </x:c>
    </x:row>
    <x:row r="174">
      <x:c r="A174" s="66"/>
      <x:c r="B174" s="198"/>
      <x:c r="C174" s="66"/>
      <x:c r="D174" s="66"/>
      <x:c r="E174" s="66"/>
      <x:c r="F174" s="66"/>
      <x:c r="G174" s="74"/>
      <x:c r="H174" s="198"/>
      <x:c r="I174" s="66"/>
      <x:c r="J174" s="194" t="str">
        <x:f>IF($A174="","",IFERROR(VLOOKUP($C174,Setup!$A$34:$D$533,2,FALSE),""))</x:f>
      </x:c>
      <x:c r="K174" s="194" t="str">
        <x:f>IF($A174="","",IFERROR(VLOOKUP($C174,Setup!$A$34:$D$533,3,FALSE),""))</x:f>
      </x:c>
      <x:c r="L174" s="206" t="str">
        <x:f>IF($A174="","",SUMIF(Depletion!$A$9:$A$306,$A174,Depletion!$E$9:$E$306))</x:f>
      </x:c>
      <x:c r="M174" s="194" t="str">
        <x:f>IF($A174="","",SUMIF(Depletion!$A$9:$A$306,$A174,Depletion!$C$9:$C$306))</x:f>
      </x:c>
      <x:c r="N174" s="206" t="str">
        <x:f>IF($A174="","",SUMIF(Depletion!$A$9:$A$306,$A174,Depletion!$I$9:$I$306))</x:f>
      </x:c>
      <x:c r="O174" s="206" t="str">
        <x:f>IF($A174="","",$L174-$N174)</x:f>
      </x:c>
      <x:c r="P174" s="210" t="str">
        <x:f>IF($A174="","",IFERROR($O174/$L174,0))</x:f>
      </x:c>
      <x:c r="Q174" s="206" t="str">
        <x:f>IF($A174="","",MAX($L174-$G174,0))</x:f>
      </x:c>
      <x:c r="R174" s="202" t="str">
        <x:f>IF($A174="","",IFERROR($B174+VLOOKUP($F174,Setup!$A$61:$B$80,2,FALSE),""))</x:f>
      </x:c>
      <x:c r="S174" s="194" t="str">
        <x:f>IF($A174="","",IF($L174=0,"Draft",IF($Q174&lt;=0,"Paid",IF($G174&gt;0,"Partial","Unpaid"))))</x:f>
      </x:c>
      <x:c r="T174" s="194" t="str">
        <x:f>IF($A174="","",IF($Q174&lt;=0,0,IF($R174="","",MAX(TODAY()-$R174,0))))</x:f>
      </x:c>
      <x:c r="U174" s="194" t="str">
        <x:f>IF($A174="","",IF($S174="Paid","Closed",IF($R174="","Review",IF(TODAY()&lt;=$R174,"Current",IF($T174&lt;=30,"1-30",IF($T174&lt;=60,"31-60",IF($T174&lt;=90,"61-90","90+")))))))</x:f>
      </x:c>
      <x:c r="V174" s="202" t="str">
        <x:f>IF($A174="","",IF(AND($S174="Paid",$H174&lt;&gt;""),$H174,""))</x:f>
      </x:c>
      <x:c r="W174" s="194" t="str">
        <x:f>IF($A174="","",IF(OR(COUNTIF($A$9:$A$256,$A174)&gt;1,$B174="",$C174="",$D174="",$E174="",$F174="",$J174="",$K174="",$L174&lt;=0,$G174&lt;0,$G174&gt;$L174,AND($S174="Paid",$H174="")),"REVIEW","OK"))</x:f>
      </x:c>
      <x:c r="X174" s="194" t="str">
        <x:f>IF($A174="","",LOWER($A174&amp;" "&amp;$C174&amp;" "&amp;$D174&amp;" "&amp;$S174&amp;" "&amp;$J174&amp;" "&amp;$K174&amp;" "&amp;$I174))</x:f>
      </x:c>
    </x:row>
    <x:row r="175">
      <x:c r="A175" s="66"/>
      <x:c r="B175" s="198"/>
      <x:c r="C175" s="66"/>
      <x:c r="D175" s="66"/>
      <x:c r="E175" s="66"/>
      <x:c r="F175" s="66"/>
      <x:c r="G175" s="74"/>
      <x:c r="H175" s="198"/>
      <x:c r="I175" s="66"/>
      <x:c r="J175" s="194" t="str">
        <x:f>IF($A175="","",IFERROR(VLOOKUP($C175,Setup!$A$34:$D$533,2,FALSE),""))</x:f>
      </x:c>
      <x:c r="K175" s="194" t="str">
        <x:f>IF($A175="","",IFERROR(VLOOKUP($C175,Setup!$A$34:$D$533,3,FALSE),""))</x:f>
      </x:c>
      <x:c r="L175" s="206" t="str">
        <x:f>IF($A175="","",SUMIF(Depletion!$A$9:$A$306,$A175,Depletion!$E$9:$E$306))</x:f>
      </x:c>
      <x:c r="M175" s="194" t="str">
        <x:f>IF($A175="","",SUMIF(Depletion!$A$9:$A$306,$A175,Depletion!$C$9:$C$306))</x:f>
      </x:c>
      <x:c r="N175" s="206" t="str">
        <x:f>IF($A175="","",SUMIF(Depletion!$A$9:$A$306,$A175,Depletion!$I$9:$I$306))</x:f>
      </x:c>
      <x:c r="O175" s="206" t="str">
        <x:f>IF($A175="","",$L175-$N175)</x:f>
      </x:c>
      <x:c r="P175" s="210" t="str">
        <x:f>IF($A175="","",IFERROR($O175/$L175,0))</x:f>
      </x:c>
      <x:c r="Q175" s="206" t="str">
        <x:f>IF($A175="","",MAX($L175-$G175,0))</x:f>
      </x:c>
      <x:c r="R175" s="202" t="str">
        <x:f>IF($A175="","",IFERROR($B175+VLOOKUP($F175,Setup!$A$61:$B$80,2,FALSE),""))</x:f>
      </x:c>
      <x:c r="S175" s="194" t="str">
        <x:f>IF($A175="","",IF($L175=0,"Draft",IF($Q175&lt;=0,"Paid",IF($G175&gt;0,"Partial","Unpaid"))))</x:f>
      </x:c>
      <x:c r="T175" s="194" t="str">
        <x:f>IF($A175="","",IF($Q175&lt;=0,0,IF($R175="","",MAX(TODAY()-$R175,0))))</x:f>
      </x:c>
      <x:c r="U175" s="194" t="str">
        <x:f>IF($A175="","",IF($S175="Paid","Closed",IF($R175="","Review",IF(TODAY()&lt;=$R175,"Current",IF($T175&lt;=30,"1-30",IF($T175&lt;=60,"31-60",IF($T175&lt;=90,"61-90","90+")))))))</x:f>
      </x:c>
      <x:c r="V175" s="202" t="str">
        <x:f>IF($A175="","",IF(AND($S175="Paid",$H175&lt;&gt;""),$H175,""))</x:f>
      </x:c>
      <x:c r="W175" s="194" t="str">
        <x:f>IF($A175="","",IF(OR(COUNTIF($A$9:$A$256,$A175)&gt;1,$B175="",$C175="",$D175="",$E175="",$F175="",$J175="",$K175="",$L175&lt;=0,$G175&lt;0,$G175&gt;$L175,AND($S175="Paid",$H175="")),"REVIEW","OK"))</x:f>
      </x:c>
      <x:c r="X175" s="194" t="str">
        <x:f>IF($A175="","",LOWER($A175&amp;" "&amp;$C175&amp;" "&amp;$D175&amp;" "&amp;$S175&amp;" "&amp;$J175&amp;" "&amp;$K175&amp;" "&amp;$I175))</x:f>
      </x:c>
    </x:row>
    <x:row r="176">
      <x:c r="A176" s="66"/>
      <x:c r="B176" s="198"/>
      <x:c r="C176" s="66"/>
      <x:c r="D176" s="66"/>
      <x:c r="E176" s="66"/>
      <x:c r="F176" s="66"/>
      <x:c r="G176" s="74"/>
      <x:c r="H176" s="198"/>
      <x:c r="I176" s="66"/>
      <x:c r="J176" s="194" t="str">
        <x:f>IF($A176="","",IFERROR(VLOOKUP($C176,Setup!$A$34:$D$533,2,FALSE),""))</x:f>
      </x:c>
      <x:c r="K176" s="194" t="str">
        <x:f>IF($A176="","",IFERROR(VLOOKUP($C176,Setup!$A$34:$D$533,3,FALSE),""))</x:f>
      </x:c>
      <x:c r="L176" s="206" t="str">
        <x:f>IF($A176="","",SUMIF(Depletion!$A$9:$A$306,$A176,Depletion!$E$9:$E$306))</x:f>
      </x:c>
      <x:c r="M176" s="194" t="str">
        <x:f>IF($A176="","",SUMIF(Depletion!$A$9:$A$306,$A176,Depletion!$C$9:$C$306))</x:f>
      </x:c>
      <x:c r="N176" s="206" t="str">
        <x:f>IF($A176="","",SUMIF(Depletion!$A$9:$A$306,$A176,Depletion!$I$9:$I$306))</x:f>
      </x:c>
      <x:c r="O176" s="206" t="str">
        <x:f>IF($A176="","",$L176-$N176)</x:f>
      </x:c>
      <x:c r="P176" s="210" t="str">
        <x:f>IF($A176="","",IFERROR($O176/$L176,0))</x:f>
      </x:c>
      <x:c r="Q176" s="206" t="str">
        <x:f>IF($A176="","",MAX($L176-$G176,0))</x:f>
      </x:c>
      <x:c r="R176" s="202" t="str">
        <x:f>IF($A176="","",IFERROR($B176+VLOOKUP($F176,Setup!$A$61:$B$80,2,FALSE),""))</x:f>
      </x:c>
      <x:c r="S176" s="194" t="str">
        <x:f>IF($A176="","",IF($L176=0,"Draft",IF($Q176&lt;=0,"Paid",IF($G176&gt;0,"Partial","Unpaid"))))</x:f>
      </x:c>
      <x:c r="T176" s="194" t="str">
        <x:f>IF($A176="","",IF($Q176&lt;=0,0,IF($R176="","",MAX(TODAY()-$R176,0))))</x:f>
      </x:c>
      <x:c r="U176" s="194" t="str">
        <x:f>IF($A176="","",IF($S176="Paid","Closed",IF($R176="","Review",IF(TODAY()&lt;=$R176,"Current",IF($T176&lt;=30,"1-30",IF($T176&lt;=60,"31-60",IF($T176&lt;=90,"61-90","90+")))))))</x:f>
      </x:c>
      <x:c r="V176" s="202" t="str">
        <x:f>IF($A176="","",IF(AND($S176="Paid",$H176&lt;&gt;""),$H176,""))</x:f>
      </x:c>
      <x:c r="W176" s="194" t="str">
        <x:f>IF($A176="","",IF(OR(COUNTIF($A$9:$A$256,$A176)&gt;1,$B176="",$C176="",$D176="",$E176="",$F176="",$J176="",$K176="",$L176&lt;=0,$G176&lt;0,$G176&gt;$L176,AND($S176="Paid",$H176="")),"REVIEW","OK"))</x:f>
      </x:c>
      <x:c r="X176" s="194" t="str">
        <x:f>IF($A176="","",LOWER($A176&amp;" "&amp;$C176&amp;" "&amp;$D176&amp;" "&amp;$S176&amp;" "&amp;$J176&amp;" "&amp;$K176&amp;" "&amp;$I176))</x:f>
      </x:c>
    </x:row>
    <x:row r="177">
      <x:c r="A177" s="66"/>
      <x:c r="B177" s="198"/>
      <x:c r="C177" s="66"/>
      <x:c r="D177" s="66"/>
      <x:c r="E177" s="66"/>
      <x:c r="F177" s="66"/>
      <x:c r="G177" s="74"/>
      <x:c r="H177" s="198"/>
      <x:c r="I177" s="66"/>
      <x:c r="J177" s="194" t="str">
        <x:f>IF($A177="","",IFERROR(VLOOKUP($C177,Setup!$A$34:$D$533,2,FALSE),""))</x:f>
      </x:c>
      <x:c r="K177" s="194" t="str">
        <x:f>IF($A177="","",IFERROR(VLOOKUP($C177,Setup!$A$34:$D$533,3,FALSE),""))</x:f>
      </x:c>
      <x:c r="L177" s="206" t="str">
        <x:f>IF($A177="","",SUMIF(Depletion!$A$9:$A$306,$A177,Depletion!$E$9:$E$306))</x:f>
      </x:c>
      <x:c r="M177" s="194" t="str">
        <x:f>IF($A177="","",SUMIF(Depletion!$A$9:$A$306,$A177,Depletion!$C$9:$C$306))</x:f>
      </x:c>
      <x:c r="N177" s="206" t="str">
        <x:f>IF($A177="","",SUMIF(Depletion!$A$9:$A$306,$A177,Depletion!$I$9:$I$306))</x:f>
      </x:c>
      <x:c r="O177" s="206" t="str">
        <x:f>IF($A177="","",$L177-$N177)</x:f>
      </x:c>
      <x:c r="P177" s="210" t="str">
        <x:f>IF($A177="","",IFERROR($O177/$L177,0))</x:f>
      </x:c>
      <x:c r="Q177" s="206" t="str">
        <x:f>IF($A177="","",MAX($L177-$G177,0))</x:f>
      </x:c>
      <x:c r="R177" s="202" t="str">
        <x:f>IF($A177="","",IFERROR($B177+VLOOKUP($F177,Setup!$A$61:$B$80,2,FALSE),""))</x:f>
      </x:c>
      <x:c r="S177" s="194" t="str">
        <x:f>IF($A177="","",IF($L177=0,"Draft",IF($Q177&lt;=0,"Paid",IF($G177&gt;0,"Partial","Unpaid"))))</x:f>
      </x:c>
      <x:c r="T177" s="194" t="str">
        <x:f>IF($A177="","",IF($Q177&lt;=0,0,IF($R177="","",MAX(TODAY()-$R177,0))))</x:f>
      </x:c>
      <x:c r="U177" s="194" t="str">
        <x:f>IF($A177="","",IF($S177="Paid","Closed",IF($R177="","Review",IF(TODAY()&lt;=$R177,"Current",IF($T177&lt;=30,"1-30",IF($T177&lt;=60,"31-60",IF($T177&lt;=90,"61-90","90+")))))))</x:f>
      </x:c>
      <x:c r="V177" s="202" t="str">
        <x:f>IF($A177="","",IF(AND($S177="Paid",$H177&lt;&gt;""),$H177,""))</x:f>
      </x:c>
      <x:c r="W177" s="194" t="str">
        <x:f>IF($A177="","",IF(OR(COUNTIF($A$9:$A$256,$A177)&gt;1,$B177="",$C177="",$D177="",$E177="",$F177="",$J177="",$K177="",$L177&lt;=0,$G177&lt;0,$G177&gt;$L177,AND($S177="Paid",$H177="")),"REVIEW","OK"))</x:f>
      </x:c>
      <x:c r="X177" s="194" t="str">
        <x:f>IF($A177="","",LOWER($A177&amp;" "&amp;$C177&amp;" "&amp;$D177&amp;" "&amp;$S177&amp;" "&amp;$J177&amp;" "&amp;$K177&amp;" "&amp;$I177))</x:f>
      </x:c>
    </x:row>
    <x:row r="178">
      <x:c r="A178" s="66"/>
      <x:c r="B178" s="198"/>
      <x:c r="C178" s="66"/>
      <x:c r="D178" s="66"/>
      <x:c r="E178" s="66"/>
      <x:c r="F178" s="66"/>
      <x:c r="G178" s="74"/>
      <x:c r="H178" s="198"/>
      <x:c r="I178" s="66"/>
      <x:c r="J178" s="194" t="str">
        <x:f>IF($A178="","",IFERROR(VLOOKUP($C178,Setup!$A$34:$D$533,2,FALSE),""))</x:f>
      </x:c>
      <x:c r="K178" s="194" t="str">
        <x:f>IF($A178="","",IFERROR(VLOOKUP($C178,Setup!$A$34:$D$533,3,FALSE),""))</x:f>
      </x:c>
      <x:c r="L178" s="206" t="str">
        <x:f>IF($A178="","",SUMIF(Depletion!$A$9:$A$306,$A178,Depletion!$E$9:$E$306))</x:f>
      </x:c>
      <x:c r="M178" s="194" t="str">
        <x:f>IF($A178="","",SUMIF(Depletion!$A$9:$A$306,$A178,Depletion!$C$9:$C$306))</x:f>
      </x:c>
      <x:c r="N178" s="206" t="str">
        <x:f>IF($A178="","",SUMIF(Depletion!$A$9:$A$306,$A178,Depletion!$I$9:$I$306))</x:f>
      </x:c>
      <x:c r="O178" s="206" t="str">
        <x:f>IF($A178="","",$L178-$N178)</x:f>
      </x:c>
      <x:c r="P178" s="210" t="str">
        <x:f>IF($A178="","",IFERROR($O178/$L178,0))</x:f>
      </x:c>
      <x:c r="Q178" s="206" t="str">
        <x:f>IF($A178="","",MAX($L178-$G178,0))</x:f>
      </x:c>
      <x:c r="R178" s="202" t="str">
        <x:f>IF($A178="","",IFERROR($B178+VLOOKUP($F178,Setup!$A$61:$B$80,2,FALSE),""))</x:f>
      </x:c>
      <x:c r="S178" s="194" t="str">
        <x:f>IF($A178="","",IF($L178=0,"Draft",IF($Q178&lt;=0,"Paid",IF($G178&gt;0,"Partial","Unpaid"))))</x:f>
      </x:c>
      <x:c r="T178" s="194" t="str">
        <x:f>IF($A178="","",IF($Q178&lt;=0,0,IF($R178="","",MAX(TODAY()-$R178,0))))</x:f>
      </x:c>
      <x:c r="U178" s="194" t="str">
        <x:f>IF($A178="","",IF($S178="Paid","Closed",IF($R178="","Review",IF(TODAY()&lt;=$R178,"Current",IF($T178&lt;=30,"1-30",IF($T178&lt;=60,"31-60",IF($T178&lt;=90,"61-90","90+")))))))</x:f>
      </x:c>
      <x:c r="V178" s="202" t="str">
        <x:f>IF($A178="","",IF(AND($S178="Paid",$H178&lt;&gt;""),$H178,""))</x:f>
      </x:c>
      <x:c r="W178" s="194" t="str">
        <x:f>IF($A178="","",IF(OR(COUNTIF($A$9:$A$256,$A178)&gt;1,$B178="",$C178="",$D178="",$E178="",$F178="",$J178="",$K178="",$L178&lt;=0,$G178&lt;0,$G178&gt;$L178,AND($S178="Paid",$H178="")),"REVIEW","OK"))</x:f>
      </x:c>
      <x:c r="X178" s="194" t="str">
        <x:f>IF($A178="","",LOWER($A178&amp;" "&amp;$C178&amp;" "&amp;$D178&amp;" "&amp;$S178&amp;" "&amp;$J178&amp;" "&amp;$K178&amp;" "&amp;$I178))</x:f>
      </x:c>
    </x:row>
    <x:row r="179">
      <x:c r="A179" s="66"/>
      <x:c r="B179" s="198"/>
      <x:c r="C179" s="66"/>
      <x:c r="D179" s="66"/>
      <x:c r="E179" s="66"/>
      <x:c r="F179" s="66"/>
      <x:c r="G179" s="74"/>
      <x:c r="H179" s="198"/>
      <x:c r="I179" s="66"/>
      <x:c r="J179" s="194" t="str">
        <x:f>IF($A179="","",IFERROR(VLOOKUP($C179,Setup!$A$34:$D$533,2,FALSE),""))</x:f>
      </x:c>
      <x:c r="K179" s="194" t="str">
        <x:f>IF($A179="","",IFERROR(VLOOKUP($C179,Setup!$A$34:$D$533,3,FALSE),""))</x:f>
      </x:c>
      <x:c r="L179" s="206" t="str">
        <x:f>IF($A179="","",SUMIF(Depletion!$A$9:$A$306,$A179,Depletion!$E$9:$E$306))</x:f>
      </x:c>
      <x:c r="M179" s="194" t="str">
        <x:f>IF($A179="","",SUMIF(Depletion!$A$9:$A$306,$A179,Depletion!$C$9:$C$306))</x:f>
      </x:c>
      <x:c r="N179" s="206" t="str">
        <x:f>IF($A179="","",SUMIF(Depletion!$A$9:$A$306,$A179,Depletion!$I$9:$I$306))</x:f>
      </x:c>
      <x:c r="O179" s="206" t="str">
        <x:f>IF($A179="","",$L179-$N179)</x:f>
      </x:c>
      <x:c r="P179" s="210" t="str">
        <x:f>IF($A179="","",IFERROR($O179/$L179,0))</x:f>
      </x:c>
      <x:c r="Q179" s="206" t="str">
        <x:f>IF($A179="","",MAX($L179-$G179,0))</x:f>
      </x:c>
      <x:c r="R179" s="202" t="str">
        <x:f>IF($A179="","",IFERROR($B179+VLOOKUP($F179,Setup!$A$61:$B$80,2,FALSE),""))</x:f>
      </x:c>
      <x:c r="S179" s="194" t="str">
        <x:f>IF($A179="","",IF($L179=0,"Draft",IF($Q179&lt;=0,"Paid",IF($G179&gt;0,"Partial","Unpaid"))))</x:f>
      </x:c>
      <x:c r="T179" s="194" t="str">
        <x:f>IF($A179="","",IF($Q179&lt;=0,0,IF($R179="","",MAX(TODAY()-$R179,0))))</x:f>
      </x:c>
      <x:c r="U179" s="194" t="str">
        <x:f>IF($A179="","",IF($S179="Paid","Closed",IF($R179="","Review",IF(TODAY()&lt;=$R179,"Current",IF($T179&lt;=30,"1-30",IF($T179&lt;=60,"31-60",IF($T179&lt;=90,"61-90","90+")))))))</x:f>
      </x:c>
      <x:c r="V179" s="202" t="str">
        <x:f>IF($A179="","",IF(AND($S179="Paid",$H179&lt;&gt;""),$H179,""))</x:f>
      </x:c>
      <x:c r="W179" s="194" t="str">
        <x:f>IF($A179="","",IF(OR(COUNTIF($A$9:$A$256,$A179)&gt;1,$B179="",$C179="",$D179="",$E179="",$F179="",$J179="",$K179="",$L179&lt;=0,$G179&lt;0,$G179&gt;$L179,AND($S179="Paid",$H179="")),"REVIEW","OK"))</x:f>
      </x:c>
      <x:c r="X179" s="194" t="str">
        <x:f>IF($A179="","",LOWER($A179&amp;" "&amp;$C179&amp;" "&amp;$D179&amp;" "&amp;$S179&amp;" "&amp;$J179&amp;" "&amp;$K179&amp;" "&amp;$I179))</x:f>
      </x:c>
    </x:row>
    <x:row r="180">
      <x:c r="A180" s="66"/>
      <x:c r="B180" s="198"/>
      <x:c r="C180" s="66"/>
      <x:c r="D180" s="66"/>
      <x:c r="E180" s="66"/>
      <x:c r="F180" s="66"/>
      <x:c r="G180" s="74"/>
      <x:c r="H180" s="198"/>
      <x:c r="I180" s="66"/>
      <x:c r="J180" s="194" t="str">
        <x:f>IF($A180="","",IFERROR(VLOOKUP($C180,Setup!$A$34:$D$533,2,FALSE),""))</x:f>
      </x:c>
      <x:c r="K180" s="194" t="str">
        <x:f>IF($A180="","",IFERROR(VLOOKUP($C180,Setup!$A$34:$D$533,3,FALSE),""))</x:f>
      </x:c>
      <x:c r="L180" s="206" t="str">
        <x:f>IF($A180="","",SUMIF(Depletion!$A$9:$A$306,$A180,Depletion!$E$9:$E$306))</x:f>
      </x:c>
      <x:c r="M180" s="194" t="str">
        <x:f>IF($A180="","",SUMIF(Depletion!$A$9:$A$306,$A180,Depletion!$C$9:$C$306))</x:f>
      </x:c>
      <x:c r="N180" s="206" t="str">
        <x:f>IF($A180="","",SUMIF(Depletion!$A$9:$A$306,$A180,Depletion!$I$9:$I$306))</x:f>
      </x:c>
      <x:c r="O180" s="206" t="str">
        <x:f>IF($A180="","",$L180-$N180)</x:f>
      </x:c>
      <x:c r="P180" s="210" t="str">
        <x:f>IF($A180="","",IFERROR($O180/$L180,0))</x:f>
      </x:c>
      <x:c r="Q180" s="206" t="str">
        <x:f>IF($A180="","",MAX($L180-$G180,0))</x:f>
      </x:c>
      <x:c r="R180" s="202" t="str">
        <x:f>IF($A180="","",IFERROR($B180+VLOOKUP($F180,Setup!$A$61:$B$80,2,FALSE),""))</x:f>
      </x:c>
      <x:c r="S180" s="194" t="str">
        <x:f>IF($A180="","",IF($L180=0,"Draft",IF($Q180&lt;=0,"Paid",IF($G180&gt;0,"Partial","Unpaid"))))</x:f>
      </x:c>
      <x:c r="T180" s="194" t="str">
        <x:f>IF($A180="","",IF($Q180&lt;=0,0,IF($R180="","",MAX(TODAY()-$R180,0))))</x:f>
      </x:c>
      <x:c r="U180" s="194" t="str">
        <x:f>IF($A180="","",IF($S180="Paid","Closed",IF($R180="","Review",IF(TODAY()&lt;=$R180,"Current",IF($T180&lt;=30,"1-30",IF($T180&lt;=60,"31-60",IF($T180&lt;=90,"61-90","90+")))))))</x:f>
      </x:c>
      <x:c r="V180" s="202" t="str">
        <x:f>IF($A180="","",IF(AND($S180="Paid",$H180&lt;&gt;""),$H180,""))</x:f>
      </x:c>
      <x:c r="W180" s="194" t="str">
        <x:f>IF($A180="","",IF(OR(COUNTIF($A$9:$A$256,$A180)&gt;1,$B180="",$C180="",$D180="",$E180="",$F180="",$J180="",$K180="",$L180&lt;=0,$G180&lt;0,$G180&gt;$L180,AND($S180="Paid",$H180="")),"REVIEW","OK"))</x:f>
      </x:c>
      <x:c r="X180" s="194" t="str">
        <x:f>IF($A180="","",LOWER($A180&amp;" "&amp;$C180&amp;" "&amp;$D180&amp;" "&amp;$S180&amp;" "&amp;$J180&amp;" "&amp;$K180&amp;" "&amp;$I180))</x:f>
      </x:c>
    </x:row>
    <x:row r="181">
      <x:c r="A181" s="66"/>
      <x:c r="B181" s="198"/>
      <x:c r="C181" s="66"/>
      <x:c r="D181" s="66"/>
      <x:c r="E181" s="66"/>
      <x:c r="F181" s="66"/>
      <x:c r="G181" s="74"/>
      <x:c r="H181" s="198"/>
      <x:c r="I181" s="66"/>
      <x:c r="J181" s="194" t="str">
        <x:f>IF($A181="","",IFERROR(VLOOKUP($C181,Setup!$A$34:$D$533,2,FALSE),""))</x:f>
      </x:c>
      <x:c r="K181" s="194" t="str">
        <x:f>IF($A181="","",IFERROR(VLOOKUP($C181,Setup!$A$34:$D$533,3,FALSE),""))</x:f>
      </x:c>
      <x:c r="L181" s="206" t="str">
        <x:f>IF($A181="","",SUMIF(Depletion!$A$9:$A$306,$A181,Depletion!$E$9:$E$306))</x:f>
      </x:c>
      <x:c r="M181" s="194" t="str">
        <x:f>IF($A181="","",SUMIF(Depletion!$A$9:$A$306,$A181,Depletion!$C$9:$C$306))</x:f>
      </x:c>
      <x:c r="N181" s="206" t="str">
        <x:f>IF($A181="","",SUMIF(Depletion!$A$9:$A$306,$A181,Depletion!$I$9:$I$306))</x:f>
      </x:c>
      <x:c r="O181" s="206" t="str">
        <x:f>IF($A181="","",$L181-$N181)</x:f>
      </x:c>
      <x:c r="P181" s="210" t="str">
        <x:f>IF($A181="","",IFERROR($O181/$L181,0))</x:f>
      </x:c>
      <x:c r="Q181" s="206" t="str">
        <x:f>IF($A181="","",MAX($L181-$G181,0))</x:f>
      </x:c>
      <x:c r="R181" s="202" t="str">
        <x:f>IF($A181="","",IFERROR($B181+VLOOKUP($F181,Setup!$A$61:$B$80,2,FALSE),""))</x:f>
      </x:c>
      <x:c r="S181" s="194" t="str">
        <x:f>IF($A181="","",IF($L181=0,"Draft",IF($Q181&lt;=0,"Paid",IF($G181&gt;0,"Partial","Unpaid"))))</x:f>
      </x:c>
      <x:c r="T181" s="194" t="str">
        <x:f>IF($A181="","",IF($Q181&lt;=0,0,IF($R181="","",MAX(TODAY()-$R181,0))))</x:f>
      </x:c>
      <x:c r="U181" s="194" t="str">
        <x:f>IF($A181="","",IF($S181="Paid","Closed",IF($R181="","Review",IF(TODAY()&lt;=$R181,"Current",IF($T181&lt;=30,"1-30",IF($T181&lt;=60,"31-60",IF($T181&lt;=90,"61-90","90+")))))))</x:f>
      </x:c>
      <x:c r="V181" s="202" t="str">
        <x:f>IF($A181="","",IF(AND($S181="Paid",$H181&lt;&gt;""),$H181,""))</x:f>
      </x:c>
      <x:c r="W181" s="194" t="str">
        <x:f>IF($A181="","",IF(OR(COUNTIF($A$9:$A$256,$A181)&gt;1,$B181="",$C181="",$D181="",$E181="",$F181="",$J181="",$K181="",$L181&lt;=0,$G181&lt;0,$G181&gt;$L181,AND($S181="Paid",$H181="")),"REVIEW","OK"))</x:f>
      </x:c>
      <x:c r="X181" s="194" t="str">
        <x:f>IF($A181="","",LOWER($A181&amp;" "&amp;$C181&amp;" "&amp;$D181&amp;" "&amp;$S181&amp;" "&amp;$J181&amp;" "&amp;$K181&amp;" "&amp;$I181))</x:f>
      </x:c>
    </x:row>
    <x:row r="182">
      <x:c r="A182" s="66"/>
      <x:c r="B182" s="198"/>
      <x:c r="C182" s="66"/>
      <x:c r="D182" s="66"/>
      <x:c r="E182" s="66"/>
      <x:c r="F182" s="66"/>
      <x:c r="G182" s="74"/>
      <x:c r="H182" s="198"/>
      <x:c r="I182" s="66"/>
      <x:c r="J182" s="194" t="str">
        <x:f>IF($A182="","",IFERROR(VLOOKUP($C182,Setup!$A$34:$D$533,2,FALSE),""))</x:f>
      </x:c>
      <x:c r="K182" s="194" t="str">
        <x:f>IF($A182="","",IFERROR(VLOOKUP($C182,Setup!$A$34:$D$533,3,FALSE),""))</x:f>
      </x:c>
      <x:c r="L182" s="206" t="str">
        <x:f>IF($A182="","",SUMIF(Depletion!$A$9:$A$306,$A182,Depletion!$E$9:$E$306))</x:f>
      </x:c>
      <x:c r="M182" s="194" t="str">
        <x:f>IF($A182="","",SUMIF(Depletion!$A$9:$A$306,$A182,Depletion!$C$9:$C$306))</x:f>
      </x:c>
      <x:c r="N182" s="206" t="str">
        <x:f>IF($A182="","",SUMIF(Depletion!$A$9:$A$306,$A182,Depletion!$I$9:$I$306))</x:f>
      </x:c>
      <x:c r="O182" s="206" t="str">
        <x:f>IF($A182="","",$L182-$N182)</x:f>
      </x:c>
      <x:c r="P182" s="210" t="str">
        <x:f>IF($A182="","",IFERROR($O182/$L182,0))</x:f>
      </x:c>
      <x:c r="Q182" s="206" t="str">
        <x:f>IF($A182="","",MAX($L182-$G182,0))</x:f>
      </x:c>
      <x:c r="R182" s="202" t="str">
        <x:f>IF($A182="","",IFERROR($B182+VLOOKUP($F182,Setup!$A$61:$B$80,2,FALSE),""))</x:f>
      </x:c>
      <x:c r="S182" s="194" t="str">
        <x:f>IF($A182="","",IF($L182=0,"Draft",IF($Q182&lt;=0,"Paid",IF($G182&gt;0,"Partial","Unpaid"))))</x:f>
      </x:c>
      <x:c r="T182" s="194" t="str">
        <x:f>IF($A182="","",IF($Q182&lt;=0,0,IF($R182="","",MAX(TODAY()-$R182,0))))</x:f>
      </x:c>
      <x:c r="U182" s="194" t="str">
        <x:f>IF($A182="","",IF($S182="Paid","Closed",IF($R182="","Review",IF(TODAY()&lt;=$R182,"Current",IF($T182&lt;=30,"1-30",IF($T182&lt;=60,"31-60",IF($T182&lt;=90,"61-90","90+")))))))</x:f>
      </x:c>
      <x:c r="V182" s="202" t="str">
        <x:f>IF($A182="","",IF(AND($S182="Paid",$H182&lt;&gt;""),$H182,""))</x:f>
      </x:c>
      <x:c r="W182" s="194" t="str">
        <x:f>IF($A182="","",IF(OR(COUNTIF($A$9:$A$256,$A182)&gt;1,$B182="",$C182="",$D182="",$E182="",$F182="",$J182="",$K182="",$L182&lt;=0,$G182&lt;0,$G182&gt;$L182,AND($S182="Paid",$H182="")),"REVIEW","OK"))</x:f>
      </x:c>
      <x:c r="X182" s="194" t="str">
        <x:f>IF($A182="","",LOWER($A182&amp;" "&amp;$C182&amp;" "&amp;$D182&amp;" "&amp;$S182&amp;" "&amp;$J182&amp;" "&amp;$K182&amp;" "&amp;$I182))</x:f>
      </x:c>
    </x:row>
    <x:row r="183">
      <x:c r="A183" s="66"/>
      <x:c r="B183" s="198"/>
      <x:c r="C183" s="66"/>
      <x:c r="D183" s="66"/>
      <x:c r="E183" s="66"/>
      <x:c r="F183" s="66"/>
      <x:c r="G183" s="74"/>
      <x:c r="H183" s="198"/>
      <x:c r="I183" s="66"/>
      <x:c r="J183" s="194" t="str">
        <x:f>IF($A183="","",IFERROR(VLOOKUP($C183,Setup!$A$34:$D$533,2,FALSE),""))</x:f>
      </x:c>
      <x:c r="K183" s="194" t="str">
        <x:f>IF($A183="","",IFERROR(VLOOKUP($C183,Setup!$A$34:$D$533,3,FALSE),""))</x:f>
      </x:c>
      <x:c r="L183" s="206" t="str">
        <x:f>IF($A183="","",SUMIF(Depletion!$A$9:$A$306,$A183,Depletion!$E$9:$E$306))</x:f>
      </x:c>
      <x:c r="M183" s="194" t="str">
        <x:f>IF($A183="","",SUMIF(Depletion!$A$9:$A$306,$A183,Depletion!$C$9:$C$306))</x:f>
      </x:c>
      <x:c r="N183" s="206" t="str">
        <x:f>IF($A183="","",SUMIF(Depletion!$A$9:$A$306,$A183,Depletion!$I$9:$I$306))</x:f>
      </x:c>
      <x:c r="O183" s="206" t="str">
        <x:f>IF($A183="","",$L183-$N183)</x:f>
      </x:c>
      <x:c r="P183" s="210" t="str">
        <x:f>IF($A183="","",IFERROR($O183/$L183,0))</x:f>
      </x:c>
      <x:c r="Q183" s="206" t="str">
        <x:f>IF($A183="","",MAX($L183-$G183,0))</x:f>
      </x:c>
      <x:c r="R183" s="202" t="str">
        <x:f>IF($A183="","",IFERROR($B183+VLOOKUP($F183,Setup!$A$61:$B$80,2,FALSE),""))</x:f>
      </x:c>
      <x:c r="S183" s="194" t="str">
        <x:f>IF($A183="","",IF($L183=0,"Draft",IF($Q183&lt;=0,"Paid",IF($G183&gt;0,"Partial","Unpaid"))))</x:f>
      </x:c>
      <x:c r="T183" s="194" t="str">
        <x:f>IF($A183="","",IF($Q183&lt;=0,0,IF($R183="","",MAX(TODAY()-$R183,0))))</x:f>
      </x:c>
      <x:c r="U183" s="194" t="str">
        <x:f>IF($A183="","",IF($S183="Paid","Closed",IF($R183="","Review",IF(TODAY()&lt;=$R183,"Current",IF($T183&lt;=30,"1-30",IF($T183&lt;=60,"31-60",IF($T183&lt;=90,"61-90","90+")))))))</x:f>
      </x:c>
      <x:c r="V183" s="202" t="str">
        <x:f>IF($A183="","",IF(AND($S183="Paid",$H183&lt;&gt;""),$H183,""))</x:f>
      </x:c>
      <x:c r="W183" s="194" t="str">
        <x:f>IF($A183="","",IF(OR(COUNTIF($A$9:$A$256,$A183)&gt;1,$B183="",$C183="",$D183="",$E183="",$F183="",$J183="",$K183="",$L183&lt;=0,$G183&lt;0,$G183&gt;$L183,AND($S183="Paid",$H183="")),"REVIEW","OK"))</x:f>
      </x:c>
      <x:c r="X183" s="194" t="str">
        <x:f>IF($A183="","",LOWER($A183&amp;" "&amp;$C183&amp;" "&amp;$D183&amp;" "&amp;$S183&amp;" "&amp;$J183&amp;" "&amp;$K183&amp;" "&amp;$I183))</x:f>
      </x:c>
    </x:row>
    <x:row r="184">
      <x:c r="A184" s="66"/>
      <x:c r="B184" s="198"/>
      <x:c r="C184" s="66"/>
      <x:c r="D184" s="66"/>
      <x:c r="E184" s="66"/>
      <x:c r="F184" s="66"/>
      <x:c r="G184" s="74"/>
      <x:c r="H184" s="198"/>
      <x:c r="I184" s="66"/>
      <x:c r="J184" s="194" t="str">
        <x:f>IF($A184="","",IFERROR(VLOOKUP($C184,Setup!$A$34:$D$533,2,FALSE),""))</x:f>
      </x:c>
      <x:c r="K184" s="194" t="str">
        <x:f>IF($A184="","",IFERROR(VLOOKUP($C184,Setup!$A$34:$D$533,3,FALSE),""))</x:f>
      </x:c>
      <x:c r="L184" s="206" t="str">
        <x:f>IF($A184="","",SUMIF(Depletion!$A$9:$A$306,$A184,Depletion!$E$9:$E$306))</x:f>
      </x:c>
      <x:c r="M184" s="194" t="str">
        <x:f>IF($A184="","",SUMIF(Depletion!$A$9:$A$306,$A184,Depletion!$C$9:$C$306))</x:f>
      </x:c>
      <x:c r="N184" s="206" t="str">
        <x:f>IF($A184="","",SUMIF(Depletion!$A$9:$A$306,$A184,Depletion!$I$9:$I$306))</x:f>
      </x:c>
      <x:c r="O184" s="206" t="str">
        <x:f>IF($A184="","",$L184-$N184)</x:f>
      </x:c>
      <x:c r="P184" s="210" t="str">
        <x:f>IF($A184="","",IFERROR($O184/$L184,0))</x:f>
      </x:c>
      <x:c r="Q184" s="206" t="str">
        <x:f>IF($A184="","",MAX($L184-$G184,0))</x:f>
      </x:c>
      <x:c r="R184" s="202" t="str">
        <x:f>IF($A184="","",IFERROR($B184+VLOOKUP($F184,Setup!$A$61:$B$80,2,FALSE),""))</x:f>
      </x:c>
      <x:c r="S184" s="194" t="str">
        <x:f>IF($A184="","",IF($L184=0,"Draft",IF($Q184&lt;=0,"Paid",IF($G184&gt;0,"Partial","Unpaid"))))</x:f>
      </x:c>
      <x:c r="T184" s="194" t="str">
        <x:f>IF($A184="","",IF($Q184&lt;=0,0,IF($R184="","",MAX(TODAY()-$R184,0))))</x:f>
      </x:c>
      <x:c r="U184" s="194" t="str">
        <x:f>IF($A184="","",IF($S184="Paid","Closed",IF($R184="","Review",IF(TODAY()&lt;=$R184,"Current",IF($T184&lt;=30,"1-30",IF($T184&lt;=60,"31-60",IF($T184&lt;=90,"61-90","90+")))))))</x:f>
      </x:c>
      <x:c r="V184" s="202" t="str">
        <x:f>IF($A184="","",IF(AND($S184="Paid",$H184&lt;&gt;""),$H184,""))</x:f>
      </x:c>
      <x:c r="W184" s="194" t="str">
        <x:f>IF($A184="","",IF(OR(COUNTIF($A$9:$A$256,$A184)&gt;1,$B184="",$C184="",$D184="",$E184="",$F184="",$J184="",$K184="",$L184&lt;=0,$G184&lt;0,$G184&gt;$L184,AND($S184="Paid",$H184="")),"REVIEW","OK"))</x:f>
      </x:c>
      <x:c r="X184" s="194" t="str">
        <x:f>IF($A184="","",LOWER($A184&amp;" "&amp;$C184&amp;" "&amp;$D184&amp;" "&amp;$S184&amp;" "&amp;$J184&amp;" "&amp;$K184&amp;" "&amp;$I184))</x:f>
      </x:c>
    </x:row>
    <x:row r="185">
      <x:c r="A185" s="66"/>
      <x:c r="B185" s="198"/>
      <x:c r="C185" s="66"/>
      <x:c r="D185" s="66"/>
      <x:c r="E185" s="66"/>
      <x:c r="F185" s="66"/>
      <x:c r="G185" s="74"/>
      <x:c r="H185" s="198"/>
      <x:c r="I185" s="66"/>
      <x:c r="J185" s="194" t="str">
        <x:f>IF($A185="","",IFERROR(VLOOKUP($C185,Setup!$A$34:$D$533,2,FALSE),""))</x:f>
      </x:c>
      <x:c r="K185" s="194" t="str">
        <x:f>IF($A185="","",IFERROR(VLOOKUP($C185,Setup!$A$34:$D$533,3,FALSE),""))</x:f>
      </x:c>
      <x:c r="L185" s="206" t="str">
        <x:f>IF($A185="","",SUMIF(Depletion!$A$9:$A$306,$A185,Depletion!$E$9:$E$306))</x:f>
      </x:c>
      <x:c r="M185" s="194" t="str">
        <x:f>IF($A185="","",SUMIF(Depletion!$A$9:$A$306,$A185,Depletion!$C$9:$C$306))</x:f>
      </x:c>
      <x:c r="N185" s="206" t="str">
        <x:f>IF($A185="","",SUMIF(Depletion!$A$9:$A$306,$A185,Depletion!$I$9:$I$306))</x:f>
      </x:c>
      <x:c r="O185" s="206" t="str">
        <x:f>IF($A185="","",$L185-$N185)</x:f>
      </x:c>
      <x:c r="P185" s="210" t="str">
        <x:f>IF($A185="","",IFERROR($O185/$L185,0))</x:f>
      </x:c>
      <x:c r="Q185" s="206" t="str">
        <x:f>IF($A185="","",MAX($L185-$G185,0))</x:f>
      </x:c>
      <x:c r="R185" s="202" t="str">
        <x:f>IF($A185="","",IFERROR($B185+VLOOKUP($F185,Setup!$A$61:$B$80,2,FALSE),""))</x:f>
      </x:c>
      <x:c r="S185" s="194" t="str">
        <x:f>IF($A185="","",IF($L185=0,"Draft",IF($Q185&lt;=0,"Paid",IF($G185&gt;0,"Partial","Unpaid"))))</x:f>
      </x:c>
      <x:c r="T185" s="194" t="str">
        <x:f>IF($A185="","",IF($Q185&lt;=0,0,IF($R185="","",MAX(TODAY()-$R185,0))))</x:f>
      </x:c>
      <x:c r="U185" s="194" t="str">
        <x:f>IF($A185="","",IF($S185="Paid","Closed",IF($R185="","Review",IF(TODAY()&lt;=$R185,"Current",IF($T185&lt;=30,"1-30",IF($T185&lt;=60,"31-60",IF($T185&lt;=90,"61-90","90+")))))))</x:f>
      </x:c>
      <x:c r="V185" s="202" t="str">
        <x:f>IF($A185="","",IF(AND($S185="Paid",$H185&lt;&gt;""),$H185,""))</x:f>
      </x:c>
      <x:c r="W185" s="194" t="str">
        <x:f>IF($A185="","",IF(OR(COUNTIF($A$9:$A$256,$A185)&gt;1,$B185="",$C185="",$D185="",$E185="",$F185="",$J185="",$K185="",$L185&lt;=0,$G185&lt;0,$G185&gt;$L185,AND($S185="Paid",$H185="")),"REVIEW","OK"))</x:f>
      </x:c>
      <x:c r="X185" s="194" t="str">
        <x:f>IF($A185="","",LOWER($A185&amp;" "&amp;$C185&amp;" "&amp;$D185&amp;" "&amp;$S185&amp;" "&amp;$J185&amp;" "&amp;$K185&amp;" "&amp;$I185))</x:f>
      </x:c>
    </x:row>
    <x:row r="186">
      <x:c r="A186" s="66"/>
      <x:c r="B186" s="198"/>
      <x:c r="C186" s="66"/>
      <x:c r="D186" s="66"/>
      <x:c r="E186" s="66"/>
      <x:c r="F186" s="66"/>
      <x:c r="G186" s="74"/>
      <x:c r="H186" s="198"/>
      <x:c r="I186" s="66"/>
      <x:c r="J186" s="194" t="str">
        <x:f>IF($A186="","",IFERROR(VLOOKUP($C186,Setup!$A$34:$D$533,2,FALSE),""))</x:f>
      </x:c>
      <x:c r="K186" s="194" t="str">
        <x:f>IF($A186="","",IFERROR(VLOOKUP($C186,Setup!$A$34:$D$533,3,FALSE),""))</x:f>
      </x:c>
      <x:c r="L186" s="206" t="str">
        <x:f>IF($A186="","",SUMIF(Depletion!$A$9:$A$306,$A186,Depletion!$E$9:$E$306))</x:f>
      </x:c>
      <x:c r="M186" s="194" t="str">
        <x:f>IF($A186="","",SUMIF(Depletion!$A$9:$A$306,$A186,Depletion!$C$9:$C$306))</x:f>
      </x:c>
      <x:c r="N186" s="206" t="str">
        <x:f>IF($A186="","",SUMIF(Depletion!$A$9:$A$306,$A186,Depletion!$I$9:$I$306))</x:f>
      </x:c>
      <x:c r="O186" s="206" t="str">
        <x:f>IF($A186="","",$L186-$N186)</x:f>
      </x:c>
      <x:c r="P186" s="210" t="str">
        <x:f>IF($A186="","",IFERROR($O186/$L186,0))</x:f>
      </x:c>
      <x:c r="Q186" s="206" t="str">
        <x:f>IF($A186="","",MAX($L186-$G186,0))</x:f>
      </x:c>
      <x:c r="R186" s="202" t="str">
        <x:f>IF($A186="","",IFERROR($B186+VLOOKUP($F186,Setup!$A$61:$B$80,2,FALSE),""))</x:f>
      </x:c>
      <x:c r="S186" s="194" t="str">
        <x:f>IF($A186="","",IF($L186=0,"Draft",IF($Q186&lt;=0,"Paid",IF($G186&gt;0,"Partial","Unpaid"))))</x:f>
      </x:c>
      <x:c r="T186" s="194" t="str">
        <x:f>IF($A186="","",IF($Q186&lt;=0,0,IF($R186="","",MAX(TODAY()-$R186,0))))</x:f>
      </x:c>
      <x:c r="U186" s="194" t="str">
        <x:f>IF($A186="","",IF($S186="Paid","Closed",IF($R186="","Review",IF(TODAY()&lt;=$R186,"Current",IF($T186&lt;=30,"1-30",IF($T186&lt;=60,"31-60",IF($T186&lt;=90,"61-90","90+")))))))</x:f>
      </x:c>
      <x:c r="V186" s="202" t="str">
        <x:f>IF($A186="","",IF(AND($S186="Paid",$H186&lt;&gt;""),$H186,""))</x:f>
      </x:c>
      <x:c r="W186" s="194" t="str">
        <x:f>IF($A186="","",IF(OR(COUNTIF($A$9:$A$256,$A186)&gt;1,$B186="",$C186="",$D186="",$E186="",$F186="",$J186="",$K186="",$L186&lt;=0,$G186&lt;0,$G186&gt;$L186,AND($S186="Paid",$H186="")),"REVIEW","OK"))</x:f>
      </x:c>
      <x:c r="X186" s="194" t="str">
        <x:f>IF($A186="","",LOWER($A186&amp;" "&amp;$C186&amp;" "&amp;$D186&amp;" "&amp;$S186&amp;" "&amp;$J186&amp;" "&amp;$K186&amp;" "&amp;$I186))</x:f>
      </x:c>
    </x:row>
    <x:row r="187">
      <x:c r="A187" s="66"/>
      <x:c r="B187" s="198"/>
      <x:c r="C187" s="66"/>
      <x:c r="D187" s="66"/>
      <x:c r="E187" s="66"/>
      <x:c r="F187" s="66"/>
      <x:c r="G187" s="74"/>
      <x:c r="H187" s="198"/>
      <x:c r="I187" s="66"/>
      <x:c r="J187" s="194" t="str">
        <x:f>IF($A187="","",IFERROR(VLOOKUP($C187,Setup!$A$34:$D$533,2,FALSE),""))</x:f>
      </x:c>
      <x:c r="K187" s="194" t="str">
        <x:f>IF($A187="","",IFERROR(VLOOKUP($C187,Setup!$A$34:$D$533,3,FALSE),""))</x:f>
      </x:c>
      <x:c r="L187" s="206" t="str">
        <x:f>IF($A187="","",SUMIF(Depletion!$A$9:$A$306,$A187,Depletion!$E$9:$E$306))</x:f>
      </x:c>
      <x:c r="M187" s="194" t="str">
        <x:f>IF($A187="","",SUMIF(Depletion!$A$9:$A$306,$A187,Depletion!$C$9:$C$306))</x:f>
      </x:c>
      <x:c r="N187" s="206" t="str">
        <x:f>IF($A187="","",SUMIF(Depletion!$A$9:$A$306,$A187,Depletion!$I$9:$I$306))</x:f>
      </x:c>
      <x:c r="O187" s="206" t="str">
        <x:f>IF($A187="","",$L187-$N187)</x:f>
      </x:c>
      <x:c r="P187" s="210" t="str">
        <x:f>IF($A187="","",IFERROR($O187/$L187,0))</x:f>
      </x:c>
      <x:c r="Q187" s="206" t="str">
        <x:f>IF($A187="","",MAX($L187-$G187,0))</x:f>
      </x:c>
      <x:c r="R187" s="202" t="str">
        <x:f>IF($A187="","",IFERROR($B187+VLOOKUP($F187,Setup!$A$61:$B$80,2,FALSE),""))</x:f>
      </x:c>
      <x:c r="S187" s="194" t="str">
        <x:f>IF($A187="","",IF($L187=0,"Draft",IF($Q187&lt;=0,"Paid",IF($G187&gt;0,"Partial","Unpaid"))))</x:f>
      </x:c>
      <x:c r="T187" s="194" t="str">
        <x:f>IF($A187="","",IF($Q187&lt;=0,0,IF($R187="","",MAX(TODAY()-$R187,0))))</x:f>
      </x:c>
      <x:c r="U187" s="194" t="str">
        <x:f>IF($A187="","",IF($S187="Paid","Closed",IF($R187="","Review",IF(TODAY()&lt;=$R187,"Current",IF($T187&lt;=30,"1-30",IF($T187&lt;=60,"31-60",IF($T187&lt;=90,"61-90","90+")))))))</x:f>
      </x:c>
      <x:c r="V187" s="202" t="str">
        <x:f>IF($A187="","",IF(AND($S187="Paid",$H187&lt;&gt;""),$H187,""))</x:f>
      </x:c>
      <x:c r="W187" s="194" t="str">
        <x:f>IF($A187="","",IF(OR(COUNTIF($A$9:$A$256,$A187)&gt;1,$B187="",$C187="",$D187="",$E187="",$F187="",$J187="",$K187="",$L187&lt;=0,$G187&lt;0,$G187&gt;$L187,AND($S187="Paid",$H187="")),"REVIEW","OK"))</x:f>
      </x:c>
      <x:c r="X187" s="194" t="str">
        <x:f>IF($A187="","",LOWER($A187&amp;" "&amp;$C187&amp;" "&amp;$D187&amp;" "&amp;$S187&amp;" "&amp;$J187&amp;" "&amp;$K187&amp;" "&amp;$I187))</x:f>
      </x:c>
    </x:row>
    <x:row r="188">
      <x:c r="A188" s="66"/>
      <x:c r="B188" s="198"/>
      <x:c r="C188" s="66"/>
      <x:c r="D188" s="66"/>
      <x:c r="E188" s="66"/>
      <x:c r="F188" s="66"/>
      <x:c r="G188" s="74"/>
      <x:c r="H188" s="198"/>
      <x:c r="I188" s="66"/>
      <x:c r="J188" s="194" t="str">
        <x:f>IF($A188="","",IFERROR(VLOOKUP($C188,Setup!$A$34:$D$533,2,FALSE),""))</x:f>
      </x:c>
      <x:c r="K188" s="194" t="str">
        <x:f>IF($A188="","",IFERROR(VLOOKUP($C188,Setup!$A$34:$D$533,3,FALSE),""))</x:f>
      </x:c>
      <x:c r="L188" s="206" t="str">
        <x:f>IF($A188="","",SUMIF(Depletion!$A$9:$A$306,$A188,Depletion!$E$9:$E$306))</x:f>
      </x:c>
      <x:c r="M188" s="194" t="str">
        <x:f>IF($A188="","",SUMIF(Depletion!$A$9:$A$306,$A188,Depletion!$C$9:$C$306))</x:f>
      </x:c>
      <x:c r="N188" s="206" t="str">
        <x:f>IF($A188="","",SUMIF(Depletion!$A$9:$A$306,$A188,Depletion!$I$9:$I$306))</x:f>
      </x:c>
      <x:c r="O188" s="206" t="str">
        <x:f>IF($A188="","",$L188-$N188)</x:f>
      </x:c>
      <x:c r="P188" s="210" t="str">
        <x:f>IF($A188="","",IFERROR($O188/$L188,0))</x:f>
      </x:c>
      <x:c r="Q188" s="206" t="str">
        <x:f>IF($A188="","",MAX($L188-$G188,0))</x:f>
      </x:c>
      <x:c r="R188" s="202" t="str">
        <x:f>IF($A188="","",IFERROR($B188+VLOOKUP($F188,Setup!$A$61:$B$80,2,FALSE),""))</x:f>
      </x:c>
      <x:c r="S188" s="194" t="str">
        <x:f>IF($A188="","",IF($L188=0,"Draft",IF($Q188&lt;=0,"Paid",IF($G188&gt;0,"Partial","Unpaid"))))</x:f>
      </x:c>
      <x:c r="T188" s="194" t="str">
        <x:f>IF($A188="","",IF($Q188&lt;=0,0,IF($R188="","",MAX(TODAY()-$R188,0))))</x:f>
      </x:c>
      <x:c r="U188" s="194" t="str">
        <x:f>IF($A188="","",IF($S188="Paid","Closed",IF($R188="","Review",IF(TODAY()&lt;=$R188,"Current",IF($T188&lt;=30,"1-30",IF($T188&lt;=60,"31-60",IF($T188&lt;=90,"61-90","90+")))))))</x:f>
      </x:c>
      <x:c r="V188" s="202" t="str">
        <x:f>IF($A188="","",IF(AND($S188="Paid",$H188&lt;&gt;""),$H188,""))</x:f>
      </x:c>
      <x:c r="W188" s="194" t="str">
        <x:f>IF($A188="","",IF(OR(COUNTIF($A$9:$A$256,$A188)&gt;1,$B188="",$C188="",$D188="",$E188="",$F188="",$J188="",$K188="",$L188&lt;=0,$G188&lt;0,$G188&gt;$L188,AND($S188="Paid",$H188="")),"REVIEW","OK"))</x:f>
      </x:c>
      <x:c r="X188" s="194" t="str">
        <x:f>IF($A188="","",LOWER($A188&amp;" "&amp;$C188&amp;" "&amp;$D188&amp;" "&amp;$S188&amp;" "&amp;$J188&amp;" "&amp;$K188&amp;" "&amp;$I188))</x:f>
      </x:c>
    </x:row>
    <x:row r="189">
      <x:c r="A189" s="66"/>
      <x:c r="B189" s="198"/>
      <x:c r="C189" s="66"/>
      <x:c r="D189" s="66"/>
      <x:c r="E189" s="66"/>
      <x:c r="F189" s="66"/>
      <x:c r="G189" s="74"/>
      <x:c r="H189" s="198"/>
      <x:c r="I189" s="66"/>
      <x:c r="J189" s="194" t="str">
        <x:f>IF($A189="","",IFERROR(VLOOKUP($C189,Setup!$A$34:$D$533,2,FALSE),""))</x:f>
      </x:c>
      <x:c r="K189" s="194" t="str">
        <x:f>IF($A189="","",IFERROR(VLOOKUP($C189,Setup!$A$34:$D$533,3,FALSE),""))</x:f>
      </x:c>
      <x:c r="L189" s="206" t="str">
        <x:f>IF($A189="","",SUMIF(Depletion!$A$9:$A$306,$A189,Depletion!$E$9:$E$306))</x:f>
      </x:c>
      <x:c r="M189" s="194" t="str">
        <x:f>IF($A189="","",SUMIF(Depletion!$A$9:$A$306,$A189,Depletion!$C$9:$C$306))</x:f>
      </x:c>
      <x:c r="N189" s="206" t="str">
        <x:f>IF($A189="","",SUMIF(Depletion!$A$9:$A$306,$A189,Depletion!$I$9:$I$306))</x:f>
      </x:c>
      <x:c r="O189" s="206" t="str">
        <x:f>IF($A189="","",$L189-$N189)</x:f>
      </x:c>
      <x:c r="P189" s="210" t="str">
        <x:f>IF($A189="","",IFERROR($O189/$L189,0))</x:f>
      </x:c>
      <x:c r="Q189" s="206" t="str">
        <x:f>IF($A189="","",MAX($L189-$G189,0))</x:f>
      </x:c>
      <x:c r="R189" s="202" t="str">
        <x:f>IF($A189="","",IFERROR($B189+VLOOKUP($F189,Setup!$A$61:$B$80,2,FALSE),""))</x:f>
      </x:c>
      <x:c r="S189" s="194" t="str">
        <x:f>IF($A189="","",IF($L189=0,"Draft",IF($Q189&lt;=0,"Paid",IF($G189&gt;0,"Partial","Unpaid"))))</x:f>
      </x:c>
      <x:c r="T189" s="194" t="str">
        <x:f>IF($A189="","",IF($Q189&lt;=0,0,IF($R189="","",MAX(TODAY()-$R189,0))))</x:f>
      </x:c>
      <x:c r="U189" s="194" t="str">
        <x:f>IF($A189="","",IF($S189="Paid","Closed",IF($R189="","Review",IF(TODAY()&lt;=$R189,"Current",IF($T189&lt;=30,"1-30",IF($T189&lt;=60,"31-60",IF($T189&lt;=90,"61-90","90+")))))))</x:f>
      </x:c>
      <x:c r="V189" s="202" t="str">
        <x:f>IF($A189="","",IF(AND($S189="Paid",$H189&lt;&gt;""),$H189,""))</x:f>
      </x:c>
      <x:c r="W189" s="194" t="str">
        <x:f>IF($A189="","",IF(OR(COUNTIF($A$9:$A$256,$A189)&gt;1,$B189="",$C189="",$D189="",$E189="",$F189="",$J189="",$K189="",$L189&lt;=0,$G189&lt;0,$G189&gt;$L189,AND($S189="Paid",$H189="")),"REVIEW","OK"))</x:f>
      </x:c>
      <x:c r="X189" s="194" t="str">
        <x:f>IF($A189="","",LOWER($A189&amp;" "&amp;$C189&amp;" "&amp;$D189&amp;" "&amp;$S189&amp;" "&amp;$J189&amp;" "&amp;$K189&amp;" "&amp;$I189))</x:f>
      </x:c>
    </x:row>
    <x:row r="190">
      <x:c r="A190" s="66"/>
      <x:c r="B190" s="198"/>
      <x:c r="C190" s="66"/>
      <x:c r="D190" s="66"/>
      <x:c r="E190" s="66"/>
      <x:c r="F190" s="66"/>
      <x:c r="G190" s="74"/>
      <x:c r="H190" s="198"/>
      <x:c r="I190" s="66"/>
      <x:c r="J190" s="194" t="str">
        <x:f>IF($A190="","",IFERROR(VLOOKUP($C190,Setup!$A$34:$D$533,2,FALSE),""))</x:f>
      </x:c>
      <x:c r="K190" s="194" t="str">
        <x:f>IF($A190="","",IFERROR(VLOOKUP($C190,Setup!$A$34:$D$533,3,FALSE),""))</x:f>
      </x:c>
      <x:c r="L190" s="206" t="str">
        <x:f>IF($A190="","",SUMIF(Depletion!$A$9:$A$306,$A190,Depletion!$E$9:$E$306))</x:f>
      </x:c>
      <x:c r="M190" s="194" t="str">
        <x:f>IF($A190="","",SUMIF(Depletion!$A$9:$A$306,$A190,Depletion!$C$9:$C$306))</x:f>
      </x:c>
      <x:c r="N190" s="206" t="str">
        <x:f>IF($A190="","",SUMIF(Depletion!$A$9:$A$306,$A190,Depletion!$I$9:$I$306))</x:f>
      </x:c>
      <x:c r="O190" s="206" t="str">
        <x:f>IF($A190="","",$L190-$N190)</x:f>
      </x:c>
      <x:c r="P190" s="210" t="str">
        <x:f>IF($A190="","",IFERROR($O190/$L190,0))</x:f>
      </x:c>
      <x:c r="Q190" s="206" t="str">
        <x:f>IF($A190="","",MAX($L190-$G190,0))</x:f>
      </x:c>
      <x:c r="R190" s="202" t="str">
        <x:f>IF($A190="","",IFERROR($B190+VLOOKUP($F190,Setup!$A$61:$B$80,2,FALSE),""))</x:f>
      </x:c>
      <x:c r="S190" s="194" t="str">
        <x:f>IF($A190="","",IF($L190=0,"Draft",IF($Q190&lt;=0,"Paid",IF($G190&gt;0,"Partial","Unpaid"))))</x:f>
      </x:c>
      <x:c r="T190" s="194" t="str">
        <x:f>IF($A190="","",IF($Q190&lt;=0,0,IF($R190="","",MAX(TODAY()-$R190,0))))</x:f>
      </x:c>
      <x:c r="U190" s="194" t="str">
        <x:f>IF($A190="","",IF($S190="Paid","Closed",IF($R190="","Review",IF(TODAY()&lt;=$R190,"Current",IF($T190&lt;=30,"1-30",IF($T190&lt;=60,"31-60",IF($T190&lt;=90,"61-90","90+")))))))</x:f>
      </x:c>
      <x:c r="V190" s="202" t="str">
        <x:f>IF($A190="","",IF(AND($S190="Paid",$H190&lt;&gt;""),$H190,""))</x:f>
      </x:c>
      <x:c r="W190" s="194" t="str">
        <x:f>IF($A190="","",IF(OR(COUNTIF($A$9:$A$256,$A190)&gt;1,$B190="",$C190="",$D190="",$E190="",$F190="",$J190="",$K190="",$L190&lt;=0,$G190&lt;0,$G190&gt;$L190,AND($S190="Paid",$H190="")),"REVIEW","OK"))</x:f>
      </x:c>
      <x:c r="X190" s="194" t="str">
        <x:f>IF($A190="","",LOWER($A190&amp;" "&amp;$C190&amp;" "&amp;$D190&amp;" "&amp;$S190&amp;" "&amp;$J190&amp;" "&amp;$K190&amp;" "&amp;$I190))</x:f>
      </x:c>
    </x:row>
    <x:row r="191">
      <x:c r="A191" s="66"/>
      <x:c r="B191" s="198"/>
      <x:c r="C191" s="66"/>
      <x:c r="D191" s="66"/>
      <x:c r="E191" s="66"/>
      <x:c r="F191" s="66"/>
      <x:c r="G191" s="74"/>
      <x:c r="H191" s="198"/>
      <x:c r="I191" s="66"/>
      <x:c r="J191" s="194" t="str">
        <x:f>IF($A191="","",IFERROR(VLOOKUP($C191,Setup!$A$34:$D$533,2,FALSE),""))</x:f>
      </x:c>
      <x:c r="K191" s="194" t="str">
        <x:f>IF($A191="","",IFERROR(VLOOKUP($C191,Setup!$A$34:$D$533,3,FALSE),""))</x:f>
      </x:c>
      <x:c r="L191" s="206" t="str">
        <x:f>IF($A191="","",SUMIF(Depletion!$A$9:$A$306,$A191,Depletion!$E$9:$E$306))</x:f>
      </x:c>
      <x:c r="M191" s="194" t="str">
        <x:f>IF($A191="","",SUMIF(Depletion!$A$9:$A$306,$A191,Depletion!$C$9:$C$306))</x:f>
      </x:c>
      <x:c r="N191" s="206" t="str">
        <x:f>IF($A191="","",SUMIF(Depletion!$A$9:$A$306,$A191,Depletion!$I$9:$I$306))</x:f>
      </x:c>
      <x:c r="O191" s="206" t="str">
        <x:f>IF($A191="","",$L191-$N191)</x:f>
      </x:c>
      <x:c r="P191" s="210" t="str">
        <x:f>IF($A191="","",IFERROR($O191/$L191,0))</x:f>
      </x:c>
      <x:c r="Q191" s="206" t="str">
        <x:f>IF($A191="","",MAX($L191-$G191,0))</x:f>
      </x:c>
      <x:c r="R191" s="202" t="str">
        <x:f>IF($A191="","",IFERROR($B191+VLOOKUP($F191,Setup!$A$61:$B$80,2,FALSE),""))</x:f>
      </x:c>
      <x:c r="S191" s="194" t="str">
        <x:f>IF($A191="","",IF($L191=0,"Draft",IF($Q191&lt;=0,"Paid",IF($G191&gt;0,"Partial","Unpaid"))))</x:f>
      </x:c>
      <x:c r="T191" s="194" t="str">
        <x:f>IF($A191="","",IF($Q191&lt;=0,0,IF($R191="","",MAX(TODAY()-$R191,0))))</x:f>
      </x:c>
      <x:c r="U191" s="194" t="str">
        <x:f>IF($A191="","",IF($S191="Paid","Closed",IF($R191="","Review",IF(TODAY()&lt;=$R191,"Current",IF($T191&lt;=30,"1-30",IF($T191&lt;=60,"31-60",IF($T191&lt;=90,"61-90","90+")))))))</x:f>
      </x:c>
      <x:c r="V191" s="202" t="str">
        <x:f>IF($A191="","",IF(AND($S191="Paid",$H191&lt;&gt;""),$H191,""))</x:f>
      </x:c>
      <x:c r="W191" s="194" t="str">
        <x:f>IF($A191="","",IF(OR(COUNTIF($A$9:$A$256,$A191)&gt;1,$B191="",$C191="",$D191="",$E191="",$F191="",$J191="",$K191="",$L191&lt;=0,$G191&lt;0,$G191&gt;$L191,AND($S191="Paid",$H191="")),"REVIEW","OK"))</x:f>
      </x:c>
      <x:c r="X191" s="194" t="str">
        <x:f>IF($A191="","",LOWER($A191&amp;" "&amp;$C191&amp;" "&amp;$D191&amp;" "&amp;$S191&amp;" "&amp;$J191&amp;" "&amp;$K191&amp;" "&amp;$I191))</x:f>
      </x:c>
    </x:row>
    <x:row r="192">
      <x:c r="A192" s="66"/>
      <x:c r="B192" s="198"/>
      <x:c r="C192" s="66"/>
      <x:c r="D192" s="66"/>
      <x:c r="E192" s="66"/>
      <x:c r="F192" s="66"/>
      <x:c r="G192" s="74"/>
      <x:c r="H192" s="198"/>
      <x:c r="I192" s="66"/>
      <x:c r="J192" s="194" t="str">
        <x:f>IF($A192="","",IFERROR(VLOOKUP($C192,Setup!$A$34:$D$533,2,FALSE),""))</x:f>
      </x:c>
      <x:c r="K192" s="194" t="str">
        <x:f>IF($A192="","",IFERROR(VLOOKUP($C192,Setup!$A$34:$D$533,3,FALSE),""))</x:f>
      </x:c>
      <x:c r="L192" s="206" t="str">
        <x:f>IF($A192="","",SUMIF(Depletion!$A$9:$A$306,$A192,Depletion!$E$9:$E$306))</x:f>
      </x:c>
      <x:c r="M192" s="194" t="str">
        <x:f>IF($A192="","",SUMIF(Depletion!$A$9:$A$306,$A192,Depletion!$C$9:$C$306))</x:f>
      </x:c>
      <x:c r="N192" s="206" t="str">
        <x:f>IF($A192="","",SUMIF(Depletion!$A$9:$A$306,$A192,Depletion!$I$9:$I$306))</x:f>
      </x:c>
      <x:c r="O192" s="206" t="str">
        <x:f>IF($A192="","",$L192-$N192)</x:f>
      </x:c>
      <x:c r="P192" s="210" t="str">
        <x:f>IF($A192="","",IFERROR($O192/$L192,0))</x:f>
      </x:c>
      <x:c r="Q192" s="206" t="str">
        <x:f>IF($A192="","",MAX($L192-$G192,0))</x:f>
      </x:c>
      <x:c r="R192" s="202" t="str">
        <x:f>IF($A192="","",IFERROR($B192+VLOOKUP($F192,Setup!$A$61:$B$80,2,FALSE),""))</x:f>
      </x:c>
      <x:c r="S192" s="194" t="str">
        <x:f>IF($A192="","",IF($L192=0,"Draft",IF($Q192&lt;=0,"Paid",IF($G192&gt;0,"Partial","Unpaid"))))</x:f>
      </x:c>
      <x:c r="T192" s="194" t="str">
        <x:f>IF($A192="","",IF($Q192&lt;=0,0,IF($R192="","",MAX(TODAY()-$R192,0))))</x:f>
      </x:c>
      <x:c r="U192" s="194" t="str">
        <x:f>IF($A192="","",IF($S192="Paid","Closed",IF($R192="","Review",IF(TODAY()&lt;=$R192,"Current",IF($T192&lt;=30,"1-30",IF($T192&lt;=60,"31-60",IF($T192&lt;=90,"61-90","90+")))))))</x:f>
      </x:c>
      <x:c r="V192" s="202" t="str">
        <x:f>IF($A192="","",IF(AND($S192="Paid",$H192&lt;&gt;""),$H192,""))</x:f>
      </x:c>
      <x:c r="W192" s="194" t="str">
        <x:f>IF($A192="","",IF(OR(COUNTIF($A$9:$A$256,$A192)&gt;1,$B192="",$C192="",$D192="",$E192="",$F192="",$J192="",$K192="",$L192&lt;=0,$G192&lt;0,$G192&gt;$L192,AND($S192="Paid",$H192="")),"REVIEW","OK"))</x:f>
      </x:c>
      <x:c r="X192" s="194" t="str">
        <x:f>IF($A192="","",LOWER($A192&amp;" "&amp;$C192&amp;" "&amp;$D192&amp;" "&amp;$S192&amp;" "&amp;$J192&amp;" "&amp;$K192&amp;" "&amp;$I192))</x:f>
      </x:c>
    </x:row>
    <x:row r="193">
      <x:c r="A193" s="66"/>
      <x:c r="B193" s="198"/>
      <x:c r="C193" s="66"/>
      <x:c r="D193" s="66"/>
      <x:c r="E193" s="66"/>
      <x:c r="F193" s="66"/>
      <x:c r="G193" s="74"/>
      <x:c r="H193" s="198"/>
      <x:c r="I193" s="66"/>
      <x:c r="J193" s="194" t="str">
        <x:f>IF($A193="","",IFERROR(VLOOKUP($C193,Setup!$A$34:$D$533,2,FALSE),""))</x:f>
      </x:c>
      <x:c r="K193" s="194" t="str">
        <x:f>IF($A193="","",IFERROR(VLOOKUP($C193,Setup!$A$34:$D$533,3,FALSE),""))</x:f>
      </x:c>
      <x:c r="L193" s="206" t="str">
        <x:f>IF($A193="","",SUMIF(Depletion!$A$9:$A$306,$A193,Depletion!$E$9:$E$306))</x:f>
      </x:c>
      <x:c r="M193" s="194" t="str">
        <x:f>IF($A193="","",SUMIF(Depletion!$A$9:$A$306,$A193,Depletion!$C$9:$C$306))</x:f>
      </x:c>
      <x:c r="N193" s="206" t="str">
        <x:f>IF($A193="","",SUMIF(Depletion!$A$9:$A$306,$A193,Depletion!$I$9:$I$306))</x:f>
      </x:c>
      <x:c r="O193" s="206" t="str">
        <x:f>IF($A193="","",$L193-$N193)</x:f>
      </x:c>
      <x:c r="P193" s="210" t="str">
        <x:f>IF($A193="","",IFERROR($O193/$L193,0))</x:f>
      </x:c>
      <x:c r="Q193" s="206" t="str">
        <x:f>IF($A193="","",MAX($L193-$G193,0))</x:f>
      </x:c>
      <x:c r="R193" s="202" t="str">
        <x:f>IF($A193="","",IFERROR($B193+VLOOKUP($F193,Setup!$A$61:$B$80,2,FALSE),""))</x:f>
      </x:c>
      <x:c r="S193" s="194" t="str">
        <x:f>IF($A193="","",IF($L193=0,"Draft",IF($Q193&lt;=0,"Paid",IF($G193&gt;0,"Partial","Unpaid"))))</x:f>
      </x:c>
      <x:c r="T193" s="194" t="str">
        <x:f>IF($A193="","",IF($Q193&lt;=0,0,IF($R193="","",MAX(TODAY()-$R193,0))))</x:f>
      </x:c>
      <x:c r="U193" s="194" t="str">
        <x:f>IF($A193="","",IF($S193="Paid","Closed",IF($R193="","Review",IF(TODAY()&lt;=$R193,"Current",IF($T193&lt;=30,"1-30",IF($T193&lt;=60,"31-60",IF($T193&lt;=90,"61-90","90+")))))))</x:f>
      </x:c>
      <x:c r="V193" s="202" t="str">
        <x:f>IF($A193="","",IF(AND($S193="Paid",$H193&lt;&gt;""),$H193,""))</x:f>
      </x:c>
      <x:c r="W193" s="194" t="str">
        <x:f>IF($A193="","",IF(OR(COUNTIF($A$9:$A$256,$A193)&gt;1,$B193="",$C193="",$D193="",$E193="",$F193="",$J193="",$K193="",$L193&lt;=0,$G193&lt;0,$G193&gt;$L193,AND($S193="Paid",$H193="")),"REVIEW","OK"))</x:f>
      </x:c>
      <x:c r="X193" s="194" t="str">
        <x:f>IF($A193="","",LOWER($A193&amp;" "&amp;$C193&amp;" "&amp;$D193&amp;" "&amp;$S193&amp;" "&amp;$J193&amp;" "&amp;$K193&amp;" "&amp;$I193))</x:f>
      </x:c>
    </x:row>
    <x:row r="194">
      <x:c r="A194" s="66"/>
      <x:c r="B194" s="198"/>
      <x:c r="C194" s="66"/>
      <x:c r="D194" s="66"/>
      <x:c r="E194" s="66"/>
      <x:c r="F194" s="66"/>
      <x:c r="G194" s="74"/>
      <x:c r="H194" s="198"/>
      <x:c r="I194" s="66"/>
      <x:c r="J194" s="194" t="str">
        <x:f>IF($A194="","",IFERROR(VLOOKUP($C194,Setup!$A$34:$D$533,2,FALSE),""))</x:f>
      </x:c>
      <x:c r="K194" s="194" t="str">
        <x:f>IF($A194="","",IFERROR(VLOOKUP($C194,Setup!$A$34:$D$533,3,FALSE),""))</x:f>
      </x:c>
      <x:c r="L194" s="206" t="str">
        <x:f>IF($A194="","",SUMIF(Depletion!$A$9:$A$306,$A194,Depletion!$E$9:$E$306))</x:f>
      </x:c>
      <x:c r="M194" s="194" t="str">
        <x:f>IF($A194="","",SUMIF(Depletion!$A$9:$A$306,$A194,Depletion!$C$9:$C$306))</x:f>
      </x:c>
      <x:c r="N194" s="206" t="str">
        <x:f>IF($A194="","",SUMIF(Depletion!$A$9:$A$306,$A194,Depletion!$I$9:$I$306))</x:f>
      </x:c>
      <x:c r="O194" s="206" t="str">
        <x:f>IF($A194="","",$L194-$N194)</x:f>
      </x:c>
      <x:c r="P194" s="210" t="str">
        <x:f>IF($A194="","",IFERROR($O194/$L194,0))</x:f>
      </x:c>
      <x:c r="Q194" s="206" t="str">
        <x:f>IF($A194="","",MAX($L194-$G194,0))</x:f>
      </x:c>
      <x:c r="R194" s="202" t="str">
        <x:f>IF($A194="","",IFERROR($B194+VLOOKUP($F194,Setup!$A$61:$B$80,2,FALSE),""))</x:f>
      </x:c>
      <x:c r="S194" s="194" t="str">
        <x:f>IF($A194="","",IF($L194=0,"Draft",IF($Q194&lt;=0,"Paid",IF($G194&gt;0,"Partial","Unpaid"))))</x:f>
      </x:c>
      <x:c r="T194" s="194" t="str">
        <x:f>IF($A194="","",IF($Q194&lt;=0,0,IF($R194="","",MAX(TODAY()-$R194,0))))</x:f>
      </x:c>
      <x:c r="U194" s="194" t="str">
        <x:f>IF($A194="","",IF($S194="Paid","Closed",IF($R194="","Review",IF(TODAY()&lt;=$R194,"Current",IF($T194&lt;=30,"1-30",IF($T194&lt;=60,"31-60",IF($T194&lt;=90,"61-90","90+")))))))</x:f>
      </x:c>
      <x:c r="V194" s="202" t="str">
        <x:f>IF($A194="","",IF(AND($S194="Paid",$H194&lt;&gt;""),$H194,""))</x:f>
      </x:c>
      <x:c r="W194" s="194" t="str">
        <x:f>IF($A194="","",IF(OR(COUNTIF($A$9:$A$256,$A194)&gt;1,$B194="",$C194="",$D194="",$E194="",$F194="",$J194="",$K194="",$L194&lt;=0,$G194&lt;0,$G194&gt;$L194,AND($S194="Paid",$H194="")),"REVIEW","OK"))</x:f>
      </x:c>
      <x:c r="X194" s="194" t="str">
        <x:f>IF($A194="","",LOWER($A194&amp;" "&amp;$C194&amp;" "&amp;$D194&amp;" "&amp;$S194&amp;" "&amp;$J194&amp;" "&amp;$K194&amp;" "&amp;$I194))</x:f>
      </x:c>
    </x:row>
    <x:row r="195">
      <x:c r="A195" s="66"/>
      <x:c r="B195" s="198"/>
      <x:c r="C195" s="66"/>
      <x:c r="D195" s="66"/>
      <x:c r="E195" s="66"/>
      <x:c r="F195" s="66"/>
      <x:c r="G195" s="74"/>
      <x:c r="H195" s="198"/>
      <x:c r="I195" s="66"/>
      <x:c r="J195" s="194" t="str">
        <x:f>IF($A195="","",IFERROR(VLOOKUP($C195,Setup!$A$34:$D$533,2,FALSE),""))</x:f>
      </x:c>
      <x:c r="K195" s="194" t="str">
        <x:f>IF($A195="","",IFERROR(VLOOKUP($C195,Setup!$A$34:$D$533,3,FALSE),""))</x:f>
      </x:c>
      <x:c r="L195" s="206" t="str">
        <x:f>IF($A195="","",SUMIF(Depletion!$A$9:$A$306,$A195,Depletion!$E$9:$E$306))</x:f>
      </x:c>
      <x:c r="M195" s="194" t="str">
        <x:f>IF($A195="","",SUMIF(Depletion!$A$9:$A$306,$A195,Depletion!$C$9:$C$306))</x:f>
      </x:c>
      <x:c r="N195" s="206" t="str">
        <x:f>IF($A195="","",SUMIF(Depletion!$A$9:$A$306,$A195,Depletion!$I$9:$I$306))</x:f>
      </x:c>
      <x:c r="O195" s="206" t="str">
        <x:f>IF($A195="","",$L195-$N195)</x:f>
      </x:c>
      <x:c r="P195" s="210" t="str">
        <x:f>IF($A195="","",IFERROR($O195/$L195,0))</x:f>
      </x:c>
      <x:c r="Q195" s="206" t="str">
        <x:f>IF($A195="","",MAX($L195-$G195,0))</x:f>
      </x:c>
      <x:c r="R195" s="202" t="str">
        <x:f>IF($A195="","",IFERROR($B195+VLOOKUP($F195,Setup!$A$61:$B$80,2,FALSE),""))</x:f>
      </x:c>
      <x:c r="S195" s="194" t="str">
        <x:f>IF($A195="","",IF($L195=0,"Draft",IF($Q195&lt;=0,"Paid",IF($G195&gt;0,"Partial","Unpaid"))))</x:f>
      </x:c>
      <x:c r="T195" s="194" t="str">
        <x:f>IF($A195="","",IF($Q195&lt;=0,0,IF($R195="","",MAX(TODAY()-$R195,0))))</x:f>
      </x:c>
      <x:c r="U195" s="194" t="str">
        <x:f>IF($A195="","",IF($S195="Paid","Closed",IF($R195="","Review",IF(TODAY()&lt;=$R195,"Current",IF($T195&lt;=30,"1-30",IF($T195&lt;=60,"31-60",IF($T195&lt;=90,"61-90","90+")))))))</x:f>
      </x:c>
      <x:c r="V195" s="202" t="str">
        <x:f>IF($A195="","",IF(AND($S195="Paid",$H195&lt;&gt;""),$H195,""))</x:f>
      </x:c>
      <x:c r="W195" s="194" t="str">
        <x:f>IF($A195="","",IF(OR(COUNTIF($A$9:$A$256,$A195)&gt;1,$B195="",$C195="",$D195="",$E195="",$F195="",$J195="",$K195="",$L195&lt;=0,$G195&lt;0,$G195&gt;$L195,AND($S195="Paid",$H195="")),"REVIEW","OK"))</x:f>
      </x:c>
      <x:c r="X195" s="194" t="str">
        <x:f>IF($A195="","",LOWER($A195&amp;" "&amp;$C195&amp;" "&amp;$D195&amp;" "&amp;$S195&amp;" "&amp;$J195&amp;" "&amp;$K195&amp;" "&amp;$I195))</x:f>
      </x:c>
    </x:row>
    <x:row r="196">
      <x:c r="A196" s="66"/>
      <x:c r="B196" s="198"/>
      <x:c r="C196" s="66"/>
      <x:c r="D196" s="66"/>
      <x:c r="E196" s="66"/>
      <x:c r="F196" s="66"/>
      <x:c r="G196" s="74"/>
      <x:c r="H196" s="198"/>
      <x:c r="I196" s="66"/>
      <x:c r="J196" s="194" t="str">
        <x:f>IF($A196="","",IFERROR(VLOOKUP($C196,Setup!$A$34:$D$533,2,FALSE),""))</x:f>
      </x:c>
      <x:c r="K196" s="194" t="str">
        <x:f>IF($A196="","",IFERROR(VLOOKUP($C196,Setup!$A$34:$D$533,3,FALSE),""))</x:f>
      </x:c>
      <x:c r="L196" s="206" t="str">
        <x:f>IF($A196="","",SUMIF(Depletion!$A$9:$A$306,$A196,Depletion!$E$9:$E$306))</x:f>
      </x:c>
      <x:c r="M196" s="194" t="str">
        <x:f>IF($A196="","",SUMIF(Depletion!$A$9:$A$306,$A196,Depletion!$C$9:$C$306))</x:f>
      </x:c>
      <x:c r="N196" s="206" t="str">
        <x:f>IF($A196="","",SUMIF(Depletion!$A$9:$A$306,$A196,Depletion!$I$9:$I$306))</x:f>
      </x:c>
      <x:c r="O196" s="206" t="str">
        <x:f>IF($A196="","",$L196-$N196)</x:f>
      </x:c>
      <x:c r="P196" s="210" t="str">
        <x:f>IF($A196="","",IFERROR($O196/$L196,0))</x:f>
      </x:c>
      <x:c r="Q196" s="206" t="str">
        <x:f>IF($A196="","",MAX($L196-$G196,0))</x:f>
      </x:c>
      <x:c r="R196" s="202" t="str">
        <x:f>IF($A196="","",IFERROR($B196+VLOOKUP($F196,Setup!$A$61:$B$80,2,FALSE),""))</x:f>
      </x:c>
      <x:c r="S196" s="194" t="str">
        <x:f>IF($A196="","",IF($L196=0,"Draft",IF($Q196&lt;=0,"Paid",IF($G196&gt;0,"Partial","Unpaid"))))</x:f>
      </x:c>
      <x:c r="T196" s="194" t="str">
        <x:f>IF($A196="","",IF($Q196&lt;=0,0,IF($R196="","",MAX(TODAY()-$R196,0))))</x:f>
      </x:c>
      <x:c r="U196" s="194" t="str">
        <x:f>IF($A196="","",IF($S196="Paid","Closed",IF($R196="","Review",IF(TODAY()&lt;=$R196,"Current",IF($T196&lt;=30,"1-30",IF($T196&lt;=60,"31-60",IF($T196&lt;=90,"61-90","90+")))))))</x:f>
      </x:c>
      <x:c r="V196" s="202" t="str">
        <x:f>IF($A196="","",IF(AND($S196="Paid",$H196&lt;&gt;""),$H196,""))</x:f>
      </x:c>
      <x:c r="W196" s="194" t="str">
        <x:f>IF($A196="","",IF(OR(COUNTIF($A$9:$A$256,$A196)&gt;1,$B196="",$C196="",$D196="",$E196="",$F196="",$J196="",$K196="",$L196&lt;=0,$G196&lt;0,$G196&gt;$L196,AND($S196="Paid",$H196="")),"REVIEW","OK"))</x:f>
      </x:c>
      <x:c r="X196" s="194" t="str">
        <x:f>IF($A196="","",LOWER($A196&amp;" "&amp;$C196&amp;" "&amp;$D196&amp;" "&amp;$S196&amp;" "&amp;$J196&amp;" "&amp;$K196&amp;" "&amp;$I196))</x:f>
      </x:c>
    </x:row>
    <x:row r="197">
      <x:c r="A197" s="66"/>
      <x:c r="B197" s="198"/>
      <x:c r="C197" s="66"/>
      <x:c r="D197" s="66"/>
      <x:c r="E197" s="66"/>
      <x:c r="F197" s="66"/>
      <x:c r="G197" s="74"/>
      <x:c r="H197" s="198"/>
      <x:c r="I197" s="66"/>
      <x:c r="J197" s="194" t="str">
        <x:f>IF($A197="","",IFERROR(VLOOKUP($C197,Setup!$A$34:$D$533,2,FALSE),""))</x:f>
      </x:c>
      <x:c r="K197" s="194" t="str">
        <x:f>IF($A197="","",IFERROR(VLOOKUP($C197,Setup!$A$34:$D$533,3,FALSE),""))</x:f>
      </x:c>
      <x:c r="L197" s="206" t="str">
        <x:f>IF($A197="","",SUMIF(Depletion!$A$9:$A$306,$A197,Depletion!$E$9:$E$306))</x:f>
      </x:c>
      <x:c r="M197" s="194" t="str">
        <x:f>IF($A197="","",SUMIF(Depletion!$A$9:$A$306,$A197,Depletion!$C$9:$C$306))</x:f>
      </x:c>
      <x:c r="N197" s="206" t="str">
        <x:f>IF($A197="","",SUMIF(Depletion!$A$9:$A$306,$A197,Depletion!$I$9:$I$306))</x:f>
      </x:c>
      <x:c r="O197" s="206" t="str">
        <x:f>IF($A197="","",$L197-$N197)</x:f>
      </x:c>
      <x:c r="P197" s="210" t="str">
        <x:f>IF($A197="","",IFERROR($O197/$L197,0))</x:f>
      </x:c>
      <x:c r="Q197" s="206" t="str">
        <x:f>IF($A197="","",MAX($L197-$G197,0))</x:f>
      </x:c>
      <x:c r="R197" s="202" t="str">
        <x:f>IF($A197="","",IFERROR($B197+VLOOKUP($F197,Setup!$A$61:$B$80,2,FALSE),""))</x:f>
      </x:c>
      <x:c r="S197" s="194" t="str">
        <x:f>IF($A197="","",IF($L197=0,"Draft",IF($Q197&lt;=0,"Paid",IF($G197&gt;0,"Partial","Unpaid"))))</x:f>
      </x:c>
      <x:c r="T197" s="194" t="str">
        <x:f>IF($A197="","",IF($Q197&lt;=0,0,IF($R197="","",MAX(TODAY()-$R197,0))))</x:f>
      </x:c>
      <x:c r="U197" s="194" t="str">
        <x:f>IF($A197="","",IF($S197="Paid","Closed",IF($R197="","Review",IF(TODAY()&lt;=$R197,"Current",IF($T197&lt;=30,"1-30",IF($T197&lt;=60,"31-60",IF($T197&lt;=90,"61-90","90+")))))))</x:f>
      </x:c>
      <x:c r="V197" s="202" t="str">
        <x:f>IF($A197="","",IF(AND($S197="Paid",$H197&lt;&gt;""),$H197,""))</x:f>
      </x:c>
      <x:c r="W197" s="194" t="str">
        <x:f>IF($A197="","",IF(OR(COUNTIF($A$9:$A$256,$A197)&gt;1,$B197="",$C197="",$D197="",$E197="",$F197="",$J197="",$K197="",$L197&lt;=0,$G197&lt;0,$G197&gt;$L197,AND($S197="Paid",$H197="")),"REVIEW","OK"))</x:f>
      </x:c>
      <x:c r="X197" s="194" t="str">
        <x:f>IF($A197="","",LOWER($A197&amp;" "&amp;$C197&amp;" "&amp;$D197&amp;" "&amp;$S197&amp;" "&amp;$J197&amp;" "&amp;$K197&amp;" "&amp;$I197))</x:f>
      </x:c>
    </x:row>
    <x:row r="198">
      <x:c r="A198" s="66"/>
      <x:c r="B198" s="198"/>
      <x:c r="C198" s="66"/>
      <x:c r="D198" s="66"/>
      <x:c r="E198" s="66"/>
      <x:c r="F198" s="66"/>
      <x:c r="G198" s="74"/>
      <x:c r="H198" s="198"/>
      <x:c r="I198" s="66"/>
      <x:c r="J198" s="194" t="str">
        <x:f>IF($A198="","",IFERROR(VLOOKUP($C198,Setup!$A$34:$D$533,2,FALSE),""))</x:f>
      </x:c>
      <x:c r="K198" s="194" t="str">
        <x:f>IF($A198="","",IFERROR(VLOOKUP($C198,Setup!$A$34:$D$533,3,FALSE),""))</x:f>
      </x:c>
      <x:c r="L198" s="206" t="str">
        <x:f>IF($A198="","",SUMIF(Depletion!$A$9:$A$306,$A198,Depletion!$E$9:$E$306))</x:f>
      </x:c>
      <x:c r="M198" s="194" t="str">
        <x:f>IF($A198="","",SUMIF(Depletion!$A$9:$A$306,$A198,Depletion!$C$9:$C$306))</x:f>
      </x:c>
      <x:c r="N198" s="206" t="str">
        <x:f>IF($A198="","",SUMIF(Depletion!$A$9:$A$306,$A198,Depletion!$I$9:$I$306))</x:f>
      </x:c>
      <x:c r="O198" s="206" t="str">
        <x:f>IF($A198="","",$L198-$N198)</x:f>
      </x:c>
      <x:c r="P198" s="210" t="str">
        <x:f>IF($A198="","",IFERROR($O198/$L198,0))</x:f>
      </x:c>
      <x:c r="Q198" s="206" t="str">
        <x:f>IF($A198="","",MAX($L198-$G198,0))</x:f>
      </x:c>
      <x:c r="R198" s="202" t="str">
        <x:f>IF($A198="","",IFERROR($B198+VLOOKUP($F198,Setup!$A$61:$B$80,2,FALSE),""))</x:f>
      </x:c>
      <x:c r="S198" s="194" t="str">
        <x:f>IF($A198="","",IF($L198=0,"Draft",IF($Q198&lt;=0,"Paid",IF($G198&gt;0,"Partial","Unpaid"))))</x:f>
      </x:c>
      <x:c r="T198" s="194" t="str">
        <x:f>IF($A198="","",IF($Q198&lt;=0,0,IF($R198="","",MAX(TODAY()-$R198,0))))</x:f>
      </x:c>
      <x:c r="U198" s="194" t="str">
        <x:f>IF($A198="","",IF($S198="Paid","Closed",IF($R198="","Review",IF(TODAY()&lt;=$R198,"Current",IF($T198&lt;=30,"1-30",IF($T198&lt;=60,"31-60",IF($T198&lt;=90,"61-90","90+")))))))</x:f>
      </x:c>
      <x:c r="V198" s="202" t="str">
        <x:f>IF($A198="","",IF(AND($S198="Paid",$H198&lt;&gt;""),$H198,""))</x:f>
      </x:c>
      <x:c r="W198" s="194" t="str">
        <x:f>IF($A198="","",IF(OR(COUNTIF($A$9:$A$256,$A198)&gt;1,$B198="",$C198="",$D198="",$E198="",$F198="",$J198="",$K198="",$L198&lt;=0,$G198&lt;0,$G198&gt;$L198,AND($S198="Paid",$H198="")),"REVIEW","OK"))</x:f>
      </x:c>
      <x:c r="X198" s="194" t="str">
        <x:f>IF($A198="","",LOWER($A198&amp;" "&amp;$C198&amp;" "&amp;$D198&amp;" "&amp;$S198&amp;" "&amp;$J198&amp;" "&amp;$K198&amp;" "&amp;$I198))</x:f>
      </x:c>
    </x:row>
    <x:row r="199">
      <x:c r="A199" s="66"/>
      <x:c r="B199" s="198"/>
      <x:c r="C199" s="66"/>
      <x:c r="D199" s="66"/>
      <x:c r="E199" s="66"/>
      <x:c r="F199" s="66"/>
      <x:c r="G199" s="74"/>
      <x:c r="H199" s="198"/>
      <x:c r="I199" s="66"/>
      <x:c r="J199" s="194" t="str">
        <x:f>IF($A199="","",IFERROR(VLOOKUP($C199,Setup!$A$34:$D$533,2,FALSE),""))</x:f>
      </x:c>
      <x:c r="K199" s="194" t="str">
        <x:f>IF($A199="","",IFERROR(VLOOKUP($C199,Setup!$A$34:$D$533,3,FALSE),""))</x:f>
      </x:c>
      <x:c r="L199" s="206" t="str">
        <x:f>IF($A199="","",SUMIF(Depletion!$A$9:$A$306,$A199,Depletion!$E$9:$E$306))</x:f>
      </x:c>
      <x:c r="M199" s="194" t="str">
        <x:f>IF($A199="","",SUMIF(Depletion!$A$9:$A$306,$A199,Depletion!$C$9:$C$306))</x:f>
      </x:c>
      <x:c r="N199" s="206" t="str">
        <x:f>IF($A199="","",SUMIF(Depletion!$A$9:$A$306,$A199,Depletion!$I$9:$I$306))</x:f>
      </x:c>
      <x:c r="O199" s="206" t="str">
        <x:f>IF($A199="","",$L199-$N199)</x:f>
      </x:c>
      <x:c r="P199" s="210" t="str">
        <x:f>IF($A199="","",IFERROR($O199/$L199,0))</x:f>
      </x:c>
      <x:c r="Q199" s="206" t="str">
        <x:f>IF($A199="","",MAX($L199-$G199,0))</x:f>
      </x:c>
      <x:c r="R199" s="202" t="str">
        <x:f>IF($A199="","",IFERROR($B199+VLOOKUP($F199,Setup!$A$61:$B$80,2,FALSE),""))</x:f>
      </x:c>
      <x:c r="S199" s="194" t="str">
        <x:f>IF($A199="","",IF($L199=0,"Draft",IF($Q199&lt;=0,"Paid",IF($G199&gt;0,"Partial","Unpaid"))))</x:f>
      </x:c>
      <x:c r="T199" s="194" t="str">
        <x:f>IF($A199="","",IF($Q199&lt;=0,0,IF($R199="","",MAX(TODAY()-$R199,0))))</x:f>
      </x:c>
      <x:c r="U199" s="194" t="str">
        <x:f>IF($A199="","",IF($S199="Paid","Closed",IF($R199="","Review",IF(TODAY()&lt;=$R199,"Current",IF($T199&lt;=30,"1-30",IF($T199&lt;=60,"31-60",IF($T199&lt;=90,"61-90","90+")))))))</x:f>
      </x:c>
      <x:c r="V199" s="202" t="str">
        <x:f>IF($A199="","",IF(AND($S199="Paid",$H199&lt;&gt;""),$H199,""))</x:f>
      </x:c>
      <x:c r="W199" s="194" t="str">
        <x:f>IF($A199="","",IF(OR(COUNTIF($A$9:$A$256,$A199)&gt;1,$B199="",$C199="",$D199="",$E199="",$F199="",$J199="",$K199="",$L199&lt;=0,$G199&lt;0,$G199&gt;$L199,AND($S199="Paid",$H199="")),"REVIEW","OK"))</x:f>
      </x:c>
      <x:c r="X199" s="194" t="str">
        <x:f>IF($A199="","",LOWER($A199&amp;" "&amp;$C199&amp;" "&amp;$D199&amp;" "&amp;$S199&amp;" "&amp;$J199&amp;" "&amp;$K199&amp;" "&amp;$I199))</x:f>
      </x:c>
    </x:row>
    <x:row r="200">
      <x:c r="A200" s="66"/>
      <x:c r="B200" s="198"/>
      <x:c r="C200" s="66"/>
      <x:c r="D200" s="66"/>
      <x:c r="E200" s="66"/>
      <x:c r="F200" s="66"/>
      <x:c r="G200" s="74"/>
      <x:c r="H200" s="198"/>
      <x:c r="I200" s="66"/>
      <x:c r="J200" s="194" t="str">
        <x:f>IF($A200="","",IFERROR(VLOOKUP($C200,Setup!$A$34:$D$533,2,FALSE),""))</x:f>
      </x:c>
      <x:c r="K200" s="194" t="str">
        <x:f>IF($A200="","",IFERROR(VLOOKUP($C200,Setup!$A$34:$D$533,3,FALSE),""))</x:f>
      </x:c>
      <x:c r="L200" s="206" t="str">
        <x:f>IF($A200="","",SUMIF(Depletion!$A$9:$A$306,$A200,Depletion!$E$9:$E$306))</x:f>
      </x:c>
      <x:c r="M200" s="194" t="str">
        <x:f>IF($A200="","",SUMIF(Depletion!$A$9:$A$306,$A200,Depletion!$C$9:$C$306))</x:f>
      </x:c>
      <x:c r="N200" s="206" t="str">
        <x:f>IF($A200="","",SUMIF(Depletion!$A$9:$A$306,$A200,Depletion!$I$9:$I$306))</x:f>
      </x:c>
      <x:c r="O200" s="206" t="str">
        <x:f>IF($A200="","",$L200-$N200)</x:f>
      </x:c>
      <x:c r="P200" s="210" t="str">
        <x:f>IF($A200="","",IFERROR($O200/$L200,0))</x:f>
      </x:c>
      <x:c r="Q200" s="206" t="str">
        <x:f>IF($A200="","",MAX($L200-$G200,0))</x:f>
      </x:c>
      <x:c r="R200" s="202" t="str">
        <x:f>IF($A200="","",IFERROR($B200+VLOOKUP($F200,Setup!$A$61:$B$80,2,FALSE),""))</x:f>
      </x:c>
      <x:c r="S200" s="194" t="str">
        <x:f>IF($A200="","",IF($L200=0,"Draft",IF($Q200&lt;=0,"Paid",IF($G200&gt;0,"Partial","Unpaid"))))</x:f>
      </x:c>
      <x:c r="T200" s="194" t="str">
        <x:f>IF($A200="","",IF($Q200&lt;=0,0,IF($R200="","",MAX(TODAY()-$R200,0))))</x:f>
      </x:c>
      <x:c r="U200" s="194" t="str">
        <x:f>IF($A200="","",IF($S200="Paid","Closed",IF($R200="","Review",IF(TODAY()&lt;=$R200,"Current",IF($T200&lt;=30,"1-30",IF($T200&lt;=60,"31-60",IF($T200&lt;=90,"61-90","90+")))))))</x:f>
      </x:c>
      <x:c r="V200" s="202" t="str">
        <x:f>IF($A200="","",IF(AND($S200="Paid",$H200&lt;&gt;""),$H200,""))</x:f>
      </x:c>
      <x:c r="W200" s="194" t="str">
        <x:f>IF($A200="","",IF(OR(COUNTIF($A$9:$A$256,$A200)&gt;1,$B200="",$C200="",$D200="",$E200="",$F200="",$J200="",$K200="",$L200&lt;=0,$G200&lt;0,$G200&gt;$L200,AND($S200="Paid",$H200="")),"REVIEW","OK"))</x:f>
      </x:c>
      <x:c r="X200" s="194" t="str">
        <x:f>IF($A200="","",LOWER($A200&amp;" "&amp;$C200&amp;" "&amp;$D200&amp;" "&amp;$S200&amp;" "&amp;$J200&amp;" "&amp;$K200&amp;" "&amp;$I200))</x:f>
      </x:c>
    </x:row>
    <x:row r="201">
      <x:c r="A201" s="66"/>
      <x:c r="B201" s="198"/>
      <x:c r="C201" s="66"/>
      <x:c r="D201" s="66"/>
      <x:c r="E201" s="66"/>
      <x:c r="F201" s="66"/>
      <x:c r="G201" s="74"/>
      <x:c r="H201" s="198"/>
      <x:c r="I201" s="66"/>
      <x:c r="J201" s="194" t="str">
        <x:f>IF($A201="","",IFERROR(VLOOKUP($C201,Setup!$A$34:$D$533,2,FALSE),""))</x:f>
      </x:c>
      <x:c r="K201" s="194" t="str">
        <x:f>IF($A201="","",IFERROR(VLOOKUP($C201,Setup!$A$34:$D$533,3,FALSE),""))</x:f>
      </x:c>
      <x:c r="L201" s="206" t="str">
        <x:f>IF($A201="","",SUMIF(Depletion!$A$9:$A$306,$A201,Depletion!$E$9:$E$306))</x:f>
      </x:c>
      <x:c r="M201" s="194" t="str">
        <x:f>IF($A201="","",SUMIF(Depletion!$A$9:$A$306,$A201,Depletion!$C$9:$C$306))</x:f>
      </x:c>
      <x:c r="N201" s="206" t="str">
        <x:f>IF($A201="","",SUMIF(Depletion!$A$9:$A$306,$A201,Depletion!$I$9:$I$306))</x:f>
      </x:c>
      <x:c r="O201" s="206" t="str">
        <x:f>IF($A201="","",$L201-$N201)</x:f>
      </x:c>
      <x:c r="P201" s="210" t="str">
        <x:f>IF($A201="","",IFERROR($O201/$L201,0))</x:f>
      </x:c>
      <x:c r="Q201" s="206" t="str">
        <x:f>IF($A201="","",MAX($L201-$G201,0))</x:f>
      </x:c>
      <x:c r="R201" s="202" t="str">
        <x:f>IF($A201="","",IFERROR($B201+VLOOKUP($F201,Setup!$A$61:$B$80,2,FALSE),""))</x:f>
      </x:c>
      <x:c r="S201" s="194" t="str">
        <x:f>IF($A201="","",IF($L201=0,"Draft",IF($Q201&lt;=0,"Paid",IF($G201&gt;0,"Partial","Unpaid"))))</x:f>
      </x:c>
      <x:c r="T201" s="194" t="str">
        <x:f>IF($A201="","",IF($Q201&lt;=0,0,IF($R201="","",MAX(TODAY()-$R201,0))))</x:f>
      </x:c>
      <x:c r="U201" s="194" t="str">
        <x:f>IF($A201="","",IF($S201="Paid","Closed",IF($R201="","Review",IF(TODAY()&lt;=$R201,"Current",IF($T201&lt;=30,"1-30",IF($T201&lt;=60,"31-60",IF($T201&lt;=90,"61-90","90+")))))))</x:f>
      </x:c>
      <x:c r="V201" s="202" t="str">
        <x:f>IF($A201="","",IF(AND($S201="Paid",$H201&lt;&gt;""),$H201,""))</x:f>
      </x:c>
      <x:c r="W201" s="194" t="str">
        <x:f>IF($A201="","",IF(OR(COUNTIF($A$9:$A$256,$A201)&gt;1,$B201="",$C201="",$D201="",$E201="",$F201="",$J201="",$K201="",$L201&lt;=0,$G201&lt;0,$G201&gt;$L201,AND($S201="Paid",$H201="")),"REVIEW","OK"))</x:f>
      </x:c>
      <x:c r="X201" s="194" t="str">
        <x:f>IF($A201="","",LOWER($A201&amp;" "&amp;$C201&amp;" "&amp;$D201&amp;" "&amp;$S201&amp;" "&amp;$J201&amp;" "&amp;$K201&amp;" "&amp;$I201))</x:f>
      </x:c>
    </x:row>
    <x:row r="202">
      <x:c r="A202" s="66"/>
      <x:c r="B202" s="198"/>
      <x:c r="C202" s="66"/>
      <x:c r="D202" s="66"/>
      <x:c r="E202" s="66"/>
      <x:c r="F202" s="66"/>
      <x:c r="G202" s="74"/>
      <x:c r="H202" s="198"/>
      <x:c r="I202" s="66"/>
      <x:c r="J202" s="194" t="str">
        <x:f>IF($A202="","",IFERROR(VLOOKUP($C202,Setup!$A$34:$D$533,2,FALSE),""))</x:f>
      </x:c>
      <x:c r="K202" s="194" t="str">
        <x:f>IF($A202="","",IFERROR(VLOOKUP($C202,Setup!$A$34:$D$533,3,FALSE),""))</x:f>
      </x:c>
      <x:c r="L202" s="206" t="str">
        <x:f>IF($A202="","",SUMIF(Depletion!$A$9:$A$306,$A202,Depletion!$E$9:$E$306))</x:f>
      </x:c>
      <x:c r="M202" s="194" t="str">
        <x:f>IF($A202="","",SUMIF(Depletion!$A$9:$A$306,$A202,Depletion!$C$9:$C$306))</x:f>
      </x:c>
      <x:c r="N202" s="206" t="str">
        <x:f>IF($A202="","",SUMIF(Depletion!$A$9:$A$306,$A202,Depletion!$I$9:$I$306))</x:f>
      </x:c>
      <x:c r="O202" s="206" t="str">
        <x:f>IF($A202="","",$L202-$N202)</x:f>
      </x:c>
      <x:c r="P202" s="210" t="str">
        <x:f>IF($A202="","",IFERROR($O202/$L202,0))</x:f>
      </x:c>
      <x:c r="Q202" s="206" t="str">
        <x:f>IF($A202="","",MAX($L202-$G202,0))</x:f>
      </x:c>
      <x:c r="R202" s="202" t="str">
        <x:f>IF($A202="","",IFERROR($B202+VLOOKUP($F202,Setup!$A$61:$B$80,2,FALSE),""))</x:f>
      </x:c>
      <x:c r="S202" s="194" t="str">
        <x:f>IF($A202="","",IF($L202=0,"Draft",IF($Q202&lt;=0,"Paid",IF($G202&gt;0,"Partial","Unpaid"))))</x:f>
      </x:c>
      <x:c r="T202" s="194" t="str">
        <x:f>IF($A202="","",IF($Q202&lt;=0,0,IF($R202="","",MAX(TODAY()-$R202,0))))</x:f>
      </x:c>
      <x:c r="U202" s="194" t="str">
        <x:f>IF($A202="","",IF($S202="Paid","Closed",IF($R202="","Review",IF(TODAY()&lt;=$R202,"Current",IF($T202&lt;=30,"1-30",IF($T202&lt;=60,"31-60",IF($T202&lt;=90,"61-90","90+")))))))</x:f>
      </x:c>
      <x:c r="V202" s="202" t="str">
        <x:f>IF($A202="","",IF(AND($S202="Paid",$H202&lt;&gt;""),$H202,""))</x:f>
      </x:c>
      <x:c r="W202" s="194" t="str">
        <x:f>IF($A202="","",IF(OR(COUNTIF($A$9:$A$256,$A202)&gt;1,$B202="",$C202="",$D202="",$E202="",$F202="",$J202="",$K202="",$L202&lt;=0,$G202&lt;0,$G202&gt;$L202,AND($S202="Paid",$H202="")),"REVIEW","OK"))</x:f>
      </x:c>
      <x:c r="X202" s="194" t="str">
        <x:f>IF($A202="","",LOWER($A202&amp;" "&amp;$C202&amp;" "&amp;$D202&amp;" "&amp;$S202&amp;" "&amp;$J202&amp;" "&amp;$K202&amp;" "&amp;$I202))</x:f>
      </x:c>
    </x:row>
    <x:row r="203">
      <x:c r="A203" s="66"/>
      <x:c r="B203" s="198"/>
      <x:c r="C203" s="66"/>
      <x:c r="D203" s="66"/>
      <x:c r="E203" s="66"/>
      <x:c r="F203" s="66"/>
      <x:c r="G203" s="74"/>
      <x:c r="H203" s="198"/>
      <x:c r="I203" s="66"/>
      <x:c r="J203" s="194" t="str">
        <x:f>IF($A203="","",IFERROR(VLOOKUP($C203,Setup!$A$34:$D$533,2,FALSE),""))</x:f>
      </x:c>
      <x:c r="K203" s="194" t="str">
        <x:f>IF($A203="","",IFERROR(VLOOKUP($C203,Setup!$A$34:$D$533,3,FALSE),""))</x:f>
      </x:c>
      <x:c r="L203" s="206" t="str">
        <x:f>IF($A203="","",SUMIF(Depletion!$A$9:$A$306,$A203,Depletion!$E$9:$E$306))</x:f>
      </x:c>
      <x:c r="M203" s="194" t="str">
        <x:f>IF($A203="","",SUMIF(Depletion!$A$9:$A$306,$A203,Depletion!$C$9:$C$306))</x:f>
      </x:c>
      <x:c r="N203" s="206" t="str">
        <x:f>IF($A203="","",SUMIF(Depletion!$A$9:$A$306,$A203,Depletion!$I$9:$I$306))</x:f>
      </x:c>
      <x:c r="O203" s="206" t="str">
        <x:f>IF($A203="","",$L203-$N203)</x:f>
      </x:c>
      <x:c r="P203" s="210" t="str">
        <x:f>IF($A203="","",IFERROR($O203/$L203,0))</x:f>
      </x:c>
      <x:c r="Q203" s="206" t="str">
        <x:f>IF($A203="","",MAX($L203-$G203,0))</x:f>
      </x:c>
      <x:c r="R203" s="202" t="str">
        <x:f>IF($A203="","",IFERROR($B203+VLOOKUP($F203,Setup!$A$61:$B$80,2,FALSE),""))</x:f>
      </x:c>
      <x:c r="S203" s="194" t="str">
        <x:f>IF($A203="","",IF($L203=0,"Draft",IF($Q203&lt;=0,"Paid",IF($G203&gt;0,"Partial","Unpaid"))))</x:f>
      </x:c>
      <x:c r="T203" s="194" t="str">
        <x:f>IF($A203="","",IF($Q203&lt;=0,0,IF($R203="","",MAX(TODAY()-$R203,0))))</x:f>
      </x:c>
      <x:c r="U203" s="194" t="str">
        <x:f>IF($A203="","",IF($S203="Paid","Closed",IF($R203="","Review",IF(TODAY()&lt;=$R203,"Current",IF($T203&lt;=30,"1-30",IF($T203&lt;=60,"31-60",IF($T203&lt;=90,"61-90","90+")))))))</x:f>
      </x:c>
      <x:c r="V203" s="202" t="str">
        <x:f>IF($A203="","",IF(AND($S203="Paid",$H203&lt;&gt;""),$H203,""))</x:f>
      </x:c>
      <x:c r="W203" s="194" t="str">
        <x:f>IF($A203="","",IF(OR(COUNTIF($A$9:$A$256,$A203)&gt;1,$B203="",$C203="",$D203="",$E203="",$F203="",$J203="",$K203="",$L203&lt;=0,$G203&lt;0,$G203&gt;$L203,AND($S203="Paid",$H203="")),"REVIEW","OK"))</x:f>
      </x:c>
      <x:c r="X203" s="194" t="str">
        <x:f>IF($A203="","",LOWER($A203&amp;" "&amp;$C203&amp;" "&amp;$D203&amp;" "&amp;$S203&amp;" "&amp;$J203&amp;" "&amp;$K203&amp;" "&amp;$I203))</x:f>
      </x:c>
    </x:row>
    <x:row r="204">
      <x:c r="A204" s="66"/>
      <x:c r="B204" s="198"/>
      <x:c r="C204" s="66"/>
      <x:c r="D204" s="66"/>
      <x:c r="E204" s="66"/>
      <x:c r="F204" s="66"/>
      <x:c r="G204" s="74"/>
      <x:c r="H204" s="198"/>
      <x:c r="I204" s="66"/>
      <x:c r="J204" s="194" t="str">
        <x:f>IF($A204="","",IFERROR(VLOOKUP($C204,Setup!$A$34:$D$533,2,FALSE),""))</x:f>
      </x:c>
      <x:c r="K204" s="194" t="str">
        <x:f>IF($A204="","",IFERROR(VLOOKUP($C204,Setup!$A$34:$D$533,3,FALSE),""))</x:f>
      </x:c>
      <x:c r="L204" s="206" t="str">
        <x:f>IF($A204="","",SUMIF(Depletion!$A$9:$A$306,$A204,Depletion!$E$9:$E$306))</x:f>
      </x:c>
      <x:c r="M204" s="194" t="str">
        <x:f>IF($A204="","",SUMIF(Depletion!$A$9:$A$306,$A204,Depletion!$C$9:$C$306))</x:f>
      </x:c>
      <x:c r="N204" s="206" t="str">
        <x:f>IF($A204="","",SUMIF(Depletion!$A$9:$A$306,$A204,Depletion!$I$9:$I$306))</x:f>
      </x:c>
      <x:c r="O204" s="206" t="str">
        <x:f>IF($A204="","",$L204-$N204)</x:f>
      </x:c>
      <x:c r="P204" s="210" t="str">
        <x:f>IF($A204="","",IFERROR($O204/$L204,0))</x:f>
      </x:c>
      <x:c r="Q204" s="206" t="str">
        <x:f>IF($A204="","",MAX($L204-$G204,0))</x:f>
      </x:c>
      <x:c r="R204" s="202" t="str">
        <x:f>IF($A204="","",IFERROR($B204+VLOOKUP($F204,Setup!$A$61:$B$80,2,FALSE),""))</x:f>
      </x:c>
      <x:c r="S204" s="194" t="str">
        <x:f>IF($A204="","",IF($L204=0,"Draft",IF($Q204&lt;=0,"Paid",IF($G204&gt;0,"Partial","Unpaid"))))</x:f>
      </x:c>
      <x:c r="T204" s="194" t="str">
        <x:f>IF($A204="","",IF($Q204&lt;=0,0,IF($R204="","",MAX(TODAY()-$R204,0))))</x:f>
      </x:c>
      <x:c r="U204" s="194" t="str">
        <x:f>IF($A204="","",IF($S204="Paid","Closed",IF($R204="","Review",IF(TODAY()&lt;=$R204,"Current",IF($T204&lt;=30,"1-30",IF($T204&lt;=60,"31-60",IF($T204&lt;=90,"61-90","90+")))))))</x:f>
      </x:c>
      <x:c r="V204" s="202" t="str">
        <x:f>IF($A204="","",IF(AND($S204="Paid",$H204&lt;&gt;""),$H204,""))</x:f>
      </x:c>
      <x:c r="W204" s="194" t="str">
        <x:f>IF($A204="","",IF(OR(COUNTIF($A$9:$A$256,$A204)&gt;1,$B204="",$C204="",$D204="",$E204="",$F204="",$J204="",$K204="",$L204&lt;=0,$G204&lt;0,$G204&gt;$L204,AND($S204="Paid",$H204="")),"REVIEW","OK"))</x:f>
      </x:c>
      <x:c r="X204" s="194" t="str">
        <x:f>IF($A204="","",LOWER($A204&amp;" "&amp;$C204&amp;" "&amp;$D204&amp;" "&amp;$S204&amp;" "&amp;$J204&amp;" "&amp;$K204&amp;" "&amp;$I204))</x:f>
      </x:c>
    </x:row>
    <x:row r="205">
      <x:c r="A205" s="66"/>
      <x:c r="B205" s="198"/>
      <x:c r="C205" s="66"/>
      <x:c r="D205" s="66"/>
      <x:c r="E205" s="66"/>
      <x:c r="F205" s="66"/>
      <x:c r="G205" s="74"/>
      <x:c r="H205" s="198"/>
      <x:c r="I205" s="66"/>
      <x:c r="J205" s="194" t="str">
        <x:f>IF($A205="","",IFERROR(VLOOKUP($C205,Setup!$A$34:$D$533,2,FALSE),""))</x:f>
      </x:c>
      <x:c r="K205" s="194" t="str">
        <x:f>IF($A205="","",IFERROR(VLOOKUP($C205,Setup!$A$34:$D$533,3,FALSE),""))</x:f>
      </x:c>
      <x:c r="L205" s="206" t="str">
        <x:f>IF($A205="","",SUMIF(Depletion!$A$9:$A$306,$A205,Depletion!$E$9:$E$306))</x:f>
      </x:c>
      <x:c r="M205" s="194" t="str">
        <x:f>IF($A205="","",SUMIF(Depletion!$A$9:$A$306,$A205,Depletion!$C$9:$C$306))</x:f>
      </x:c>
      <x:c r="N205" s="206" t="str">
        <x:f>IF($A205="","",SUMIF(Depletion!$A$9:$A$306,$A205,Depletion!$I$9:$I$306))</x:f>
      </x:c>
      <x:c r="O205" s="206" t="str">
        <x:f>IF($A205="","",$L205-$N205)</x:f>
      </x:c>
      <x:c r="P205" s="210" t="str">
        <x:f>IF($A205="","",IFERROR($O205/$L205,0))</x:f>
      </x:c>
      <x:c r="Q205" s="206" t="str">
        <x:f>IF($A205="","",MAX($L205-$G205,0))</x:f>
      </x:c>
      <x:c r="R205" s="202" t="str">
        <x:f>IF($A205="","",IFERROR($B205+VLOOKUP($F205,Setup!$A$61:$B$80,2,FALSE),""))</x:f>
      </x:c>
      <x:c r="S205" s="194" t="str">
        <x:f>IF($A205="","",IF($L205=0,"Draft",IF($Q205&lt;=0,"Paid",IF($G205&gt;0,"Partial","Unpaid"))))</x:f>
      </x:c>
      <x:c r="T205" s="194" t="str">
        <x:f>IF($A205="","",IF($Q205&lt;=0,0,IF($R205="","",MAX(TODAY()-$R205,0))))</x:f>
      </x:c>
      <x:c r="U205" s="194" t="str">
        <x:f>IF($A205="","",IF($S205="Paid","Closed",IF($R205="","Review",IF(TODAY()&lt;=$R205,"Current",IF($T205&lt;=30,"1-30",IF($T205&lt;=60,"31-60",IF($T205&lt;=90,"61-90","90+")))))))</x:f>
      </x:c>
      <x:c r="V205" s="202" t="str">
        <x:f>IF($A205="","",IF(AND($S205="Paid",$H205&lt;&gt;""),$H205,""))</x:f>
      </x:c>
      <x:c r="W205" s="194" t="str">
        <x:f>IF($A205="","",IF(OR(COUNTIF($A$9:$A$256,$A205)&gt;1,$B205="",$C205="",$D205="",$E205="",$F205="",$J205="",$K205="",$L205&lt;=0,$G205&lt;0,$G205&gt;$L205,AND($S205="Paid",$H205="")),"REVIEW","OK"))</x:f>
      </x:c>
      <x:c r="X205" s="194" t="str">
        <x:f>IF($A205="","",LOWER($A205&amp;" "&amp;$C205&amp;" "&amp;$D205&amp;" "&amp;$S205&amp;" "&amp;$J205&amp;" "&amp;$K205&amp;" "&amp;$I205))</x:f>
      </x:c>
    </x:row>
    <x:row r="206">
      <x:c r="A206" s="66"/>
      <x:c r="B206" s="198"/>
      <x:c r="C206" s="66"/>
      <x:c r="D206" s="66"/>
      <x:c r="E206" s="66"/>
      <x:c r="F206" s="66"/>
      <x:c r="G206" s="74"/>
      <x:c r="H206" s="198"/>
      <x:c r="I206" s="66"/>
      <x:c r="J206" s="194" t="str">
        <x:f>IF($A206="","",IFERROR(VLOOKUP($C206,Setup!$A$34:$D$533,2,FALSE),""))</x:f>
      </x:c>
      <x:c r="K206" s="194" t="str">
        <x:f>IF($A206="","",IFERROR(VLOOKUP($C206,Setup!$A$34:$D$533,3,FALSE),""))</x:f>
      </x:c>
      <x:c r="L206" s="206" t="str">
        <x:f>IF($A206="","",SUMIF(Depletion!$A$9:$A$306,$A206,Depletion!$E$9:$E$306))</x:f>
      </x:c>
      <x:c r="M206" s="194" t="str">
        <x:f>IF($A206="","",SUMIF(Depletion!$A$9:$A$306,$A206,Depletion!$C$9:$C$306))</x:f>
      </x:c>
      <x:c r="N206" s="206" t="str">
        <x:f>IF($A206="","",SUMIF(Depletion!$A$9:$A$306,$A206,Depletion!$I$9:$I$306))</x:f>
      </x:c>
      <x:c r="O206" s="206" t="str">
        <x:f>IF($A206="","",$L206-$N206)</x:f>
      </x:c>
      <x:c r="P206" s="210" t="str">
        <x:f>IF($A206="","",IFERROR($O206/$L206,0))</x:f>
      </x:c>
      <x:c r="Q206" s="206" t="str">
        <x:f>IF($A206="","",MAX($L206-$G206,0))</x:f>
      </x:c>
      <x:c r="R206" s="202" t="str">
        <x:f>IF($A206="","",IFERROR($B206+VLOOKUP($F206,Setup!$A$61:$B$80,2,FALSE),""))</x:f>
      </x:c>
      <x:c r="S206" s="194" t="str">
        <x:f>IF($A206="","",IF($L206=0,"Draft",IF($Q206&lt;=0,"Paid",IF($G206&gt;0,"Partial","Unpaid"))))</x:f>
      </x:c>
      <x:c r="T206" s="194" t="str">
        <x:f>IF($A206="","",IF($Q206&lt;=0,0,IF($R206="","",MAX(TODAY()-$R206,0))))</x:f>
      </x:c>
      <x:c r="U206" s="194" t="str">
        <x:f>IF($A206="","",IF($S206="Paid","Closed",IF($R206="","Review",IF(TODAY()&lt;=$R206,"Current",IF($T206&lt;=30,"1-30",IF($T206&lt;=60,"31-60",IF($T206&lt;=90,"61-90","90+")))))))</x:f>
      </x:c>
      <x:c r="V206" s="202" t="str">
        <x:f>IF($A206="","",IF(AND($S206="Paid",$H206&lt;&gt;""),$H206,""))</x:f>
      </x:c>
      <x:c r="W206" s="194" t="str">
        <x:f>IF($A206="","",IF(OR(COUNTIF($A$9:$A$256,$A206)&gt;1,$B206="",$C206="",$D206="",$E206="",$F206="",$J206="",$K206="",$L206&lt;=0,$G206&lt;0,$G206&gt;$L206,AND($S206="Paid",$H206="")),"REVIEW","OK"))</x:f>
      </x:c>
      <x:c r="X206" s="194" t="str">
        <x:f>IF($A206="","",LOWER($A206&amp;" "&amp;$C206&amp;" "&amp;$D206&amp;" "&amp;$S206&amp;" "&amp;$J206&amp;" "&amp;$K206&amp;" "&amp;$I206))</x:f>
      </x:c>
    </x:row>
    <x:row r="207">
      <x:c r="A207" s="66"/>
      <x:c r="B207" s="198"/>
      <x:c r="C207" s="66"/>
      <x:c r="D207" s="66"/>
      <x:c r="E207" s="66"/>
      <x:c r="F207" s="66"/>
      <x:c r="G207" s="74"/>
      <x:c r="H207" s="198"/>
      <x:c r="I207" s="66"/>
      <x:c r="J207" s="194" t="str">
        <x:f>IF($A207="","",IFERROR(VLOOKUP($C207,Setup!$A$34:$D$533,2,FALSE),""))</x:f>
      </x:c>
      <x:c r="K207" s="194" t="str">
        <x:f>IF($A207="","",IFERROR(VLOOKUP($C207,Setup!$A$34:$D$533,3,FALSE),""))</x:f>
      </x:c>
      <x:c r="L207" s="206" t="str">
        <x:f>IF($A207="","",SUMIF(Depletion!$A$9:$A$306,$A207,Depletion!$E$9:$E$306))</x:f>
      </x:c>
      <x:c r="M207" s="194" t="str">
        <x:f>IF($A207="","",SUMIF(Depletion!$A$9:$A$306,$A207,Depletion!$C$9:$C$306))</x:f>
      </x:c>
      <x:c r="N207" s="206" t="str">
        <x:f>IF($A207="","",SUMIF(Depletion!$A$9:$A$306,$A207,Depletion!$I$9:$I$306))</x:f>
      </x:c>
      <x:c r="O207" s="206" t="str">
        <x:f>IF($A207="","",$L207-$N207)</x:f>
      </x:c>
      <x:c r="P207" s="210" t="str">
        <x:f>IF($A207="","",IFERROR($O207/$L207,0))</x:f>
      </x:c>
      <x:c r="Q207" s="206" t="str">
        <x:f>IF($A207="","",MAX($L207-$G207,0))</x:f>
      </x:c>
      <x:c r="R207" s="202" t="str">
        <x:f>IF($A207="","",IFERROR($B207+VLOOKUP($F207,Setup!$A$61:$B$80,2,FALSE),""))</x:f>
      </x:c>
      <x:c r="S207" s="194" t="str">
        <x:f>IF($A207="","",IF($L207=0,"Draft",IF($Q207&lt;=0,"Paid",IF($G207&gt;0,"Partial","Unpaid"))))</x:f>
      </x:c>
      <x:c r="T207" s="194" t="str">
        <x:f>IF($A207="","",IF($Q207&lt;=0,0,IF($R207="","",MAX(TODAY()-$R207,0))))</x:f>
      </x:c>
      <x:c r="U207" s="194" t="str">
        <x:f>IF($A207="","",IF($S207="Paid","Closed",IF($R207="","Review",IF(TODAY()&lt;=$R207,"Current",IF($T207&lt;=30,"1-30",IF($T207&lt;=60,"31-60",IF($T207&lt;=90,"61-90","90+")))))))</x:f>
      </x:c>
      <x:c r="V207" s="202" t="str">
        <x:f>IF($A207="","",IF(AND($S207="Paid",$H207&lt;&gt;""),$H207,""))</x:f>
      </x:c>
      <x:c r="W207" s="194" t="str">
        <x:f>IF($A207="","",IF(OR(COUNTIF($A$9:$A$256,$A207)&gt;1,$B207="",$C207="",$D207="",$E207="",$F207="",$J207="",$K207="",$L207&lt;=0,$G207&lt;0,$G207&gt;$L207,AND($S207="Paid",$H207="")),"REVIEW","OK"))</x:f>
      </x:c>
      <x:c r="X207" s="194" t="str">
        <x:f>IF($A207="","",LOWER($A207&amp;" "&amp;$C207&amp;" "&amp;$D207&amp;" "&amp;$S207&amp;" "&amp;$J207&amp;" "&amp;$K207&amp;" "&amp;$I207))</x:f>
      </x:c>
    </x:row>
    <x:row r="208">
      <x:c r="A208" s="66"/>
      <x:c r="B208" s="198"/>
      <x:c r="C208" s="66"/>
      <x:c r="D208" s="66"/>
      <x:c r="E208" s="66"/>
      <x:c r="F208" s="66"/>
      <x:c r="G208" s="74"/>
      <x:c r="H208" s="198"/>
      <x:c r="I208" s="66"/>
      <x:c r="J208" s="194" t="str">
        <x:f>IF($A208="","",IFERROR(VLOOKUP($C208,Setup!$A$34:$D$533,2,FALSE),""))</x:f>
      </x:c>
      <x:c r="K208" s="194" t="str">
        <x:f>IF($A208="","",IFERROR(VLOOKUP($C208,Setup!$A$34:$D$533,3,FALSE),""))</x:f>
      </x:c>
      <x:c r="L208" s="206" t="str">
        <x:f>IF($A208="","",SUMIF(Depletion!$A$9:$A$306,$A208,Depletion!$E$9:$E$306))</x:f>
      </x:c>
      <x:c r="M208" s="194" t="str">
        <x:f>IF($A208="","",SUMIF(Depletion!$A$9:$A$306,$A208,Depletion!$C$9:$C$306))</x:f>
      </x:c>
      <x:c r="N208" s="206" t="str">
        <x:f>IF($A208="","",SUMIF(Depletion!$A$9:$A$306,$A208,Depletion!$I$9:$I$306))</x:f>
      </x:c>
      <x:c r="O208" s="206" t="str">
        <x:f>IF($A208="","",$L208-$N208)</x:f>
      </x:c>
      <x:c r="P208" s="210" t="str">
        <x:f>IF($A208="","",IFERROR($O208/$L208,0))</x:f>
      </x:c>
      <x:c r="Q208" s="206" t="str">
        <x:f>IF($A208="","",MAX($L208-$G208,0))</x:f>
      </x:c>
      <x:c r="R208" s="202" t="str">
        <x:f>IF($A208="","",IFERROR($B208+VLOOKUP($F208,Setup!$A$61:$B$80,2,FALSE),""))</x:f>
      </x:c>
      <x:c r="S208" s="194" t="str">
        <x:f>IF($A208="","",IF($L208=0,"Draft",IF($Q208&lt;=0,"Paid",IF($G208&gt;0,"Partial","Unpaid"))))</x:f>
      </x:c>
      <x:c r="T208" s="194" t="str">
        <x:f>IF($A208="","",IF($Q208&lt;=0,0,IF($R208="","",MAX(TODAY()-$R208,0))))</x:f>
      </x:c>
      <x:c r="U208" s="194" t="str">
        <x:f>IF($A208="","",IF($S208="Paid","Closed",IF($R208="","Review",IF(TODAY()&lt;=$R208,"Current",IF($T208&lt;=30,"1-30",IF($T208&lt;=60,"31-60",IF($T208&lt;=90,"61-90","90+")))))))</x:f>
      </x:c>
      <x:c r="V208" s="202" t="str">
        <x:f>IF($A208="","",IF(AND($S208="Paid",$H208&lt;&gt;""),$H208,""))</x:f>
      </x:c>
      <x:c r="W208" s="194" t="str">
        <x:f>IF($A208="","",IF(OR(COUNTIF($A$9:$A$256,$A208)&gt;1,$B208="",$C208="",$D208="",$E208="",$F208="",$J208="",$K208="",$L208&lt;=0,$G208&lt;0,$G208&gt;$L208,AND($S208="Paid",$H208="")),"REVIEW","OK"))</x:f>
      </x:c>
      <x:c r="X208" s="194" t="str">
        <x:f>IF($A208="","",LOWER($A208&amp;" "&amp;$C208&amp;" "&amp;$D208&amp;" "&amp;$S208&amp;" "&amp;$J208&amp;" "&amp;$K208&amp;" "&amp;$I208))</x:f>
      </x:c>
    </x:row>
    <x:row r="209">
      <x:c r="A209" s="66"/>
      <x:c r="B209" s="198"/>
      <x:c r="C209" s="66"/>
      <x:c r="D209" s="66"/>
      <x:c r="E209" s="66"/>
      <x:c r="F209" s="66"/>
      <x:c r="G209" s="74"/>
      <x:c r="H209" s="198"/>
      <x:c r="I209" s="66"/>
      <x:c r="J209" s="194" t="str">
        <x:f>IF($A209="","",IFERROR(VLOOKUP($C209,Setup!$A$34:$D$533,2,FALSE),""))</x:f>
      </x:c>
      <x:c r="K209" s="194" t="str">
        <x:f>IF($A209="","",IFERROR(VLOOKUP($C209,Setup!$A$34:$D$533,3,FALSE),""))</x:f>
      </x:c>
      <x:c r="L209" s="206" t="str">
        <x:f>IF($A209="","",SUMIF(Depletion!$A$9:$A$306,$A209,Depletion!$E$9:$E$306))</x:f>
      </x:c>
      <x:c r="M209" s="194" t="str">
        <x:f>IF($A209="","",SUMIF(Depletion!$A$9:$A$306,$A209,Depletion!$C$9:$C$306))</x:f>
      </x:c>
      <x:c r="N209" s="206" t="str">
        <x:f>IF($A209="","",SUMIF(Depletion!$A$9:$A$306,$A209,Depletion!$I$9:$I$306))</x:f>
      </x:c>
      <x:c r="O209" s="206" t="str">
        <x:f>IF($A209="","",$L209-$N209)</x:f>
      </x:c>
      <x:c r="P209" s="210" t="str">
        <x:f>IF($A209="","",IFERROR($O209/$L209,0))</x:f>
      </x:c>
      <x:c r="Q209" s="206" t="str">
        <x:f>IF($A209="","",MAX($L209-$G209,0))</x:f>
      </x:c>
      <x:c r="R209" s="202" t="str">
        <x:f>IF($A209="","",IFERROR($B209+VLOOKUP($F209,Setup!$A$61:$B$80,2,FALSE),""))</x:f>
      </x:c>
      <x:c r="S209" s="194" t="str">
        <x:f>IF($A209="","",IF($L209=0,"Draft",IF($Q209&lt;=0,"Paid",IF($G209&gt;0,"Partial","Unpaid"))))</x:f>
      </x:c>
      <x:c r="T209" s="194" t="str">
        <x:f>IF($A209="","",IF($Q209&lt;=0,0,IF($R209="","",MAX(TODAY()-$R209,0))))</x:f>
      </x:c>
      <x:c r="U209" s="194" t="str">
        <x:f>IF($A209="","",IF($S209="Paid","Closed",IF($R209="","Review",IF(TODAY()&lt;=$R209,"Current",IF($T209&lt;=30,"1-30",IF($T209&lt;=60,"31-60",IF($T209&lt;=90,"61-90","90+")))))))</x:f>
      </x:c>
      <x:c r="V209" s="202" t="str">
        <x:f>IF($A209="","",IF(AND($S209="Paid",$H209&lt;&gt;""),$H209,""))</x:f>
      </x:c>
      <x:c r="W209" s="194" t="str">
        <x:f>IF($A209="","",IF(OR(COUNTIF($A$9:$A$256,$A209)&gt;1,$B209="",$C209="",$D209="",$E209="",$F209="",$J209="",$K209="",$L209&lt;=0,$G209&lt;0,$G209&gt;$L209,AND($S209="Paid",$H209="")),"REVIEW","OK"))</x:f>
      </x:c>
      <x:c r="X209" s="194" t="str">
        <x:f>IF($A209="","",LOWER($A209&amp;" "&amp;$C209&amp;" "&amp;$D209&amp;" "&amp;$S209&amp;" "&amp;$J209&amp;" "&amp;$K209&amp;" "&amp;$I209))</x:f>
      </x:c>
    </x:row>
    <x:row r="210">
      <x:c r="A210" s="66"/>
      <x:c r="B210" s="198"/>
      <x:c r="C210" s="66"/>
      <x:c r="D210" s="66"/>
      <x:c r="E210" s="66"/>
      <x:c r="F210" s="66"/>
      <x:c r="G210" s="74"/>
      <x:c r="H210" s="198"/>
      <x:c r="I210" s="66"/>
      <x:c r="J210" s="194" t="str">
        <x:f>IF($A210="","",IFERROR(VLOOKUP($C210,Setup!$A$34:$D$533,2,FALSE),""))</x:f>
      </x:c>
      <x:c r="K210" s="194" t="str">
        <x:f>IF($A210="","",IFERROR(VLOOKUP($C210,Setup!$A$34:$D$533,3,FALSE),""))</x:f>
      </x:c>
      <x:c r="L210" s="206" t="str">
        <x:f>IF($A210="","",SUMIF(Depletion!$A$9:$A$306,$A210,Depletion!$E$9:$E$306))</x:f>
      </x:c>
      <x:c r="M210" s="194" t="str">
        <x:f>IF($A210="","",SUMIF(Depletion!$A$9:$A$306,$A210,Depletion!$C$9:$C$306))</x:f>
      </x:c>
      <x:c r="N210" s="206" t="str">
        <x:f>IF($A210="","",SUMIF(Depletion!$A$9:$A$306,$A210,Depletion!$I$9:$I$306))</x:f>
      </x:c>
      <x:c r="O210" s="206" t="str">
        <x:f>IF($A210="","",$L210-$N210)</x:f>
      </x:c>
      <x:c r="P210" s="210" t="str">
        <x:f>IF($A210="","",IFERROR($O210/$L210,0))</x:f>
      </x:c>
      <x:c r="Q210" s="206" t="str">
        <x:f>IF($A210="","",MAX($L210-$G210,0))</x:f>
      </x:c>
      <x:c r="R210" s="202" t="str">
        <x:f>IF($A210="","",IFERROR($B210+VLOOKUP($F210,Setup!$A$61:$B$80,2,FALSE),""))</x:f>
      </x:c>
      <x:c r="S210" s="194" t="str">
        <x:f>IF($A210="","",IF($L210=0,"Draft",IF($Q210&lt;=0,"Paid",IF($G210&gt;0,"Partial","Unpaid"))))</x:f>
      </x:c>
      <x:c r="T210" s="194" t="str">
        <x:f>IF($A210="","",IF($Q210&lt;=0,0,IF($R210="","",MAX(TODAY()-$R210,0))))</x:f>
      </x:c>
      <x:c r="U210" s="194" t="str">
        <x:f>IF($A210="","",IF($S210="Paid","Closed",IF($R210="","Review",IF(TODAY()&lt;=$R210,"Current",IF($T210&lt;=30,"1-30",IF($T210&lt;=60,"31-60",IF($T210&lt;=90,"61-90","90+")))))))</x:f>
      </x:c>
      <x:c r="V210" s="202" t="str">
        <x:f>IF($A210="","",IF(AND($S210="Paid",$H210&lt;&gt;""),$H210,""))</x:f>
      </x:c>
      <x:c r="W210" s="194" t="str">
        <x:f>IF($A210="","",IF(OR(COUNTIF($A$9:$A$256,$A210)&gt;1,$B210="",$C210="",$D210="",$E210="",$F210="",$J210="",$K210="",$L210&lt;=0,$G210&lt;0,$G210&gt;$L210,AND($S210="Paid",$H210="")),"REVIEW","OK"))</x:f>
      </x:c>
      <x:c r="X210" s="194" t="str">
        <x:f>IF($A210="","",LOWER($A210&amp;" "&amp;$C210&amp;" "&amp;$D210&amp;" "&amp;$S210&amp;" "&amp;$J210&amp;" "&amp;$K210&amp;" "&amp;$I210))</x:f>
      </x:c>
    </x:row>
    <x:row r="211">
      <x:c r="A211" s="66"/>
      <x:c r="B211" s="198"/>
      <x:c r="C211" s="66"/>
      <x:c r="D211" s="66"/>
      <x:c r="E211" s="66"/>
      <x:c r="F211" s="66"/>
      <x:c r="G211" s="74"/>
      <x:c r="H211" s="198"/>
      <x:c r="I211" s="66"/>
      <x:c r="J211" s="194" t="str">
        <x:f>IF($A211="","",IFERROR(VLOOKUP($C211,Setup!$A$34:$D$533,2,FALSE),""))</x:f>
      </x:c>
      <x:c r="K211" s="194" t="str">
        <x:f>IF($A211="","",IFERROR(VLOOKUP($C211,Setup!$A$34:$D$533,3,FALSE),""))</x:f>
      </x:c>
      <x:c r="L211" s="206" t="str">
        <x:f>IF($A211="","",SUMIF(Depletion!$A$9:$A$306,$A211,Depletion!$E$9:$E$306))</x:f>
      </x:c>
      <x:c r="M211" s="194" t="str">
        <x:f>IF($A211="","",SUMIF(Depletion!$A$9:$A$306,$A211,Depletion!$C$9:$C$306))</x:f>
      </x:c>
      <x:c r="N211" s="206" t="str">
        <x:f>IF($A211="","",SUMIF(Depletion!$A$9:$A$306,$A211,Depletion!$I$9:$I$306))</x:f>
      </x:c>
      <x:c r="O211" s="206" t="str">
        <x:f>IF($A211="","",$L211-$N211)</x:f>
      </x:c>
      <x:c r="P211" s="210" t="str">
        <x:f>IF($A211="","",IFERROR($O211/$L211,0))</x:f>
      </x:c>
      <x:c r="Q211" s="206" t="str">
        <x:f>IF($A211="","",MAX($L211-$G211,0))</x:f>
      </x:c>
      <x:c r="R211" s="202" t="str">
        <x:f>IF($A211="","",IFERROR($B211+VLOOKUP($F211,Setup!$A$61:$B$80,2,FALSE),""))</x:f>
      </x:c>
      <x:c r="S211" s="194" t="str">
        <x:f>IF($A211="","",IF($L211=0,"Draft",IF($Q211&lt;=0,"Paid",IF($G211&gt;0,"Partial","Unpaid"))))</x:f>
      </x:c>
      <x:c r="T211" s="194" t="str">
        <x:f>IF($A211="","",IF($Q211&lt;=0,0,IF($R211="","",MAX(TODAY()-$R211,0))))</x:f>
      </x:c>
      <x:c r="U211" s="194" t="str">
        <x:f>IF($A211="","",IF($S211="Paid","Closed",IF($R211="","Review",IF(TODAY()&lt;=$R211,"Current",IF($T211&lt;=30,"1-30",IF($T211&lt;=60,"31-60",IF($T211&lt;=90,"61-90","90+")))))))</x:f>
      </x:c>
      <x:c r="V211" s="202" t="str">
        <x:f>IF($A211="","",IF(AND($S211="Paid",$H211&lt;&gt;""),$H211,""))</x:f>
      </x:c>
      <x:c r="W211" s="194" t="str">
        <x:f>IF($A211="","",IF(OR(COUNTIF($A$9:$A$256,$A211)&gt;1,$B211="",$C211="",$D211="",$E211="",$F211="",$J211="",$K211="",$L211&lt;=0,$G211&lt;0,$G211&gt;$L211,AND($S211="Paid",$H211="")),"REVIEW","OK"))</x:f>
      </x:c>
      <x:c r="X211" s="194" t="str">
        <x:f>IF($A211="","",LOWER($A211&amp;" "&amp;$C211&amp;" "&amp;$D211&amp;" "&amp;$S211&amp;" "&amp;$J211&amp;" "&amp;$K211&amp;" "&amp;$I211))</x:f>
      </x:c>
    </x:row>
    <x:row r="212">
      <x:c r="A212" s="66"/>
      <x:c r="B212" s="198"/>
      <x:c r="C212" s="66"/>
      <x:c r="D212" s="66"/>
      <x:c r="E212" s="66"/>
      <x:c r="F212" s="66"/>
      <x:c r="G212" s="74"/>
      <x:c r="H212" s="198"/>
      <x:c r="I212" s="66"/>
      <x:c r="J212" s="194" t="str">
        <x:f>IF($A212="","",IFERROR(VLOOKUP($C212,Setup!$A$34:$D$533,2,FALSE),""))</x:f>
      </x:c>
      <x:c r="K212" s="194" t="str">
        <x:f>IF($A212="","",IFERROR(VLOOKUP($C212,Setup!$A$34:$D$533,3,FALSE),""))</x:f>
      </x:c>
      <x:c r="L212" s="206" t="str">
        <x:f>IF($A212="","",SUMIF(Depletion!$A$9:$A$306,$A212,Depletion!$E$9:$E$306))</x:f>
      </x:c>
      <x:c r="M212" s="194" t="str">
        <x:f>IF($A212="","",SUMIF(Depletion!$A$9:$A$306,$A212,Depletion!$C$9:$C$306))</x:f>
      </x:c>
      <x:c r="N212" s="206" t="str">
        <x:f>IF($A212="","",SUMIF(Depletion!$A$9:$A$306,$A212,Depletion!$I$9:$I$306))</x:f>
      </x:c>
      <x:c r="O212" s="206" t="str">
        <x:f>IF($A212="","",$L212-$N212)</x:f>
      </x:c>
      <x:c r="P212" s="210" t="str">
        <x:f>IF($A212="","",IFERROR($O212/$L212,0))</x:f>
      </x:c>
      <x:c r="Q212" s="206" t="str">
        <x:f>IF($A212="","",MAX($L212-$G212,0))</x:f>
      </x:c>
      <x:c r="R212" s="202" t="str">
        <x:f>IF($A212="","",IFERROR($B212+VLOOKUP($F212,Setup!$A$61:$B$80,2,FALSE),""))</x:f>
      </x:c>
      <x:c r="S212" s="194" t="str">
        <x:f>IF($A212="","",IF($L212=0,"Draft",IF($Q212&lt;=0,"Paid",IF($G212&gt;0,"Partial","Unpaid"))))</x:f>
      </x:c>
      <x:c r="T212" s="194" t="str">
        <x:f>IF($A212="","",IF($Q212&lt;=0,0,IF($R212="","",MAX(TODAY()-$R212,0))))</x:f>
      </x:c>
      <x:c r="U212" s="194" t="str">
        <x:f>IF($A212="","",IF($S212="Paid","Closed",IF($R212="","Review",IF(TODAY()&lt;=$R212,"Current",IF($T212&lt;=30,"1-30",IF($T212&lt;=60,"31-60",IF($T212&lt;=90,"61-90","90+")))))))</x:f>
      </x:c>
      <x:c r="V212" s="202" t="str">
        <x:f>IF($A212="","",IF(AND($S212="Paid",$H212&lt;&gt;""),$H212,""))</x:f>
      </x:c>
      <x:c r="W212" s="194" t="str">
        <x:f>IF($A212="","",IF(OR(COUNTIF($A$9:$A$256,$A212)&gt;1,$B212="",$C212="",$D212="",$E212="",$F212="",$J212="",$K212="",$L212&lt;=0,$G212&lt;0,$G212&gt;$L212,AND($S212="Paid",$H212="")),"REVIEW","OK"))</x:f>
      </x:c>
      <x:c r="X212" s="194" t="str">
        <x:f>IF($A212="","",LOWER($A212&amp;" "&amp;$C212&amp;" "&amp;$D212&amp;" "&amp;$S212&amp;" "&amp;$J212&amp;" "&amp;$K212&amp;" "&amp;$I212))</x:f>
      </x:c>
    </x:row>
    <x:row r="213">
      <x:c r="A213" s="66"/>
      <x:c r="B213" s="198"/>
      <x:c r="C213" s="66"/>
      <x:c r="D213" s="66"/>
      <x:c r="E213" s="66"/>
      <x:c r="F213" s="66"/>
      <x:c r="G213" s="74"/>
      <x:c r="H213" s="198"/>
      <x:c r="I213" s="66"/>
      <x:c r="J213" s="194" t="str">
        <x:f>IF($A213="","",IFERROR(VLOOKUP($C213,Setup!$A$34:$D$533,2,FALSE),""))</x:f>
      </x:c>
      <x:c r="K213" s="194" t="str">
        <x:f>IF($A213="","",IFERROR(VLOOKUP($C213,Setup!$A$34:$D$533,3,FALSE),""))</x:f>
      </x:c>
      <x:c r="L213" s="206" t="str">
        <x:f>IF($A213="","",SUMIF(Depletion!$A$9:$A$306,$A213,Depletion!$E$9:$E$306))</x:f>
      </x:c>
      <x:c r="M213" s="194" t="str">
        <x:f>IF($A213="","",SUMIF(Depletion!$A$9:$A$306,$A213,Depletion!$C$9:$C$306))</x:f>
      </x:c>
      <x:c r="N213" s="206" t="str">
        <x:f>IF($A213="","",SUMIF(Depletion!$A$9:$A$306,$A213,Depletion!$I$9:$I$306))</x:f>
      </x:c>
      <x:c r="O213" s="206" t="str">
        <x:f>IF($A213="","",$L213-$N213)</x:f>
      </x:c>
      <x:c r="P213" s="210" t="str">
        <x:f>IF($A213="","",IFERROR($O213/$L213,0))</x:f>
      </x:c>
      <x:c r="Q213" s="206" t="str">
        <x:f>IF($A213="","",MAX($L213-$G213,0))</x:f>
      </x:c>
      <x:c r="R213" s="202" t="str">
        <x:f>IF($A213="","",IFERROR($B213+VLOOKUP($F213,Setup!$A$61:$B$80,2,FALSE),""))</x:f>
      </x:c>
      <x:c r="S213" s="194" t="str">
        <x:f>IF($A213="","",IF($L213=0,"Draft",IF($Q213&lt;=0,"Paid",IF($G213&gt;0,"Partial","Unpaid"))))</x:f>
      </x:c>
      <x:c r="T213" s="194" t="str">
        <x:f>IF($A213="","",IF($Q213&lt;=0,0,IF($R213="","",MAX(TODAY()-$R213,0))))</x:f>
      </x:c>
      <x:c r="U213" s="194" t="str">
        <x:f>IF($A213="","",IF($S213="Paid","Closed",IF($R213="","Review",IF(TODAY()&lt;=$R213,"Current",IF($T213&lt;=30,"1-30",IF($T213&lt;=60,"31-60",IF($T213&lt;=90,"61-90","90+")))))))</x:f>
      </x:c>
      <x:c r="V213" s="202" t="str">
        <x:f>IF($A213="","",IF(AND($S213="Paid",$H213&lt;&gt;""),$H213,""))</x:f>
      </x:c>
      <x:c r="W213" s="194" t="str">
        <x:f>IF($A213="","",IF(OR(COUNTIF($A$9:$A$256,$A213)&gt;1,$B213="",$C213="",$D213="",$E213="",$F213="",$J213="",$K213="",$L213&lt;=0,$G213&lt;0,$G213&gt;$L213,AND($S213="Paid",$H213="")),"REVIEW","OK"))</x:f>
      </x:c>
      <x:c r="X213" s="194" t="str">
        <x:f>IF($A213="","",LOWER($A213&amp;" "&amp;$C213&amp;" "&amp;$D213&amp;" "&amp;$S213&amp;" "&amp;$J213&amp;" "&amp;$K213&amp;" "&amp;$I213))</x:f>
      </x:c>
    </x:row>
    <x:row r="214">
      <x:c r="A214" s="66"/>
      <x:c r="B214" s="198"/>
      <x:c r="C214" s="66"/>
      <x:c r="D214" s="66"/>
      <x:c r="E214" s="66"/>
      <x:c r="F214" s="66"/>
      <x:c r="G214" s="74"/>
      <x:c r="H214" s="198"/>
      <x:c r="I214" s="66"/>
      <x:c r="J214" s="194" t="str">
        <x:f>IF($A214="","",IFERROR(VLOOKUP($C214,Setup!$A$34:$D$533,2,FALSE),""))</x:f>
      </x:c>
      <x:c r="K214" s="194" t="str">
        <x:f>IF($A214="","",IFERROR(VLOOKUP($C214,Setup!$A$34:$D$533,3,FALSE),""))</x:f>
      </x:c>
      <x:c r="L214" s="206" t="str">
        <x:f>IF($A214="","",SUMIF(Depletion!$A$9:$A$306,$A214,Depletion!$E$9:$E$306))</x:f>
      </x:c>
      <x:c r="M214" s="194" t="str">
        <x:f>IF($A214="","",SUMIF(Depletion!$A$9:$A$306,$A214,Depletion!$C$9:$C$306))</x:f>
      </x:c>
      <x:c r="N214" s="206" t="str">
        <x:f>IF($A214="","",SUMIF(Depletion!$A$9:$A$306,$A214,Depletion!$I$9:$I$306))</x:f>
      </x:c>
      <x:c r="O214" s="206" t="str">
        <x:f>IF($A214="","",$L214-$N214)</x:f>
      </x:c>
      <x:c r="P214" s="210" t="str">
        <x:f>IF($A214="","",IFERROR($O214/$L214,0))</x:f>
      </x:c>
      <x:c r="Q214" s="206" t="str">
        <x:f>IF($A214="","",MAX($L214-$G214,0))</x:f>
      </x:c>
      <x:c r="R214" s="202" t="str">
        <x:f>IF($A214="","",IFERROR($B214+VLOOKUP($F214,Setup!$A$61:$B$80,2,FALSE),""))</x:f>
      </x:c>
      <x:c r="S214" s="194" t="str">
        <x:f>IF($A214="","",IF($L214=0,"Draft",IF($Q214&lt;=0,"Paid",IF($G214&gt;0,"Partial","Unpaid"))))</x:f>
      </x:c>
      <x:c r="T214" s="194" t="str">
        <x:f>IF($A214="","",IF($Q214&lt;=0,0,IF($R214="","",MAX(TODAY()-$R214,0))))</x:f>
      </x:c>
      <x:c r="U214" s="194" t="str">
        <x:f>IF($A214="","",IF($S214="Paid","Closed",IF($R214="","Review",IF(TODAY()&lt;=$R214,"Current",IF($T214&lt;=30,"1-30",IF($T214&lt;=60,"31-60",IF($T214&lt;=90,"61-90","90+")))))))</x:f>
      </x:c>
      <x:c r="V214" s="202" t="str">
        <x:f>IF($A214="","",IF(AND($S214="Paid",$H214&lt;&gt;""),$H214,""))</x:f>
      </x:c>
      <x:c r="W214" s="194" t="str">
        <x:f>IF($A214="","",IF(OR(COUNTIF($A$9:$A$256,$A214)&gt;1,$B214="",$C214="",$D214="",$E214="",$F214="",$J214="",$K214="",$L214&lt;=0,$G214&lt;0,$G214&gt;$L214,AND($S214="Paid",$H214="")),"REVIEW","OK"))</x:f>
      </x:c>
      <x:c r="X214" s="194" t="str">
        <x:f>IF($A214="","",LOWER($A214&amp;" "&amp;$C214&amp;" "&amp;$D214&amp;" "&amp;$S214&amp;" "&amp;$J214&amp;" "&amp;$K214&amp;" "&amp;$I214))</x:f>
      </x:c>
    </x:row>
    <x:row r="215">
      <x:c r="A215" s="66"/>
      <x:c r="B215" s="198"/>
      <x:c r="C215" s="66"/>
      <x:c r="D215" s="66"/>
      <x:c r="E215" s="66"/>
      <x:c r="F215" s="66"/>
      <x:c r="G215" s="74"/>
      <x:c r="H215" s="198"/>
      <x:c r="I215" s="66"/>
      <x:c r="J215" s="194" t="str">
        <x:f>IF($A215="","",IFERROR(VLOOKUP($C215,Setup!$A$34:$D$533,2,FALSE),""))</x:f>
      </x:c>
      <x:c r="K215" s="194" t="str">
        <x:f>IF($A215="","",IFERROR(VLOOKUP($C215,Setup!$A$34:$D$533,3,FALSE),""))</x:f>
      </x:c>
      <x:c r="L215" s="206" t="str">
        <x:f>IF($A215="","",SUMIF(Depletion!$A$9:$A$306,$A215,Depletion!$E$9:$E$306))</x:f>
      </x:c>
      <x:c r="M215" s="194" t="str">
        <x:f>IF($A215="","",SUMIF(Depletion!$A$9:$A$306,$A215,Depletion!$C$9:$C$306))</x:f>
      </x:c>
      <x:c r="N215" s="206" t="str">
        <x:f>IF($A215="","",SUMIF(Depletion!$A$9:$A$306,$A215,Depletion!$I$9:$I$306))</x:f>
      </x:c>
      <x:c r="O215" s="206" t="str">
        <x:f>IF($A215="","",$L215-$N215)</x:f>
      </x:c>
      <x:c r="P215" s="210" t="str">
        <x:f>IF($A215="","",IFERROR($O215/$L215,0))</x:f>
      </x:c>
      <x:c r="Q215" s="206" t="str">
        <x:f>IF($A215="","",MAX($L215-$G215,0))</x:f>
      </x:c>
      <x:c r="R215" s="202" t="str">
        <x:f>IF($A215="","",IFERROR($B215+VLOOKUP($F215,Setup!$A$61:$B$80,2,FALSE),""))</x:f>
      </x:c>
      <x:c r="S215" s="194" t="str">
        <x:f>IF($A215="","",IF($L215=0,"Draft",IF($Q215&lt;=0,"Paid",IF($G215&gt;0,"Partial","Unpaid"))))</x:f>
      </x:c>
      <x:c r="T215" s="194" t="str">
        <x:f>IF($A215="","",IF($Q215&lt;=0,0,IF($R215="","",MAX(TODAY()-$R215,0))))</x:f>
      </x:c>
      <x:c r="U215" s="194" t="str">
        <x:f>IF($A215="","",IF($S215="Paid","Closed",IF($R215="","Review",IF(TODAY()&lt;=$R215,"Current",IF($T215&lt;=30,"1-30",IF($T215&lt;=60,"31-60",IF($T215&lt;=90,"61-90","90+")))))))</x:f>
      </x:c>
      <x:c r="V215" s="202" t="str">
        <x:f>IF($A215="","",IF(AND($S215="Paid",$H215&lt;&gt;""),$H215,""))</x:f>
      </x:c>
      <x:c r="W215" s="194" t="str">
        <x:f>IF($A215="","",IF(OR(COUNTIF($A$9:$A$256,$A215)&gt;1,$B215="",$C215="",$D215="",$E215="",$F215="",$J215="",$K215="",$L215&lt;=0,$G215&lt;0,$G215&gt;$L215,AND($S215="Paid",$H215="")),"REVIEW","OK"))</x:f>
      </x:c>
      <x:c r="X215" s="194" t="str">
        <x:f>IF($A215="","",LOWER($A215&amp;" "&amp;$C215&amp;" "&amp;$D215&amp;" "&amp;$S215&amp;" "&amp;$J215&amp;" "&amp;$K215&amp;" "&amp;$I215))</x:f>
      </x:c>
    </x:row>
    <x:row r="216">
      <x:c r="A216" s="66"/>
      <x:c r="B216" s="198"/>
      <x:c r="C216" s="66"/>
      <x:c r="D216" s="66"/>
      <x:c r="E216" s="66"/>
      <x:c r="F216" s="66"/>
      <x:c r="G216" s="74"/>
      <x:c r="H216" s="198"/>
      <x:c r="I216" s="66"/>
      <x:c r="J216" s="194" t="str">
        <x:f>IF($A216="","",IFERROR(VLOOKUP($C216,Setup!$A$34:$D$533,2,FALSE),""))</x:f>
      </x:c>
      <x:c r="K216" s="194" t="str">
        <x:f>IF($A216="","",IFERROR(VLOOKUP($C216,Setup!$A$34:$D$533,3,FALSE),""))</x:f>
      </x:c>
      <x:c r="L216" s="206" t="str">
        <x:f>IF($A216="","",SUMIF(Depletion!$A$9:$A$306,$A216,Depletion!$E$9:$E$306))</x:f>
      </x:c>
      <x:c r="M216" s="194" t="str">
        <x:f>IF($A216="","",SUMIF(Depletion!$A$9:$A$306,$A216,Depletion!$C$9:$C$306))</x:f>
      </x:c>
      <x:c r="N216" s="206" t="str">
        <x:f>IF($A216="","",SUMIF(Depletion!$A$9:$A$306,$A216,Depletion!$I$9:$I$306))</x:f>
      </x:c>
      <x:c r="O216" s="206" t="str">
        <x:f>IF($A216="","",$L216-$N216)</x:f>
      </x:c>
      <x:c r="P216" s="210" t="str">
        <x:f>IF($A216="","",IFERROR($O216/$L216,0))</x:f>
      </x:c>
      <x:c r="Q216" s="206" t="str">
        <x:f>IF($A216="","",MAX($L216-$G216,0))</x:f>
      </x:c>
      <x:c r="R216" s="202" t="str">
        <x:f>IF($A216="","",IFERROR($B216+VLOOKUP($F216,Setup!$A$61:$B$80,2,FALSE),""))</x:f>
      </x:c>
      <x:c r="S216" s="194" t="str">
        <x:f>IF($A216="","",IF($L216=0,"Draft",IF($Q216&lt;=0,"Paid",IF($G216&gt;0,"Partial","Unpaid"))))</x:f>
      </x:c>
      <x:c r="T216" s="194" t="str">
        <x:f>IF($A216="","",IF($Q216&lt;=0,0,IF($R216="","",MAX(TODAY()-$R216,0))))</x:f>
      </x:c>
      <x:c r="U216" s="194" t="str">
        <x:f>IF($A216="","",IF($S216="Paid","Closed",IF($R216="","Review",IF(TODAY()&lt;=$R216,"Current",IF($T216&lt;=30,"1-30",IF($T216&lt;=60,"31-60",IF($T216&lt;=90,"61-90","90+")))))))</x:f>
      </x:c>
      <x:c r="V216" s="202" t="str">
        <x:f>IF($A216="","",IF(AND($S216="Paid",$H216&lt;&gt;""),$H216,""))</x:f>
      </x:c>
      <x:c r="W216" s="194" t="str">
        <x:f>IF($A216="","",IF(OR(COUNTIF($A$9:$A$256,$A216)&gt;1,$B216="",$C216="",$D216="",$E216="",$F216="",$J216="",$K216="",$L216&lt;=0,$G216&lt;0,$G216&gt;$L216,AND($S216="Paid",$H216="")),"REVIEW","OK"))</x:f>
      </x:c>
      <x:c r="X216" s="194" t="str">
        <x:f>IF($A216="","",LOWER($A216&amp;" "&amp;$C216&amp;" "&amp;$D216&amp;" "&amp;$S216&amp;" "&amp;$J216&amp;" "&amp;$K216&amp;" "&amp;$I216))</x:f>
      </x:c>
    </x:row>
    <x:row r="217">
      <x:c r="A217" s="66"/>
      <x:c r="B217" s="198"/>
      <x:c r="C217" s="66"/>
      <x:c r="D217" s="66"/>
      <x:c r="E217" s="66"/>
      <x:c r="F217" s="66"/>
      <x:c r="G217" s="74"/>
      <x:c r="H217" s="198"/>
      <x:c r="I217" s="66"/>
      <x:c r="J217" s="194" t="str">
        <x:f>IF($A217="","",IFERROR(VLOOKUP($C217,Setup!$A$34:$D$533,2,FALSE),""))</x:f>
      </x:c>
      <x:c r="K217" s="194" t="str">
        <x:f>IF($A217="","",IFERROR(VLOOKUP($C217,Setup!$A$34:$D$533,3,FALSE),""))</x:f>
      </x:c>
      <x:c r="L217" s="206" t="str">
        <x:f>IF($A217="","",SUMIF(Depletion!$A$9:$A$306,$A217,Depletion!$E$9:$E$306))</x:f>
      </x:c>
      <x:c r="M217" s="194" t="str">
        <x:f>IF($A217="","",SUMIF(Depletion!$A$9:$A$306,$A217,Depletion!$C$9:$C$306))</x:f>
      </x:c>
      <x:c r="N217" s="206" t="str">
        <x:f>IF($A217="","",SUMIF(Depletion!$A$9:$A$306,$A217,Depletion!$I$9:$I$306))</x:f>
      </x:c>
      <x:c r="O217" s="206" t="str">
        <x:f>IF($A217="","",$L217-$N217)</x:f>
      </x:c>
      <x:c r="P217" s="210" t="str">
        <x:f>IF($A217="","",IFERROR($O217/$L217,0))</x:f>
      </x:c>
      <x:c r="Q217" s="206" t="str">
        <x:f>IF($A217="","",MAX($L217-$G217,0))</x:f>
      </x:c>
      <x:c r="R217" s="202" t="str">
        <x:f>IF($A217="","",IFERROR($B217+VLOOKUP($F217,Setup!$A$61:$B$80,2,FALSE),""))</x:f>
      </x:c>
      <x:c r="S217" s="194" t="str">
        <x:f>IF($A217="","",IF($L217=0,"Draft",IF($Q217&lt;=0,"Paid",IF($G217&gt;0,"Partial","Unpaid"))))</x:f>
      </x:c>
      <x:c r="T217" s="194" t="str">
        <x:f>IF($A217="","",IF($Q217&lt;=0,0,IF($R217="","",MAX(TODAY()-$R217,0))))</x:f>
      </x:c>
      <x:c r="U217" s="194" t="str">
        <x:f>IF($A217="","",IF($S217="Paid","Closed",IF($R217="","Review",IF(TODAY()&lt;=$R217,"Current",IF($T217&lt;=30,"1-30",IF($T217&lt;=60,"31-60",IF($T217&lt;=90,"61-90","90+")))))))</x:f>
      </x:c>
      <x:c r="V217" s="202" t="str">
        <x:f>IF($A217="","",IF(AND($S217="Paid",$H217&lt;&gt;""),$H217,""))</x:f>
      </x:c>
      <x:c r="W217" s="194" t="str">
        <x:f>IF($A217="","",IF(OR(COUNTIF($A$9:$A$256,$A217)&gt;1,$B217="",$C217="",$D217="",$E217="",$F217="",$J217="",$K217="",$L217&lt;=0,$G217&lt;0,$G217&gt;$L217,AND($S217="Paid",$H217="")),"REVIEW","OK"))</x:f>
      </x:c>
      <x:c r="X217" s="194" t="str">
        <x:f>IF($A217="","",LOWER($A217&amp;" "&amp;$C217&amp;" "&amp;$D217&amp;" "&amp;$S217&amp;" "&amp;$J217&amp;" "&amp;$K217&amp;" "&amp;$I217))</x:f>
      </x:c>
    </x:row>
    <x:row r="218">
      <x:c r="A218" s="66"/>
      <x:c r="B218" s="198"/>
      <x:c r="C218" s="66"/>
      <x:c r="D218" s="66"/>
      <x:c r="E218" s="66"/>
      <x:c r="F218" s="66"/>
      <x:c r="G218" s="74"/>
      <x:c r="H218" s="198"/>
      <x:c r="I218" s="66"/>
      <x:c r="J218" s="194" t="str">
        <x:f>IF($A218="","",IFERROR(VLOOKUP($C218,Setup!$A$34:$D$533,2,FALSE),""))</x:f>
      </x:c>
      <x:c r="K218" s="194" t="str">
        <x:f>IF($A218="","",IFERROR(VLOOKUP($C218,Setup!$A$34:$D$533,3,FALSE),""))</x:f>
      </x:c>
      <x:c r="L218" s="206" t="str">
        <x:f>IF($A218="","",SUMIF(Depletion!$A$9:$A$306,$A218,Depletion!$E$9:$E$306))</x:f>
      </x:c>
      <x:c r="M218" s="194" t="str">
        <x:f>IF($A218="","",SUMIF(Depletion!$A$9:$A$306,$A218,Depletion!$C$9:$C$306))</x:f>
      </x:c>
      <x:c r="N218" s="206" t="str">
        <x:f>IF($A218="","",SUMIF(Depletion!$A$9:$A$306,$A218,Depletion!$I$9:$I$306))</x:f>
      </x:c>
      <x:c r="O218" s="206" t="str">
        <x:f>IF($A218="","",$L218-$N218)</x:f>
      </x:c>
      <x:c r="P218" s="210" t="str">
        <x:f>IF($A218="","",IFERROR($O218/$L218,0))</x:f>
      </x:c>
      <x:c r="Q218" s="206" t="str">
        <x:f>IF($A218="","",MAX($L218-$G218,0))</x:f>
      </x:c>
      <x:c r="R218" s="202" t="str">
        <x:f>IF($A218="","",IFERROR($B218+VLOOKUP($F218,Setup!$A$61:$B$80,2,FALSE),""))</x:f>
      </x:c>
      <x:c r="S218" s="194" t="str">
        <x:f>IF($A218="","",IF($L218=0,"Draft",IF($Q218&lt;=0,"Paid",IF($G218&gt;0,"Partial","Unpaid"))))</x:f>
      </x:c>
      <x:c r="T218" s="194" t="str">
        <x:f>IF($A218="","",IF($Q218&lt;=0,0,IF($R218="","",MAX(TODAY()-$R218,0))))</x:f>
      </x:c>
      <x:c r="U218" s="194" t="str">
        <x:f>IF($A218="","",IF($S218="Paid","Closed",IF($R218="","Review",IF(TODAY()&lt;=$R218,"Current",IF($T218&lt;=30,"1-30",IF($T218&lt;=60,"31-60",IF($T218&lt;=90,"61-90","90+")))))))</x:f>
      </x:c>
      <x:c r="V218" s="202" t="str">
        <x:f>IF($A218="","",IF(AND($S218="Paid",$H218&lt;&gt;""),$H218,""))</x:f>
      </x:c>
      <x:c r="W218" s="194" t="str">
        <x:f>IF($A218="","",IF(OR(COUNTIF($A$9:$A$256,$A218)&gt;1,$B218="",$C218="",$D218="",$E218="",$F218="",$J218="",$K218="",$L218&lt;=0,$G218&lt;0,$G218&gt;$L218,AND($S218="Paid",$H218="")),"REVIEW","OK"))</x:f>
      </x:c>
      <x:c r="X218" s="194" t="str">
        <x:f>IF($A218="","",LOWER($A218&amp;" "&amp;$C218&amp;" "&amp;$D218&amp;" "&amp;$S218&amp;" "&amp;$J218&amp;" "&amp;$K218&amp;" "&amp;$I218))</x:f>
      </x:c>
    </x:row>
    <x:row r="219">
      <x:c r="A219" s="66"/>
      <x:c r="B219" s="198"/>
      <x:c r="C219" s="66"/>
      <x:c r="D219" s="66"/>
      <x:c r="E219" s="66"/>
      <x:c r="F219" s="66"/>
      <x:c r="G219" s="74"/>
      <x:c r="H219" s="198"/>
      <x:c r="I219" s="66"/>
      <x:c r="J219" s="194" t="str">
        <x:f>IF($A219="","",IFERROR(VLOOKUP($C219,Setup!$A$34:$D$533,2,FALSE),""))</x:f>
      </x:c>
      <x:c r="K219" s="194" t="str">
        <x:f>IF($A219="","",IFERROR(VLOOKUP($C219,Setup!$A$34:$D$533,3,FALSE),""))</x:f>
      </x:c>
      <x:c r="L219" s="206" t="str">
        <x:f>IF($A219="","",SUMIF(Depletion!$A$9:$A$306,$A219,Depletion!$E$9:$E$306))</x:f>
      </x:c>
      <x:c r="M219" s="194" t="str">
        <x:f>IF($A219="","",SUMIF(Depletion!$A$9:$A$306,$A219,Depletion!$C$9:$C$306))</x:f>
      </x:c>
      <x:c r="N219" s="206" t="str">
        <x:f>IF($A219="","",SUMIF(Depletion!$A$9:$A$306,$A219,Depletion!$I$9:$I$306))</x:f>
      </x:c>
      <x:c r="O219" s="206" t="str">
        <x:f>IF($A219="","",$L219-$N219)</x:f>
      </x:c>
      <x:c r="P219" s="210" t="str">
        <x:f>IF($A219="","",IFERROR($O219/$L219,0))</x:f>
      </x:c>
      <x:c r="Q219" s="206" t="str">
        <x:f>IF($A219="","",MAX($L219-$G219,0))</x:f>
      </x:c>
      <x:c r="R219" s="202" t="str">
        <x:f>IF($A219="","",IFERROR($B219+VLOOKUP($F219,Setup!$A$61:$B$80,2,FALSE),""))</x:f>
      </x:c>
      <x:c r="S219" s="194" t="str">
        <x:f>IF($A219="","",IF($L219=0,"Draft",IF($Q219&lt;=0,"Paid",IF($G219&gt;0,"Partial","Unpaid"))))</x:f>
      </x:c>
      <x:c r="T219" s="194" t="str">
        <x:f>IF($A219="","",IF($Q219&lt;=0,0,IF($R219="","",MAX(TODAY()-$R219,0))))</x:f>
      </x:c>
      <x:c r="U219" s="194" t="str">
        <x:f>IF($A219="","",IF($S219="Paid","Closed",IF($R219="","Review",IF(TODAY()&lt;=$R219,"Current",IF($T219&lt;=30,"1-30",IF($T219&lt;=60,"31-60",IF($T219&lt;=90,"61-90","90+")))))))</x:f>
      </x:c>
      <x:c r="V219" s="202" t="str">
        <x:f>IF($A219="","",IF(AND($S219="Paid",$H219&lt;&gt;""),$H219,""))</x:f>
      </x:c>
      <x:c r="W219" s="194" t="str">
        <x:f>IF($A219="","",IF(OR(COUNTIF($A$9:$A$256,$A219)&gt;1,$B219="",$C219="",$D219="",$E219="",$F219="",$J219="",$K219="",$L219&lt;=0,$G219&lt;0,$G219&gt;$L219,AND($S219="Paid",$H219="")),"REVIEW","OK"))</x:f>
      </x:c>
      <x:c r="X219" s="194" t="str">
        <x:f>IF($A219="","",LOWER($A219&amp;" "&amp;$C219&amp;" "&amp;$D219&amp;" "&amp;$S219&amp;" "&amp;$J219&amp;" "&amp;$K219&amp;" "&amp;$I219))</x:f>
      </x:c>
    </x:row>
    <x:row r="220">
      <x:c r="A220" s="66"/>
      <x:c r="B220" s="198"/>
      <x:c r="C220" s="66"/>
      <x:c r="D220" s="66"/>
      <x:c r="E220" s="66"/>
      <x:c r="F220" s="66"/>
      <x:c r="G220" s="74"/>
      <x:c r="H220" s="198"/>
      <x:c r="I220" s="66"/>
      <x:c r="J220" s="194" t="str">
        <x:f>IF($A220="","",IFERROR(VLOOKUP($C220,Setup!$A$34:$D$533,2,FALSE),""))</x:f>
      </x:c>
      <x:c r="K220" s="194" t="str">
        <x:f>IF($A220="","",IFERROR(VLOOKUP($C220,Setup!$A$34:$D$533,3,FALSE),""))</x:f>
      </x:c>
      <x:c r="L220" s="206" t="str">
        <x:f>IF($A220="","",SUMIF(Depletion!$A$9:$A$306,$A220,Depletion!$E$9:$E$306))</x:f>
      </x:c>
      <x:c r="M220" s="194" t="str">
        <x:f>IF($A220="","",SUMIF(Depletion!$A$9:$A$306,$A220,Depletion!$C$9:$C$306))</x:f>
      </x:c>
      <x:c r="N220" s="206" t="str">
        <x:f>IF($A220="","",SUMIF(Depletion!$A$9:$A$306,$A220,Depletion!$I$9:$I$306))</x:f>
      </x:c>
      <x:c r="O220" s="206" t="str">
        <x:f>IF($A220="","",$L220-$N220)</x:f>
      </x:c>
      <x:c r="P220" s="210" t="str">
        <x:f>IF($A220="","",IFERROR($O220/$L220,0))</x:f>
      </x:c>
      <x:c r="Q220" s="206" t="str">
        <x:f>IF($A220="","",MAX($L220-$G220,0))</x:f>
      </x:c>
      <x:c r="R220" s="202" t="str">
        <x:f>IF($A220="","",IFERROR($B220+VLOOKUP($F220,Setup!$A$61:$B$80,2,FALSE),""))</x:f>
      </x:c>
      <x:c r="S220" s="194" t="str">
        <x:f>IF($A220="","",IF($L220=0,"Draft",IF($Q220&lt;=0,"Paid",IF($G220&gt;0,"Partial","Unpaid"))))</x:f>
      </x:c>
      <x:c r="T220" s="194" t="str">
        <x:f>IF($A220="","",IF($Q220&lt;=0,0,IF($R220="","",MAX(TODAY()-$R220,0))))</x:f>
      </x:c>
      <x:c r="U220" s="194" t="str">
        <x:f>IF($A220="","",IF($S220="Paid","Closed",IF($R220="","Review",IF(TODAY()&lt;=$R220,"Current",IF($T220&lt;=30,"1-30",IF($T220&lt;=60,"31-60",IF($T220&lt;=90,"61-90","90+")))))))</x:f>
      </x:c>
      <x:c r="V220" s="202" t="str">
        <x:f>IF($A220="","",IF(AND($S220="Paid",$H220&lt;&gt;""),$H220,""))</x:f>
      </x:c>
      <x:c r="W220" s="194" t="str">
        <x:f>IF($A220="","",IF(OR(COUNTIF($A$9:$A$256,$A220)&gt;1,$B220="",$C220="",$D220="",$E220="",$F220="",$J220="",$K220="",$L220&lt;=0,$G220&lt;0,$G220&gt;$L220,AND($S220="Paid",$H220="")),"REVIEW","OK"))</x:f>
      </x:c>
      <x:c r="X220" s="194" t="str">
        <x:f>IF($A220="","",LOWER($A220&amp;" "&amp;$C220&amp;" "&amp;$D220&amp;" "&amp;$S220&amp;" "&amp;$J220&amp;" "&amp;$K220&amp;" "&amp;$I220))</x:f>
      </x:c>
    </x:row>
    <x:row r="221">
      <x:c r="A221" s="66"/>
      <x:c r="B221" s="198"/>
      <x:c r="C221" s="66"/>
      <x:c r="D221" s="66"/>
      <x:c r="E221" s="66"/>
      <x:c r="F221" s="66"/>
      <x:c r="G221" s="74"/>
      <x:c r="H221" s="198"/>
      <x:c r="I221" s="66"/>
      <x:c r="J221" s="194" t="str">
        <x:f>IF($A221="","",IFERROR(VLOOKUP($C221,Setup!$A$34:$D$533,2,FALSE),""))</x:f>
      </x:c>
      <x:c r="K221" s="194" t="str">
        <x:f>IF($A221="","",IFERROR(VLOOKUP($C221,Setup!$A$34:$D$533,3,FALSE),""))</x:f>
      </x:c>
      <x:c r="L221" s="206" t="str">
        <x:f>IF($A221="","",SUMIF(Depletion!$A$9:$A$306,$A221,Depletion!$E$9:$E$306))</x:f>
      </x:c>
      <x:c r="M221" s="194" t="str">
        <x:f>IF($A221="","",SUMIF(Depletion!$A$9:$A$306,$A221,Depletion!$C$9:$C$306))</x:f>
      </x:c>
      <x:c r="N221" s="206" t="str">
        <x:f>IF($A221="","",SUMIF(Depletion!$A$9:$A$306,$A221,Depletion!$I$9:$I$306))</x:f>
      </x:c>
      <x:c r="O221" s="206" t="str">
        <x:f>IF($A221="","",$L221-$N221)</x:f>
      </x:c>
      <x:c r="P221" s="210" t="str">
        <x:f>IF($A221="","",IFERROR($O221/$L221,0))</x:f>
      </x:c>
      <x:c r="Q221" s="206" t="str">
        <x:f>IF($A221="","",MAX($L221-$G221,0))</x:f>
      </x:c>
      <x:c r="R221" s="202" t="str">
        <x:f>IF($A221="","",IFERROR($B221+VLOOKUP($F221,Setup!$A$61:$B$80,2,FALSE),""))</x:f>
      </x:c>
      <x:c r="S221" s="194" t="str">
        <x:f>IF($A221="","",IF($L221=0,"Draft",IF($Q221&lt;=0,"Paid",IF($G221&gt;0,"Partial","Unpaid"))))</x:f>
      </x:c>
      <x:c r="T221" s="194" t="str">
        <x:f>IF($A221="","",IF($Q221&lt;=0,0,IF($R221="","",MAX(TODAY()-$R221,0))))</x:f>
      </x:c>
      <x:c r="U221" s="194" t="str">
        <x:f>IF($A221="","",IF($S221="Paid","Closed",IF($R221="","Review",IF(TODAY()&lt;=$R221,"Current",IF($T221&lt;=30,"1-30",IF($T221&lt;=60,"31-60",IF($T221&lt;=90,"61-90","90+")))))))</x:f>
      </x:c>
      <x:c r="V221" s="202" t="str">
        <x:f>IF($A221="","",IF(AND($S221="Paid",$H221&lt;&gt;""),$H221,""))</x:f>
      </x:c>
      <x:c r="W221" s="194" t="str">
        <x:f>IF($A221="","",IF(OR(COUNTIF($A$9:$A$256,$A221)&gt;1,$B221="",$C221="",$D221="",$E221="",$F221="",$J221="",$K221="",$L221&lt;=0,$G221&lt;0,$G221&gt;$L221,AND($S221="Paid",$H221="")),"REVIEW","OK"))</x:f>
      </x:c>
      <x:c r="X221" s="194" t="str">
        <x:f>IF($A221="","",LOWER($A221&amp;" "&amp;$C221&amp;" "&amp;$D221&amp;" "&amp;$S221&amp;" "&amp;$J221&amp;" "&amp;$K221&amp;" "&amp;$I221))</x:f>
      </x:c>
    </x:row>
    <x:row r="222">
      <x:c r="A222" s="66"/>
      <x:c r="B222" s="198"/>
      <x:c r="C222" s="66"/>
      <x:c r="D222" s="66"/>
      <x:c r="E222" s="66"/>
      <x:c r="F222" s="66"/>
      <x:c r="G222" s="74"/>
      <x:c r="H222" s="198"/>
      <x:c r="I222" s="66"/>
      <x:c r="J222" s="194" t="str">
        <x:f>IF($A222="","",IFERROR(VLOOKUP($C222,Setup!$A$34:$D$533,2,FALSE),""))</x:f>
      </x:c>
      <x:c r="K222" s="194" t="str">
        <x:f>IF($A222="","",IFERROR(VLOOKUP($C222,Setup!$A$34:$D$533,3,FALSE),""))</x:f>
      </x:c>
      <x:c r="L222" s="206" t="str">
        <x:f>IF($A222="","",SUMIF(Depletion!$A$9:$A$306,$A222,Depletion!$E$9:$E$306))</x:f>
      </x:c>
      <x:c r="M222" s="194" t="str">
        <x:f>IF($A222="","",SUMIF(Depletion!$A$9:$A$306,$A222,Depletion!$C$9:$C$306))</x:f>
      </x:c>
      <x:c r="N222" s="206" t="str">
        <x:f>IF($A222="","",SUMIF(Depletion!$A$9:$A$306,$A222,Depletion!$I$9:$I$306))</x:f>
      </x:c>
      <x:c r="O222" s="206" t="str">
        <x:f>IF($A222="","",$L222-$N222)</x:f>
      </x:c>
      <x:c r="P222" s="210" t="str">
        <x:f>IF($A222="","",IFERROR($O222/$L222,0))</x:f>
      </x:c>
      <x:c r="Q222" s="206" t="str">
        <x:f>IF($A222="","",MAX($L222-$G222,0))</x:f>
      </x:c>
      <x:c r="R222" s="202" t="str">
        <x:f>IF($A222="","",IFERROR($B222+VLOOKUP($F222,Setup!$A$61:$B$80,2,FALSE),""))</x:f>
      </x:c>
      <x:c r="S222" s="194" t="str">
        <x:f>IF($A222="","",IF($L222=0,"Draft",IF($Q222&lt;=0,"Paid",IF($G222&gt;0,"Partial","Unpaid"))))</x:f>
      </x:c>
      <x:c r="T222" s="194" t="str">
        <x:f>IF($A222="","",IF($Q222&lt;=0,0,IF($R222="","",MAX(TODAY()-$R222,0))))</x:f>
      </x:c>
      <x:c r="U222" s="194" t="str">
        <x:f>IF($A222="","",IF($S222="Paid","Closed",IF($R222="","Review",IF(TODAY()&lt;=$R222,"Current",IF($T222&lt;=30,"1-30",IF($T222&lt;=60,"31-60",IF($T222&lt;=90,"61-90","90+")))))))</x:f>
      </x:c>
      <x:c r="V222" s="202" t="str">
        <x:f>IF($A222="","",IF(AND($S222="Paid",$H222&lt;&gt;""),$H222,""))</x:f>
      </x:c>
      <x:c r="W222" s="194" t="str">
        <x:f>IF($A222="","",IF(OR(COUNTIF($A$9:$A$256,$A222)&gt;1,$B222="",$C222="",$D222="",$E222="",$F222="",$J222="",$K222="",$L222&lt;=0,$G222&lt;0,$G222&gt;$L222,AND($S222="Paid",$H222="")),"REVIEW","OK"))</x:f>
      </x:c>
      <x:c r="X222" s="194" t="str">
        <x:f>IF($A222="","",LOWER($A222&amp;" "&amp;$C222&amp;" "&amp;$D222&amp;" "&amp;$S222&amp;" "&amp;$J222&amp;" "&amp;$K222&amp;" "&amp;$I222))</x:f>
      </x:c>
    </x:row>
    <x:row r="223">
      <x:c r="A223" s="66"/>
      <x:c r="B223" s="198"/>
      <x:c r="C223" s="66"/>
      <x:c r="D223" s="66"/>
      <x:c r="E223" s="66"/>
      <x:c r="F223" s="66"/>
      <x:c r="G223" s="74"/>
      <x:c r="H223" s="198"/>
      <x:c r="I223" s="66"/>
      <x:c r="J223" s="194" t="str">
        <x:f>IF($A223="","",IFERROR(VLOOKUP($C223,Setup!$A$34:$D$533,2,FALSE),""))</x:f>
      </x:c>
      <x:c r="K223" s="194" t="str">
        <x:f>IF($A223="","",IFERROR(VLOOKUP($C223,Setup!$A$34:$D$533,3,FALSE),""))</x:f>
      </x:c>
      <x:c r="L223" s="206" t="str">
        <x:f>IF($A223="","",SUMIF(Depletion!$A$9:$A$306,$A223,Depletion!$E$9:$E$306))</x:f>
      </x:c>
      <x:c r="M223" s="194" t="str">
        <x:f>IF($A223="","",SUMIF(Depletion!$A$9:$A$306,$A223,Depletion!$C$9:$C$306))</x:f>
      </x:c>
      <x:c r="N223" s="206" t="str">
        <x:f>IF($A223="","",SUMIF(Depletion!$A$9:$A$306,$A223,Depletion!$I$9:$I$306))</x:f>
      </x:c>
      <x:c r="O223" s="206" t="str">
        <x:f>IF($A223="","",$L223-$N223)</x:f>
      </x:c>
      <x:c r="P223" s="210" t="str">
        <x:f>IF($A223="","",IFERROR($O223/$L223,0))</x:f>
      </x:c>
      <x:c r="Q223" s="206" t="str">
        <x:f>IF($A223="","",MAX($L223-$G223,0))</x:f>
      </x:c>
      <x:c r="R223" s="202" t="str">
        <x:f>IF($A223="","",IFERROR($B223+VLOOKUP($F223,Setup!$A$61:$B$80,2,FALSE),""))</x:f>
      </x:c>
      <x:c r="S223" s="194" t="str">
        <x:f>IF($A223="","",IF($L223=0,"Draft",IF($Q223&lt;=0,"Paid",IF($G223&gt;0,"Partial","Unpaid"))))</x:f>
      </x:c>
      <x:c r="T223" s="194" t="str">
        <x:f>IF($A223="","",IF($Q223&lt;=0,0,IF($R223="","",MAX(TODAY()-$R223,0))))</x:f>
      </x:c>
      <x:c r="U223" s="194" t="str">
        <x:f>IF($A223="","",IF($S223="Paid","Closed",IF($R223="","Review",IF(TODAY()&lt;=$R223,"Current",IF($T223&lt;=30,"1-30",IF($T223&lt;=60,"31-60",IF($T223&lt;=90,"61-90","90+")))))))</x:f>
      </x:c>
      <x:c r="V223" s="202" t="str">
        <x:f>IF($A223="","",IF(AND($S223="Paid",$H223&lt;&gt;""),$H223,""))</x:f>
      </x:c>
      <x:c r="W223" s="194" t="str">
        <x:f>IF($A223="","",IF(OR(COUNTIF($A$9:$A$256,$A223)&gt;1,$B223="",$C223="",$D223="",$E223="",$F223="",$J223="",$K223="",$L223&lt;=0,$G223&lt;0,$G223&gt;$L223,AND($S223="Paid",$H223="")),"REVIEW","OK"))</x:f>
      </x:c>
      <x:c r="X223" s="194" t="str">
        <x:f>IF($A223="","",LOWER($A223&amp;" "&amp;$C223&amp;" "&amp;$D223&amp;" "&amp;$S223&amp;" "&amp;$J223&amp;" "&amp;$K223&amp;" "&amp;$I223))</x:f>
      </x:c>
    </x:row>
    <x:row r="224">
      <x:c r="A224" s="66"/>
      <x:c r="B224" s="198"/>
      <x:c r="C224" s="66"/>
      <x:c r="D224" s="66"/>
      <x:c r="E224" s="66"/>
      <x:c r="F224" s="66"/>
      <x:c r="G224" s="74"/>
      <x:c r="H224" s="198"/>
      <x:c r="I224" s="66"/>
      <x:c r="J224" s="194" t="str">
        <x:f>IF($A224="","",IFERROR(VLOOKUP($C224,Setup!$A$34:$D$533,2,FALSE),""))</x:f>
      </x:c>
      <x:c r="K224" s="194" t="str">
        <x:f>IF($A224="","",IFERROR(VLOOKUP($C224,Setup!$A$34:$D$533,3,FALSE),""))</x:f>
      </x:c>
      <x:c r="L224" s="206" t="str">
        <x:f>IF($A224="","",SUMIF(Depletion!$A$9:$A$306,$A224,Depletion!$E$9:$E$306))</x:f>
      </x:c>
      <x:c r="M224" s="194" t="str">
        <x:f>IF($A224="","",SUMIF(Depletion!$A$9:$A$306,$A224,Depletion!$C$9:$C$306))</x:f>
      </x:c>
      <x:c r="N224" s="206" t="str">
        <x:f>IF($A224="","",SUMIF(Depletion!$A$9:$A$306,$A224,Depletion!$I$9:$I$306))</x:f>
      </x:c>
      <x:c r="O224" s="206" t="str">
        <x:f>IF($A224="","",$L224-$N224)</x:f>
      </x:c>
      <x:c r="P224" s="210" t="str">
        <x:f>IF($A224="","",IFERROR($O224/$L224,0))</x:f>
      </x:c>
      <x:c r="Q224" s="206" t="str">
        <x:f>IF($A224="","",MAX($L224-$G224,0))</x:f>
      </x:c>
      <x:c r="R224" s="202" t="str">
        <x:f>IF($A224="","",IFERROR($B224+VLOOKUP($F224,Setup!$A$61:$B$80,2,FALSE),""))</x:f>
      </x:c>
      <x:c r="S224" s="194" t="str">
        <x:f>IF($A224="","",IF($L224=0,"Draft",IF($Q224&lt;=0,"Paid",IF($G224&gt;0,"Partial","Unpaid"))))</x:f>
      </x:c>
      <x:c r="T224" s="194" t="str">
        <x:f>IF($A224="","",IF($Q224&lt;=0,0,IF($R224="","",MAX(TODAY()-$R224,0))))</x:f>
      </x:c>
      <x:c r="U224" s="194" t="str">
        <x:f>IF($A224="","",IF($S224="Paid","Closed",IF($R224="","Review",IF(TODAY()&lt;=$R224,"Current",IF($T224&lt;=30,"1-30",IF($T224&lt;=60,"31-60",IF($T224&lt;=90,"61-90","90+")))))))</x:f>
      </x:c>
      <x:c r="V224" s="202" t="str">
        <x:f>IF($A224="","",IF(AND($S224="Paid",$H224&lt;&gt;""),$H224,""))</x:f>
      </x:c>
      <x:c r="W224" s="194" t="str">
        <x:f>IF($A224="","",IF(OR(COUNTIF($A$9:$A$256,$A224)&gt;1,$B224="",$C224="",$D224="",$E224="",$F224="",$J224="",$K224="",$L224&lt;=0,$G224&lt;0,$G224&gt;$L224,AND($S224="Paid",$H224="")),"REVIEW","OK"))</x:f>
      </x:c>
      <x:c r="X224" s="194" t="str">
        <x:f>IF($A224="","",LOWER($A224&amp;" "&amp;$C224&amp;" "&amp;$D224&amp;" "&amp;$S224&amp;" "&amp;$J224&amp;" "&amp;$K224&amp;" "&amp;$I224))</x:f>
      </x:c>
    </x:row>
    <x:row r="225">
      <x:c r="A225" s="66"/>
      <x:c r="B225" s="198"/>
      <x:c r="C225" s="66"/>
      <x:c r="D225" s="66"/>
      <x:c r="E225" s="66"/>
      <x:c r="F225" s="66"/>
      <x:c r="G225" s="74"/>
      <x:c r="H225" s="198"/>
      <x:c r="I225" s="66"/>
      <x:c r="J225" s="194" t="str">
        <x:f>IF($A225="","",IFERROR(VLOOKUP($C225,Setup!$A$34:$D$533,2,FALSE),""))</x:f>
      </x:c>
      <x:c r="K225" s="194" t="str">
        <x:f>IF($A225="","",IFERROR(VLOOKUP($C225,Setup!$A$34:$D$533,3,FALSE),""))</x:f>
      </x:c>
      <x:c r="L225" s="206" t="str">
        <x:f>IF($A225="","",SUMIF(Depletion!$A$9:$A$306,$A225,Depletion!$E$9:$E$306))</x:f>
      </x:c>
      <x:c r="M225" s="194" t="str">
        <x:f>IF($A225="","",SUMIF(Depletion!$A$9:$A$306,$A225,Depletion!$C$9:$C$306))</x:f>
      </x:c>
      <x:c r="N225" s="206" t="str">
        <x:f>IF($A225="","",SUMIF(Depletion!$A$9:$A$306,$A225,Depletion!$I$9:$I$306))</x:f>
      </x:c>
      <x:c r="O225" s="206" t="str">
        <x:f>IF($A225="","",$L225-$N225)</x:f>
      </x:c>
      <x:c r="P225" s="210" t="str">
        <x:f>IF($A225="","",IFERROR($O225/$L225,0))</x:f>
      </x:c>
      <x:c r="Q225" s="206" t="str">
        <x:f>IF($A225="","",MAX($L225-$G225,0))</x:f>
      </x:c>
      <x:c r="R225" s="202" t="str">
        <x:f>IF($A225="","",IFERROR($B225+VLOOKUP($F225,Setup!$A$61:$B$80,2,FALSE),""))</x:f>
      </x:c>
      <x:c r="S225" s="194" t="str">
        <x:f>IF($A225="","",IF($L225=0,"Draft",IF($Q225&lt;=0,"Paid",IF($G225&gt;0,"Partial","Unpaid"))))</x:f>
      </x:c>
      <x:c r="T225" s="194" t="str">
        <x:f>IF($A225="","",IF($Q225&lt;=0,0,IF($R225="","",MAX(TODAY()-$R225,0))))</x:f>
      </x:c>
      <x:c r="U225" s="194" t="str">
        <x:f>IF($A225="","",IF($S225="Paid","Closed",IF($R225="","Review",IF(TODAY()&lt;=$R225,"Current",IF($T225&lt;=30,"1-30",IF($T225&lt;=60,"31-60",IF($T225&lt;=90,"61-90","90+")))))))</x:f>
      </x:c>
      <x:c r="V225" s="202" t="str">
        <x:f>IF($A225="","",IF(AND($S225="Paid",$H225&lt;&gt;""),$H225,""))</x:f>
      </x:c>
      <x:c r="W225" s="194" t="str">
        <x:f>IF($A225="","",IF(OR(COUNTIF($A$9:$A$256,$A225)&gt;1,$B225="",$C225="",$D225="",$E225="",$F225="",$J225="",$K225="",$L225&lt;=0,$G225&lt;0,$G225&gt;$L225,AND($S225="Paid",$H225="")),"REVIEW","OK"))</x:f>
      </x:c>
      <x:c r="X225" s="194" t="str">
        <x:f>IF($A225="","",LOWER($A225&amp;" "&amp;$C225&amp;" "&amp;$D225&amp;" "&amp;$S225&amp;" "&amp;$J225&amp;" "&amp;$K225&amp;" "&amp;$I225))</x:f>
      </x:c>
    </x:row>
    <x:row r="226">
      <x:c r="A226" s="66"/>
      <x:c r="B226" s="198"/>
      <x:c r="C226" s="66"/>
      <x:c r="D226" s="66"/>
      <x:c r="E226" s="66"/>
      <x:c r="F226" s="66"/>
      <x:c r="G226" s="74"/>
      <x:c r="H226" s="198"/>
      <x:c r="I226" s="66"/>
      <x:c r="J226" s="194" t="str">
        <x:f>IF($A226="","",IFERROR(VLOOKUP($C226,Setup!$A$34:$D$533,2,FALSE),""))</x:f>
      </x:c>
      <x:c r="K226" s="194" t="str">
        <x:f>IF($A226="","",IFERROR(VLOOKUP($C226,Setup!$A$34:$D$533,3,FALSE),""))</x:f>
      </x:c>
      <x:c r="L226" s="206" t="str">
        <x:f>IF($A226="","",SUMIF(Depletion!$A$9:$A$306,$A226,Depletion!$E$9:$E$306))</x:f>
      </x:c>
      <x:c r="M226" s="194" t="str">
        <x:f>IF($A226="","",SUMIF(Depletion!$A$9:$A$306,$A226,Depletion!$C$9:$C$306))</x:f>
      </x:c>
      <x:c r="N226" s="206" t="str">
        <x:f>IF($A226="","",SUMIF(Depletion!$A$9:$A$306,$A226,Depletion!$I$9:$I$306))</x:f>
      </x:c>
      <x:c r="O226" s="206" t="str">
        <x:f>IF($A226="","",$L226-$N226)</x:f>
      </x:c>
      <x:c r="P226" s="210" t="str">
        <x:f>IF($A226="","",IFERROR($O226/$L226,0))</x:f>
      </x:c>
      <x:c r="Q226" s="206" t="str">
        <x:f>IF($A226="","",MAX($L226-$G226,0))</x:f>
      </x:c>
      <x:c r="R226" s="202" t="str">
        <x:f>IF($A226="","",IFERROR($B226+VLOOKUP($F226,Setup!$A$61:$B$80,2,FALSE),""))</x:f>
      </x:c>
      <x:c r="S226" s="194" t="str">
        <x:f>IF($A226="","",IF($L226=0,"Draft",IF($Q226&lt;=0,"Paid",IF($G226&gt;0,"Partial","Unpaid"))))</x:f>
      </x:c>
      <x:c r="T226" s="194" t="str">
        <x:f>IF($A226="","",IF($Q226&lt;=0,0,IF($R226="","",MAX(TODAY()-$R226,0))))</x:f>
      </x:c>
      <x:c r="U226" s="194" t="str">
        <x:f>IF($A226="","",IF($S226="Paid","Closed",IF($R226="","Review",IF(TODAY()&lt;=$R226,"Current",IF($T226&lt;=30,"1-30",IF($T226&lt;=60,"31-60",IF($T226&lt;=90,"61-90","90+")))))))</x:f>
      </x:c>
      <x:c r="V226" s="202" t="str">
        <x:f>IF($A226="","",IF(AND($S226="Paid",$H226&lt;&gt;""),$H226,""))</x:f>
      </x:c>
      <x:c r="W226" s="194" t="str">
        <x:f>IF($A226="","",IF(OR(COUNTIF($A$9:$A$256,$A226)&gt;1,$B226="",$C226="",$D226="",$E226="",$F226="",$J226="",$K226="",$L226&lt;=0,$G226&lt;0,$G226&gt;$L226,AND($S226="Paid",$H226="")),"REVIEW","OK"))</x:f>
      </x:c>
      <x:c r="X226" s="194" t="str">
        <x:f>IF($A226="","",LOWER($A226&amp;" "&amp;$C226&amp;" "&amp;$D226&amp;" "&amp;$S226&amp;" "&amp;$J226&amp;" "&amp;$K226&amp;" "&amp;$I226))</x:f>
      </x:c>
    </x:row>
    <x:row r="227">
      <x:c r="A227" s="66"/>
      <x:c r="B227" s="198"/>
      <x:c r="C227" s="66"/>
      <x:c r="D227" s="66"/>
      <x:c r="E227" s="66"/>
      <x:c r="F227" s="66"/>
      <x:c r="G227" s="74"/>
      <x:c r="H227" s="198"/>
      <x:c r="I227" s="66"/>
      <x:c r="J227" s="194" t="str">
        <x:f>IF($A227="","",IFERROR(VLOOKUP($C227,Setup!$A$34:$D$533,2,FALSE),""))</x:f>
      </x:c>
      <x:c r="K227" s="194" t="str">
        <x:f>IF($A227="","",IFERROR(VLOOKUP($C227,Setup!$A$34:$D$533,3,FALSE),""))</x:f>
      </x:c>
      <x:c r="L227" s="206" t="str">
        <x:f>IF($A227="","",SUMIF(Depletion!$A$9:$A$306,$A227,Depletion!$E$9:$E$306))</x:f>
      </x:c>
      <x:c r="M227" s="194" t="str">
        <x:f>IF($A227="","",SUMIF(Depletion!$A$9:$A$306,$A227,Depletion!$C$9:$C$306))</x:f>
      </x:c>
      <x:c r="N227" s="206" t="str">
        <x:f>IF($A227="","",SUMIF(Depletion!$A$9:$A$306,$A227,Depletion!$I$9:$I$306))</x:f>
      </x:c>
      <x:c r="O227" s="206" t="str">
        <x:f>IF($A227="","",$L227-$N227)</x:f>
      </x:c>
      <x:c r="P227" s="210" t="str">
        <x:f>IF($A227="","",IFERROR($O227/$L227,0))</x:f>
      </x:c>
      <x:c r="Q227" s="206" t="str">
        <x:f>IF($A227="","",MAX($L227-$G227,0))</x:f>
      </x:c>
      <x:c r="R227" s="202" t="str">
        <x:f>IF($A227="","",IFERROR($B227+VLOOKUP($F227,Setup!$A$61:$B$80,2,FALSE),""))</x:f>
      </x:c>
      <x:c r="S227" s="194" t="str">
        <x:f>IF($A227="","",IF($L227=0,"Draft",IF($Q227&lt;=0,"Paid",IF($G227&gt;0,"Partial","Unpaid"))))</x:f>
      </x:c>
      <x:c r="T227" s="194" t="str">
        <x:f>IF($A227="","",IF($Q227&lt;=0,0,IF($R227="","",MAX(TODAY()-$R227,0))))</x:f>
      </x:c>
      <x:c r="U227" s="194" t="str">
        <x:f>IF($A227="","",IF($S227="Paid","Closed",IF($R227="","Review",IF(TODAY()&lt;=$R227,"Current",IF($T227&lt;=30,"1-30",IF($T227&lt;=60,"31-60",IF($T227&lt;=90,"61-90","90+")))))))</x:f>
      </x:c>
      <x:c r="V227" s="202" t="str">
        <x:f>IF($A227="","",IF(AND($S227="Paid",$H227&lt;&gt;""),$H227,""))</x:f>
      </x:c>
      <x:c r="W227" s="194" t="str">
        <x:f>IF($A227="","",IF(OR(COUNTIF($A$9:$A$256,$A227)&gt;1,$B227="",$C227="",$D227="",$E227="",$F227="",$J227="",$K227="",$L227&lt;=0,$G227&lt;0,$G227&gt;$L227,AND($S227="Paid",$H227="")),"REVIEW","OK"))</x:f>
      </x:c>
      <x:c r="X227" s="194" t="str">
        <x:f>IF($A227="","",LOWER($A227&amp;" "&amp;$C227&amp;" "&amp;$D227&amp;" "&amp;$S227&amp;" "&amp;$J227&amp;" "&amp;$K227&amp;" "&amp;$I227))</x:f>
      </x:c>
    </x:row>
    <x:row r="228">
      <x:c r="A228" s="66"/>
      <x:c r="B228" s="198"/>
      <x:c r="C228" s="66"/>
      <x:c r="D228" s="66"/>
      <x:c r="E228" s="66"/>
      <x:c r="F228" s="66"/>
      <x:c r="G228" s="74"/>
      <x:c r="H228" s="198"/>
      <x:c r="I228" s="66"/>
      <x:c r="J228" s="194" t="str">
        <x:f>IF($A228="","",IFERROR(VLOOKUP($C228,Setup!$A$34:$D$533,2,FALSE),""))</x:f>
      </x:c>
      <x:c r="K228" s="194" t="str">
        <x:f>IF($A228="","",IFERROR(VLOOKUP($C228,Setup!$A$34:$D$533,3,FALSE),""))</x:f>
      </x:c>
      <x:c r="L228" s="206" t="str">
        <x:f>IF($A228="","",SUMIF(Depletion!$A$9:$A$306,$A228,Depletion!$E$9:$E$306))</x:f>
      </x:c>
      <x:c r="M228" s="194" t="str">
        <x:f>IF($A228="","",SUMIF(Depletion!$A$9:$A$306,$A228,Depletion!$C$9:$C$306))</x:f>
      </x:c>
      <x:c r="N228" s="206" t="str">
        <x:f>IF($A228="","",SUMIF(Depletion!$A$9:$A$306,$A228,Depletion!$I$9:$I$306))</x:f>
      </x:c>
      <x:c r="O228" s="206" t="str">
        <x:f>IF($A228="","",$L228-$N228)</x:f>
      </x:c>
      <x:c r="P228" s="210" t="str">
        <x:f>IF($A228="","",IFERROR($O228/$L228,0))</x:f>
      </x:c>
      <x:c r="Q228" s="206" t="str">
        <x:f>IF($A228="","",MAX($L228-$G228,0))</x:f>
      </x:c>
      <x:c r="R228" s="202" t="str">
        <x:f>IF($A228="","",IFERROR($B228+VLOOKUP($F228,Setup!$A$61:$B$80,2,FALSE),""))</x:f>
      </x:c>
      <x:c r="S228" s="194" t="str">
        <x:f>IF($A228="","",IF($L228=0,"Draft",IF($Q228&lt;=0,"Paid",IF($G228&gt;0,"Partial","Unpaid"))))</x:f>
      </x:c>
      <x:c r="T228" s="194" t="str">
        <x:f>IF($A228="","",IF($Q228&lt;=0,0,IF($R228="","",MAX(TODAY()-$R228,0))))</x:f>
      </x:c>
      <x:c r="U228" s="194" t="str">
        <x:f>IF($A228="","",IF($S228="Paid","Closed",IF($R228="","Review",IF(TODAY()&lt;=$R228,"Current",IF($T228&lt;=30,"1-30",IF($T228&lt;=60,"31-60",IF($T228&lt;=90,"61-90","90+")))))))</x:f>
      </x:c>
      <x:c r="V228" s="202" t="str">
        <x:f>IF($A228="","",IF(AND($S228="Paid",$H228&lt;&gt;""),$H228,""))</x:f>
      </x:c>
      <x:c r="W228" s="194" t="str">
        <x:f>IF($A228="","",IF(OR(COUNTIF($A$9:$A$256,$A228)&gt;1,$B228="",$C228="",$D228="",$E228="",$F228="",$J228="",$K228="",$L228&lt;=0,$G228&lt;0,$G228&gt;$L228,AND($S228="Paid",$H228="")),"REVIEW","OK"))</x:f>
      </x:c>
      <x:c r="X228" s="194" t="str">
        <x:f>IF($A228="","",LOWER($A228&amp;" "&amp;$C228&amp;" "&amp;$D228&amp;" "&amp;$S228&amp;" "&amp;$J228&amp;" "&amp;$K228&amp;" "&amp;$I228))</x:f>
      </x:c>
    </x:row>
    <x:row r="229">
      <x:c r="A229" s="66"/>
      <x:c r="B229" s="198"/>
      <x:c r="C229" s="66"/>
      <x:c r="D229" s="66"/>
      <x:c r="E229" s="66"/>
      <x:c r="F229" s="66"/>
      <x:c r="G229" s="74"/>
      <x:c r="H229" s="198"/>
      <x:c r="I229" s="66"/>
      <x:c r="J229" s="194" t="str">
        <x:f>IF($A229="","",IFERROR(VLOOKUP($C229,Setup!$A$34:$D$533,2,FALSE),""))</x:f>
      </x:c>
      <x:c r="K229" s="194" t="str">
        <x:f>IF($A229="","",IFERROR(VLOOKUP($C229,Setup!$A$34:$D$533,3,FALSE),""))</x:f>
      </x:c>
      <x:c r="L229" s="206" t="str">
        <x:f>IF($A229="","",SUMIF(Depletion!$A$9:$A$306,$A229,Depletion!$E$9:$E$306))</x:f>
      </x:c>
      <x:c r="M229" s="194" t="str">
        <x:f>IF($A229="","",SUMIF(Depletion!$A$9:$A$306,$A229,Depletion!$C$9:$C$306))</x:f>
      </x:c>
      <x:c r="N229" s="206" t="str">
        <x:f>IF($A229="","",SUMIF(Depletion!$A$9:$A$306,$A229,Depletion!$I$9:$I$306))</x:f>
      </x:c>
      <x:c r="O229" s="206" t="str">
        <x:f>IF($A229="","",$L229-$N229)</x:f>
      </x:c>
      <x:c r="P229" s="210" t="str">
        <x:f>IF($A229="","",IFERROR($O229/$L229,0))</x:f>
      </x:c>
      <x:c r="Q229" s="206" t="str">
        <x:f>IF($A229="","",MAX($L229-$G229,0))</x:f>
      </x:c>
      <x:c r="R229" s="202" t="str">
        <x:f>IF($A229="","",IFERROR($B229+VLOOKUP($F229,Setup!$A$61:$B$80,2,FALSE),""))</x:f>
      </x:c>
      <x:c r="S229" s="194" t="str">
        <x:f>IF($A229="","",IF($L229=0,"Draft",IF($Q229&lt;=0,"Paid",IF($G229&gt;0,"Partial","Unpaid"))))</x:f>
      </x:c>
      <x:c r="T229" s="194" t="str">
        <x:f>IF($A229="","",IF($Q229&lt;=0,0,IF($R229="","",MAX(TODAY()-$R229,0))))</x:f>
      </x:c>
      <x:c r="U229" s="194" t="str">
        <x:f>IF($A229="","",IF($S229="Paid","Closed",IF($R229="","Review",IF(TODAY()&lt;=$R229,"Current",IF($T229&lt;=30,"1-30",IF($T229&lt;=60,"31-60",IF($T229&lt;=90,"61-90","90+")))))))</x:f>
      </x:c>
      <x:c r="V229" s="202" t="str">
        <x:f>IF($A229="","",IF(AND($S229="Paid",$H229&lt;&gt;""),$H229,""))</x:f>
      </x:c>
      <x:c r="W229" s="194" t="str">
        <x:f>IF($A229="","",IF(OR(COUNTIF($A$9:$A$256,$A229)&gt;1,$B229="",$C229="",$D229="",$E229="",$F229="",$J229="",$K229="",$L229&lt;=0,$G229&lt;0,$G229&gt;$L229,AND($S229="Paid",$H229="")),"REVIEW","OK"))</x:f>
      </x:c>
      <x:c r="X229" s="194" t="str">
        <x:f>IF($A229="","",LOWER($A229&amp;" "&amp;$C229&amp;" "&amp;$D229&amp;" "&amp;$S229&amp;" "&amp;$J229&amp;" "&amp;$K229&amp;" "&amp;$I229))</x:f>
      </x:c>
    </x:row>
    <x:row r="230">
      <x:c r="A230" s="66"/>
      <x:c r="B230" s="198"/>
      <x:c r="C230" s="66"/>
      <x:c r="D230" s="66"/>
      <x:c r="E230" s="66"/>
      <x:c r="F230" s="66"/>
      <x:c r="G230" s="74"/>
      <x:c r="H230" s="198"/>
      <x:c r="I230" s="66"/>
      <x:c r="J230" s="194" t="str">
        <x:f>IF($A230="","",IFERROR(VLOOKUP($C230,Setup!$A$34:$D$533,2,FALSE),""))</x:f>
      </x:c>
      <x:c r="K230" s="194" t="str">
        <x:f>IF($A230="","",IFERROR(VLOOKUP($C230,Setup!$A$34:$D$533,3,FALSE),""))</x:f>
      </x:c>
      <x:c r="L230" s="206" t="str">
        <x:f>IF($A230="","",SUMIF(Depletion!$A$9:$A$306,$A230,Depletion!$E$9:$E$306))</x:f>
      </x:c>
      <x:c r="M230" s="194" t="str">
        <x:f>IF($A230="","",SUMIF(Depletion!$A$9:$A$306,$A230,Depletion!$C$9:$C$306))</x:f>
      </x:c>
      <x:c r="N230" s="206" t="str">
        <x:f>IF($A230="","",SUMIF(Depletion!$A$9:$A$306,$A230,Depletion!$I$9:$I$306))</x:f>
      </x:c>
      <x:c r="O230" s="206" t="str">
        <x:f>IF($A230="","",$L230-$N230)</x:f>
      </x:c>
      <x:c r="P230" s="210" t="str">
        <x:f>IF($A230="","",IFERROR($O230/$L230,0))</x:f>
      </x:c>
      <x:c r="Q230" s="206" t="str">
        <x:f>IF($A230="","",MAX($L230-$G230,0))</x:f>
      </x:c>
      <x:c r="R230" s="202" t="str">
        <x:f>IF($A230="","",IFERROR($B230+VLOOKUP($F230,Setup!$A$61:$B$80,2,FALSE),""))</x:f>
      </x:c>
      <x:c r="S230" s="194" t="str">
        <x:f>IF($A230="","",IF($L230=0,"Draft",IF($Q230&lt;=0,"Paid",IF($G230&gt;0,"Partial","Unpaid"))))</x:f>
      </x:c>
      <x:c r="T230" s="194" t="str">
        <x:f>IF($A230="","",IF($Q230&lt;=0,0,IF($R230="","",MAX(TODAY()-$R230,0))))</x:f>
      </x:c>
      <x:c r="U230" s="194" t="str">
        <x:f>IF($A230="","",IF($S230="Paid","Closed",IF($R230="","Review",IF(TODAY()&lt;=$R230,"Current",IF($T230&lt;=30,"1-30",IF($T230&lt;=60,"31-60",IF($T230&lt;=90,"61-90","90+")))))))</x:f>
      </x:c>
      <x:c r="V230" s="202" t="str">
        <x:f>IF($A230="","",IF(AND($S230="Paid",$H230&lt;&gt;""),$H230,""))</x:f>
      </x:c>
      <x:c r="W230" s="194" t="str">
        <x:f>IF($A230="","",IF(OR(COUNTIF($A$9:$A$256,$A230)&gt;1,$B230="",$C230="",$D230="",$E230="",$F230="",$J230="",$K230="",$L230&lt;=0,$G230&lt;0,$G230&gt;$L230,AND($S230="Paid",$H230="")),"REVIEW","OK"))</x:f>
      </x:c>
      <x:c r="X230" s="194" t="str">
        <x:f>IF($A230="","",LOWER($A230&amp;" "&amp;$C230&amp;" "&amp;$D230&amp;" "&amp;$S230&amp;" "&amp;$J230&amp;" "&amp;$K230&amp;" "&amp;$I230))</x:f>
      </x:c>
    </x:row>
    <x:row r="231">
      <x:c r="A231" s="66"/>
      <x:c r="B231" s="198"/>
      <x:c r="C231" s="66"/>
      <x:c r="D231" s="66"/>
      <x:c r="E231" s="66"/>
      <x:c r="F231" s="66"/>
      <x:c r="G231" s="74"/>
      <x:c r="H231" s="198"/>
      <x:c r="I231" s="66"/>
      <x:c r="J231" s="194" t="str">
        <x:f>IF($A231="","",IFERROR(VLOOKUP($C231,Setup!$A$34:$D$533,2,FALSE),""))</x:f>
      </x:c>
      <x:c r="K231" s="194" t="str">
        <x:f>IF($A231="","",IFERROR(VLOOKUP($C231,Setup!$A$34:$D$533,3,FALSE),""))</x:f>
      </x:c>
      <x:c r="L231" s="206" t="str">
        <x:f>IF($A231="","",SUMIF(Depletion!$A$9:$A$306,$A231,Depletion!$E$9:$E$306))</x:f>
      </x:c>
      <x:c r="M231" s="194" t="str">
        <x:f>IF($A231="","",SUMIF(Depletion!$A$9:$A$306,$A231,Depletion!$C$9:$C$306))</x:f>
      </x:c>
      <x:c r="N231" s="206" t="str">
        <x:f>IF($A231="","",SUMIF(Depletion!$A$9:$A$306,$A231,Depletion!$I$9:$I$306))</x:f>
      </x:c>
      <x:c r="O231" s="206" t="str">
        <x:f>IF($A231="","",$L231-$N231)</x:f>
      </x:c>
      <x:c r="P231" s="210" t="str">
        <x:f>IF($A231="","",IFERROR($O231/$L231,0))</x:f>
      </x:c>
      <x:c r="Q231" s="206" t="str">
        <x:f>IF($A231="","",MAX($L231-$G231,0))</x:f>
      </x:c>
      <x:c r="R231" s="202" t="str">
        <x:f>IF($A231="","",IFERROR($B231+VLOOKUP($F231,Setup!$A$61:$B$80,2,FALSE),""))</x:f>
      </x:c>
      <x:c r="S231" s="194" t="str">
        <x:f>IF($A231="","",IF($L231=0,"Draft",IF($Q231&lt;=0,"Paid",IF($G231&gt;0,"Partial","Unpaid"))))</x:f>
      </x:c>
      <x:c r="T231" s="194" t="str">
        <x:f>IF($A231="","",IF($Q231&lt;=0,0,IF($R231="","",MAX(TODAY()-$R231,0))))</x:f>
      </x:c>
      <x:c r="U231" s="194" t="str">
        <x:f>IF($A231="","",IF($S231="Paid","Closed",IF($R231="","Review",IF(TODAY()&lt;=$R231,"Current",IF($T231&lt;=30,"1-30",IF($T231&lt;=60,"31-60",IF($T231&lt;=90,"61-90","90+")))))))</x:f>
      </x:c>
      <x:c r="V231" s="202" t="str">
        <x:f>IF($A231="","",IF(AND($S231="Paid",$H231&lt;&gt;""),$H231,""))</x:f>
      </x:c>
      <x:c r="W231" s="194" t="str">
        <x:f>IF($A231="","",IF(OR(COUNTIF($A$9:$A$256,$A231)&gt;1,$B231="",$C231="",$D231="",$E231="",$F231="",$J231="",$K231="",$L231&lt;=0,$G231&lt;0,$G231&gt;$L231,AND($S231="Paid",$H231="")),"REVIEW","OK"))</x:f>
      </x:c>
      <x:c r="X231" s="194" t="str">
        <x:f>IF($A231="","",LOWER($A231&amp;" "&amp;$C231&amp;" "&amp;$D231&amp;" "&amp;$S231&amp;" "&amp;$J231&amp;" "&amp;$K231&amp;" "&amp;$I231))</x:f>
      </x:c>
    </x:row>
    <x:row r="232">
      <x:c r="A232" s="66"/>
      <x:c r="B232" s="198"/>
      <x:c r="C232" s="66"/>
      <x:c r="D232" s="66"/>
      <x:c r="E232" s="66"/>
      <x:c r="F232" s="66"/>
      <x:c r="G232" s="74"/>
      <x:c r="H232" s="198"/>
      <x:c r="I232" s="66"/>
      <x:c r="J232" s="194" t="str">
        <x:f>IF($A232="","",IFERROR(VLOOKUP($C232,Setup!$A$34:$D$533,2,FALSE),""))</x:f>
      </x:c>
      <x:c r="K232" s="194" t="str">
        <x:f>IF($A232="","",IFERROR(VLOOKUP($C232,Setup!$A$34:$D$533,3,FALSE),""))</x:f>
      </x:c>
      <x:c r="L232" s="206" t="str">
        <x:f>IF($A232="","",SUMIF(Depletion!$A$9:$A$306,$A232,Depletion!$E$9:$E$306))</x:f>
      </x:c>
      <x:c r="M232" s="194" t="str">
        <x:f>IF($A232="","",SUMIF(Depletion!$A$9:$A$306,$A232,Depletion!$C$9:$C$306))</x:f>
      </x:c>
      <x:c r="N232" s="206" t="str">
        <x:f>IF($A232="","",SUMIF(Depletion!$A$9:$A$306,$A232,Depletion!$I$9:$I$306))</x:f>
      </x:c>
      <x:c r="O232" s="206" t="str">
        <x:f>IF($A232="","",$L232-$N232)</x:f>
      </x:c>
      <x:c r="P232" s="210" t="str">
        <x:f>IF($A232="","",IFERROR($O232/$L232,0))</x:f>
      </x:c>
      <x:c r="Q232" s="206" t="str">
        <x:f>IF($A232="","",MAX($L232-$G232,0))</x:f>
      </x:c>
      <x:c r="R232" s="202" t="str">
        <x:f>IF($A232="","",IFERROR($B232+VLOOKUP($F232,Setup!$A$61:$B$80,2,FALSE),""))</x:f>
      </x:c>
      <x:c r="S232" s="194" t="str">
        <x:f>IF($A232="","",IF($L232=0,"Draft",IF($Q232&lt;=0,"Paid",IF($G232&gt;0,"Partial","Unpaid"))))</x:f>
      </x:c>
      <x:c r="T232" s="194" t="str">
        <x:f>IF($A232="","",IF($Q232&lt;=0,0,IF($R232="","",MAX(TODAY()-$R232,0))))</x:f>
      </x:c>
      <x:c r="U232" s="194" t="str">
        <x:f>IF($A232="","",IF($S232="Paid","Closed",IF($R232="","Review",IF(TODAY()&lt;=$R232,"Current",IF($T232&lt;=30,"1-30",IF($T232&lt;=60,"31-60",IF($T232&lt;=90,"61-90","90+")))))))</x:f>
      </x:c>
      <x:c r="V232" s="202" t="str">
        <x:f>IF($A232="","",IF(AND($S232="Paid",$H232&lt;&gt;""),$H232,""))</x:f>
      </x:c>
      <x:c r="W232" s="194" t="str">
        <x:f>IF($A232="","",IF(OR(COUNTIF($A$9:$A$256,$A232)&gt;1,$B232="",$C232="",$D232="",$E232="",$F232="",$J232="",$K232="",$L232&lt;=0,$G232&lt;0,$G232&gt;$L232,AND($S232="Paid",$H232="")),"REVIEW","OK"))</x:f>
      </x:c>
      <x:c r="X232" s="194" t="str">
        <x:f>IF($A232="","",LOWER($A232&amp;" "&amp;$C232&amp;" "&amp;$D232&amp;" "&amp;$S232&amp;" "&amp;$J232&amp;" "&amp;$K232&amp;" "&amp;$I232))</x:f>
      </x:c>
    </x:row>
    <x:row r="233">
      <x:c r="A233" s="66"/>
      <x:c r="B233" s="198"/>
      <x:c r="C233" s="66"/>
      <x:c r="D233" s="66"/>
      <x:c r="E233" s="66"/>
      <x:c r="F233" s="66"/>
      <x:c r="G233" s="74"/>
      <x:c r="H233" s="198"/>
      <x:c r="I233" s="66"/>
      <x:c r="J233" s="194" t="str">
        <x:f>IF($A233="","",IFERROR(VLOOKUP($C233,Setup!$A$34:$D$533,2,FALSE),""))</x:f>
      </x:c>
      <x:c r="K233" s="194" t="str">
        <x:f>IF($A233="","",IFERROR(VLOOKUP($C233,Setup!$A$34:$D$533,3,FALSE),""))</x:f>
      </x:c>
      <x:c r="L233" s="206" t="str">
        <x:f>IF($A233="","",SUMIF(Depletion!$A$9:$A$306,$A233,Depletion!$E$9:$E$306))</x:f>
      </x:c>
      <x:c r="M233" s="194" t="str">
        <x:f>IF($A233="","",SUMIF(Depletion!$A$9:$A$306,$A233,Depletion!$C$9:$C$306))</x:f>
      </x:c>
      <x:c r="N233" s="206" t="str">
        <x:f>IF($A233="","",SUMIF(Depletion!$A$9:$A$306,$A233,Depletion!$I$9:$I$306))</x:f>
      </x:c>
      <x:c r="O233" s="206" t="str">
        <x:f>IF($A233="","",$L233-$N233)</x:f>
      </x:c>
      <x:c r="P233" s="210" t="str">
        <x:f>IF($A233="","",IFERROR($O233/$L233,0))</x:f>
      </x:c>
      <x:c r="Q233" s="206" t="str">
        <x:f>IF($A233="","",MAX($L233-$G233,0))</x:f>
      </x:c>
      <x:c r="R233" s="202" t="str">
        <x:f>IF($A233="","",IFERROR($B233+VLOOKUP($F233,Setup!$A$61:$B$80,2,FALSE),""))</x:f>
      </x:c>
      <x:c r="S233" s="194" t="str">
        <x:f>IF($A233="","",IF($L233=0,"Draft",IF($Q233&lt;=0,"Paid",IF($G233&gt;0,"Partial","Unpaid"))))</x:f>
      </x:c>
      <x:c r="T233" s="194" t="str">
        <x:f>IF($A233="","",IF($Q233&lt;=0,0,IF($R233="","",MAX(TODAY()-$R233,0))))</x:f>
      </x:c>
      <x:c r="U233" s="194" t="str">
        <x:f>IF($A233="","",IF($S233="Paid","Closed",IF($R233="","Review",IF(TODAY()&lt;=$R233,"Current",IF($T233&lt;=30,"1-30",IF($T233&lt;=60,"31-60",IF($T233&lt;=90,"61-90","90+")))))))</x:f>
      </x:c>
      <x:c r="V233" s="202" t="str">
        <x:f>IF($A233="","",IF(AND($S233="Paid",$H233&lt;&gt;""),$H233,""))</x:f>
      </x:c>
      <x:c r="W233" s="194" t="str">
        <x:f>IF($A233="","",IF(OR(COUNTIF($A$9:$A$256,$A233)&gt;1,$B233="",$C233="",$D233="",$E233="",$F233="",$J233="",$K233="",$L233&lt;=0,$G233&lt;0,$G233&gt;$L233,AND($S233="Paid",$H233="")),"REVIEW","OK"))</x:f>
      </x:c>
      <x:c r="X233" s="194" t="str">
        <x:f>IF($A233="","",LOWER($A233&amp;" "&amp;$C233&amp;" "&amp;$D233&amp;" "&amp;$S233&amp;" "&amp;$J233&amp;" "&amp;$K233&amp;" "&amp;$I233))</x:f>
      </x:c>
    </x:row>
    <x:row r="234">
      <x:c r="A234" s="66"/>
      <x:c r="B234" s="198"/>
      <x:c r="C234" s="66"/>
      <x:c r="D234" s="66"/>
      <x:c r="E234" s="66"/>
      <x:c r="F234" s="66"/>
      <x:c r="G234" s="74"/>
      <x:c r="H234" s="198"/>
      <x:c r="I234" s="66"/>
      <x:c r="J234" s="194" t="str">
        <x:f>IF($A234="","",IFERROR(VLOOKUP($C234,Setup!$A$34:$D$533,2,FALSE),""))</x:f>
      </x:c>
      <x:c r="K234" s="194" t="str">
        <x:f>IF($A234="","",IFERROR(VLOOKUP($C234,Setup!$A$34:$D$533,3,FALSE),""))</x:f>
      </x:c>
      <x:c r="L234" s="206" t="str">
        <x:f>IF($A234="","",SUMIF(Depletion!$A$9:$A$306,$A234,Depletion!$E$9:$E$306))</x:f>
      </x:c>
      <x:c r="M234" s="194" t="str">
        <x:f>IF($A234="","",SUMIF(Depletion!$A$9:$A$306,$A234,Depletion!$C$9:$C$306))</x:f>
      </x:c>
      <x:c r="N234" s="206" t="str">
        <x:f>IF($A234="","",SUMIF(Depletion!$A$9:$A$306,$A234,Depletion!$I$9:$I$306))</x:f>
      </x:c>
      <x:c r="O234" s="206" t="str">
        <x:f>IF($A234="","",$L234-$N234)</x:f>
      </x:c>
      <x:c r="P234" s="210" t="str">
        <x:f>IF($A234="","",IFERROR($O234/$L234,0))</x:f>
      </x:c>
      <x:c r="Q234" s="206" t="str">
        <x:f>IF($A234="","",MAX($L234-$G234,0))</x:f>
      </x:c>
      <x:c r="R234" s="202" t="str">
        <x:f>IF($A234="","",IFERROR($B234+VLOOKUP($F234,Setup!$A$61:$B$80,2,FALSE),""))</x:f>
      </x:c>
      <x:c r="S234" s="194" t="str">
        <x:f>IF($A234="","",IF($L234=0,"Draft",IF($Q234&lt;=0,"Paid",IF($G234&gt;0,"Partial","Unpaid"))))</x:f>
      </x:c>
      <x:c r="T234" s="194" t="str">
        <x:f>IF($A234="","",IF($Q234&lt;=0,0,IF($R234="","",MAX(TODAY()-$R234,0))))</x:f>
      </x:c>
      <x:c r="U234" s="194" t="str">
        <x:f>IF($A234="","",IF($S234="Paid","Closed",IF($R234="","Review",IF(TODAY()&lt;=$R234,"Current",IF($T234&lt;=30,"1-30",IF($T234&lt;=60,"31-60",IF($T234&lt;=90,"61-90","90+")))))))</x:f>
      </x:c>
      <x:c r="V234" s="202" t="str">
        <x:f>IF($A234="","",IF(AND($S234="Paid",$H234&lt;&gt;""),$H234,""))</x:f>
      </x:c>
      <x:c r="W234" s="194" t="str">
        <x:f>IF($A234="","",IF(OR(COUNTIF($A$9:$A$256,$A234)&gt;1,$B234="",$C234="",$D234="",$E234="",$F234="",$J234="",$K234="",$L234&lt;=0,$G234&lt;0,$G234&gt;$L234,AND($S234="Paid",$H234="")),"REVIEW","OK"))</x:f>
      </x:c>
      <x:c r="X234" s="194" t="str">
        <x:f>IF($A234="","",LOWER($A234&amp;" "&amp;$C234&amp;" "&amp;$D234&amp;" "&amp;$S234&amp;" "&amp;$J234&amp;" "&amp;$K234&amp;" "&amp;$I234))</x:f>
      </x:c>
    </x:row>
    <x:row r="235">
      <x:c r="A235" s="66"/>
      <x:c r="B235" s="198"/>
      <x:c r="C235" s="66"/>
      <x:c r="D235" s="66"/>
      <x:c r="E235" s="66"/>
      <x:c r="F235" s="66"/>
      <x:c r="G235" s="74"/>
      <x:c r="H235" s="198"/>
      <x:c r="I235" s="66"/>
      <x:c r="J235" s="194" t="str">
        <x:f>IF($A235="","",IFERROR(VLOOKUP($C235,Setup!$A$34:$D$533,2,FALSE),""))</x:f>
      </x:c>
      <x:c r="K235" s="194" t="str">
        <x:f>IF($A235="","",IFERROR(VLOOKUP($C235,Setup!$A$34:$D$533,3,FALSE),""))</x:f>
      </x:c>
      <x:c r="L235" s="206" t="str">
        <x:f>IF($A235="","",SUMIF(Depletion!$A$9:$A$306,$A235,Depletion!$E$9:$E$306))</x:f>
      </x:c>
      <x:c r="M235" s="194" t="str">
        <x:f>IF($A235="","",SUMIF(Depletion!$A$9:$A$306,$A235,Depletion!$C$9:$C$306))</x:f>
      </x:c>
      <x:c r="N235" s="206" t="str">
        <x:f>IF($A235="","",SUMIF(Depletion!$A$9:$A$306,$A235,Depletion!$I$9:$I$306))</x:f>
      </x:c>
      <x:c r="O235" s="206" t="str">
        <x:f>IF($A235="","",$L235-$N235)</x:f>
      </x:c>
      <x:c r="P235" s="210" t="str">
        <x:f>IF($A235="","",IFERROR($O235/$L235,0))</x:f>
      </x:c>
      <x:c r="Q235" s="206" t="str">
        <x:f>IF($A235="","",MAX($L235-$G235,0))</x:f>
      </x:c>
      <x:c r="R235" s="202" t="str">
        <x:f>IF($A235="","",IFERROR($B235+VLOOKUP($F235,Setup!$A$61:$B$80,2,FALSE),""))</x:f>
      </x:c>
      <x:c r="S235" s="194" t="str">
        <x:f>IF($A235="","",IF($L235=0,"Draft",IF($Q235&lt;=0,"Paid",IF($G235&gt;0,"Partial","Unpaid"))))</x:f>
      </x:c>
      <x:c r="T235" s="194" t="str">
        <x:f>IF($A235="","",IF($Q235&lt;=0,0,IF($R235="","",MAX(TODAY()-$R235,0))))</x:f>
      </x:c>
      <x:c r="U235" s="194" t="str">
        <x:f>IF($A235="","",IF($S235="Paid","Closed",IF($R235="","Review",IF(TODAY()&lt;=$R235,"Current",IF($T235&lt;=30,"1-30",IF($T235&lt;=60,"31-60",IF($T235&lt;=90,"61-90","90+")))))))</x:f>
      </x:c>
      <x:c r="V235" s="202" t="str">
        <x:f>IF($A235="","",IF(AND($S235="Paid",$H235&lt;&gt;""),$H235,""))</x:f>
      </x:c>
      <x:c r="W235" s="194" t="str">
        <x:f>IF($A235="","",IF(OR(COUNTIF($A$9:$A$256,$A235)&gt;1,$B235="",$C235="",$D235="",$E235="",$F235="",$J235="",$K235="",$L235&lt;=0,$G235&lt;0,$G235&gt;$L235,AND($S235="Paid",$H235="")),"REVIEW","OK"))</x:f>
      </x:c>
      <x:c r="X235" s="194" t="str">
        <x:f>IF($A235="","",LOWER($A235&amp;" "&amp;$C235&amp;" "&amp;$D235&amp;" "&amp;$S235&amp;" "&amp;$J235&amp;" "&amp;$K235&amp;" "&amp;$I235))</x:f>
      </x:c>
    </x:row>
    <x:row r="236">
      <x:c r="A236" s="66"/>
      <x:c r="B236" s="198"/>
      <x:c r="C236" s="66"/>
      <x:c r="D236" s="66"/>
      <x:c r="E236" s="66"/>
      <x:c r="F236" s="66"/>
      <x:c r="G236" s="74"/>
      <x:c r="H236" s="198"/>
      <x:c r="I236" s="66"/>
      <x:c r="J236" s="194" t="str">
        <x:f>IF($A236="","",IFERROR(VLOOKUP($C236,Setup!$A$34:$D$533,2,FALSE),""))</x:f>
      </x:c>
      <x:c r="K236" s="194" t="str">
        <x:f>IF($A236="","",IFERROR(VLOOKUP($C236,Setup!$A$34:$D$533,3,FALSE),""))</x:f>
      </x:c>
      <x:c r="L236" s="206" t="str">
        <x:f>IF($A236="","",SUMIF(Depletion!$A$9:$A$306,$A236,Depletion!$E$9:$E$306))</x:f>
      </x:c>
      <x:c r="M236" s="194" t="str">
        <x:f>IF($A236="","",SUMIF(Depletion!$A$9:$A$306,$A236,Depletion!$C$9:$C$306))</x:f>
      </x:c>
      <x:c r="N236" s="206" t="str">
        <x:f>IF($A236="","",SUMIF(Depletion!$A$9:$A$306,$A236,Depletion!$I$9:$I$306))</x:f>
      </x:c>
      <x:c r="O236" s="206" t="str">
        <x:f>IF($A236="","",$L236-$N236)</x:f>
      </x:c>
      <x:c r="P236" s="210" t="str">
        <x:f>IF($A236="","",IFERROR($O236/$L236,0))</x:f>
      </x:c>
      <x:c r="Q236" s="206" t="str">
        <x:f>IF($A236="","",MAX($L236-$G236,0))</x:f>
      </x:c>
      <x:c r="R236" s="202" t="str">
        <x:f>IF($A236="","",IFERROR($B236+VLOOKUP($F236,Setup!$A$61:$B$80,2,FALSE),""))</x:f>
      </x:c>
      <x:c r="S236" s="194" t="str">
        <x:f>IF($A236="","",IF($L236=0,"Draft",IF($Q236&lt;=0,"Paid",IF($G236&gt;0,"Partial","Unpaid"))))</x:f>
      </x:c>
      <x:c r="T236" s="194" t="str">
        <x:f>IF($A236="","",IF($Q236&lt;=0,0,IF($R236="","",MAX(TODAY()-$R236,0))))</x:f>
      </x:c>
      <x:c r="U236" s="194" t="str">
        <x:f>IF($A236="","",IF($S236="Paid","Closed",IF($R236="","Review",IF(TODAY()&lt;=$R236,"Current",IF($T236&lt;=30,"1-30",IF($T236&lt;=60,"31-60",IF($T236&lt;=90,"61-90","90+")))))))</x:f>
      </x:c>
      <x:c r="V236" s="202" t="str">
        <x:f>IF($A236="","",IF(AND($S236="Paid",$H236&lt;&gt;""),$H236,""))</x:f>
      </x:c>
      <x:c r="W236" s="194" t="str">
        <x:f>IF($A236="","",IF(OR(COUNTIF($A$9:$A$256,$A236)&gt;1,$B236="",$C236="",$D236="",$E236="",$F236="",$J236="",$K236="",$L236&lt;=0,$G236&lt;0,$G236&gt;$L236,AND($S236="Paid",$H236="")),"REVIEW","OK"))</x:f>
      </x:c>
      <x:c r="X236" s="194" t="str">
        <x:f>IF($A236="","",LOWER($A236&amp;" "&amp;$C236&amp;" "&amp;$D236&amp;" "&amp;$S236&amp;" "&amp;$J236&amp;" "&amp;$K236&amp;" "&amp;$I236))</x:f>
      </x:c>
    </x:row>
    <x:row r="237">
      <x:c r="A237" s="66"/>
      <x:c r="B237" s="198"/>
      <x:c r="C237" s="66"/>
      <x:c r="D237" s="66"/>
      <x:c r="E237" s="66"/>
      <x:c r="F237" s="66"/>
      <x:c r="G237" s="74"/>
      <x:c r="H237" s="198"/>
      <x:c r="I237" s="66"/>
      <x:c r="J237" s="194" t="str">
        <x:f>IF($A237="","",IFERROR(VLOOKUP($C237,Setup!$A$34:$D$533,2,FALSE),""))</x:f>
      </x:c>
      <x:c r="K237" s="194" t="str">
        <x:f>IF($A237="","",IFERROR(VLOOKUP($C237,Setup!$A$34:$D$533,3,FALSE),""))</x:f>
      </x:c>
      <x:c r="L237" s="206" t="str">
        <x:f>IF($A237="","",SUMIF(Depletion!$A$9:$A$306,$A237,Depletion!$E$9:$E$306))</x:f>
      </x:c>
      <x:c r="M237" s="194" t="str">
        <x:f>IF($A237="","",SUMIF(Depletion!$A$9:$A$306,$A237,Depletion!$C$9:$C$306))</x:f>
      </x:c>
      <x:c r="N237" s="206" t="str">
        <x:f>IF($A237="","",SUMIF(Depletion!$A$9:$A$306,$A237,Depletion!$I$9:$I$306))</x:f>
      </x:c>
      <x:c r="O237" s="206" t="str">
        <x:f>IF($A237="","",$L237-$N237)</x:f>
      </x:c>
      <x:c r="P237" s="210" t="str">
        <x:f>IF($A237="","",IFERROR($O237/$L237,0))</x:f>
      </x:c>
      <x:c r="Q237" s="206" t="str">
        <x:f>IF($A237="","",MAX($L237-$G237,0))</x:f>
      </x:c>
      <x:c r="R237" s="202" t="str">
        <x:f>IF($A237="","",IFERROR($B237+VLOOKUP($F237,Setup!$A$61:$B$80,2,FALSE),""))</x:f>
      </x:c>
      <x:c r="S237" s="194" t="str">
        <x:f>IF($A237="","",IF($L237=0,"Draft",IF($Q237&lt;=0,"Paid",IF($G237&gt;0,"Partial","Unpaid"))))</x:f>
      </x:c>
      <x:c r="T237" s="194" t="str">
        <x:f>IF($A237="","",IF($Q237&lt;=0,0,IF($R237="","",MAX(TODAY()-$R237,0))))</x:f>
      </x:c>
      <x:c r="U237" s="194" t="str">
        <x:f>IF($A237="","",IF($S237="Paid","Closed",IF($R237="","Review",IF(TODAY()&lt;=$R237,"Current",IF($T237&lt;=30,"1-30",IF($T237&lt;=60,"31-60",IF($T237&lt;=90,"61-90","90+")))))))</x:f>
      </x:c>
      <x:c r="V237" s="202" t="str">
        <x:f>IF($A237="","",IF(AND($S237="Paid",$H237&lt;&gt;""),$H237,""))</x:f>
      </x:c>
      <x:c r="W237" s="194" t="str">
        <x:f>IF($A237="","",IF(OR(COUNTIF($A$9:$A$256,$A237)&gt;1,$B237="",$C237="",$D237="",$E237="",$F237="",$J237="",$K237="",$L237&lt;=0,$G237&lt;0,$G237&gt;$L237,AND($S237="Paid",$H237="")),"REVIEW","OK"))</x:f>
      </x:c>
      <x:c r="X237" s="194" t="str">
        <x:f>IF($A237="","",LOWER($A237&amp;" "&amp;$C237&amp;" "&amp;$D237&amp;" "&amp;$S237&amp;" "&amp;$J237&amp;" "&amp;$K237&amp;" "&amp;$I237))</x:f>
      </x:c>
    </x:row>
    <x:row r="238">
      <x:c r="A238" s="66"/>
      <x:c r="B238" s="198"/>
      <x:c r="C238" s="66"/>
      <x:c r="D238" s="66"/>
      <x:c r="E238" s="66"/>
      <x:c r="F238" s="66"/>
      <x:c r="G238" s="74"/>
      <x:c r="H238" s="198"/>
      <x:c r="I238" s="66"/>
      <x:c r="J238" s="194" t="str">
        <x:f>IF($A238="","",IFERROR(VLOOKUP($C238,Setup!$A$34:$D$533,2,FALSE),""))</x:f>
      </x:c>
      <x:c r="K238" s="194" t="str">
        <x:f>IF($A238="","",IFERROR(VLOOKUP($C238,Setup!$A$34:$D$533,3,FALSE),""))</x:f>
      </x:c>
      <x:c r="L238" s="206" t="str">
        <x:f>IF($A238="","",SUMIF(Depletion!$A$9:$A$306,$A238,Depletion!$E$9:$E$306))</x:f>
      </x:c>
      <x:c r="M238" s="194" t="str">
        <x:f>IF($A238="","",SUMIF(Depletion!$A$9:$A$306,$A238,Depletion!$C$9:$C$306))</x:f>
      </x:c>
      <x:c r="N238" s="206" t="str">
        <x:f>IF($A238="","",SUMIF(Depletion!$A$9:$A$306,$A238,Depletion!$I$9:$I$306))</x:f>
      </x:c>
      <x:c r="O238" s="206" t="str">
        <x:f>IF($A238="","",$L238-$N238)</x:f>
      </x:c>
      <x:c r="P238" s="210" t="str">
        <x:f>IF($A238="","",IFERROR($O238/$L238,0))</x:f>
      </x:c>
      <x:c r="Q238" s="206" t="str">
        <x:f>IF($A238="","",MAX($L238-$G238,0))</x:f>
      </x:c>
      <x:c r="R238" s="202" t="str">
        <x:f>IF($A238="","",IFERROR($B238+VLOOKUP($F238,Setup!$A$61:$B$80,2,FALSE),""))</x:f>
      </x:c>
      <x:c r="S238" s="194" t="str">
        <x:f>IF($A238="","",IF($L238=0,"Draft",IF($Q238&lt;=0,"Paid",IF($G238&gt;0,"Partial","Unpaid"))))</x:f>
      </x:c>
      <x:c r="T238" s="194" t="str">
        <x:f>IF($A238="","",IF($Q238&lt;=0,0,IF($R238="","",MAX(TODAY()-$R238,0))))</x:f>
      </x:c>
      <x:c r="U238" s="194" t="str">
        <x:f>IF($A238="","",IF($S238="Paid","Closed",IF($R238="","Review",IF(TODAY()&lt;=$R238,"Current",IF($T238&lt;=30,"1-30",IF($T238&lt;=60,"31-60",IF($T238&lt;=90,"61-90","90+")))))))</x:f>
      </x:c>
      <x:c r="V238" s="202" t="str">
        <x:f>IF($A238="","",IF(AND($S238="Paid",$H238&lt;&gt;""),$H238,""))</x:f>
      </x:c>
      <x:c r="W238" s="194" t="str">
        <x:f>IF($A238="","",IF(OR(COUNTIF($A$9:$A$256,$A238)&gt;1,$B238="",$C238="",$D238="",$E238="",$F238="",$J238="",$K238="",$L238&lt;=0,$G238&lt;0,$G238&gt;$L238,AND($S238="Paid",$H238="")),"REVIEW","OK"))</x:f>
      </x:c>
      <x:c r="X238" s="194" t="str">
        <x:f>IF($A238="","",LOWER($A238&amp;" "&amp;$C238&amp;" "&amp;$D238&amp;" "&amp;$S238&amp;" "&amp;$J238&amp;" "&amp;$K238&amp;" "&amp;$I238))</x:f>
      </x:c>
    </x:row>
    <x:row r="239">
      <x:c r="A239" s="66"/>
      <x:c r="B239" s="198"/>
      <x:c r="C239" s="66"/>
      <x:c r="D239" s="66"/>
      <x:c r="E239" s="66"/>
      <x:c r="F239" s="66"/>
      <x:c r="G239" s="74"/>
      <x:c r="H239" s="198"/>
      <x:c r="I239" s="66"/>
      <x:c r="J239" s="194" t="str">
        <x:f>IF($A239="","",IFERROR(VLOOKUP($C239,Setup!$A$34:$D$533,2,FALSE),""))</x:f>
      </x:c>
      <x:c r="K239" s="194" t="str">
        <x:f>IF($A239="","",IFERROR(VLOOKUP($C239,Setup!$A$34:$D$533,3,FALSE),""))</x:f>
      </x:c>
      <x:c r="L239" s="206" t="str">
        <x:f>IF($A239="","",SUMIF(Depletion!$A$9:$A$306,$A239,Depletion!$E$9:$E$306))</x:f>
      </x:c>
      <x:c r="M239" s="194" t="str">
        <x:f>IF($A239="","",SUMIF(Depletion!$A$9:$A$306,$A239,Depletion!$C$9:$C$306))</x:f>
      </x:c>
      <x:c r="N239" s="206" t="str">
        <x:f>IF($A239="","",SUMIF(Depletion!$A$9:$A$306,$A239,Depletion!$I$9:$I$306))</x:f>
      </x:c>
      <x:c r="O239" s="206" t="str">
        <x:f>IF($A239="","",$L239-$N239)</x:f>
      </x:c>
      <x:c r="P239" s="210" t="str">
        <x:f>IF($A239="","",IFERROR($O239/$L239,0))</x:f>
      </x:c>
      <x:c r="Q239" s="206" t="str">
        <x:f>IF($A239="","",MAX($L239-$G239,0))</x:f>
      </x:c>
      <x:c r="R239" s="202" t="str">
        <x:f>IF($A239="","",IFERROR($B239+VLOOKUP($F239,Setup!$A$61:$B$80,2,FALSE),""))</x:f>
      </x:c>
      <x:c r="S239" s="194" t="str">
        <x:f>IF($A239="","",IF($L239=0,"Draft",IF($Q239&lt;=0,"Paid",IF($G239&gt;0,"Partial","Unpaid"))))</x:f>
      </x:c>
      <x:c r="T239" s="194" t="str">
        <x:f>IF($A239="","",IF($Q239&lt;=0,0,IF($R239="","",MAX(TODAY()-$R239,0))))</x:f>
      </x:c>
      <x:c r="U239" s="194" t="str">
        <x:f>IF($A239="","",IF($S239="Paid","Closed",IF($R239="","Review",IF(TODAY()&lt;=$R239,"Current",IF($T239&lt;=30,"1-30",IF($T239&lt;=60,"31-60",IF($T239&lt;=90,"61-90","90+")))))))</x:f>
      </x:c>
      <x:c r="V239" s="202" t="str">
        <x:f>IF($A239="","",IF(AND($S239="Paid",$H239&lt;&gt;""),$H239,""))</x:f>
      </x:c>
      <x:c r="W239" s="194" t="str">
        <x:f>IF($A239="","",IF(OR(COUNTIF($A$9:$A$256,$A239)&gt;1,$B239="",$C239="",$D239="",$E239="",$F239="",$J239="",$K239="",$L239&lt;=0,$G239&lt;0,$G239&gt;$L239,AND($S239="Paid",$H239="")),"REVIEW","OK"))</x:f>
      </x:c>
      <x:c r="X239" s="194" t="str">
        <x:f>IF($A239="","",LOWER($A239&amp;" "&amp;$C239&amp;" "&amp;$D239&amp;" "&amp;$S239&amp;" "&amp;$J239&amp;" "&amp;$K239&amp;" "&amp;$I239))</x:f>
      </x:c>
    </x:row>
    <x:row r="240">
      <x:c r="A240" s="66"/>
      <x:c r="B240" s="198"/>
      <x:c r="C240" s="66"/>
      <x:c r="D240" s="66"/>
      <x:c r="E240" s="66"/>
      <x:c r="F240" s="66"/>
      <x:c r="G240" s="74"/>
      <x:c r="H240" s="198"/>
      <x:c r="I240" s="66"/>
      <x:c r="J240" s="194" t="str">
        <x:f>IF($A240="","",IFERROR(VLOOKUP($C240,Setup!$A$34:$D$533,2,FALSE),""))</x:f>
      </x:c>
      <x:c r="K240" s="194" t="str">
        <x:f>IF($A240="","",IFERROR(VLOOKUP($C240,Setup!$A$34:$D$533,3,FALSE),""))</x:f>
      </x:c>
      <x:c r="L240" s="206" t="str">
        <x:f>IF($A240="","",SUMIF(Depletion!$A$9:$A$306,$A240,Depletion!$E$9:$E$306))</x:f>
      </x:c>
      <x:c r="M240" s="194" t="str">
        <x:f>IF($A240="","",SUMIF(Depletion!$A$9:$A$306,$A240,Depletion!$C$9:$C$306))</x:f>
      </x:c>
      <x:c r="N240" s="206" t="str">
        <x:f>IF($A240="","",SUMIF(Depletion!$A$9:$A$306,$A240,Depletion!$I$9:$I$306))</x:f>
      </x:c>
      <x:c r="O240" s="206" t="str">
        <x:f>IF($A240="","",$L240-$N240)</x:f>
      </x:c>
      <x:c r="P240" s="210" t="str">
        <x:f>IF($A240="","",IFERROR($O240/$L240,0))</x:f>
      </x:c>
      <x:c r="Q240" s="206" t="str">
        <x:f>IF($A240="","",MAX($L240-$G240,0))</x:f>
      </x:c>
      <x:c r="R240" s="202" t="str">
        <x:f>IF($A240="","",IFERROR($B240+VLOOKUP($F240,Setup!$A$61:$B$80,2,FALSE),""))</x:f>
      </x:c>
      <x:c r="S240" s="194" t="str">
        <x:f>IF($A240="","",IF($L240=0,"Draft",IF($Q240&lt;=0,"Paid",IF($G240&gt;0,"Partial","Unpaid"))))</x:f>
      </x:c>
      <x:c r="T240" s="194" t="str">
        <x:f>IF($A240="","",IF($Q240&lt;=0,0,IF($R240="","",MAX(TODAY()-$R240,0))))</x:f>
      </x:c>
      <x:c r="U240" s="194" t="str">
        <x:f>IF($A240="","",IF($S240="Paid","Closed",IF($R240="","Review",IF(TODAY()&lt;=$R240,"Current",IF($T240&lt;=30,"1-30",IF($T240&lt;=60,"31-60",IF($T240&lt;=90,"61-90","90+")))))))</x:f>
      </x:c>
      <x:c r="V240" s="202" t="str">
        <x:f>IF($A240="","",IF(AND($S240="Paid",$H240&lt;&gt;""),$H240,""))</x:f>
      </x:c>
      <x:c r="W240" s="194" t="str">
        <x:f>IF($A240="","",IF(OR(COUNTIF($A$9:$A$256,$A240)&gt;1,$B240="",$C240="",$D240="",$E240="",$F240="",$J240="",$K240="",$L240&lt;=0,$G240&lt;0,$G240&gt;$L240,AND($S240="Paid",$H240="")),"REVIEW","OK"))</x:f>
      </x:c>
      <x:c r="X240" s="194" t="str">
        <x:f>IF($A240="","",LOWER($A240&amp;" "&amp;$C240&amp;" "&amp;$D240&amp;" "&amp;$S240&amp;" "&amp;$J240&amp;" "&amp;$K240&amp;" "&amp;$I240))</x:f>
      </x:c>
    </x:row>
    <x:row r="241">
      <x:c r="A241" s="66"/>
      <x:c r="B241" s="198"/>
      <x:c r="C241" s="66"/>
      <x:c r="D241" s="66"/>
      <x:c r="E241" s="66"/>
      <x:c r="F241" s="66"/>
      <x:c r="G241" s="74"/>
      <x:c r="H241" s="198"/>
      <x:c r="I241" s="66"/>
      <x:c r="J241" s="194" t="str">
        <x:f>IF($A241="","",IFERROR(VLOOKUP($C241,Setup!$A$34:$D$533,2,FALSE),""))</x:f>
      </x:c>
      <x:c r="K241" s="194" t="str">
        <x:f>IF($A241="","",IFERROR(VLOOKUP($C241,Setup!$A$34:$D$533,3,FALSE),""))</x:f>
      </x:c>
      <x:c r="L241" s="206" t="str">
        <x:f>IF($A241="","",SUMIF(Depletion!$A$9:$A$306,$A241,Depletion!$E$9:$E$306))</x:f>
      </x:c>
      <x:c r="M241" s="194" t="str">
        <x:f>IF($A241="","",SUMIF(Depletion!$A$9:$A$306,$A241,Depletion!$C$9:$C$306))</x:f>
      </x:c>
      <x:c r="N241" s="206" t="str">
        <x:f>IF($A241="","",SUMIF(Depletion!$A$9:$A$306,$A241,Depletion!$I$9:$I$306))</x:f>
      </x:c>
      <x:c r="O241" s="206" t="str">
        <x:f>IF($A241="","",$L241-$N241)</x:f>
      </x:c>
      <x:c r="P241" s="210" t="str">
        <x:f>IF($A241="","",IFERROR($O241/$L241,0))</x:f>
      </x:c>
      <x:c r="Q241" s="206" t="str">
        <x:f>IF($A241="","",MAX($L241-$G241,0))</x:f>
      </x:c>
      <x:c r="R241" s="202" t="str">
        <x:f>IF($A241="","",IFERROR($B241+VLOOKUP($F241,Setup!$A$61:$B$80,2,FALSE),""))</x:f>
      </x:c>
      <x:c r="S241" s="194" t="str">
        <x:f>IF($A241="","",IF($L241=0,"Draft",IF($Q241&lt;=0,"Paid",IF($G241&gt;0,"Partial","Unpaid"))))</x:f>
      </x:c>
      <x:c r="T241" s="194" t="str">
        <x:f>IF($A241="","",IF($Q241&lt;=0,0,IF($R241="","",MAX(TODAY()-$R241,0))))</x:f>
      </x:c>
      <x:c r="U241" s="194" t="str">
        <x:f>IF($A241="","",IF($S241="Paid","Closed",IF($R241="","Review",IF(TODAY()&lt;=$R241,"Current",IF($T241&lt;=30,"1-30",IF($T241&lt;=60,"31-60",IF($T241&lt;=90,"61-90","90+")))))))</x:f>
      </x:c>
      <x:c r="V241" s="202" t="str">
        <x:f>IF($A241="","",IF(AND($S241="Paid",$H241&lt;&gt;""),$H241,""))</x:f>
      </x:c>
      <x:c r="W241" s="194" t="str">
        <x:f>IF($A241="","",IF(OR(COUNTIF($A$9:$A$256,$A241)&gt;1,$B241="",$C241="",$D241="",$E241="",$F241="",$J241="",$K241="",$L241&lt;=0,$G241&lt;0,$G241&gt;$L241,AND($S241="Paid",$H241="")),"REVIEW","OK"))</x:f>
      </x:c>
      <x:c r="X241" s="194" t="str">
        <x:f>IF($A241="","",LOWER($A241&amp;" "&amp;$C241&amp;" "&amp;$D241&amp;" "&amp;$S241&amp;" "&amp;$J241&amp;" "&amp;$K241&amp;" "&amp;$I241))</x:f>
      </x:c>
    </x:row>
    <x:row r="242">
      <x:c r="A242" s="66"/>
      <x:c r="B242" s="198"/>
      <x:c r="C242" s="66"/>
      <x:c r="D242" s="66"/>
      <x:c r="E242" s="66"/>
      <x:c r="F242" s="66"/>
      <x:c r="G242" s="74"/>
      <x:c r="H242" s="198"/>
      <x:c r="I242" s="66"/>
      <x:c r="J242" s="194" t="str">
        <x:f>IF($A242="","",IFERROR(VLOOKUP($C242,Setup!$A$34:$D$533,2,FALSE),""))</x:f>
      </x:c>
      <x:c r="K242" s="194" t="str">
        <x:f>IF($A242="","",IFERROR(VLOOKUP($C242,Setup!$A$34:$D$533,3,FALSE),""))</x:f>
      </x:c>
      <x:c r="L242" s="206" t="str">
        <x:f>IF($A242="","",SUMIF(Depletion!$A$9:$A$306,$A242,Depletion!$E$9:$E$306))</x:f>
      </x:c>
      <x:c r="M242" s="194" t="str">
        <x:f>IF($A242="","",SUMIF(Depletion!$A$9:$A$306,$A242,Depletion!$C$9:$C$306))</x:f>
      </x:c>
      <x:c r="N242" s="206" t="str">
        <x:f>IF($A242="","",SUMIF(Depletion!$A$9:$A$306,$A242,Depletion!$I$9:$I$306))</x:f>
      </x:c>
      <x:c r="O242" s="206" t="str">
        <x:f>IF($A242="","",$L242-$N242)</x:f>
      </x:c>
      <x:c r="P242" s="210" t="str">
        <x:f>IF($A242="","",IFERROR($O242/$L242,0))</x:f>
      </x:c>
      <x:c r="Q242" s="206" t="str">
        <x:f>IF($A242="","",MAX($L242-$G242,0))</x:f>
      </x:c>
      <x:c r="R242" s="202" t="str">
        <x:f>IF($A242="","",IFERROR($B242+VLOOKUP($F242,Setup!$A$61:$B$80,2,FALSE),""))</x:f>
      </x:c>
      <x:c r="S242" s="194" t="str">
        <x:f>IF($A242="","",IF($L242=0,"Draft",IF($Q242&lt;=0,"Paid",IF($G242&gt;0,"Partial","Unpaid"))))</x:f>
      </x:c>
      <x:c r="T242" s="194" t="str">
        <x:f>IF($A242="","",IF($Q242&lt;=0,0,IF($R242="","",MAX(TODAY()-$R242,0))))</x:f>
      </x:c>
      <x:c r="U242" s="194" t="str">
        <x:f>IF($A242="","",IF($S242="Paid","Closed",IF($R242="","Review",IF(TODAY()&lt;=$R242,"Current",IF($T242&lt;=30,"1-30",IF($T242&lt;=60,"31-60",IF($T242&lt;=90,"61-90","90+")))))))</x:f>
      </x:c>
      <x:c r="V242" s="202" t="str">
        <x:f>IF($A242="","",IF(AND($S242="Paid",$H242&lt;&gt;""),$H242,""))</x:f>
      </x:c>
      <x:c r="W242" s="194" t="str">
        <x:f>IF($A242="","",IF(OR(COUNTIF($A$9:$A$256,$A242)&gt;1,$B242="",$C242="",$D242="",$E242="",$F242="",$J242="",$K242="",$L242&lt;=0,$G242&lt;0,$G242&gt;$L242,AND($S242="Paid",$H242="")),"REVIEW","OK"))</x:f>
      </x:c>
      <x:c r="X242" s="194" t="str">
        <x:f>IF($A242="","",LOWER($A242&amp;" "&amp;$C242&amp;" "&amp;$D242&amp;" "&amp;$S242&amp;" "&amp;$J242&amp;" "&amp;$K242&amp;" "&amp;$I242))</x:f>
      </x:c>
    </x:row>
    <x:row r="243">
      <x:c r="A243" s="66"/>
      <x:c r="B243" s="198"/>
      <x:c r="C243" s="66"/>
      <x:c r="D243" s="66"/>
      <x:c r="E243" s="66"/>
      <x:c r="F243" s="66"/>
      <x:c r="G243" s="74"/>
      <x:c r="H243" s="198"/>
      <x:c r="I243" s="66"/>
      <x:c r="J243" s="194" t="str">
        <x:f>IF($A243="","",IFERROR(VLOOKUP($C243,Setup!$A$34:$D$533,2,FALSE),""))</x:f>
      </x:c>
      <x:c r="K243" s="194" t="str">
        <x:f>IF($A243="","",IFERROR(VLOOKUP($C243,Setup!$A$34:$D$533,3,FALSE),""))</x:f>
      </x:c>
      <x:c r="L243" s="206" t="str">
        <x:f>IF($A243="","",SUMIF(Depletion!$A$9:$A$306,$A243,Depletion!$E$9:$E$306))</x:f>
      </x:c>
      <x:c r="M243" s="194" t="str">
        <x:f>IF($A243="","",SUMIF(Depletion!$A$9:$A$306,$A243,Depletion!$C$9:$C$306))</x:f>
      </x:c>
      <x:c r="N243" s="206" t="str">
        <x:f>IF($A243="","",SUMIF(Depletion!$A$9:$A$306,$A243,Depletion!$I$9:$I$306))</x:f>
      </x:c>
      <x:c r="O243" s="206" t="str">
        <x:f>IF($A243="","",$L243-$N243)</x:f>
      </x:c>
      <x:c r="P243" s="210" t="str">
        <x:f>IF($A243="","",IFERROR($O243/$L243,0))</x:f>
      </x:c>
      <x:c r="Q243" s="206" t="str">
        <x:f>IF($A243="","",MAX($L243-$G243,0))</x:f>
      </x:c>
      <x:c r="R243" s="202" t="str">
        <x:f>IF($A243="","",IFERROR($B243+VLOOKUP($F243,Setup!$A$61:$B$80,2,FALSE),""))</x:f>
      </x:c>
      <x:c r="S243" s="194" t="str">
        <x:f>IF($A243="","",IF($L243=0,"Draft",IF($Q243&lt;=0,"Paid",IF($G243&gt;0,"Partial","Unpaid"))))</x:f>
      </x:c>
      <x:c r="T243" s="194" t="str">
        <x:f>IF($A243="","",IF($Q243&lt;=0,0,IF($R243="","",MAX(TODAY()-$R243,0))))</x:f>
      </x:c>
      <x:c r="U243" s="194" t="str">
        <x:f>IF($A243="","",IF($S243="Paid","Closed",IF($R243="","Review",IF(TODAY()&lt;=$R243,"Current",IF($T243&lt;=30,"1-30",IF($T243&lt;=60,"31-60",IF($T243&lt;=90,"61-90","90+")))))))</x:f>
      </x:c>
      <x:c r="V243" s="202" t="str">
        <x:f>IF($A243="","",IF(AND($S243="Paid",$H243&lt;&gt;""),$H243,""))</x:f>
      </x:c>
      <x:c r="W243" s="194" t="str">
        <x:f>IF($A243="","",IF(OR(COUNTIF($A$9:$A$256,$A243)&gt;1,$B243="",$C243="",$D243="",$E243="",$F243="",$J243="",$K243="",$L243&lt;=0,$G243&lt;0,$G243&gt;$L243,AND($S243="Paid",$H243="")),"REVIEW","OK"))</x:f>
      </x:c>
      <x:c r="X243" s="194" t="str">
        <x:f>IF($A243="","",LOWER($A243&amp;" "&amp;$C243&amp;" "&amp;$D243&amp;" "&amp;$S243&amp;" "&amp;$J243&amp;" "&amp;$K243&amp;" "&amp;$I243))</x:f>
      </x:c>
    </x:row>
    <x:row r="244">
      <x:c r="A244" s="66"/>
      <x:c r="B244" s="198"/>
      <x:c r="C244" s="66"/>
      <x:c r="D244" s="66"/>
      <x:c r="E244" s="66"/>
      <x:c r="F244" s="66"/>
      <x:c r="G244" s="74"/>
      <x:c r="H244" s="198"/>
      <x:c r="I244" s="66"/>
      <x:c r="J244" s="194" t="str">
        <x:f>IF($A244="","",IFERROR(VLOOKUP($C244,Setup!$A$34:$D$533,2,FALSE),""))</x:f>
      </x:c>
      <x:c r="K244" s="194" t="str">
        <x:f>IF($A244="","",IFERROR(VLOOKUP($C244,Setup!$A$34:$D$533,3,FALSE),""))</x:f>
      </x:c>
      <x:c r="L244" s="206" t="str">
        <x:f>IF($A244="","",SUMIF(Depletion!$A$9:$A$306,$A244,Depletion!$E$9:$E$306))</x:f>
      </x:c>
      <x:c r="M244" s="194" t="str">
        <x:f>IF($A244="","",SUMIF(Depletion!$A$9:$A$306,$A244,Depletion!$C$9:$C$306))</x:f>
      </x:c>
      <x:c r="N244" s="206" t="str">
        <x:f>IF($A244="","",SUMIF(Depletion!$A$9:$A$306,$A244,Depletion!$I$9:$I$306))</x:f>
      </x:c>
      <x:c r="O244" s="206" t="str">
        <x:f>IF($A244="","",$L244-$N244)</x:f>
      </x:c>
      <x:c r="P244" s="210" t="str">
        <x:f>IF($A244="","",IFERROR($O244/$L244,0))</x:f>
      </x:c>
      <x:c r="Q244" s="206" t="str">
        <x:f>IF($A244="","",MAX($L244-$G244,0))</x:f>
      </x:c>
      <x:c r="R244" s="202" t="str">
        <x:f>IF($A244="","",IFERROR($B244+VLOOKUP($F244,Setup!$A$61:$B$80,2,FALSE),""))</x:f>
      </x:c>
      <x:c r="S244" s="194" t="str">
        <x:f>IF($A244="","",IF($L244=0,"Draft",IF($Q244&lt;=0,"Paid",IF($G244&gt;0,"Partial","Unpaid"))))</x:f>
      </x:c>
      <x:c r="T244" s="194" t="str">
        <x:f>IF($A244="","",IF($Q244&lt;=0,0,IF($R244="","",MAX(TODAY()-$R244,0))))</x:f>
      </x:c>
      <x:c r="U244" s="194" t="str">
        <x:f>IF($A244="","",IF($S244="Paid","Closed",IF($R244="","Review",IF(TODAY()&lt;=$R244,"Current",IF($T244&lt;=30,"1-30",IF($T244&lt;=60,"31-60",IF($T244&lt;=90,"61-90","90+")))))))</x:f>
      </x:c>
      <x:c r="V244" s="202" t="str">
        <x:f>IF($A244="","",IF(AND($S244="Paid",$H244&lt;&gt;""),$H244,""))</x:f>
      </x:c>
      <x:c r="W244" s="194" t="str">
        <x:f>IF($A244="","",IF(OR(COUNTIF($A$9:$A$256,$A244)&gt;1,$B244="",$C244="",$D244="",$E244="",$F244="",$J244="",$K244="",$L244&lt;=0,$G244&lt;0,$G244&gt;$L244,AND($S244="Paid",$H244="")),"REVIEW","OK"))</x:f>
      </x:c>
      <x:c r="X244" s="194" t="str">
        <x:f>IF($A244="","",LOWER($A244&amp;" "&amp;$C244&amp;" "&amp;$D244&amp;" "&amp;$S244&amp;" "&amp;$J244&amp;" "&amp;$K244&amp;" "&amp;$I244))</x:f>
      </x:c>
    </x:row>
    <x:row r="245">
      <x:c r="A245" s="66"/>
      <x:c r="B245" s="198"/>
      <x:c r="C245" s="66"/>
      <x:c r="D245" s="66"/>
      <x:c r="E245" s="66"/>
      <x:c r="F245" s="66"/>
      <x:c r="G245" s="74"/>
      <x:c r="H245" s="198"/>
      <x:c r="I245" s="66"/>
      <x:c r="J245" s="194" t="str">
        <x:f>IF($A245="","",IFERROR(VLOOKUP($C245,Setup!$A$34:$D$533,2,FALSE),""))</x:f>
      </x:c>
      <x:c r="K245" s="194" t="str">
        <x:f>IF($A245="","",IFERROR(VLOOKUP($C245,Setup!$A$34:$D$533,3,FALSE),""))</x:f>
      </x:c>
      <x:c r="L245" s="206" t="str">
        <x:f>IF($A245="","",SUMIF(Depletion!$A$9:$A$306,$A245,Depletion!$E$9:$E$306))</x:f>
      </x:c>
      <x:c r="M245" s="194" t="str">
        <x:f>IF($A245="","",SUMIF(Depletion!$A$9:$A$306,$A245,Depletion!$C$9:$C$306))</x:f>
      </x:c>
      <x:c r="N245" s="206" t="str">
        <x:f>IF($A245="","",SUMIF(Depletion!$A$9:$A$306,$A245,Depletion!$I$9:$I$306))</x:f>
      </x:c>
      <x:c r="O245" s="206" t="str">
        <x:f>IF($A245="","",$L245-$N245)</x:f>
      </x:c>
      <x:c r="P245" s="210" t="str">
        <x:f>IF($A245="","",IFERROR($O245/$L245,0))</x:f>
      </x:c>
      <x:c r="Q245" s="206" t="str">
        <x:f>IF($A245="","",MAX($L245-$G245,0))</x:f>
      </x:c>
      <x:c r="R245" s="202" t="str">
        <x:f>IF($A245="","",IFERROR($B245+VLOOKUP($F245,Setup!$A$61:$B$80,2,FALSE),""))</x:f>
      </x:c>
      <x:c r="S245" s="194" t="str">
        <x:f>IF($A245="","",IF($L245=0,"Draft",IF($Q245&lt;=0,"Paid",IF($G245&gt;0,"Partial","Unpaid"))))</x:f>
      </x:c>
      <x:c r="T245" s="194" t="str">
        <x:f>IF($A245="","",IF($Q245&lt;=0,0,IF($R245="","",MAX(TODAY()-$R245,0))))</x:f>
      </x:c>
      <x:c r="U245" s="194" t="str">
        <x:f>IF($A245="","",IF($S245="Paid","Closed",IF($R245="","Review",IF(TODAY()&lt;=$R245,"Current",IF($T245&lt;=30,"1-30",IF($T245&lt;=60,"31-60",IF($T245&lt;=90,"61-90","90+")))))))</x:f>
      </x:c>
      <x:c r="V245" s="202" t="str">
        <x:f>IF($A245="","",IF(AND($S245="Paid",$H245&lt;&gt;""),$H245,""))</x:f>
      </x:c>
      <x:c r="W245" s="194" t="str">
        <x:f>IF($A245="","",IF(OR(COUNTIF($A$9:$A$256,$A245)&gt;1,$B245="",$C245="",$D245="",$E245="",$F245="",$J245="",$K245="",$L245&lt;=0,$G245&lt;0,$G245&gt;$L245,AND($S245="Paid",$H245="")),"REVIEW","OK"))</x:f>
      </x:c>
      <x:c r="X245" s="194" t="str">
        <x:f>IF($A245="","",LOWER($A245&amp;" "&amp;$C245&amp;" "&amp;$D245&amp;" "&amp;$S245&amp;" "&amp;$J245&amp;" "&amp;$K245&amp;" "&amp;$I245))</x:f>
      </x:c>
    </x:row>
    <x:row r="246">
      <x:c r="A246" s="66"/>
      <x:c r="B246" s="198"/>
      <x:c r="C246" s="66"/>
      <x:c r="D246" s="66"/>
      <x:c r="E246" s="66"/>
      <x:c r="F246" s="66"/>
      <x:c r="G246" s="74"/>
      <x:c r="H246" s="198"/>
      <x:c r="I246" s="66"/>
      <x:c r="J246" s="194" t="str">
        <x:f>IF($A246="","",IFERROR(VLOOKUP($C246,Setup!$A$34:$D$533,2,FALSE),""))</x:f>
      </x:c>
      <x:c r="K246" s="194" t="str">
        <x:f>IF($A246="","",IFERROR(VLOOKUP($C246,Setup!$A$34:$D$533,3,FALSE),""))</x:f>
      </x:c>
      <x:c r="L246" s="206" t="str">
        <x:f>IF($A246="","",SUMIF(Depletion!$A$9:$A$306,$A246,Depletion!$E$9:$E$306))</x:f>
      </x:c>
      <x:c r="M246" s="194" t="str">
        <x:f>IF($A246="","",SUMIF(Depletion!$A$9:$A$306,$A246,Depletion!$C$9:$C$306))</x:f>
      </x:c>
      <x:c r="N246" s="206" t="str">
        <x:f>IF($A246="","",SUMIF(Depletion!$A$9:$A$306,$A246,Depletion!$I$9:$I$306))</x:f>
      </x:c>
      <x:c r="O246" s="206" t="str">
        <x:f>IF($A246="","",$L246-$N246)</x:f>
      </x:c>
      <x:c r="P246" s="210" t="str">
        <x:f>IF($A246="","",IFERROR($O246/$L246,0))</x:f>
      </x:c>
      <x:c r="Q246" s="206" t="str">
        <x:f>IF($A246="","",MAX($L246-$G246,0))</x:f>
      </x:c>
      <x:c r="R246" s="202" t="str">
        <x:f>IF($A246="","",IFERROR($B246+VLOOKUP($F246,Setup!$A$61:$B$80,2,FALSE),""))</x:f>
      </x:c>
      <x:c r="S246" s="194" t="str">
        <x:f>IF($A246="","",IF($L246=0,"Draft",IF($Q246&lt;=0,"Paid",IF($G246&gt;0,"Partial","Unpaid"))))</x:f>
      </x:c>
      <x:c r="T246" s="194" t="str">
        <x:f>IF($A246="","",IF($Q246&lt;=0,0,IF($R246="","",MAX(TODAY()-$R246,0))))</x:f>
      </x:c>
      <x:c r="U246" s="194" t="str">
        <x:f>IF($A246="","",IF($S246="Paid","Closed",IF($R246="","Review",IF(TODAY()&lt;=$R246,"Current",IF($T246&lt;=30,"1-30",IF($T246&lt;=60,"31-60",IF($T246&lt;=90,"61-90","90+")))))))</x:f>
      </x:c>
      <x:c r="V246" s="202" t="str">
        <x:f>IF($A246="","",IF(AND($S246="Paid",$H246&lt;&gt;""),$H246,""))</x:f>
      </x:c>
      <x:c r="W246" s="194" t="str">
        <x:f>IF($A246="","",IF(OR(COUNTIF($A$9:$A$256,$A246)&gt;1,$B246="",$C246="",$D246="",$E246="",$F246="",$J246="",$K246="",$L246&lt;=0,$G246&lt;0,$G246&gt;$L246,AND($S246="Paid",$H246="")),"REVIEW","OK"))</x:f>
      </x:c>
      <x:c r="X246" s="194" t="str">
        <x:f>IF($A246="","",LOWER($A246&amp;" "&amp;$C246&amp;" "&amp;$D246&amp;" "&amp;$S246&amp;" "&amp;$J246&amp;" "&amp;$K246&amp;" "&amp;$I246))</x:f>
      </x:c>
    </x:row>
    <x:row r="247">
      <x:c r="A247" s="66"/>
      <x:c r="B247" s="198"/>
      <x:c r="C247" s="66"/>
      <x:c r="D247" s="66"/>
      <x:c r="E247" s="66"/>
      <x:c r="F247" s="66"/>
      <x:c r="G247" s="74"/>
      <x:c r="H247" s="198"/>
      <x:c r="I247" s="66"/>
      <x:c r="J247" s="194" t="str">
        <x:f>IF($A247="","",IFERROR(VLOOKUP($C247,Setup!$A$34:$D$533,2,FALSE),""))</x:f>
      </x:c>
      <x:c r="K247" s="194" t="str">
        <x:f>IF($A247="","",IFERROR(VLOOKUP($C247,Setup!$A$34:$D$533,3,FALSE),""))</x:f>
      </x:c>
      <x:c r="L247" s="206" t="str">
        <x:f>IF($A247="","",SUMIF(Depletion!$A$9:$A$306,$A247,Depletion!$E$9:$E$306))</x:f>
      </x:c>
      <x:c r="M247" s="194" t="str">
        <x:f>IF($A247="","",SUMIF(Depletion!$A$9:$A$306,$A247,Depletion!$C$9:$C$306))</x:f>
      </x:c>
      <x:c r="N247" s="206" t="str">
        <x:f>IF($A247="","",SUMIF(Depletion!$A$9:$A$306,$A247,Depletion!$I$9:$I$306))</x:f>
      </x:c>
      <x:c r="O247" s="206" t="str">
        <x:f>IF($A247="","",$L247-$N247)</x:f>
      </x:c>
      <x:c r="P247" s="210" t="str">
        <x:f>IF($A247="","",IFERROR($O247/$L247,0))</x:f>
      </x:c>
      <x:c r="Q247" s="206" t="str">
        <x:f>IF($A247="","",MAX($L247-$G247,0))</x:f>
      </x:c>
      <x:c r="R247" s="202" t="str">
        <x:f>IF($A247="","",IFERROR($B247+VLOOKUP($F247,Setup!$A$61:$B$80,2,FALSE),""))</x:f>
      </x:c>
      <x:c r="S247" s="194" t="str">
        <x:f>IF($A247="","",IF($L247=0,"Draft",IF($Q247&lt;=0,"Paid",IF($G247&gt;0,"Partial","Unpaid"))))</x:f>
      </x:c>
      <x:c r="T247" s="194" t="str">
        <x:f>IF($A247="","",IF($Q247&lt;=0,0,IF($R247="","",MAX(TODAY()-$R247,0))))</x:f>
      </x:c>
      <x:c r="U247" s="194" t="str">
        <x:f>IF($A247="","",IF($S247="Paid","Closed",IF($R247="","Review",IF(TODAY()&lt;=$R247,"Current",IF($T247&lt;=30,"1-30",IF($T247&lt;=60,"31-60",IF($T247&lt;=90,"61-90","90+")))))))</x:f>
      </x:c>
      <x:c r="V247" s="202" t="str">
        <x:f>IF($A247="","",IF(AND($S247="Paid",$H247&lt;&gt;""),$H247,""))</x:f>
      </x:c>
      <x:c r="W247" s="194" t="str">
        <x:f>IF($A247="","",IF(OR(COUNTIF($A$9:$A$256,$A247)&gt;1,$B247="",$C247="",$D247="",$E247="",$F247="",$J247="",$K247="",$L247&lt;=0,$G247&lt;0,$G247&gt;$L247,AND($S247="Paid",$H247="")),"REVIEW","OK"))</x:f>
      </x:c>
      <x:c r="X247" s="194" t="str">
        <x:f>IF($A247="","",LOWER($A247&amp;" "&amp;$C247&amp;" "&amp;$D247&amp;" "&amp;$S247&amp;" "&amp;$J247&amp;" "&amp;$K247&amp;" "&amp;$I247))</x:f>
      </x:c>
    </x:row>
    <x:row r="248">
      <x:c r="A248" s="66"/>
      <x:c r="B248" s="198"/>
      <x:c r="C248" s="66"/>
      <x:c r="D248" s="66"/>
      <x:c r="E248" s="66"/>
      <x:c r="F248" s="66"/>
      <x:c r="G248" s="74"/>
      <x:c r="H248" s="198"/>
      <x:c r="I248" s="66"/>
      <x:c r="J248" s="194" t="str">
        <x:f>IF($A248="","",IFERROR(VLOOKUP($C248,Setup!$A$34:$D$533,2,FALSE),""))</x:f>
      </x:c>
      <x:c r="K248" s="194" t="str">
        <x:f>IF($A248="","",IFERROR(VLOOKUP($C248,Setup!$A$34:$D$533,3,FALSE),""))</x:f>
      </x:c>
      <x:c r="L248" s="206" t="str">
        <x:f>IF($A248="","",SUMIF(Depletion!$A$9:$A$306,$A248,Depletion!$E$9:$E$306))</x:f>
      </x:c>
      <x:c r="M248" s="194" t="str">
        <x:f>IF($A248="","",SUMIF(Depletion!$A$9:$A$306,$A248,Depletion!$C$9:$C$306))</x:f>
      </x:c>
      <x:c r="N248" s="206" t="str">
        <x:f>IF($A248="","",SUMIF(Depletion!$A$9:$A$306,$A248,Depletion!$I$9:$I$306))</x:f>
      </x:c>
      <x:c r="O248" s="206" t="str">
        <x:f>IF($A248="","",$L248-$N248)</x:f>
      </x:c>
      <x:c r="P248" s="210" t="str">
        <x:f>IF($A248="","",IFERROR($O248/$L248,0))</x:f>
      </x:c>
      <x:c r="Q248" s="206" t="str">
        <x:f>IF($A248="","",MAX($L248-$G248,0))</x:f>
      </x:c>
      <x:c r="R248" s="202" t="str">
        <x:f>IF($A248="","",IFERROR($B248+VLOOKUP($F248,Setup!$A$61:$B$80,2,FALSE),""))</x:f>
      </x:c>
      <x:c r="S248" s="194" t="str">
        <x:f>IF($A248="","",IF($L248=0,"Draft",IF($Q248&lt;=0,"Paid",IF($G248&gt;0,"Partial","Unpaid"))))</x:f>
      </x:c>
      <x:c r="T248" s="194" t="str">
        <x:f>IF($A248="","",IF($Q248&lt;=0,0,IF($R248="","",MAX(TODAY()-$R248,0))))</x:f>
      </x:c>
      <x:c r="U248" s="194" t="str">
        <x:f>IF($A248="","",IF($S248="Paid","Closed",IF($R248="","Review",IF(TODAY()&lt;=$R248,"Current",IF($T248&lt;=30,"1-30",IF($T248&lt;=60,"31-60",IF($T248&lt;=90,"61-90","90+")))))))</x:f>
      </x:c>
      <x:c r="V248" s="202" t="str">
        <x:f>IF($A248="","",IF(AND($S248="Paid",$H248&lt;&gt;""),$H248,""))</x:f>
      </x:c>
      <x:c r="W248" s="194" t="str">
        <x:f>IF($A248="","",IF(OR(COUNTIF($A$9:$A$256,$A248)&gt;1,$B248="",$C248="",$D248="",$E248="",$F248="",$J248="",$K248="",$L248&lt;=0,$G248&lt;0,$G248&gt;$L248,AND($S248="Paid",$H248="")),"REVIEW","OK"))</x:f>
      </x:c>
      <x:c r="X248" s="194" t="str">
        <x:f>IF($A248="","",LOWER($A248&amp;" "&amp;$C248&amp;" "&amp;$D248&amp;" "&amp;$S248&amp;" "&amp;$J248&amp;" "&amp;$K248&amp;" "&amp;$I248))</x:f>
      </x:c>
    </x:row>
    <x:row r="249">
      <x:c r="A249" s="66"/>
      <x:c r="B249" s="198"/>
      <x:c r="C249" s="66"/>
      <x:c r="D249" s="66"/>
      <x:c r="E249" s="66"/>
      <x:c r="F249" s="66"/>
      <x:c r="G249" s="74"/>
      <x:c r="H249" s="198"/>
      <x:c r="I249" s="66"/>
      <x:c r="J249" s="194" t="str">
        <x:f>IF($A249="","",IFERROR(VLOOKUP($C249,Setup!$A$34:$D$533,2,FALSE),""))</x:f>
      </x:c>
      <x:c r="K249" s="194" t="str">
        <x:f>IF($A249="","",IFERROR(VLOOKUP($C249,Setup!$A$34:$D$533,3,FALSE),""))</x:f>
      </x:c>
      <x:c r="L249" s="206" t="str">
        <x:f>IF($A249="","",SUMIF(Depletion!$A$9:$A$306,$A249,Depletion!$E$9:$E$306))</x:f>
      </x:c>
      <x:c r="M249" s="194" t="str">
        <x:f>IF($A249="","",SUMIF(Depletion!$A$9:$A$306,$A249,Depletion!$C$9:$C$306))</x:f>
      </x:c>
      <x:c r="N249" s="206" t="str">
        <x:f>IF($A249="","",SUMIF(Depletion!$A$9:$A$306,$A249,Depletion!$I$9:$I$306))</x:f>
      </x:c>
      <x:c r="O249" s="206" t="str">
        <x:f>IF($A249="","",$L249-$N249)</x:f>
      </x:c>
      <x:c r="P249" s="210" t="str">
        <x:f>IF($A249="","",IFERROR($O249/$L249,0))</x:f>
      </x:c>
      <x:c r="Q249" s="206" t="str">
        <x:f>IF($A249="","",MAX($L249-$G249,0))</x:f>
      </x:c>
      <x:c r="R249" s="202" t="str">
        <x:f>IF($A249="","",IFERROR($B249+VLOOKUP($F249,Setup!$A$61:$B$80,2,FALSE),""))</x:f>
      </x:c>
      <x:c r="S249" s="194" t="str">
        <x:f>IF($A249="","",IF($L249=0,"Draft",IF($Q249&lt;=0,"Paid",IF($G249&gt;0,"Partial","Unpaid"))))</x:f>
      </x:c>
      <x:c r="T249" s="194" t="str">
        <x:f>IF($A249="","",IF($Q249&lt;=0,0,IF($R249="","",MAX(TODAY()-$R249,0))))</x:f>
      </x:c>
      <x:c r="U249" s="194" t="str">
        <x:f>IF($A249="","",IF($S249="Paid","Closed",IF($R249="","Review",IF(TODAY()&lt;=$R249,"Current",IF($T249&lt;=30,"1-30",IF($T249&lt;=60,"31-60",IF($T249&lt;=90,"61-90","90+")))))))</x:f>
      </x:c>
      <x:c r="V249" s="202" t="str">
        <x:f>IF($A249="","",IF(AND($S249="Paid",$H249&lt;&gt;""),$H249,""))</x:f>
      </x:c>
      <x:c r="W249" s="194" t="str">
        <x:f>IF($A249="","",IF(OR(COUNTIF($A$9:$A$256,$A249)&gt;1,$B249="",$C249="",$D249="",$E249="",$F249="",$J249="",$K249="",$L249&lt;=0,$G249&lt;0,$G249&gt;$L249,AND($S249="Paid",$H249="")),"REVIEW","OK"))</x:f>
      </x:c>
      <x:c r="X249" s="194" t="str">
        <x:f>IF($A249="","",LOWER($A249&amp;" "&amp;$C249&amp;" "&amp;$D249&amp;" "&amp;$S249&amp;" "&amp;$J249&amp;" "&amp;$K249&amp;" "&amp;$I249))</x:f>
      </x:c>
    </x:row>
    <x:row r="250">
      <x:c r="A250" s="66"/>
      <x:c r="B250" s="198"/>
      <x:c r="C250" s="66"/>
      <x:c r="D250" s="66"/>
      <x:c r="E250" s="66"/>
      <x:c r="F250" s="66"/>
      <x:c r="G250" s="74"/>
      <x:c r="H250" s="198"/>
      <x:c r="I250" s="66"/>
      <x:c r="J250" s="194" t="str">
        <x:f>IF($A250="","",IFERROR(VLOOKUP($C250,Setup!$A$34:$D$533,2,FALSE),""))</x:f>
      </x:c>
      <x:c r="K250" s="194" t="str">
        <x:f>IF($A250="","",IFERROR(VLOOKUP($C250,Setup!$A$34:$D$533,3,FALSE),""))</x:f>
      </x:c>
      <x:c r="L250" s="206" t="str">
        <x:f>IF($A250="","",SUMIF(Depletion!$A$9:$A$306,$A250,Depletion!$E$9:$E$306))</x:f>
      </x:c>
      <x:c r="M250" s="194" t="str">
        <x:f>IF($A250="","",SUMIF(Depletion!$A$9:$A$306,$A250,Depletion!$C$9:$C$306))</x:f>
      </x:c>
      <x:c r="N250" s="206" t="str">
        <x:f>IF($A250="","",SUMIF(Depletion!$A$9:$A$306,$A250,Depletion!$I$9:$I$306))</x:f>
      </x:c>
      <x:c r="O250" s="206" t="str">
        <x:f>IF($A250="","",$L250-$N250)</x:f>
      </x:c>
      <x:c r="P250" s="210" t="str">
        <x:f>IF($A250="","",IFERROR($O250/$L250,0))</x:f>
      </x:c>
      <x:c r="Q250" s="206" t="str">
        <x:f>IF($A250="","",MAX($L250-$G250,0))</x:f>
      </x:c>
      <x:c r="R250" s="202" t="str">
        <x:f>IF($A250="","",IFERROR($B250+VLOOKUP($F250,Setup!$A$61:$B$80,2,FALSE),""))</x:f>
      </x:c>
      <x:c r="S250" s="194" t="str">
        <x:f>IF($A250="","",IF($L250=0,"Draft",IF($Q250&lt;=0,"Paid",IF($G250&gt;0,"Partial","Unpaid"))))</x:f>
      </x:c>
      <x:c r="T250" s="194" t="str">
        <x:f>IF($A250="","",IF($Q250&lt;=0,0,IF($R250="","",MAX(TODAY()-$R250,0))))</x:f>
      </x:c>
      <x:c r="U250" s="194" t="str">
        <x:f>IF($A250="","",IF($S250="Paid","Closed",IF($R250="","Review",IF(TODAY()&lt;=$R250,"Current",IF($T250&lt;=30,"1-30",IF($T250&lt;=60,"31-60",IF($T250&lt;=90,"61-90","90+")))))))</x:f>
      </x:c>
      <x:c r="V250" s="202" t="str">
        <x:f>IF($A250="","",IF(AND($S250="Paid",$H250&lt;&gt;""),$H250,""))</x:f>
      </x:c>
      <x:c r="W250" s="194" t="str">
        <x:f>IF($A250="","",IF(OR(COUNTIF($A$9:$A$256,$A250)&gt;1,$B250="",$C250="",$D250="",$E250="",$F250="",$J250="",$K250="",$L250&lt;=0,$G250&lt;0,$G250&gt;$L250,AND($S250="Paid",$H250="")),"REVIEW","OK"))</x:f>
      </x:c>
      <x:c r="X250" s="194" t="str">
        <x:f>IF($A250="","",LOWER($A250&amp;" "&amp;$C250&amp;" "&amp;$D250&amp;" "&amp;$S250&amp;" "&amp;$J250&amp;" "&amp;$K250&amp;" "&amp;$I250))</x:f>
      </x:c>
    </x:row>
    <x:row r="251">
      <x:c r="A251" s="66"/>
      <x:c r="B251" s="198"/>
      <x:c r="C251" s="66"/>
      <x:c r="D251" s="66"/>
      <x:c r="E251" s="66"/>
      <x:c r="F251" s="66"/>
      <x:c r="G251" s="74"/>
      <x:c r="H251" s="198"/>
      <x:c r="I251" s="66"/>
      <x:c r="J251" s="194" t="str">
        <x:f>IF($A251="","",IFERROR(VLOOKUP($C251,Setup!$A$34:$D$533,2,FALSE),""))</x:f>
      </x:c>
      <x:c r="K251" s="194" t="str">
        <x:f>IF($A251="","",IFERROR(VLOOKUP($C251,Setup!$A$34:$D$533,3,FALSE),""))</x:f>
      </x:c>
      <x:c r="L251" s="206" t="str">
        <x:f>IF($A251="","",SUMIF(Depletion!$A$9:$A$306,$A251,Depletion!$E$9:$E$306))</x:f>
      </x:c>
      <x:c r="M251" s="194" t="str">
        <x:f>IF($A251="","",SUMIF(Depletion!$A$9:$A$306,$A251,Depletion!$C$9:$C$306))</x:f>
      </x:c>
      <x:c r="N251" s="206" t="str">
        <x:f>IF($A251="","",SUMIF(Depletion!$A$9:$A$306,$A251,Depletion!$I$9:$I$306))</x:f>
      </x:c>
      <x:c r="O251" s="206" t="str">
        <x:f>IF($A251="","",$L251-$N251)</x:f>
      </x:c>
      <x:c r="P251" s="210" t="str">
        <x:f>IF($A251="","",IFERROR($O251/$L251,0))</x:f>
      </x:c>
      <x:c r="Q251" s="206" t="str">
        <x:f>IF($A251="","",MAX($L251-$G251,0))</x:f>
      </x:c>
      <x:c r="R251" s="202" t="str">
        <x:f>IF($A251="","",IFERROR($B251+VLOOKUP($F251,Setup!$A$61:$B$80,2,FALSE),""))</x:f>
      </x:c>
      <x:c r="S251" s="194" t="str">
        <x:f>IF($A251="","",IF($L251=0,"Draft",IF($Q251&lt;=0,"Paid",IF($G251&gt;0,"Partial","Unpaid"))))</x:f>
      </x:c>
      <x:c r="T251" s="194" t="str">
        <x:f>IF($A251="","",IF($Q251&lt;=0,0,IF($R251="","",MAX(TODAY()-$R251,0))))</x:f>
      </x:c>
      <x:c r="U251" s="194" t="str">
        <x:f>IF($A251="","",IF($S251="Paid","Closed",IF($R251="","Review",IF(TODAY()&lt;=$R251,"Current",IF($T251&lt;=30,"1-30",IF($T251&lt;=60,"31-60",IF($T251&lt;=90,"61-90","90+")))))))</x:f>
      </x:c>
      <x:c r="V251" s="202" t="str">
        <x:f>IF($A251="","",IF(AND($S251="Paid",$H251&lt;&gt;""),$H251,""))</x:f>
      </x:c>
      <x:c r="W251" s="194" t="str">
        <x:f>IF($A251="","",IF(OR(COUNTIF($A$9:$A$256,$A251)&gt;1,$B251="",$C251="",$D251="",$E251="",$F251="",$J251="",$K251="",$L251&lt;=0,$G251&lt;0,$G251&gt;$L251,AND($S251="Paid",$H251="")),"REVIEW","OK"))</x:f>
      </x:c>
      <x:c r="X251" s="194" t="str">
        <x:f>IF($A251="","",LOWER($A251&amp;" "&amp;$C251&amp;" "&amp;$D251&amp;" "&amp;$S251&amp;" "&amp;$J251&amp;" "&amp;$K251&amp;" "&amp;$I251))</x:f>
      </x:c>
    </x:row>
    <x:row r="252">
      <x:c r="A252" s="66"/>
      <x:c r="B252" s="198"/>
      <x:c r="C252" s="66"/>
      <x:c r="D252" s="66"/>
      <x:c r="E252" s="66"/>
      <x:c r="F252" s="66"/>
      <x:c r="G252" s="74"/>
      <x:c r="H252" s="198"/>
      <x:c r="I252" s="66"/>
      <x:c r="J252" s="194" t="str">
        <x:f>IF($A252="","",IFERROR(VLOOKUP($C252,Setup!$A$34:$D$533,2,FALSE),""))</x:f>
      </x:c>
      <x:c r="K252" s="194" t="str">
        <x:f>IF($A252="","",IFERROR(VLOOKUP($C252,Setup!$A$34:$D$533,3,FALSE),""))</x:f>
      </x:c>
      <x:c r="L252" s="206" t="str">
        <x:f>IF($A252="","",SUMIF(Depletion!$A$9:$A$306,$A252,Depletion!$E$9:$E$306))</x:f>
      </x:c>
      <x:c r="M252" s="194" t="str">
        <x:f>IF($A252="","",SUMIF(Depletion!$A$9:$A$306,$A252,Depletion!$C$9:$C$306))</x:f>
      </x:c>
      <x:c r="N252" s="206" t="str">
        <x:f>IF($A252="","",SUMIF(Depletion!$A$9:$A$306,$A252,Depletion!$I$9:$I$306))</x:f>
      </x:c>
      <x:c r="O252" s="206" t="str">
        <x:f>IF($A252="","",$L252-$N252)</x:f>
      </x:c>
      <x:c r="P252" s="210" t="str">
        <x:f>IF($A252="","",IFERROR($O252/$L252,0))</x:f>
      </x:c>
      <x:c r="Q252" s="206" t="str">
        <x:f>IF($A252="","",MAX($L252-$G252,0))</x:f>
      </x:c>
      <x:c r="R252" s="202" t="str">
        <x:f>IF($A252="","",IFERROR($B252+VLOOKUP($F252,Setup!$A$61:$B$80,2,FALSE),""))</x:f>
      </x:c>
      <x:c r="S252" s="194" t="str">
        <x:f>IF($A252="","",IF($L252=0,"Draft",IF($Q252&lt;=0,"Paid",IF($G252&gt;0,"Partial","Unpaid"))))</x:f>
      </x:c>
      <x:c r="T252" s="194" t="str">
        <x:f>IF($A252="","",IF($Q252&lt;=0,0,IF($R252="","",MAX(TODAY()-$R252,0))))</x:f>
      </x:c>
      <x:c r="U252" s="194" t="str">
        <x:f>IF($A252="","",IF($S252="Paid","Closed",IF($R252="","Review",IF(TODAY()&lt;=$R252,"Current",IF($T252&lt;=30,"1-30",IF($T252&lt;=60,"31-60",IF($T252&lt;=90,"61-90","90+")))))))</x:f>
      </x:c>
      <x:c r="V252" s="202" t="str">
        <x:f>IF($A252="","",IF(AND($S252="Paid",$H252&lt;&gt;""),$H252,""))</x:f>
      </x:c>
      <x:c r="W252" s="194" t="str">
        <x:f>IF($A252="","",IF(OR(COUNTIF($A$9:$A$256,$A252)&gt;1,$B252="",$C252="",$D252="",$E252="",$F252="",$J252="",$K252="",$L252&lt;=0,$G252&lt;0,$G252&gt;$L252,AND($S252="Paid",$H252="")),"REVIEW","OK"))</x:f>
      </x:c>
      <x:c r="X252" s="194" t="str">
        <x:f>IF($A252="","",LOWER($A252&amp;" "&amp;$C252&amp;" "&amp;$D252&amp;" "&amp;$S252&amp;" "&amp;$J252&amp;" "&amp;$K252&amp;" "&amp;$I252))</x:f>
      </x:c>
    </x:row>
    <x:row r="253">
      <x:c r="A253" s="66"/>
      <x:c r="B253" s="198"/>
      <x:c r="C253" s="66"/>
      <x:c r="D253" s="66"/>
      <x:c r="E253" s="66"/>
      <x:c r="F253" s="66"/>
      <x:c r="G253" s="74"/>
      <x:c r="H253" s="198"/>
      <x:c r="I253" s="66"/>
      <x:c r="J253" s="194" t="str">
        <x:f>IF($A253="","",IFERROR(VLOOKUP($C253,Setup!$A$34:$D$533,2,FALSE),""))</x:f>
      </x:c>
      <x:c r="K253" s="194" t="str">
        <x:f>IF($A253="","",IFERROR(VLOOKUP($C253,Setup!$A$34:$D$533,3,FALSE),""))</x:f>
      </x:c>
      <x:c r="L253" s="206" t="str">
        <x:f>IF($A253="","",SUMIF(Depletion!$A$9:$A$306,$A253,Depletion!$E$9:$E$306))</x:f>
      </x:c>
      <x:c r="M253" s="194" t="str">
        <x:f>IF($A253="","",SUMIF(Depletion!$A$9:$A$306,$A253,Depletion!$C$9:$C$306))</x:f>
      </x:c>
      <x:c r="N253" s="206" t="str">
        <x:f>IF($A253="","",SUMIF(Depletion!$A$9:$A$306,$A253,Depletion!$I$9:$I$306))</x:f>
      </x:c>
      <x:c r="O253" s="206" t="str">
        <x:f>IF($A253="","",$L253-$N253)</x:f>
      </x:c>
      <x:c r="P253" s="210" t="str">
        <x:f>IF($A253="","",IFERROR($O253/$L253,0))</x:f>
      </x:c>
      <x:c r="Q253" s="206" t="str">
        <x:f>IF($A253="","",MAX($L253-$G253,0))</x:f>
      </x:c>
      <x:c r="R253" s="202" t="str">
        <x:f>IF($A253="","",IFERROR($B253+VLOOKUP($F253,Setup!$A$61:$B$80,2,FALSE),""))</x:f>
      </x:c>
      <x:c r="S253" s="194" t="str">
        <x:f>IF($A253="","",IF($L253=0,"Draft",IF($Q253&lt;=0,"Paid",IF($G253&gt;0,"Partial","Unpaid"))))</x:f>
      </x:c>
      <x:c r="T253" s="194" t="str">
        <x:f>IF($A253="","",IF($Q253&lt;=0,0,IF($R253="","",MAX(TODAY()-$R253,0))))</x:f>
      </x:c>
      <x:c r="U253" s="194" t="str">
        <x:f>IF($A253="","",IF($S253="Paid","Closed",IF($R253="","Review",IF(TODAY()&lt;=$R253,"Current",IF($T253&lt;=30,"1-30",IF($T253&lt;=60,"31-60",IF($T253&lt;=90,"61-90","90+")))))))</x:f>
      </x:c>
      <x:c r="V253" s="202" t="str">
        <x:f>IF($A253="","",IF(AND($S253="Paid",$H253&lt;&gt;""),$H253,""))</x:f>
      </x:c>
      <x:c r="W253" s="194" t="str">
        <x:f>IF($A253="","",IF(OR(COUNTIF($A$9:$A$256,$A253)&gt;1,$B253="",$C253="",$D253="",$E253="",$F253="",$J253="",$K253="",$L253&lt;=0,$G253&lt;0,$G253&gt;$L253,AND($S253="Paid",$H253="")),"REVIEW","OK"))</x:f>
      </x:c>
      <x:c r="X253" s="194" t="str">
        <x:f>IF($A253="","",LOWER($A253&amp;" "&amp;$C253&amp;" "&amp;$D253&amp;" "&amp;$S253&amp;" "&amp;$J253&amp;" "&amp;$K253&amp;" "&amp;$I253))</x:f>
      </x:c>
    </x:row>
    <x:row r="254">
      <x:c r="A254" s="66"/>
      <x:c r="B254" s="198"/>
      <x:c r="C254" s="66"/>
      <x:c r="D254" s="66"/>
      <x:c r="E254" s="66"/>
      <x:c r="F254" s="66"/>
      <x:c r="G254" s="74"/>
      <x:c r="H254" s="198"/>
      <x:c r="I254" s="66"/>
      <x:c r="J254" s="194" t="str">
        <x:f>IF($A254="","",IFERROR(VLOOKUP($C254,Setup!$A$34:$D$533,2,FALSE),""))</x:f>
      </x:c>
      <x:c r="K254" s="194" t="str">
        <x:f>IF($A254="","",IFERROR(VLOOKUP($C254,Setup!$A$34:$D$533,3,FALSE),""))</x:f>
      </x:c>
      <x:c r="L254" s="206" t="str">
        <x:f>IF($A254="","",SUMIF(Depletion!$A$9:$A$306,$A254,Depletion!$E$9:$E$306))</x:f>
      </x:c>
      <x:c r="M254" s="194" t="str">
        <x:f>IF($A254="","",SUMIF(Depletion!$A$9:$A$306,$A254,Depletion!$C$9:$C$306))</x:f>
      </x:c>
      <x:c r="N254" s="206" t="str">
        <x:f>IF($A254="","",SUMIF(Depletion!$A$9:$A$306,$A254,Depletion!$I$9:$I$306))</x:f>
      </x:c>
      <x:c r="O254" s="206" t="str">
        <x:f>IF($A254="","",$L254-$N254)</x:f>
      </x:c>
      <x:c r="P254" s="210" t="str">
        <x:f>IF($A254="","",IFERROR($O254/$L254,0))</x:f>
      </x:c>
      <x:c r="Q254" s="206" t="str">
        <x:f>IF($A254="","",MAX($L254-$G254,0))</x:f>
      </x:c>
      <x:c r="R254" s="202" t="str">
        <x:f>IF($A254="","",IFERROR($B254+VLOOKUP($F254,Setup!$A$61:$B$80,2,FALSE),""))</x:f>
      </x:c>
      <x:c r="S254" s="194" t="str">
        <x:f>IF($A254="","",IF($L254=0,"Draft",IF($Q254&lt;=0,"Paid",IF($G254&gt;0,"Partial","Unpaid"))))</x:f>
      </x:c>
      <x:c r="T254" s="194" t="str">
        <x:f>IF($A254="","",IF($Q254&lt;=0,0,IF($R254="","",MAX(TODAY()-$R254,0))))</x:f>
      </x:c>
      <x:c r="U254" s="194" t="str">
        <x:f>IF($A254="","",IF($S254="Paid","Closed",IF($R254="","Review",IF(TODAY()&lt;=$R254,"Current",IF($T254&lt;=30,"1-30",IF($T254&lt;=60,"31-60",IF($T254&lt;=90,"61-90","90+")))))))</x:f>
      </x:c>
      <x:c r="V254" s="202" t="str">
        <x:f>IF($A254="","",IF(AND($S254="Paid",$H254&lt;&gt;""),$H254,""))</x:f>
      </x:c>
      <x:c r="W254" s="194" t="str">
        <x:f>IF($A254="","",IF(OR(COUNTIF($A$9:$A$256,$A254)&gt;1,$B254="",$C254="",$D254="",$E254="",$F254="",$J254="",$K254="",$L254&lt;=0,$G254&lt;0,$G254&gt;$L254,AND($S254="Paid",$H254="")),"REVIEW","OK"))</x:f>
      </x:c>
      <x:c r="X254" s="194" t="str">
        <x:f>IF($A254="","",LOWER($A254&amp;" "&amp;$C254&amp;" "&amp;$D254&amp;" "&amp;$S254&amp;" "&amp;$J254&amp;" "&amp;$K254&amp;" "&amp;$I254))</x:f>
      </x:c>
    </x:row>
    <x:row r="255">
      <x:c r="A255" s="66"/>
      <x:c r="B255" s="198"/>
      <x:c r="C255" s="66"/>
      <x:c r="D255" s="66"/>
      <x:c r="E255" s="66"/>
      <x:c r="F255" s="66"/>
      <x:c r="G255" s="74"/>
      <x:c r="H255" s="198"/>
      <x:c r="I255" s="66"/>
      <x:c r="J255" s="194" t="str">
        <x:f>IF($A255="","",IFERROR(VLOOKUP($C255,Setup!$A$34:$D$533,2,FALSE),""))</x:f>
      </x:c>
      <x:c r="K255" s="194" t="str">
        <x:f>IF($A255="","",IFERROR(VLOOKUP($C255,Setup!$A$34:$D$533,3,FALSE),""))</x:f>
      </x:c>
      <x:c r="L255" s="206" t="str">
        <x:f>IF($A255="","",SUMIF(Depletion!$A$9:$A$306,$A255,Depletion!$E$9:$E$306))</x:f>
      </x:c>
      <x:c r="M255" s="194" t="str">
        <x:f>IF($A255="","",SUMIF(Depletion!$A$9:$A$306,$A255,Depletion!$C$9:$C$306))</x:f>
      </x:c>
      <x:c r="N255" s="206" t="str">
        <x:f>IF($A255="","",SUMIF(Depletion!$A$9:$A$306,$A255,Depletion!$I$9:$I$306))</x:f>
      </x:c>
      <x:c r="O255" s="206" t="str">
        <x:f>IF($A255="","",$L255-$N255)</x:f>
      </x:c>
      <x:c r="P255" s="210" t="str">
        <x:f>IF($A255="","",IFERROR($O255/$L255,0))</x:f>
      </x:c>
      <x:c r="Q255" s="206" t="str">
        <x:f>IF($A255="","",MAX($L255-$G255,0))</x:f>
      </x:c>
      <x:c r="R255" s="202" t="str">
        <x:f>IF($A255="","",IFERROR($B255+VLOOKUP($F255,Setup!$A$61:$B$80,2,FALSE),""))</x:f>
      </x:c>
      <x:c r="S255" s="194" t="str">
        <x:f>IF($A255="","",IF($L255=0,"Draft",IF($Q255&lt;=0,"Paid",IF($G255&gt;0,"Partial","Unpaid"))))</x:f>
      </x:c>
      <x:c r="T255" s="194" t="str">
        <x:f>IF($A255="","",IF($Q255&lt;=0,0,IF($R255="","",MAX(TODAY()-$R255,0))))</x:f>
      </x:c>
      <x:c r="U255" s="194" t="str">
        <x:f>IF($A255="","",IF($S255="Paid","Closed",IF($R255="","Review",IF(TODAY()&lt;=$R255,"Current",IF($T255&lt;=30,"1-30",IF($T255&lt;=60,"31-60",IF($T255&lt;=90,"61-90","90+")))))))</x:f>
      </x:c>
      <x:c r="V255" s="202" t="str">
        <x:f>IF($A255="","",IF(AND($S255="Paid",$H255&lt;&gt;""),$H255,""))</x:f>
      </x:c>
      <x:c r="W255" s="194" t="str">
        <x:f>IF($A255="","",IF(OR(COUNTIF($A$9:$A$256,$A255)&gt;1,$B255="",$C255="",$D255="",$E255="",$F255="",$J255="",$K255="",$L255&lt;=0,$G255&lt;0,$G255&gt;$L255,AND($S255="Paid",$H255="")),"REVIEW","OK"))</x:f>
      </x:c>
      <x:c r="X255" s="194" t="str">
        <x:f>IF($A255="","",LOWER($A255&amp;" "&amp;$C255&amp;" "&amp;$D255&amp;" "&amp;$S255&amp;" "&amp;$J255&amp;" "&amp;$K255&amp;" "&amp;$I255))</x:f>
      </x:c>
    </x:row>
    <x:row r="256">
      <x:c r="A256" s="68"/>
      <x:c r="B256" s="199"/>
      <x:c r="C256" s="68"/>
      <x:c r="D256" s="68"/>
      <x:c r="E256" s="68"/>
      <x:c r="F256" s="68"/>
      <x:c r="G256" s="75"/>
      <x:c r="H256" s="199"/>
      <x:c r="I256" s="68"/>
      <x:c r="J256" s="195" t="str">
        <x:f>IF($A256="","",IFERROR(VLOOKUP($C256,Setup!$A$34:$D$533,2,FALSE),""))</x:f>
      </x:c>
      <x:c r="K256" s="195" t="str">
        <x:f>IF($A256="","",IFERROR(VLOOKUP($C256,Setup!$A$34:$D$533,3,FALSE),""))</x:f>
      </x:c>
      <x:c r="L256" s="207" t="str">
        <x:f>IF($A256="","",SUMIF(Depletion!$A$9:$A$306,$A256,Depletion!$E$9:$E$306))</x:f>
      </x:c>
      <x:c r="M256" s="195" t="str">
        <x:f>IF($A256="","",SUMIF(Depletion!$A$9:$A$306,$A256,Depletion!$C$9:$C$306))</x:f>
      </x:c>
      <x:c r="N256" s="207" t="str">
        <x:f>IF($A256="","",SUMIF(Depletion!$A$9:$A$306,$A256,Depletion!$I$9:$I$306))</x:f>
      </x:c>
      <x:c r="O256" s="207" t="str">
        <x:f>IF($A256="","",$L256-$N256)</x:f>
      </x:c>
      <x:c r="P256" s="211" t="str">
        <x:f>IF($A256="","",IFERROR($O256/$L256,0))</x:f>
      </x:c>
      <x:c r="Q256" s="207" t="str">
        <x:f>IF($A256="","",MAX($L256-$G256,0))</x:f>
      </x:c>
      <x:c r="R256" s="203" t="str">
        <x:f>IF($A256="","",IFERROR($B256+VLOOKUP($F256,Setup!$A$61:$B$80,2,FALSE),""))</x:f>
      </x:c>
      <x:c r="S256" s="195" t="str">
        <x:f>IF($A256="","",IF($L256=0,"Draft",IF($Q256&lt;=0,"Paid",IF($G256&gt;0,"Partial","Unpaid"))))</x:f>
      </x:c>
      <x:c r="T256" s="195" t="str">
        <x:f>IF($A256="","",IF($Q256&lt;=0,0,IF($R256="","",MAX(TODAY()-$R256,0))))</x:f>
      </x:c>
      <x:c r="U256" s="195" t="str">
        <x:f>IF($A256="","",IF($S256="Paid","Closed",IF($R256="","Review",IF(TODAY()&lt;=$R256,"Current",IF($T256&lt;=30,"1-30",IF($T256&lt;=60,"31-60",IF($T256&lt;=90,"61-90","90+")))))))</x:f>
      </x:c>
      <x:c r="V256" s="203" t="str">
        <x:f>IF($A256="","",IF(AND($S256="Paid",$H256&lt;&gt;""),$H256,""))</x:f>
      </x:c>
      <x:c r="W256" s="195" t="str">
        <x:f>IF($A256="","",IF(OR(COUNTIF($A$9:$A$256,$A256)&gt;1,$B256="",$C256="",$D256="",$E256="",$F256="",$J256="",$K256="",$L256&lt;=0,$G256&lt;0,$G256&gt;$L256,AND($S256="Paid",$H256="")),"REVIEW","OK"))</x:f>
      </x:c>
      <x:c r="X256" s="195" t="str">
        <x:f>IF($A256="","",LOWER($A256&amp;" "&amp;$C256&amp;" "&amp;$D256&amp;" "&amp;$S256&amp;" "&amp;$J256&amp;" "&amp;$K256&amp;" "&amp;$I256))</x:f>
      </x:c>
    </x:row>
  </x:sheetData>
  <x:mergeCells>
    <x:mergeCell ref="C1:X1"/>
    <x:mergeCell ref="C2:X2"/>
    <x:mergeCell ref="B5:F5"/>
    <x:mergeCell ref="H5:I5"/>
    <x:mergeCell ref="K5:L5"/>
    <x:mergeCell ref="N5:O5"/>
    <x:mergeCell ref="Q5:S5"/>
    <x:mergeCell ref="T5:V5"/>
    <x:mergeCell ref="W5:X5"/>
    <x:mergeCell ref="M6:P6"/>
    <x:mergeCell ref="A7:I7"/>
    <x:mergeCell ref="J7:K7"/>
    <x:mergeCell ref="L7:P7"/>
    <x:mergeCell ref="Q7:V7"/>
    <x:mergeCell ref="W7:X7"/>
    <x:mergeCell ref="A1:B1"/>
    <x:mergeCell ref="A2:B2"/>
  </x:mergeCells>
  <x:conditionalFormatting sqref="S9:S256">
    <x:cfRule type="expression" dxfId="2" priority="1">
      <x:formula>$S9="Paid"</x:formula>
    </x:cfRule>
    <x:cfRule type="expression" dxfId="3" priority="2">
      <x:formula>OR($S9="Partial",$S9="Unpaid")</x:formula>
    </x:cfRule>
  </x:conditionalFormatting>
  <x:conditionalFormatting sqref="W9:W256">
    <x:cfRule type="expression" dxfId="4" priority="3">
      <x:formula>$W9="OK"</x:formula>
    </x:cfRule>
    <x:cfRule type="expression" dxfId="5" priority="4">
      <x:formula>$W9="REVIEW"</x:formula>
    </x:cfRule>
  </x:conditionalFormatting>
  <x:dataValidations count="7">
    <x:dataValidation type="list" sqref="C9:C256">
      <x:formula1>Setup!$A$34:$A$533</x:formula1>
    </x:dataValidation>
    <x:dataValidation type="list" sqref="D9:D256">
      <x:formula1>Setup!$A$44:$A$93</x:formula1>
    </x:dataValidation>
    <x:dataValidation type="list" sqref="E9:E256">
      <x:formula1>Setup!$A$54:$A$73</x:formula1>
    </x:dataValidation>
    <x:dataValidation type="list" sqref="F9:F256">
      <x:formula1>Setup!$A$61:$A$80</x:formula1>
    </x:dataValidation>
    <x:dataValidation type="list" sqref="H5:I5">
      <x:formula1>"All,Paid,Partial,Unpaid,Draft"</x:formula1>
    </x:dataValidation>
    <x:dataValidation type="list" sqref="K5:L5">
      <x:formula1>Setup!$A$44:$A$93</x:formula1>
    </x:dataValidation>
    <x:dataValidation type="list" sqref="N5:O5">
      <x:formula1>"All,Current,1-30,31-60,61-90,90+,Closed,Review"</x:formula1>
    </x:dataValidation>
  </x:dataValidations>
  <x:pageMargins left="0.7" right="0.7" top="0.75" bottom="0.75" header="0.3" footer="0.3"/>
  <x:drawing xmlns:r="http://schemas.openxmlformats.org/officeDocument/2006/relationships" r:id="Rbb231f10e5fe489a"/>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9" hidden="0" customWidth="1"/>
    <x:col min="4" max="4" width="13" hidden="0" customWidth="1"/>
    <x:col min="5" max="5" width="13" hidden="0" customWidth="1"/>
    <x:col min="6" max="6" width="16" hidden="0" customWidth="1"/>
    <x:col min="7" max="7" width="15" hidden="0" customWidth="1"/>
    <x:col min="8" max="8" width="13" hidden="0" customWidth="1"/>
    <x:col min="9" max="9" width="13" hidden="0" customWidth="1"/>
    <x:col min="10" max="10" width="13" hidden="0" customWidth="1"/>
    <x:col min="11" max="11" width="14" hidden="0" customWidth="1"/>
    <x:col min="12" max="12" width="30" hidden="0" customWidth="1"/>
    <x:col min="13" max="13" width="13" hidden="0" customWidth="1"/>
    <x:col min="14" max="14" width="13" hidden="0" customWidth="1"/>
    <x:col min="15" max="15" width="11" hidden="0" customWidth="1"/>
    <x:col min="16" max="16" width="18" hidden="0" customWidth="1"/>
  </x:cols>
  <x:sheetData>
    <x:row r="1" ht="25" customHeight="1">
      <x:c r="A1" s="765" t="str">
        <x:v>LAGOM</x:v>
      </x:c>
      <x:c r="B1" s="765"/>
      <x:c r="C1" s="222" t="str">
        <x:v>DEPLETION</x:v>
      </x:c>
      <x:c r="D1" s="222"/>
      <x:c r="E1" s="222"/>
      <x:c r="F1" s="222"/>
      <x:c r="G1" s="222"/>
      <x:c r="H1" s="222"/>
      <x:c r="I1" s="222"/>
      <x:c r="J1" s="222"/>
      <x:c r="K1" s="222"/>
      <x:c r="L1" s="222"/>
      <x:c r="M1" s="222"/>
      <x:c r="N1" s="222"/>
      <x:c r="O1" s="222"/>
      <x:c r="P1" s="222"/>
    </x:row>
    <x:row r="2" ht="25" customHeight="1">
      <x:c r="A2" s="767" t="str">
        <x:v>NATURALS</x:v>
      </x:c>
      <x:c r="B2" s="767"/>
      <x:c r="C2" s="224" t="str">
        <x:v>Canonical product-level transaction ledger. Enter Invoice #, Product, Cases and Sale Price only.</x:v>
      </x:c>
      <x:c r="D2" s="224"/>
      <x:c r="E2" s="224"/>
      <x:c r="F2" s="224"/>
      <x:c r="G2" s="224"/>
      <x:c r="H2" s="224"/>
      <x:c r="I2" s="224"/>
      <x:c r="J2" s="224"/>
      <x:c r="K2" s="224"/>
      <x:c r="L2" s="224"/>
      <x:c r="M2" s="224"/>
      <x:c r="N2" s="224"/>
      <x:c r="O2" s="224"/>
      <x:c r="P2" s="224"/>
    </x:row>
    <x:row r="3" ht="6" customHeight="1">
      <x:c r="A3" s="220"/>
      <x:c r="B3" s="220"/>
      <x:c r="C3" s="220"/>
      <x:c r="D3" s="220"/>
      <x:c r="E3" s="220"/>
      <x:c r="F3" s="220"/>
      <x:c r="G3" s="220"/>
      <x:c r="H3" s="220"/>
      <x:c r="I3" s="220"/>
      <x:c r="J3" s="220"/>
      <x:c r="K3" s="220"/>
      <x:c r="L3" s="220"/>
      <x:c r="M3" s="220"/>
      <x:c r="N3" s="220"/>
      <x:c r="O3" s="220"/>
      <x:c r="P3" s="220"/>
    </x:row>
    <x:row r="4">
      <x:c r="A4" s="225"/>
      <x:c r="B4" s="225"/>
      <x:c r="C4" s="225"/>
      <x:c r="D4" s="225"/>
      <x:c r="E4" s="225"/>
      <x:c r="F4" s="225"/>
      <x:c r="G4" s="225"/>
      <x:c r="H4" s="225"/>
      <x:c r="I4" s="225"/>
      <x:c r="J4" s="225"/>
      <x:c r="K4" s="225"/>
      <x:c r="L4" s="225"/>
      <x:c r="M4" s="225"/>
      <x:c r="N4" s="225"/>
      <x:c r="O4" s="225"/>
      <x:c r="P4" s="225"/>
    </x:row>
    <x:row r="5" ht="28" customHeight="1">
      <x:c r="A5" s="220" t="str">
        <x:v>SEARCH</x:v>
      </x:c>
      <x:c r="B5" s="231" t="str">
        <x:v>Search invoice, product, SKU, account…</x:v>
      </x:c>
      <x:c r="C5" s="232"/>
      <x:c r="D5" s="232"/>
      <x:c r="E5" s="233"/>
      <x:c r="F5" s="220" t="str">
        <x:v>REP</x:v>
      </x:c>
      <x:c r="G5" s="240" t="str">
        <x:v>All</x:v>
      </x:c>
      <x:c r="H5" s="241"/>
      <x:c r="I5" s="220" t="str">
        <x:v>PRODUCT LINE</x:v>
      </x:c>
      <x:c r="J5" s="240" t="str">
        <x:v>All</x:v>
      </x:c>
      <x:c r="K5" s="241"/>
      <x:c r="L5" s="220" t="str">
        <x:v>QA</x:v>
      </x:c>
      <x:c r="M5" s="240" t="str">
        <x:v>All</x:v>
      </x:c>
      <x:c r="N5" s="241"/>
      <x:c r="O5" s="244" t="str">
        <x:v>Lagom menu → Filters</x:v>
      </x:c>
      <x:c r="P5" s="244"/>
    </x:row>
    <x:row r="6">
      <x:c r="A6" s="247" t="str">
        <x:v>RECORDS</x:v>
      </x:c>
      <x:c r="B6" s="248" t="n">
        <x:f>COUNTIF($A$9:$A$108,"&lt;&gt;")</x:f>
        <x:v>8</x:v>
      </x:c>
      <x:c r="C6" s="247"/>
      <x:c r="D6" s="247" t="str">
        <x:v>REVENUE</x:v>
      </x:c>
      <x:c r="E6" s="249" t="n">
        <x:f>SUM($E$9:$E$108)</x:f>
        <x:v>583.92</x:v>
      </x:c>
      <x:c r="F6" s="247"/>
      <x:c r="G6" s="247" t="str">
        <x:v>CASES</x:v>
      </x:c>
      <x:c r="H6" s="248" t="n">
        <x:f>SUM($C$9:$C$108)</x:f>
        <x:v>8</x:v>
      </x:c>
      <x:c r="I6" s="247"/>
      <x:c r="J6" s="247" t="str">
        <x:v>QA ISSUES</x:v>
      </x:c>
      <x:c r="K6" s="248" t="n">
        <x:f>COUNTIF($O$9:$O$108,"REVIEW")</x:f>
        <x:v>0</x:v>
      </x:c>
      <x:c r="L6" s="247"/>
      <x:c r="M6" s="247"/>
      <x:c r="N6" s="247"/>
      <x:c r="O6" s="247"/>
      <x:c r="P6" s="247"/>
    </x:row>
    <x:row r="7">
      <x:c r="A7" s="253" t="str">
        <x:v>DEPLETION INPUT</x:v>
      </x:c>
      <x:c r="B7" s="253"/>
      <x:c r="C7" s="253"/>
      <x:c r="D7" s="253"/>
      <x:c r="E7" s="256" t="str">
        <x:v>PRODUCT ECONOMICS</x:v>
      </x:c>
      <x:c r="F7" s="256"/>
      <x:c r="G7" s="256"/>
      <x:c r="H7" s="256"/>
      <x:c r="I7" s="256"/>
      <x:c r="J7" s="256"/>
      <x:c r="K7" s="260" t="str">
        <x:v>INVOICE CONTEXT</x:v>
      </x:c>
      <x:c r="L7" s="260"/>
      <x:c r="M7" s="260"/>
      <x:c r="N7" s="260"/>
      <x:c r="O7" s="264" t="str">
        <x:v>CONTROLS</x:v>
      </x:c>
      <x:c r="P7" s="264"/>
    </x:row>
    <x:row r="8" ht="30" customHeight="1">
      <x:c r="A8" s="269" t="str">
        <x:v>Invoice #</x:v>
      </x:c>
      <x:c r="B8" s="269" t="str">
        <x:v>Product</x:v>
      </x:c>
      <x:c r="C8" s="269" t="str">
        <x:v>Cases</x:v>
      </x:c>
      <x:c r="D8" s="269" t="str">
        <x:v>Sale Price</x:v>
      </x:c>
      <x:c r="E8" s="269" t="str">
        <x:v>Revenue</x:v>
      </x:c>
      <x:c r="F8" s="269" t="str">
        <x:v>SKU</x:v>
      </x:c>
      <x:c r="G8" s="269" t="str">
        <x:v>Product Line</x:v>
      </x:c>
      <x:c r="H8" s="269" t="str">
        <x:v>COGS / Case</x:v>
      </x:c>
      <x:c r="I8" s="269" t="str">
        <x:v>Total COGS</x:v>
      </x:c>
      <x:c r="J8" s="269" t="str">
        <x:v>Gross Profit</x:v>
      </x:c>
      <x:c r="K8" s="269" t="str">
        <x:v>Invoice Date</x:v>
      </x:c>
      <x:c r="L8" s="269" t="str">
        <x:v>Account</x:v>
      </x:c>
      <x:c r="M8" s="269" t="str">
        <x:v>Sales Rep</x:v>
      </x:c>
      <x:c r="N8" s="269" t="str">
        <x:v>Account Type</x:v>
      </x:c>
      <x:c r="O8" s="269" t="str">
        <x:v>QA Status</x:v>
      </x:c>
      <x:c r="P8" s="269" t="str">
        <x:v>Search Key</x:v>
      </x:c>
    </x:row>
    <x:row r="9">
      <x:c r="A9" s="274" t="str">
        <x:v>1088</x:v>
      </x:c>
      <x:c r="B9" s="274" t="str">
        <x:v>Lagom - 24K Lemonade</x:v>
      </x:c>
      <x:c r="C9" s="274" t="n">
        <x:v>1</x:v>
      </x:c>
      <x:c r="D9" s="278" t="n">
        <x:v>72.99</x:v>
      </x:c>
      <x:c r="E9" s="279" t="n">
        <x:f>IF($A9="","",$C9*$D9)</x:f>
        <x:v>72.99</x:v>
      </x:c>
      <x:c r="F9" s="276" t="n">
        <x:f>IF($A9="","",IFERROR(VLOOKUP($B9,Setup!$A$10:$H$259,2,FALSE),""))</x:f>
        <x:v>860012530502</x:v>
      </x:c>
      <x:c r="G9" s="276" t="str">
        <x:f>IF($A9="","",IFERROR(VLOOKUP($B9,Setup!$A$10:$H$259,5,FALSE),""))</x:f>
        <x:v>Seltzer</x:v>
      </x:c>
      <x:c r="H9" s="279" t="n">
        <x:f>IF($A9="","",IFERROR(VLOOKUP($B9,Setup!$A$10:$H$259,6,FALSE),""))</x:f>
        <x:v>72</x:v>
      </x:c>
      <x:c r="I9" s="279" t="n">
        <x:f>IF($A9="","",$C9*$H9)</x:f>
        <x:v>72</x:v>
      </x:c>
      <x:c r="J9" s="279" t="n">
        <x:f>IF($A9="","",$E9-$I9)</x:f>
        <x:v>0.9899999999999949</x:v>
      </x:c>
      <x:c r="K9" s="282" t="n">
        <x:f>IF($A9="","",IFERROR(VLOOKUP($A9,Invoices!$A$9:$X$256,2,FALSE),""))</x:f>
        <x:v>46064</x:v>
      </x:c>
      <x:c r="L9" s="276" t="str">
        <x:f>IF($A9="","",IFERROR(VLOOKUP($A9,Invoices!$A$9:$X$256,3,FALSE),""))</x:f>
        <x:v>Wayzata Smoke Shop &amp; Vape</x:v>
      </x:c>
      <x:c r="M9" s="276" t="str">
        <x:f>IF($A9="","",IFERROR(VLOOKUP($A9,Invoices!$A$9:$X$256,4,FALSE),""))</x:f>
        <x:v>Tito</x:v>
      </x:c>
      <x:c r="N9" s="276" t="str">
        <x:f>IF($A9="","",IFERROR(VLOOKUP($A9,Invoices!$A$9:$X$256,5,FALSE),""))</x:f>
        <x:v>Reorder</x:v>
      </x:c>
      <x:c r="O9" s="276" t="str">
        <x:f>IF($A9="","",IF(OR($B9="",$C9&lt;=0,$D9&lt;0,$F9="",$K9="",COUNTIFS($A$9:$A$108,$A9,$B$9:$B$108,$B9)&gt;1),"REVIEW","OK"))</x:f>
        <x:v>OK</x:v>
      </x:c>
      <x:c r="P9" s="276" t="str">
        <x:f>IF($A9="","",LOWER($A9&amp;" "&amp;$B9&amp;" "&amp;$F9&amp;" "&amp;$G9&amp;" "&amp;$L9&amp;" "&amp;$M9&amp;" "&amp;$N9))</x:f>
        <x:v>1088 lagom - 24k lemonade 860012530502 seltzer wayzata smoke shop &amp; vape tito reorder</x:v>
      </x:c>
    </x:row>
    <x:row r="10">
      <x:c r="A10" s="274" t="str">
        <x:v>1088</x:v>
      </x:c>
      <x:c r="B10" s="274" t="str">
        <x:v>Lagom - Strawberry Lime Fusion</x:v>
      </x:c>
      <x:c r="C10" s="274" t="n">
        <x:v>1</x:v>
      </x:c>
      <x:c r="D10" s="278" t="n">
        <x:v>72.99</x:v>
      </x:c>
      <x:c r="E10" s="279" t="n">
        <x:f>IF($A10="","",$C10*$D10)</x:f>
        <x:v>72.99</x:v>
      </x:c>
      <x:c r="F10" s="276" t="n">
        <x:f>IF($A10="","",IFERROR(VLOOKUP($B10,Setup!$A$10:$H$259,2,FALSE),""))</x:f>
        <x:v>860012530540</x:v>
      </x:c>
      <x:c r="G10" s="276" t="str">
        <x:f>IF($A10="","",IFERROR(VLOOKUP($B10,Setup!$A$10:$H$259,5,FALSE),""))</x:f>
        <x:v>Seltzer</x:v>
      </x:c>
      <x:c r="H10" s="279" t="n">
        <x:f>IF($A10="","",IFERROR(VLOOKUP($B10,Setup!$A$10:$H$259,6,FALSE),""))</x:f>
        <x:v>72</x:v>
      </x:c>
      <x:c r="I10" s="279" t="n">
        <x:f>IF($A10="","",$C10*$H10)</x:f>
        <x:v>72</x:v>
      </x:c>
      <x:c r="J10" s="279" t="n">
        <x:f>IF($A10="","",$E10-$I10)</x:f>
        <x:v>0.9899999999999949</x:v>
      </x:c>
      <x:c r="K10" s="282" t="n">
        <x:f>IF($A10="","",IFERROR(VLOOKUP($A10,Invoices!$A$9:$X$256,2,FALSE),""))</x:f>
        <x:v>46064</x:v>
      </x:c>
      <x:c r="L10" s="276" t="str">
        <x:f>IF($A10="","",IFERROR(VLOOKUP($A10,Invoices!$A$9:$X$256,3,FALSE),""))</x:f>
        <x:v>Wayzata Smoke Shop &amp; Vape</x:v>
      </x:c>
      <x:c r="M10" s="276" t="str">
        <x:f>IF($A10="","",IFERROR(VLOOKUP($A10,Invoices!$A$9:$X$256,4,FALSE),""))</x:f>
        <x:v>Tito</x:v>
      </x:c>
      <x:c r="N10" s="276" t="str">
        <x:f>IF($A10="","",IFERROR(VLOOKUP($A10,Invoices!$A$9:$X$256,5,FALSE),""))</x:f>
        <x:v>Reorder</x:v>
      </x:c>
      <x:c r="O10" s="276" t="str">
        <x:f>IF($A10="","",IF(OR($B10="",$C10&lt;=0,$D10&lt;0,$F10="",$K10="",COUNTIFS($A$9:$A$108,$A10,$B$9:$B$108,$B10)&gt;1),"REVIEW","OK"))</x:f>
        <x:v>OK</x:v>
      </x:c>
      <x:c r="P10" s="276" t="str">
        <x:f>IF($A10="","",LOWER($A10&amp;" "&amp;$B10&amp;" "&amp;$F10&amp;" "&amp;$G10&amp;" "&amp;$L10&amp;" "&amp;$M10&amp;" "&amp;$N10))</x:f>
        <x:v>1088 lagom - strawberry lime fusion 860012530540 seltzer wayzata smoke shop &amp; vape tito reorder</x:v>
      </x:c>
    </x:row>
    <x:row r="11">
      <x:c r="A11" s="274" t="str">
        <x:v>1088</x:v>
      </x:c>
      <x:c r="B11" s="274" t="str">
        <x:v>Lagom - Blackberry Breeze</x:v>
      </x:c>
      <x:c r="C11" s="274" t="n">
        <x:v>1</x:v>
      </x:c>
      <x:c r="D11" s="278" t="n">
        <x:v>72.99</x:v>
      </x:c>
      <x:c r="E11" s="279" t="n">
        <x:f>IF($A11="","",$C11*$D11)</x:f>
        <x:v>72.99</x:v>
      </x:c>
      <x:c r="F11" s="276" t="n">
        <x:f>IF($A11="","",IFERROR(VLOOKUP($B11,Setup!$A$10:$H$259,2,FALSE),""))</x:f>
        <x:v>860012530564</x:v>
      </x:c>
      <x:c r="G11" s="276" t="str">
        <x:f>IF($A11="","",IFERROR(VLOOKUP($B11,Setup!$A$10:$H$259,5,FALSE),""))</x:f>
        <x:v>Seltzer</x:v>
      </x:c>
      <x:c r="H11" s="279" t="n">
        <x:f>IF($A11="","",IFERROR(VLOOKUP($B11,Setup!$A$10:$H$259,6,FALSE),""))</x:f>
        <x:v>72</x:v>
      </x:c>
      <x:c r="I11" s="279" t="n">
        <x:f>IF($A11="","",$C11*$H11)</x:f>
        <x:v>72</x:v>
      </x:c>
      <x:c r="J11" s="279" t="n">
        <x:f>IF($A11="","",$E11-$I11)</x:f>
        <x:v>0.9899999999999949</x:v>
      </x:c>
      <x:c r="K11" s="282" t="n">
        <x:f>IF($A11="","",IFERROR(VLOOKUP($A11,Invoices!$A$9:$X$256,2,FALSE),""))</x:f>
        <x:v>46064</x:v>
      </x:c>
      <x:c r="L11" s="276" t="str">
        <x:f>IF($A11="","",IFERROR(VLOOKUP($A11,Invoices!$A$9:$X$256,3,FALSE),""))</x:f>
        <x:v>Wayzata Smoke Shop &amp; Vape</x:v>
      </x:c>
      <x:c r="M11" s="276" t="str">
        <x:f>IF($A11="","",IFERROR(VLOOKUP($A11,Invoices!$A$9:$X$256,4,FALSE),""))</x:f>
        <x:v>Tito</x:v>
      </x:c>
      <x:c r="N11" s="276" t="str">
        <x:f>IF($A11="","",IFERROR(VLOOKUP($A11,Invoices!$A$9:$X$256,5,FALSE),""))</x:f>
        <x:v>Reorder</x:v>
      </x:c>
      <x:c r="O11" s="276" t="str">
        <x:f>IF($A11="","",IF(OR($B11="",$C11&lt;=0,$D11&lt;0,$F11="",$K11="",COUNTIFS($A$9:$A$108,$A11,$B$9:$B$108,$B11)&gt;1),"REVIEW","OK"))</x:f>
        <x:v>OK</x:v>
      </x:c>
      <x:c r="P11" s="276" t="str">
        <x:f>IF($A11="","",LOWER($A11&amp;" "&amp;$B11&amp;" "&amp;$F11&amp;" "&amp;$G11&amp;" "&amp;$L11&amp;" "&amp;$M11&amp;" "&amp;$N11))</x:f>
        <x:v>1088 lagom - blackberry breeze 860012530564 seltzer wayzata smoke shop &amp; vape tito reorder</x:v>
      </x:c>
    </x:row>
    <x:row r="12">
      <x:c r="A12" s="274" t="str">
        <x:v>1088</x:v>
      </x:c>
      <x:c r="B12" s="274" t="str">
        <x:v>Lagom - Watermelon Refresher</x:v>
      </x:c>
      <x:c r="C12" s="274" t="n">
        <x:v>1</x:v>
      </x:c>
      <x:c r="D12" s="278" t="n">
        <x:v>72.99</x:v>
      </x:c>
      <x:c r="E12" s="279" t="n">
        <x:f>IF($A12="","",$C12*$D12)</x:f>
        <x:v>72.99</x:v>
      </x:c>
      <x:c r="F12" s="276" t="n">
        <x:f>IF($A12="","",IFERROR(VLOOKUP($B12,Setup!$A$10:$H$259,2,FALSE),""))</x:f>
        <x:v>860012530526</x:v>
      </x:c>
      <x:c r="G12" s="276" t="str">
        <x:f>IF($A12="","",IFERROR(VLOOKUP($B12,Setup!$A$10:$H$259,5,FALSE),""))</x:f>
        <x:v>Seltzer</x:v>
      </x:c>
      <x:c r="H12" s="279" t="n">
        <x:f>IF($A12="","",IFERROR(VLOOKUP($B12,Setup!$A$10:$H$259,6,FALSE),""))</x:f>
        <x:v>72</x:v>
      </x:c>
      <x:c r="I12" s="279" t="n">
        <x:f>IF($A12="","",$C12*$H12)</x:f>
        <x:v>72</x:v>
      </x:c>
      <x:c r="J12" s="279" t="n">
        <x:f>IF($A12="","",$E12-$I12)</x:f>
        <x:v>0.9899999999999949</x:v>
      </x:c>
      <x:c r="K12" s="282" t="n">
        <x:f>IF($A12="","",IFERROR(VLOOKUP($A12,Invoices!$A$9:$X$256,2,FALSE),""))</x:f>
        <x:v>46064</x:v>
      </x:c>
      <x:c r="L12" s="276" t="str">
        <x:f>IF($A12="","",IFERROR(VLOOKUP($A12,Invoices!$A$9:$X$256,3,FALSE),""))</x:f>
        <x:v>Wayzata Smoke Shop &amp; Vape</x:v>
      </x:c>
      <x:c r="M12" s="276" t="str">
        <x:f>IF($A12="","",IFERROR(VLOOKUP($A12,Invoices!$A$9:$X$256,4,FALSE),""))</x:f>
        <x:v>Tito</x:v>
      </x:c>
      <x:c r="N12" s="276" t="str">
        <x:f>IF($A12="","",IFERROR(VLOOKUP($A12,Invoices!$A$9:$X$256,5,FALSE),""))</x:f>
        <x:v>Reorder</x:v>
      </x:c>
      <x:c r="O12" s="276" t="str">
        <x:f>IF($A12="","",IF(OR($B12="",$C12&lt;=0,$D12&lt;0,$F12="",$K12="",COUNTIFS($A$9:$A$108,$A12,$B$9:$B$108,$B12)&gt;1),"REVIEW","OK"))</x:f>
        <x:v>OK</x:v>
      </x:c>
      <x:c r="P12" s="276" t="str">
        <x:f>IF($A12="","",LOWER($A12&amp;" "&amp;$B12&amp;" "&amp;$F12&amp;" "&amp;$G12&amp;" "&amp;$L12&amp;" "&amp;$M12&amp;" "&amp;$N12))</x:f>
        <x:v>1088 lagom - watermelon refresher 860012530526 seltzer wayzata smoke shop &amp; vape tito reorder</x:v>
      </x:c>
    </x:row>
    <x:row r="13">
      <x:c r="A13" s="274" t="str">
        <x:v>1089</x:v>
      </x:c>
      <x:c r="B13" s="274" t="str">
        <x:v>Lagom - 24K Lemonade</x:v>
      </x:c>
      <x:c r="C13" s="274" t="n">
        <x:v>1</x:v>
      </x:c>
      <x:c r="D13" s="278" t="n">
        <x:v>72.99</x:v>
      </x:c>
      <x:c r="E13" s="279" t="n">
        <x:f>IF($A13="","",$C13*$D13)</x:f>
        <x:v>72.99</x:v>
      </x:c>
      <x:c r="F13" s="276" t="n">
        <x:f>IF($A13="","",IFERROR(VLOOKUP($B13,Setup!$A$10:$H$259,2,FALSE),""))</x:f>
        <x:v>860012530502</x:v>
      </x:c>
      <x:c r="G13" s="276" t="str">
        <x:f>IF($A13="","",IFERROR(VLOOKUP($B13,Setup!$A$10:$H$259,5,FALSE),""))</x:f>
        <x:v>Seltzer</x:v>
      </x:c>
      <x:c r="H13" s="279" t="n">
        <x:f>IF($A13="","",IFERROR(VLOOKUP($B13,Setup!$A$10:$H$259,6,FALSE),""))</x:f>
        <x:v>72</x:v>
      </x:c>
      <x:c r="I13" s="279" t="n">
        <x:f>IF($A13="","",$C13*$H13)</x:f>
        <x:v>72</x:v>
      </x:c>
      <x:c r="J13" s="279" t="n">
        <x:f>IF($A13="","",$E13-$I13)</x:f>
        <x:v>0.9899999999999949</x:v>
      </x:c>
      <x:c r="K13" s="282" t="n">
        <x:f>IF($A13="","",IFERROR(VLOOKUP($A13,Invoices!$A$9:$X$256,2,FALSE),""))</x:f>
        <x:v>46064</x:v>
      </x:c>
      <x:c r="L13" s="276" t="str">
        <x:f>IF($A13="","",IFERROR(VLOOKUP($A13,Invoices!$A$9:$X$256,3,FALSE),""))</x:f>
        <x:v>Long Lake Orono Smoke Shop</x:v>
      </x:c>
      <x:c r="M13" s="276" t="str">
        <x:f>IF($A13="","",IFERROR(VLOOKUP($A13,Invoices!$A$9:$X$256,4,FALSE),""))</x:f>
        <x:v>Tito</x:v>
      </x:c>
      <x:c r="N13" s="276" t="str">
        <x:f>IF($A13="","",IFERROR(VLOOKUP($A13,Invoices!$A$9:$X$256,5,FALSE),""))</x:f>
        <x:v>Reorder</x:v>
      </x:c>
      <x:c r="O13" s="276" t="str">
        <x:f>IF($A13="","",IF(OR($B13="",$C13&lt;=0,$D13&lt;0,$F13="",$K13="",COUNTIFS($A$9:$A$108,$A13,$B$9:$B$108,$B13)&gt;1),"REVIEW","OK"))</x:f>
        <x:v>OK</x:v>
      </x:c>
      <x:c r="P13" s="276" t="str">
        <x:f>IF($A13="","",LOWER($A13&amp;" "&amp;$B13&amp;" "&amp;$F13&amp;" "&amp;$G13&amp;" "&amp;$L13&amp;" "&amp;$M13&amp;" "&amp;$N13))</x:f>
        <x:v>1089 lagom - 24k lemonade 860012530502 seltzer long lake orono smoke shop tito reorder</x:v>
      </x:c>
    </x:row>
    <x:row r="14">
      <x:c r="A14" s="274" t="str">
        <x:v>1089</x:v>
      </x:c>
      <x:c r="B14" s="274" t="str">
        <x:v>Lagom - Strawberry Lime Fusion</x:v>
      </x:c>
      <x:c r="C14" s="274" t="n">
        <x:v>1</x:v>
      </x:c>
      <x:c r="D14" s="278" t="n">
        <x:v>72.99</x:v>
      </x:c>
      <x:c r="E14" s="279" t="n">
        <x:f>IF($A14="","",$C14*$D14)</x:f>
        <x:v>72.99</x:v>
      </x:c>
      <x:c r="F14" s="276" t="n">
        <x:f>IF($A14="","",IFERROR(VLOOKUP($B14,Setup!$A$10:$H$259,2,FALSE),""))</x:f>
        <x:v>860012530540</x:v>
      </x:c>
      <x:c r="G14" s="276" t="str">
        <x:f>IF($A14="","",IFERROR(VLOOKUP($B14,Setup!$A$10:$H$259,5,FALSE),""))</x:f>
        <x:v>Seltzer</x:v>
      </x:c>
      <x:c r="H14" s="279" t="n">
        <x:f>IF($A14="","",IFERROR(VLOOKUP($B14,Setup!$A$10:$H$259,6,FALSE),""))</x:f>
        <x:v>72</x:v>
      </x:c>
      <x:c r="I14" s="279" t="n">
        <x:f>IF($A14="","",$C14*$H14)</x:f>
        <x:v>72</x:v>
      </x:c>
      <x:c r="J14" s="279" t="n">
        <x:f>IF($A14="","",$E14-$I14)</x:f>
        <x:v>0.9899999999999949</x:v>
      </x:c>
      <x:c r="K14" s="282" t="n">
        <x:f>IF($A14="","",IFERROR(VLOOKUP($A14,Invoices!$A$9:$X$256,2,FALSE),""))</x:f>
        <x:v>46064</x:v>
      </x:c>
      <x:c r="L14" s="276" t="str">
        <x:f>IF($A14="","",IFERROR(VLOOKUP($A14,Invoices!$A$9:$X$256,3,FALSE),""))</x:f>
        <x:v>Long Lake Orono Smoke Shop</x:v>
      </x:c>
      <x:c r="M14" s="276" t="str">
        <x:f>IF($A14="","",IFERROR(VLOOKUP($A14,Invoices!$A$9:$X$256,4,FALSE),""))</x:f>
        <x:v>Tito</x:v>
      </x:c>
      <x:c r="N14" s="276" t="str">
        <x:f>IF($A14="","",IFERROR(VLOOKUP($A14,Invoices!$A$9:$X$256,5,FALSE),""))</x:f>
        <x:v>Reorder</x:v>
      </x:c>
      <x:c r="O14" s="276" t="str">
        <x:f>IF($A14="","",IF(OR($B14="",$C14&lt;=0,$D14&lt;0,$F14="",$K14="",COUNTIFS($A$9:$A$108,$A14,$B$9:$B$108,$B14)&gt;1),"REVIEW","OK"))</x:f>
        <x:v>OK</x:v>
      </x:c>
      <x:c r="P14" s="276" t="str">
        <x:f>IF($A14="","",LOWER($A14&amp;" "&amp;$B14&amp;" "&amp;$F14&amp;" "&amp;$G14&amp;" "&amp;$L14&amp;" "&amp;$M14&amp;" "&amp;$N14))</x:f>
        <x:v>1089 lagom - strawberry lime fusion 860012530540 seltzer long lake orono smoke shop tito reorder</x:v>
      </x:c>
    </x:row>
    <x:row r="15">
      <x:c r="A15" s="274" t="str">
        <x:v>1089</x:v>
      </x:c>
      <x:c r="B15" s="274" t="str">
        <x:v>Lagom - Blackberry Breeze</x:v>
      </x:c>
      <x:c r="C15" s="274" t="n">
        <x:v>1</x:v>
      </x:c>
      <x:c r="D15" s="278" t="n">
        <x:v>72.99</x:v>
      </x:c>
      <x:c r="E15" s="279" t="n">
        <x:f>IF($A15="","",$C15*$D15)</x:f>
        <x:v>72.99</x:v>
      </x:c>
      <x:c r="F15" s="276" t="n">
        <x:f>IF($A15="","",IFERROR(VLOOKUP($B15,Setup!$A$10:$H$259,2,FALSE),""))</x:f>
        <x:v>860012530564</x:v>
      </x:c>
      <x:c r="G15" s="276" t="str">
        <x:f>IF($A15="","",IFERROR(VLOOKUP($B15,Setup!$A$10:$H$259,5,FALSE),""))</x:f>
        <x:v>Seltzer</x:v>
      </x:c>
      <x:c r="H15" s="279" t="n">
        <x:f>IF($A15="","",IFERROR(VLOOKUP($B15,Setup!$A$10:$H$259,6,FALSE),""))</x:f>
        <x:v>72</x:v>
      </x:c>
      <x:c r="I15" s="279" t="n">
        <x:f>IF($A15="","",$C15*$H15)</x:f>
        <x:v>72</x:v>
      </x:c>
      <x:c r="J15" s="279" t="n">
        <x:f>IF($A15="","",$E15-$I15)</x:f>
        <x:v>0.9899999999999949</x:v>
      </x:c>
      <x:c r="K15" s="282" t="n">
        <x:f>IF($A15="","",IFERROR(VLOOKUP($A15,Invoices!$A$9:$X$256,2,FALSE),""))</x:f>
        <x:v>46064</x:v>
      </x:c>
      <x:c r="L15" s="276" t="str">
        <x:f>IF($A15="","",IFERROR(VLOOKUP($A15,Invoices!$A$9:$X$256,3,FALSE),""))</x:f>
        <x:v>Long Lake Orono Smoke Shop</x:v>
      </x:c>
      <x:c r="M15" s="276" t="str">
        <x:f>IF($A15="","",IFERROR(VLOOKUP($A15,Invoices!$A$9:$X$256,4,FALSE),""))</x:f>
        <x:v>Tito</x:v>
      </x:c>
      <x:c r="N15" s="276" t="str">
        <x:f>IF($A15="","",IFERROR(VLOOKUP($A15,Invoices!$A$9:$X$256,5,FALSE),""))</x:f>
        <x:v>Reorder</x:v>
      </x:c>
      <x:c r="O15" s="276" t="str">
        <x:f>IF($A15="","",IF(OR($B15="",$C15&lt;=0,$D15&lt;0,$F15="",$K15="",COUNTIFS($A$9:$A$108,$A15,$B$9:$B$108,$B15)&gt;1),"REVIEW","OK"))</x:f>
        <x:v>OK</x:v>
      </x:c>
      <x:c r="P15" s="276" t="str">
        <x:f>IF($A15="","",LOWER($A15&amp;" "&amp;$B15&amp;" "&amp;$F15&amp;" "&amp;$G15&amp;" "&amp;$L15&amp;" "&amp;$M15&amp;" "&amp;$N15))</x:f>
        <x:v>1089 lagom - blackberry breeze 860012530564 seltzer long lake orono smoke shop tito reorder</x:v>
      </x:c>
    </x:row>
    <x:row r="16">
      <x:c r="A16" s="274" t="str">
        <x:v>1089</x:v>
      </x:c>
      <x:c r="B16" s="274" t="str">
        <x:v>Lagom - Watermelon Refresher</x:v>
      </x:c>
      <x:c r="C16" s="274" t="n">
        <x:v>1</x:v>
      </x:c>
      <x:c r="D16" s="278" t="n">
        <x:v>72.99</x:v>
      </x:c>
      <x:c r="E16" s="279" t="n">
        <x:f>IF($A16="","",$C16*$D16)</x:f>
        <x:v>72.99</x:v>
      </x:c>
      <x:c r="F16" s="276" t="n">
        <x:f>IF($A16="","",IFERROR(VLOOKUP($B16,Setup!$A$10:$H$259,2,FALSE),""))</x:f>
        <x:v>860012530526</x:v>
      </x:c>
      <x:c r="G16" s="276" t="str">
        <x:f>IF($A16="","",IFERROR(VLOOKUP($B16,Setup!$A$10:$H$259,5,FALSE),""))</x:f>
        <x:v>Seltzer</x:v>
      </x:c>
      <x:c r="H16" s="279" t="n">
        <x:f>IF($A16="","",IFERROR(VLOOKUP($B16,Setup!$A$10:$H$259,6,FALSE),""))</x:f>
        <x:v>72</x:v>
      </x:c>
      <x:c r="I16" s="279" t="n">
        <x:f>IF($A16="","",$C16*$H16)</x:f>
        <x:v>72</x:v>
      </x:c>
      <x:c r="J16" s="279" t="n">
        <x:f>IF($A16="","",$E16-$I16)</x:f>
        <x:v>0.9899999999999949</x:v>
      </x:c>
      <x:c r="K16" s="282" t="n">
        <x:f>IF($A16="","",IFERROR(VLOOKUP($A16,Invoices!$A$9:$X$256,2,FALSE),""))</x:f>
        <x:v>46064</x:v>
      </x:c>
      <x:c r="L16" s="276" t="str">
        <x:f>IF($A16="","",IFERROR(VLOOKUP($A16,Invoices!$A$9:$X$256,3,FALSE),""))</x:f>
        <x:v>Long Lake Orono Smoke Shop</x:v>
      </x:c>
      <x:c r="M16" s="276" t="str">
        <x:f>IF($A16="","",IFERROR(VLOOKUP($A16,Invoices!$A$9:$X$256,4,FALSE),""))</x:f>
        <x:v>Tito</x:v>
      </x:c>
      <x:c r="N16" s="276" t="str">
        <x:f>IF($A16="","",IFERROR(VLOOKUP($A16,Invoices!$A$9:$X$256,5,FALSE),""))</x:f>
        <x:v>Reorder</x:v>
      </x:c>
      <x:c r="O16" s="276" t="str">
        <x:f>IF($A16="","",IF(OR($B16="",$C16&lt;=0,$D16&lt;0,$F16="",$K16="",COUNTIFS($A$9:$A$108,$A16,$B$9:$B$108,$B16)&gt;1),"REVIEW","OK"))</x:f>
        <x:v>OK</x:v>
      </x:c>
      <x:c r="P16" s="276" t="str">
        <x:f>IF($A16="","",LOWER($A16&amp;" "&amp;$B16&amp;" "&amp;$F16&amp;" "&amp;$G16&amp;" "&amp;$L16&amp;" "&amp;$M16&amp;" "&amp;$N16))</x:f>
        <x:v>1089 lagom - watermelon refresher 860012530526 seltzer long lake orono smoke shop tito reorder</x:v>
      </x:c>
    </x:row>
    <x:row r="17">
      <x:c r="A17" s="274"/>
      <x:c r="B17" s="274"/>
      <x:c r="C17" s="274"/>
      <x:c r="D17" s="278"/>
      <x:c r="E17" s="279" t="str">
        <x:f>IF($A17="","",$C17*$D17)</x:f>
      </x:c>
      <x:c r="F17" s="276" t="str">
        <x:f>IF($A17="","",IFERROR(VLOOKUP($B17,Setup!$A$10:$H$259,2,FALSE),""))</x:f>
      </x:c>
      <x:c r="G17" s="276" t="str">
        <x:f>IF($A17="","",IFERROR(VLOOKUP($B17,Setup!$A$10:$H$259,5,FALSE),""))</x:f>
      </x:c>
      <x:c r="H17" s="279" t="str">
        <x:f>IF($A17="","",IFERROR(VLOOKUP($B17,Setup!$A$10:$H$259,6,FALSE),""))</x:f>
      </x:c>
      <x:c r="I17" s="279" t="str">
        <x:f>IF($A17="","",$C17*$H17)</x:f>
      </x:c>
      <x:c r="J17" s="279" t="str">
        <x:f>IF($A17="","",$E17-$I17)</x:f>
      </x:c>
      <x:c r="K17" s="282" t="str">
        <x:f>IF($A17="","",IFERROR(VLOOKUP($A17,Invoices!$A$9:$X$256,2,FALSE),""))</x:f>
      </x:c>
      <x:c r="L17" s="276" t="str">
        <x:f>IF($A17="","",IFERROR(VLOOKUP($A17,Invoices!$A$9:$X$256,3,FALSE),""))</x:f>
      </x:c>
      <x:c r="M17" s="276" t="str">
        <x:f>IF($A17="","",IFERROR(VLOOKUP($A17,Invoices!$A$9:$X$256,4,FALSE),""))</x:f>
      </x:c>
      <x:c r="N17" s="276" t="str">
        <x:f>IF($A17="","",IFERROR(VLOOKUP($A17,Invoices!$A$9:$X$256,5,FALSE),""))</x:f>
      </x:c>
      <x:c r="O17" s="276" t="str">
        <x:f>IF($A17="","",IF(OR($B17="",$C17&lt;=0,$D17&lt;0,$F17="",$K17="",COUNTIFS($A$9:$A$108,$A17,$B$9:$B$108,$B17)&gt;1),"REVIEW","OK"))</x:f>
      </x:c>
      <x:c r="P17" s="276" t="str">
        <x:f>IF($A17="","",LOWER($A17&amp;" "&amp;$B17&amp;" "&amp;$F17&amp;" "&amp;$G17&amp;" "&amp;$L17&amp;" "&amp;$M17&amp;" "&amp;$N17))</x:f>
      </x:c>
    </x:row>
    <x:row r="18">
      <x:c r="A18" s="274"/>
      <x:c r="B18" s="274"/>
      <x:c r="C18" s="274"/>
      <x:c r="D18" s="278"/>
      <x:c r="E18" s="279" t="str">
        <x:f>IF($A18="","",$C18*$D18)</x:f>
      </x:c>
      <x:c r="F18" s="276" t="str">
        <x:f>IF($A18="","",IFERROR(VLOOKUP($B18,Setup!$A$10:$H$259,2,FALSE),""))</x:f>
      </x:c>
      <x:c r="G18" s="276" t="str">
        <x:f>IF($A18="","",IFERROR(VLOOKUP($B18,Setup!$A$10:$H$259,5,FALSE),""))</x:f>
      </x:c>
      <x:c r="H18" s="279" t="str">
        <x:f>IF($A18="","",IFERROR(VLOOKUP($B18,Setup!$A$10:$H$259,6,FALSE),""))</x:f>
      </x:c>
      <x:c r="I18" s="279" t="str">
        <x:f>IF($A18="","",$C18*$H18)</x:f>
      </x:c>
      <x:c r="J18" s="279" t="str">
        <x:f>IF($A18="","",$E18-$I18)</x:f>
      </x:c>
      <x:c r="K18" s="282" t="str">
        <x:f>IF($A18="","",IFERROR(VLOOKUP($A18,Invoices!$A$9:$X$256,2,FALSE),""))</x:f>
      </x:c>
      <x:c r="L18" s="276" t="str">
        <x:f>IF($A18="","",IFERROR(VLOOKUP($A18,Invoices!$A$9:$X$256,3,FALSE),""))</x:f>
      </x:c>
      <x:c r="M18" s="276" t="str">
        <x:f>IF($A18="","",IFERROR(VLOOKUP($A18,Invoices!$A$9:$X$256,4,FALSE),""))</x:f>
      </x:c>
      <x:c r="N18" s="276" t="str">
        <x:f>IF($A18="","",IFERROR(VLOOKUP($A18,Invoices!$A$9:$X$256,5,FALSE),""))</x:f>
      </x:c>
      <x:c r="O18" s="276" t="str">
        <x:f>IF($A18="","",IF(OR($B18="",$C18&lt;=0,$D18&lt;0,$F18="",$K18="",COUNTIFS($A$9:$A$108,$A18,$B$9:$B$108,$B18)&gt;1),"REVIEW","OK"))</x:f>
      </x:c>
      <x:c r="P18" s="276" t="str">
        <x:f>IF($A18="","",LOWER($A18&amp;" "&amp;$B18&amp;" "&amp;$F18&amp;" "&amp;$G18&amp;" "&amp;$L18&amp;" "&amp;$M18&amp;" "&amp;$N18))</x:f>
      </x:c>
    </x:row>
    <x:row r="19">
      <x:c r="A19" s="274"/>
      <x:c r="B19" s="274"/>
      <x:c r="C19" s="274"/>
      <x:c r="D19" s="278"/>
      <x:c r="E19" s="279" t="str">
        <x:f>IF($A19="","",$C19*$D19)</x:f>
      </x:c>
      <x:c r="F19" s="276" t="str">
        <x:f>IF($A19="","",IFERROR(VLOOKUP($B19,Setup!$A$10:$H$259,2,FALSE),""))</x:f>
      </x:c>
      <x:c r="G19" s="276" t="str">
        <x:f>IF($A19="","",IFERROR(VLOOKUP($B19,Setup!$A$10:$H$259,5,FALSE),""))</x:f>
      </x:c>
      <x:c r="H19" s="279" t="str">
        <x:f>IF($A19="","",IFERROR(VLOOKUP($B19,Setup!$A$10:$H$259,6,FALSE),""))</x:f>
      </x:c>
      <x:c r="I19" s="279" t="str">
        <x:f>IF($A19="","",$C19*$H19)</x:f>
      </x:c>
      <x:c r="J19" s="279" t="str">
        <x:f>IF($A19="","",$E19-$I19)</x:f>
      </x:c>
      <x:c r="K19" s="282" t="str">
        <x:f>IF($A19="","",IFERROR(VLOOKUP($A19,Invoices!$A$9:$X$256,2,FALSE),""))</x:f>
      </x:c>
      <x:c r="L19" s="276" t="str">
        <x:f>IF($A19="","",IFERROR(VLOOKUP($A19,Invoices!$A$9:$X$256,3,FALSE),""))</x:f>
      </x:c>
      <x:c r="M19" s="276" t="str">
        <x:f>IF($A19="","",IFERROR(VLOOKUP($A19,Invoices!$A$9:$X$256,4,FALSE),""))</x:f>
      </x:c>
      <x:c r="N19" s="276" t="str">
        <x:f>IF($A19="","",IFERROR(VLOOKUP($A19,Invoices!$A$9:$X$256,5,FALSE),""))</x:f>
      </x:c>
      <x:c r="O19" s="276" t="str">
        <x:f>IF($A19="","",IF(OR($B19="",$C19&lt;=0,$D19&lt;0,$F19="",$K19="",COUNTIFS($A$9:$A$108,$A19,$B$9:$B$108,$B19)&gt;1),"REVIEW","OK"))</x:f>
      </x:c>
      <x:c r="P19" s="276" t="str">
        <x:f>IF($A19="","",LOWER($A19&amp;" "&amp;$B19&amp;" "&amp;$F19&amp;" "&amp;$G19&amp;" "&amp;$L19&amp;" "&amp;$M19&amp;" "&amp;$N19))</x:f>
      </x:c>
    </x:row>
    <x:row r="20">
      <x:c r="A20" s="274"/>
      <x:c r="B20" s="274"/>
      <x:c r="C20" s="274"/>
      <x:c r="D20" s="278"/>
      <x:c r="E20" s="279" t="str">
        <x:f>IF($A20="","",$C20*$D20)</x:f>
      </x:c>
      <x:c r="F20" s="276" t="str">
        <x:f>IF($A20="","",IFERROR(VLOOKUP($B20,Setup!$A$10:$H$259,2,FALSE),""))</x:f>
      </x:c>
      <x:c r="G20" s="276" t="str">
        <x:f>IF($A20="","",IFERROR(VLOOKUP($B20,Setup!$A$10:$H$259,5,FALSE),""))</x:f>
      </x:c>
      <x:c r="H20" s="279" t="str">
        <x:f>IF($A20="","",IFERROR(VLOOKUP($B20,Setup!$A$10:$H$259,6,FALSE),""))</x:f>
      </x:c>
      <x:c r="I20" s="279" t="str">
        <x:f>IF($A20="","",$C20*$H20)</x:f>
      </x:c>
      <x:c r="J20" s="279" t="str">
        <x:f>IF($A20="","",$E20-$I20)</x:f>
      </x:c>
      <x:c r="K20" s="282" t="str">
        <x:f>IF($A20="","",IFERROR(VLOOKUP($A20,Invoices!$A$9:$X$256,2,FALSE),""))</x:f>
      </x:c>
      <x:c r="L20" s="276" t="str">
        <x:f>IF($A20="","",IFERROR(VLOOKUP($A20,Invoices!$A$9:$X$256,3,FALSE),""))</x:f>
      </x:c>
      <x:c r="M20" s="276" t="str">
        <x:f>IF($A20="","",IFERROR(VLOOKUP($A20,Invoices!$A$9:$X$256,4,FALSE),""))</x:f>
      </x:c>
      <x:c r="N20" s="276" t="str">
        <x:f>IF($A20="","",IFERROR(VLOOKUP($A20,Invoices!$A$9:$X$256,5,FALSE),""))</x:f>
      </x:c>
      <x:c r="O20" s="276" t="str">
        <x:f>IF($A20="","",IF(OR($B20="",$C20&lt;=0,$D20&lt;0,$F20="",$K20="",COUNTIFS($A$9:$A$108,$A20,$B$9:$B$108,$B20)&gt;1),"REVIEW","OK"))</x:f>
      </x:c>
      <x:c r="P20" s="276" t="str">
        <x:f>IF($A20="","",LOWER($A20&amp;" "&amp;$B20&amp;" "&amp;$F20&amp;" "&amp;$G20&amp;" "&amp;$L20&amp;" "&amp;$M20&amp;" "&amp;$N20))</x:f>
      </x:c>
    </x:row>
    <x:row r="21">
      <x:c r="A21" s="274"/>
      <x:c r="B21" s="274"/>
      <x:c r="C21" s="274"/>
      <x:c r="D21" s="278"/>
      <x:c r="E21" s="279" t="str">
        <x:f>IF($A21="","",$C21*$D21)</x:f>
      </x:c>
      <x:c r="F21" s="276" t="str">
        <x:f>IF($A21="","",IFERROR(VLOOKUP($B21,Setup!$A$10:$H$259,2,FALSE),""))</x:f>
      </x:c>
      <x:c r="G21" s="276" t="str">
        <x:f>IF($A21="","",IFERROR(VLOOKUP($B21,Setup!$A$10:$H$259,5,FALSE),""))</x:f>
      </x:c>
      <x:c r="H21" s="279" t="str">
        <x:f>IF($A21="","",IFERROR(VLOOKUP($B21,Setup!$A$10:$H$259,6,FALSE),""))</x:f>
      </x:c>
      <x:c r="I21" s="279" t="str">
        <x:f>IF($A21="","",$C21*$H21)</x:f>
      </x:c>
      <x:c r="J21" s="279" t="str">
        <x:f>IF($A21="","",$E21-$I21)</x:f>
      </x:c>
      <x:c r="K21" s="282" t="str">
        <x:f>IF($A21="","",IFERROR(VLOOKUP($A21,Invoices!$A$9:$X$256,2,FALSE),""))</x:f>
      </x:c>
      <x:c r="L21" s="276" t="str">
        <x:f>IF($A21="","",IFERROR(VLOOKUP($A21,Invoices!$A$9:$X$256,3,FALSE),""))</x:f>
      </x:c>
      <x:c r="M21" s="276" t="str">
        <x:f>IF($A21="","",IFERROR(VLOOKUP($A21,Invoices!$A$9:$X$256,4,FALSE),""))</x:f>
      </x:c>
      <x:c r="N21" s="276" t="str">
        <x:f>IF($A21="","",IFERROR(VLOOKUP($A21,Invoices!$A$9:$X$256,5,FALSE),""))</x:f>
      </x:c>
      <x:c r="O21" s="276" t="str">
        <x:f>IF($A21="","",IF(OR($B21="",$C21&lt;=0,$D21&lt;0,$F21="",$K21="",COUNTIFS($A$9:$A$108,$A21,$B$9:$B$108,$B21)&gt;1),"REVIEW","OK"))</x:f>
      </x:c>
      <x:c r="P21" s="276" t="str">
        <x:f>IF($A21="","",LOWER($A21&amp;" "&amp;$B21&amp;" "&amp;$F21&amp;" "&amp;$G21&amp;" "&amp;$L21&amp;" "&amp;$M21&amp;" "&amp;$N21))</x:f>
      </x:c>
    </x:row>
    <x:row r="22">
      <x:c r="A22" s="274"/>
      <x:c r="B22" s="274"/>
      <x:c r="C22" s="274"/>
      <x:c r="D22" s="278"/>
      <x:c r="E22" s="279" t="str">
        <x:f>IF($A22="","",$C22*$D22)</x:f>
      </x:c>
      <x:c r="F22" s="276" t="str">
        <x:f>IF($A22="","",IFERROR(VLOOKUP($B22,Setup!$A$10:$H$259,2,FALSE),""))</x:f>
      </x:c>
      <x:c r="G22" s="276" t="str">
        <x:f>IF($A22="","",IFERROR(VLOOKUP($B22,Setup!$A$10:$H$259,5,FALSE),""))</x:f>
      </x:c>
      <x:c r="H22" s="279" t="str">
        <x:f>IF($A22="","",IFERROR(VLOOKUP($B22,Setup!$A$10:$H$259,6,FALSE),""))</x:f>
      </x:c>
      <x:c r="I22" s="279" t="str">
        <x:f>IF($A22="","",$C22*$H22)</x:f>
      </x:c>
      <x:c r="J22" s="279" t="str">
        <x:f>IF($A22="","",$E22-$I22)</x:f>
      </x:c>
      <x:c r="K22" s="282" t="str">
        <x:f>IF($A22="","",IFERROR(VLOOKUP($A22,Invoices!$A$9:$X$256,2,FALSE),""))</x:f>
      </x:c>
      <x:c r="L22" s="276" t="str">
        <x:f>IF($A22="","",IFERROR(VLOOKUP($A22,Invoices!$A$9:$X$256,3,FALSE),""))</x:f>
      </x:c>
      <x:c r="M22" s="276" t="str">
        <x:f>IF($A22="","",IFERROR(VLOOKUP($A22,Invoices!$A$9:$X$256,4,FALSE),""))</x:f>
      </x:c>
      <x:c r="N22" s="276" t="str">
        <x:f>IF($A22="","",IFERROR(VLOOKUP($A22,Invoices!$A$9:$X$256,5,FALSE),""))</x:f>
      </x:c>
      <x:c r="O22" s="276" t="str">
        <x:f>IF($A22="","",IF(OR($B22="",$C22&lt;=0,$D22&lt;0,$F22="",$K22="",COUNTIFS($A$9:$A$108,$A22,$B$9:$B$108,$B22)&gt;1),"REVIEW","OK"))</x:f>
      </x:c>
      <x:c r="P22" s="276" t="str">
        <x:f>IF($A22="","",LOWER($A22&amp;" "&amp;$B22&amp;" "&amp;$F22&amp;" "&amp;$G22&amp;" "&amp;$L22&amp;" "&amp;$M22&amp;" "&amp;$N22))</x:f>
      </x:c>
    </x:row>
    <x:row r="23">
      <x:c r="A23" s="274"/>
      <x:c r="B23" s="274"/>
      <x:c r="C23" s="274"/>
      <x:c r="D23" s="278"/>
      <x:c r="E23" s="279" t="str">
        <x:f>IF($A23="","",$C23*$D23)</x:f>
      </x:c>
      <x:c r="F23" s="276" t="str">
        <x:f>IF($A23="","",IFERROR(VLOOKUP($B23,Setup!$A$10:$H$259,2,FALSE),""))</x:f>
      </x:c>
      <x:c r="G23" s="276" t="str">
        <x:f>IF($A23="","",IFERROR(VLOOKUP($B23,Setup!$A$10:$H$259,5,FALSE),""))</x:f>
      </x:c>
      <x:c r="H23" s="279" t="str">
        <x:f>IF($A23="","",IFERROR(VLOOKUP($B23,Setup!$A$10:$H$259,6,FALSE),""))</x:f>
      </x:c>
      <x:c r="I23" s="279" t="str">
        <x:f>IF($A23="","",$C23*$H23)</x:f>
      </x:c>
      <x:c r="J23" s="279" t="str">
        <x:f>IF($A23="","",$E23-$I23)</x:f>
      </x:c>
      <x:c r="K23" s="282" t="str">
        <x:f>IF($A23="","",IFERROR(VLOOKUP($A23,Invoices!$A$9:$X$256,2,FALSE),""))</x:f>
      </x:c>
      <x:c r="L23" s="276" t="str">
        <x:f>IF($A23="","",IFERROR(VLOOKUP($A23,Invoices!$A$9:$X$256,3,FALSE),""))</x:f>
      </x:c>
      <x:c r="M23" s="276" t="str">
        <x:f>IF($A23="","",IFERROR(VLOOKUP($A23,Invoices!$A$9:$X$256,4,FALSE),""))</x:f>
      </x:c>
      <x:c r="N23" s="276" t="str">
        <x:f>IF($A23="","",IFERROR(VLOOKUP($A23,Invoices!$A$9:$X$256,5,FALSE),""))</x:f>
      </x:c>
      <x:c r="O23" s="276" t="str">
        <x:f>IF($A23="","",IF(OR($B23="",$C23&lt;=0,$D23&lt;0,$F23="",$K23="",COUNTIFS($A$9:$A$108,$A23,$B$9:$B$108,$B23)&gt;1),"REVIEW","OK"))</x:f>
      </x:c>
      <x:c r="P23" s="276" t="str">
        <x:f>IF($A23="","",LOWER($A23&amp;" "&amp;$B23&amp;" "&amp;$F23&amp;" "&amp;$G23&amp;" "&amp;$L23&amp;" "&amp;$M23&amp;" "&amp;$N23))</x:f>
      </x:c>
    </x:row>
    <x:row r="24">
      <x:c r="A24" s="274"/>
      <x:c r="B24" s="274"/>
      <x:c r="C24" s="274"/>
      <x:c r="D24" s="278"/>
      <x:c r="E24" s="279" t="str">
        <x:f>IF($A24="","",$C24*$D24)</x:f>
      </x:c>
      <x:c r="F24" s="276" t="str">
        <x:f>IF($A24="","",IFERROR(VLOOKUP($B24,Setup!$A$10:$H$259,2,FALSE),""))</x:f>
      </x:c>
      <x:c r="G24" s="276" t="str">
        <x:f>IF($A24="","",IFERROR(VLOOKUP($B24,Setup!$A$10:$H$259,5,FALSE),""))</x:f>
      </x:c>
      <x:c r="H24" s="279" t="str">
        <x:f>IF($A24="","",IFERROR(VLOOKUP($B24,Setup!$A$10:$H$259,6,FALSE),""))</x:f>
      </x:c>
      <x:c r="I24" s="279" t="str">
        <x:f>IF($A24="","",$C24*$H24)</x:f>
      </x:c>
      <x:c r="J24" s="279" t="str">
        <x:f>IF($A24="","",$E24-$I24)</x:f>
      </x:c>
      <x:c r="K24" s="282" t="str">
        <x:f>IF($A24="","",IFERROR(VLOOKUP($A24,Invoices!$A$9:$X$256,2,FALSE),""))</x:f>
      </x:c>
      <x:c r="L24" s="276" t="str">
        <x:f>IF($A24="","",IFERROR(VLOOKUP($A24,Invoices!$A$9:$X$256,3,FALSE),""))</x:f>
      </x:c>
      <x:c r="M24" s="276" t="str">
        <x:f>IF($A24="","",IFERROR(VLOOKUP($A24,Invoices!$A$9:$X$256,4,FALSE),""))</x:f>
      </x:c>
      <x:c r="N24" s="276" t="str">
        <x:f>IF($A24="","",IFERROR(VLOOKUP($A24,Invoices!$A$9:$X$256,5,FALSE),""))</x:f>
      </x:c>
      <x:c r="O24" s="276" t="str">
        <x:f>IF($A24="","",IF(OR($B24="",$C24&lt;=0,$D24&lt;0,$F24="",$K24="",COUNTIFS($A$9:$A$108,$A24,$B$9:$B$108,$B24)&gt;1),"REVIEW","OK"))</x:f>
      </x:c>
      <x:c r="P24" s="276" t="str">
        <x:f>IF($A24="","",LOWER($A24&amp;" "&amp;$B24&amp;" "&amp;$F24&amp;" "&amp;$G24&amp;" "&amp;$L24&amp;" "&amp;$M24&amp;" "&amp;$N24))</x:f>
      </x:c>
    </x:row>
    <x:row r="25">
      <x:c r="A25" s="274"/>
      <x:c r="B25" s="274"/>
      <x:c r="C25" s="274"/>
      <x:c r="D25" s="278"/>
      <x:c r="E25" s="279" t="str">
        <x:f>IF($A25="","",$C25*$D25)</x:f>
      </x:c>
      <x:c r="F25" s="276" t="str">
        <x:f>IF($A25="","",IFERROR(VLOOKUP($B25,Setup!$A$10:$H$259,2,FALSE),""))</x:f>
      </x:c>
      <x:c r="G25" s="276" t="str">
        <x:f>IF($A25="","",IFERROR(VLOOKUP($B25,Setup!$A$10:$H$259,5,FALSE),""))</x:f>
      </x:c>
      <x:c r="H25" s="279" t="str">
        <x:f>IF($A25="","",IFERROR(VLOOKUP($B25,Setup!$A$10:$H$259,6,FALSE),""))</x:f>
      </x:c>
      <x:c r="I25" s="279" t="str">
        <x:f>IF($A25="","",$C25*$H25)</x:f>
      </x:c>
      <x:c r="J25" s="279" t="str">
        <x:f>IF($A25="","",$E25-$I25)</x:f>
      </x:c>
      <x:c r="K25" s="282" t="str">
        <x:f>IF($A25="","",IFERROR(VLOOKUP($A25,Invoices!$A$9:$X$256,2,FALSE),""))</x:f>
      </x:c>
      <x:c r="L25" s="276" t="str">
        <x:f>IF($A25="","",IFERROR(VLOOKUP($A25,Invoices!$A$9:$X$256,3,FALSE),""))</x:f>
      </x:c>
      <x:c r="M25" s="276" t="str">
        <x:f>IF($A25="","",IFERROR(VLOOKUP($A25,Invoices!$A$9:$X$256,4,FALSE),""))</x:f>
      </x:c>
      <x:c r="N25" s="276" t="str">
        <x:f>IF($A25="","",IFERROR(VLOOKUP($A25,Invoices!$A$9:$X$256,5,FALSE),""))</x:f>
      </x:c>
      <x:c r="O25" s="276" t="str">
        <x:f>IF($A25="","",IF(OR($B25="",$C25&lt;=0,$D25&lt;0,$F25="",$K25="",COUNTIFS($A$9:$A$108,$A25,$B$9:$B$108,$B25)&gt;1),"REVIEW","OK"))</x:f>
      </x:c>
      <x:c r="P25" s="276" t="str">
        <x:f>IF($A25="","",LOWER($A25&amp;" "&amp;$B25&amp;" "&amp;$F25&amp;" "&amp;$G25&amp;" "&amp;$L25&amp;" "&amp;$M25&amp;" "&amp;$N25))</x:f>
      </x:c>
    </x:row>
    <x:row r="26">
      <x:c r="A26" s="274"/>
      <x:c r="B26" s="274"/>
      <x:c r="C26" s="274"/>
      <x:c r="D26" s="278"/>
      <x:c r="E26" s="279" t="str">
        <x:f>IF($A26="","",$C26*$D26)</x:f>
      </x:c>
      <x:c r="F26" s="276" t="str">
        <x:f>IF($A26="","",IFERROR(VLOOKUP($B26,Setup!$A$10:$H$259,2,FALSE),""))</x:f>
      </x:c>
      <x:c r="G26" s="276" t="str">
        <x:f>IF($A26="","",IFERROR(VLOOKUP($B26,Setup!$A$10:$H$259,5,FALSE),""))</x:f>
      </x:c>
      <x:c r="H26" s="279" t="str">
        <x:f>IF($A26="","",IFERROR(VLOOKUP($B26,Setup!$A$10:$H$259,6,FALSE),""))</x:f>
      </x:c>
      <x:c r="I26" s="279" t="str">
        <x:f>IF($A26="","",$C26*$H26)</x:f>
      </x:c>
      <x:c r="J26" s="279" t="str">
        <x:f>IF($A26="","",$E26-$I26)</x:f>
      </x:c>
      <x:c r="K26" s="282" t="str">
        <x:f>IF($A26="","",IFERROR(VLOOKUP($A26,Invoices!$A$9:$X$256,2,FALSE),""))</x:f>
      </x:c>
      <x:c r="L26" s="276" t="str">
        <x:f>IF($A26="","",IFERROR(VLOOKUP($A26,Invoices!$A$9:$X$256,3,FALSE),""))</x:f>
      </x:c>
      <x:c r="M26" s="276" t="str">
        <x:f>IF($A26="","",IFERROR(VLOOKUP($A26,Invoices!$A$9:$X$256,4,FALSE),""))</x:f>
      </x:c>
      <x:c r="N26" s="276" t="str">
        <x:f>IF($A26="","",IFERROR(VLOOKUP($A26,Invoices!$A$9:$X$256,5,FALSE),""))</x:f>
      </x:c>
      <x:c r="O26" s="276" t="str">
        <x:f>IF($A26="","",IF(OR($B26="",$C26&lt;=0,$D26&lt;0,$F26="",$K26="",COUNTIFS($A$9:$A$108,$A26,$B$9:$B$108,$B26)&gt;1),"REVIEW","OK"))</x:f>
      </x:c>
      <x:c r="P26" s="276" t="str">
        <x:f>IF($A26="","",LOWER($A26&amp;" "&amp;$B26&amp;" "&amp;$F26&amp;" "&amp;$G26&amp;" "&amp;$L26&amp;" "&amp;$M26&amp;" "&amp;$N26))</x:f>
      </x:c>
    </x:row>
    <x:row r="27">
      <x:c r="A27" s="274"/>
      <x:c r="B27" s="274"/>
      <x:c r="C27" s="274"/>
      <x:c r="D27" s="278"/>
      <x:c r="E27" s="279" t="str">
        <x:f>IF($A27="","",$C27*$D27)</x:f>
      </x:c>
      <x:c r="F27" s="276" t="str">
        <x:f>IF($A27="","",IFERROR(VLOOKUP($B27,Setup!$A$10:$H$259,2,FALSE),""))</x:f>
      </x:c>
      <x:c r="G27" s="276" t="str">
        <x:f>IF($A27="","",IFERROR(VLOOKUP($B27,Setup!$A$10:$H$259,5,FALSE),""))</x:f>
      </x:c>
      <x:c r="H27" s="279" t="str">
        <x:f>IF($A27="","",IFERROR(VLOOKUP($B27,Setup!$A$10:$H$259,6,FALSE),""))</x:f>
      </x:c>
      <x:c r="I27" s="279" t="str">
        <x:f>IF($A27="","",$C27*$H27)</x:f>
      </x:c>
      <x:c r="J27" s="279" t="str">
        <x:f>IF($A27="","",$E27-$I27)</x:f>
      </x:c>
      <x:c r="K27" s="282" t="str">
        <x:f>IF($A27="","",IFERROR(VLOOKUP($A27,Invoices!$A$9:$X$256,2,FALSE),""))</x:f>
      </x:c>
      <x:c r="L27" s="276" t="str">
        <x:f>IF($A27="","",IFERROR(VLOOKUP($A27,Invoices!$A$9:$X$256,3,FALSE),""))</x:f>
      </x:c>
      <x:c r="M27" s="276" t="str">
        <x:f>IF($A27="","",IFERROR(VLOOKUP($A27,Invoices!$A$9:$X$256,4,FALSE),""))</x:f>
      </x:c>
      <x:c r="N27" s="276" t="str">
        <x:f>IF($A27="","",IFERROR(VLOOKUP($A27,Invoices!$A$9:$X$256,5,FALSE),""))</x:f>
      </x:c>
      <x:c r="O27" s="276" t="str">
        <x:f>IF($A27="","",IF(OR($B27="",$C27&lt;=0,$D27&lt;0,$F27="",$K27="",COUNTIFS($A$9:$A$108,$A27,$B$9:$B$108,$B27)&gt;1),"REVIEW","OK"))</x:f>
      </x:c>
      <x:c r="P27" s="276" t="str">
        <x:f>IF($A27="","",LOWER($A27&amp;" "&amp;$B27&amp;" "&amp;$F27&amp;" "&amp;$G27&amp;" "&amp;$L27&amp;" "&amp;$M27&amp;" "&amp;$N27))</x:f>
      </x:c>
    </x:row>
    <x:row r="28">
      <x:c r="A28" s="274"/>
      <x:c r="B28" s="274"/>
      <x:c r="C28" s="274"/>
      <x:c r="D28" s="278"/>
      <x:c r="E28" s="279" t="str">
        <x:f>IF($A28="","",$C28*$D28)</x:f>
      </x:c>
      <x:c r="F28" s="276" t="str">
        <x:f>IF($A28="","",IFERROR(VLOOKUP($B28,Setup!$A$10:$H$259,2,FALSE),""))</x:f>
      </x:c>
      <x:c r="G28" s="276" t="str">
        <x:f>IF($A28="","",IFERROR(VLOOKUP($B28,Setup!$A$10:$H$259,5,FALSE),""))</x:f>
      </x:c>
      <x:c r="H28" s="279" t="str">
        <x:f>IF($A28="","",IFERROR(VLOOKUP($B28,Setup!$A$10:$H$259,6,FALSE),""))</x:f>
      </x:c>
      <x:c r="I28" s="279" t="str">
        <x:f>IF($A28="","",$C28*$H28)</x:f>
      </x:c>
      <x:c r="J28" s="279" t="str">
        <x:f>IF($A28="","",$E28-$I28)</x:f>
      </x:c>
      <x:c r="K28" s="282" t="str">
        <x:f>IF($A28="","",IFERROR(VLOOKUP($A28,Invoices!$A$9:$X$256,2,FALSE),""))</x:f>
      </x:c>
      <x:c r="L28" s="276" t="str">
        <x:f>IF($A28="","",IFERROR(VLOOKUP($A28,Invoices!$A$9:$X$256,3,FALSE),""))</x:f>
      </x:c>
      <x:c r="M28" s="276" t="str">
        <x:f>IF($A28="","",IFERROR(VLOOKUP($A28,Invoices!$A$9:$X$256,4,FALSE),""))</x:f>
      </x:c>
      <x:c r="N28" s="276" t="str">
        <x:f>IF($A28="","",IFERROR(VLOOKUP($A28,Invoices!$A$9:$X$256,5,FALSE),""))</x:f>
      </x:c>
      <x:c r="O28" s="276" t="str">
        <x:f>IF($A28="","",IF(OR($B28="",$C28&lt;=0,$D28&lt;0,$F28="",$K28="",COUNTIFS($A$9:$A$108,$A28,$B$9:$B$108,$B28)&gt;1),"REVIEW","OK"))</x:f>
      </x:c>
      <x:c r="P28" s="276" t="str">
        <x:f>IF($A28="","",LOWER($A28&amp;" "&amp;$B28&amp;" "&amp;$F28&amp;" "&amp;$G28&amp;" "&amp;$L28&amp;" "&amp;$M28&amp;" "&amp;$N28))</x:f>
      </x:c>
    </x:row>
    <x:row r="29">
      <x:c r="A29" s="274"/>
      <x:c r="B29" s="274"/>
      <x:c r="C29" s="274"/>
      <x:c r="D29" s="278"/>
      <x:c r="E29" s="279" t="str">
        <x:f>IF($A29="","",$C29*$D29)</x:f>
      </x:c>
      <x:c r="F29" s="276" t="str">
        <x:f>IF($A29="","",IFERROR(VLOOKUP($B29,Setup!$A$10:$H$259,2,FALSE),""))</x:f>
      </x:c>
      <x:c r="G29" s="276" t="str">
        <x:f>IF($A29="","",IFERROR(VLOOKUP($B29,Setup!$A$10:$H$259,5,FALSE),""))</x:f>
      </x:c>
      <x:c r="H29" s="279" t="str">
        <x:f>IF($A29="","",IFERROR(VLOOKUP($B29,Setup!$A$10:$H$259,6,FALSE),""))</x:f>
      </x:c>
      <x:c r="I29" s="279" t="str">
        <x:f>IF($A29="","",$C29*$H29)</x:f>
      </x:c>
      <x:c r="J29" s="279" t="str">
        <x:f>IF($A29="","",$E29-$I29)</x:f>
      </x:c>
      <x:c r="K29" s="282" t="str">
        <x:f>IF($A29="","",IFERROR(VLOOKUP($A29,Invoices!$A$9:$X$256,2,FALSE),""))</x:f>
      </x:c>
      <x:c r="L29" s="276" t="str">
        <x:f>IF($A29="","",IFERROR(VLOOKUP($A29,Invoices!$A$9:$X$256,3,FALSE),""))</x:f>
      </x:c>
      <x:c r="M29" s="276" t="str">
        <x:f>IF($A29="","",IFERROR(VLOOKUP($A29,Invoices!$A$9:$X$256,4,FALSE),""))</x:f>
      </x:c>
      <x:c r="N29" s="276" t="str">
        <x:f>IF($A29="","",IFERROR(VLOOKUP($A29,Invoices!$A$9:$X$256,5,FALSE),""))</x:f>
      </x:c>
      <x:c r="O29" s="276" t="str">
        <x:f>IF($A29="","",IF(OR($B29="",$C29&lt;=0,$D29&lt;0,$F29="",$K29="",COUNTIFS($A$9:$A$108,$A29,$B$9:$B$108,$B29)&gt;1),"REVIEW","OK"))</x:f>
      </x:c>
      <x:c r="P29" s="276" t="str">
        <x:f>IF($A29="","",LOWER($A29&amp;" "&amp;$B29&amp;" "&amp;$F29&amp;" "&amp;$G29&amp;" "&amp;$L29&amp;" "&amp;$M29&amp;" "&amp;$N29))</x:f>
      </x:c>
    </x:row>
    <x:row r="30">
      <x:c r="A30" s="274"/>
      <x:c r="B30" s="274"/>
      <x:c r="C30" s="274"/>
      <x:c r="D30" s="278"/>
      <x:c r="E30" s="279" t="str">
        <x:f>IF($A30="","",$C30*$D30)</x:f>
      </x:c>
      <x:c r="F30" s="276" t="str">
        <x:f>IF($A30="","",IFERROR(VLOOKUP($B30,Setup!$A$10:$H$259,2,FALSE),""))</x:f>
      </x:c>
      <x:c r="G30" s="276" t="str">
        <x:f>IF($A30="","",IFERROR(VLOOKUP($B30,Setup!$A$10:$H$259,5,FALSE),""))</x:f>
      </x:c>
      <x:c r="H30" s="279" t="str">
        <x:f>IF($A30="","",IFERROR(VLOOKUP($B30,Setup!$A$10:$H$259,6,FALSE),""))</x:f>
      </x:c>
      <x:c r="I30" s="279" t="str">
        <x:f>IF($A30="","",$C30*$H30)</x:f>
      </x:c>
      <x:c r="J30" s="279" t="str">
        <x:f>IF($A30="","",$E30-$I30)</x:f>
      </x:c>
      <x:c r="K30" s="282" t="str">
        <x:f>IF($A30="","",IFERROR(VLOOKUP($A30,Invoices!$A$9:$X$256,2,FALSE),""))</x:f>
      </x:c>
      <x:c r="L30" s="276" t="str">
        <x:f>IF($A30="","",IFERROR(VLOOKUP($A30,Invoices!$A$9:$X$256,3,FALSE),""))</x:f>
      </x:c>
      <x:c r="M30" s="276" t="str">
        <x:f>IF($A30="","",IFERROR(VLOOKUP($A30,Invoices!$A$9:$X$256,4,FALSE),""))</x:f>
      </x:c>
      <x:c r="N30" s="276" t="str">
        <x:f>IF($A30="","",IFERROR(VLOOKUP($A30,Invoices!$A$9:$X$256,5,FALSE),""))</x:f>
      </x:c>
      <x:c r="O30" s="276" t="str">
        <x:f>IF($A30="","",IF(OR($B30="",$C30&lt;=0,$D30&lt;0,$F30="",$K30="",COUNTIFS($A$9:$A$108,$A30,$B$9:$B$108,$B30)&gt;1),"REVIEW","OK"))</x:f>
      </x:c>
      <x:c r="P30" s="276" t="str">
        <x:f>IF($A30="","",LOWER($A30&amp;" "&amp;$B30&amp;" "&amp;$F30&amp;" "&amp;$G30&amp;" "&amp;$L30&amp;" "&amp;$M30&amp;" "&amp;$N30))</x:f>
      </x:c>
    </x:row>
    <x:row r="31">
      <x:c r="A31" s="274"/>
      <x:c r="B31" s="274"/>
      <x:c r="C31" s="274"/>
      <x:c r="D31" s="278"/>
      <x:c r="E31" s="279" t="str">
        <x:f>IF($A31="","",$C31*$D31)</x:f>
      </x:c>
      <x:c r="F31" s="276" t="str">
        <x:f>IF($A31="","",IFERROR(VLOOKUP($B31,Setup!$A$10:$H$259,2,FALSE),""))</x:f>
      </x:c>
      <x:c r="G31" s="276" t="str">
        <x:f>IF($A31="","",IFERROR(VLOOKUP($B31,Setup!$A$10:$H$259,5,FALSE),""))</x:f>
      </x:c>
      <x:c r="H31" s="279" t="str">
        <x:f>IF($A31="","",IFERROR(VLOOKUP($B31,Setup!$A$10:$H$259,6,FALSE),""))</x:f>
      </x:c>
      <x:c r="I31" s="279" t="str">
        <x:f>IF($A31="","",$C31*$H31)</x:f>
      </x:c>
      <x:c r="J31" s="279" t="str">
        <x:f>IF($A31="","",$E31-$I31)</x:f>
      </x:c>
      <x:c r="K31" s="282" t="str">
        <x:f>IF($A31="","",IFERROR(VLOOKUP($A31,Invoices!$A$9:$X$256,2,FALSE),""))</x:f>
      </x:c>
      <x:c r="L31" s="276" t="str">
        <x:f>IF($A31="","",IFERROR(VLOOKUP($A31,Invoices!$A$9:$X$256,3,FALSE),""))</x:f>
      </x:c>
      <x:c r="M31" s="276" t="str">
        <x:f>IF($A31="","",IFERROR(VLOOKUP($A31,Invoices!$A$9:$X$256,4,FALSE),""))</x:f>
      </x:c>
      <x:c r="N31" s="276" t="str">
        <x:f>IF($A31="","",IFERROR(VLOOKUP($A31,Invoices!$A$9:$X$256,5,FALSE),""))</x:f>
      </x:c>
      <x:c r="O31" s="276" t="str">
        <x:f>IF($A31="","",IF(OR($B31="",$C31&lt;=0,$D31&lt;0,$F31="",$K31="",COUNTIFS($A$9:$A$108,$A31,$B$9:$B$108,$B31)&gt;1),"REVIEW","OK"))</x:f>
      </x:c>
      <x:c r="P31" s="276" t="str">
        <x:f>IF($A31="","",LOWER($A31&amp;" "&amp;$B31&amp;" "&amp;$F31&amp;" "&amp;$G31&amp;" "&amp;$L31&amp;" "&amp;$M31&amp;" "&amp;$N31))</x:f>
      </x:c>
    </x:row>
    <x:row r="32">
      <x:c r="A32" s="274"/>
      <x:c r="B32" s="274"/>
      <x:c r="C32" s="274"/>
      <x:c r="D32" s="278"/>
      <x:c r="E32" s="279" t="str">
        <x:f>IF($A32="","",$C32*$D32)</x:f>
      </x:c>
      <x:c r="F32" s="276" t="str">
        <x:f>IF($A32="","",IFERROR(VLOOKUP($B32,Setup!$A$10:$H$259,2,FALSE),""))</x:f>
      </x:c>
      <x:c r="G32" s="276" t="str">
        <x:f>IF($A32="","",IFERROR(VLOOKUP($B32,Setup!$A$10:$H$259,5,FALSE),""))</x:f>
      </x:c>
      <x:c r="H32" s="279" t="str">
        <x:f>IF($A32="","",IFERROR(VLOOKUP($B32,Setup!$A$10:$H$259,6,FALSE),""))</x:f>
      </x:c>
      <x:c r="I32" s="279" t="str">
        <x:f>IF($A32="","",$C32*$H32)</x:f>
      </x:c>
      <x:c r="J32" s="279" t="str">
        <x:f>IF($A32="","",$E32-$I32)</x:f>
      </x:c>
      <x:c r="K32" s="282" t="str">
        <x:f>IF($A32="","",IFERROR(VLOOKUP($A32,Invoices!$A$9:$X$256,2,FALSE),""))</x:f>
      </x:c>
      <x:c r="L32" s="276" t="str">
        <x:f>IF($A32="","",IFERROR(VLOOKUP($A32,Invoices!$A$9:$X$256,3,FALSE),""))</x:f>
      </x:c>
      <x:c r="M32" s="276" t="str">
        <x:f>IF($A32="","",IFERROR(VLOOKUP($A32,Invoices!$A$9:$X$256,4,FALSE),""))</x:f>
      </x:c>
      <x:c r="N32" s="276" t="str">
        <x:f>IF($A32="","",IFERROR(VLOOKUP($A32,Invoices!$A$9:$X$256,5,FALSE),""))</x:f>
      </x:c>
      <x:c r="O32" s="276" t="str">
        <x:f>IF($A32="","",IF(OR($B32="",$C32&lt;=0,$D32&lt;0,$F32="",$K32="",COUNTIFS($A$9:$A$108,$A32,$B$9:$B$108,$B32)&gt;1),"REVIEW","OK"))</x:f>
      </x:c>
      <x:c r="P32" s="276" t="str">
        <x:f>IF($A32="","",LOWER($A32&amp;" "&amp;$B32&amp;" "&amp;$F32&amp;" "&amp;$G32&amp;" "&amp;$L32&amp;" "&amp;$M32&amp;" "&amp;$N32))</x:f>
      </x:c>
    </x:row>
    <x:row r="33">
      <x:c r="A33" s="274"/>
      <x:c r="B33" s="274"/>
      <x:c r="C33" s="274"/>
      <x:c r="D33" s="278"/>
      <x:c r="E33" s="279" t="str">
        <x:f>IF($A33="","",$C33*$D33)</x:f>
      </x:c>
      <x:c r="F33" s="276" t="str">
        <x:f>IF($A33="","",IFERROR(VLOOKUP($B33,Setup!$A$10:$H$259,2,FALSE),""))</x:f>
      </x:c>
      <x:c r="G33" s="276" t="str">
        <x:f>IF($A33="","",IFERROR(VLOOKUP($B33,Setup!$A$10:$H$259,5,FALSE),""))</x:f>
      </x:c>
      <x:c r="H33" s="279" t="str">
        <x:f>IF($A33="","",IFERROR(VLOOKUP($B33,Setup!$A$10:$H$259,6,FALSE),""))</x:f>
      </x:c>
      <x:c r="I33" s="279" t="str">
        <x:f>IF($A33="","",$C33*$H33)</x:f>
      </x:c>
      <x:c r="J33" s="279" t="str">
        <x:f>IF($A33="","",$E33-$I33)</x:f>
      </x:c>
      <x:c r="K33" s="282" t="str">
        <x:f>IF($A33="","",IFERROR(VLOOKUP($A33,Invoices!$A$9:$X$256,2,FALSE),""))</x:f>
      </x:c>
      <x:c r="L33" s="276" t="str">
        <x:f>IF($A33="","",IFERROR(VLOOKUP($A33,Invoices!$A$9:$X$256,3,FALSE),""))</x:f>
      </x:c>
      <x:c r="M33" s="276" t="str">
        <x:f>IF($A33="","",IFERROR(VLOOKUP($A33,Invoices!$A$9:$X$256,4,FALSE),""))</x:f>
      </x:c>
      <x:c r="N33" s="276" t="str">
        <x:f>IF($A33="","",IFERROR(VLOOKUP($A33,Invoices!$A$9:$X$256,5,FALSE),""))</x:f>
      </x:c>
      <x:c r="O33" s="276" t="str">
        <x:f>IF($A33="","",IF(OR($B33="",$C33&lt;=0,$D33&lt;0,$F33="",$K33="",COUNTIFS($A$9:$A$108,$A33,$B$9:$B$108,$B33)&gt;1),"REVIEW","OK"))</x:f>
      </x:c>
      <x:c r="P33" s="276" t="str">
        <x:f>IF($A33="","",LOWER($A33&amp;" "&amp;$B33&amp;" "&amp;$F33&amp;" "&amp;$G33&amp;" "&amp;$L33&amp;" "&amp;$M33&amp;" "&amp;$N33))</x:f>
      </x:c>
    </x:row>
    <x:row r="34">
      <x:c r="A34" s="274"/>
      <x:c r="B34" s="274"/>
      <x:c r="C34" s="274"/>
      <x:c r="D34" s="278"/>
      <x:c r="E34" s="279" t="str">
        <x:f>IF($A34="","",$C34*$D34)</x:f>
      </x:c>
      <x:c r="F34" s="276" t="str">
        <x:f>IF($A34="","",IFERROR(VLOOKUP($B34,Setup!$A$10:$H$259,2,FALSE),""))</x:f>
      </x:c>
      <x:c r="G34" s="276" t="str">
        <x:f>IF($A34="","",IFERROR(VLOOKUP($B34,Setup!$A$10:$H$259,5,FALSE),""))</x:f>
      </x:c>
      <x:c r="H34" s="279" t="str">
        <x:f>IF($A34="","",IFERROR(VLOOKUP($B34,Setup!$A$10:$H$259,6,FALSE),""))</x:f>
      </x:c>
      <x:c r="I34" s="279" t="str">
        <x:f>IF($A34="","",$C34*$H34)</x:f>
      </x:c>
      <x:c r="J34" s="279" t="str">
        <x:f>IF($A34="","",$E34-$I34)</x:f>
      </x:c>
      <x:c r="K34" s="282" t="str">
        <x:f>IF($A34="","",IFERROR(VLOOKUP($A34,Invoices!$A$9:$X$256,2,FALSE),""))</x:f>
      </x:c>
      <x:c r="L34" s="276" t="str">
        <x:f>IF($A34="","",IFERROR(VLOOKUP($A34,Invoices!$A$9:$X$256,3,FALSE),""))</x:f>
      </x:c>
      <x:c r="M34" s="276" t="str">
        <x:f>IF($A34="","",IFERROR(VLOOKUP($A34,Invoices!$A$9:$X$256,4,FALSE),""))</x:f>
      </x:c>
      <x:c r="N34" s="276" t="str">
        <x:f>IF($A34="","",IFERROR(VLOOKUP($A34,Invoices!$A$9:$X$256,5,FALSE),""))</x:f>
      </x:c>
      <x:c r="O34" s="276" t="str">
        <x:f>IF($A34="","",IF(OR($B34="",$C34&lt;=0,$D34&lt;0,$F34="",$K34="",COUNTIFS($A$9:$A$108,$A34,$B$9:$B$108,$B34)&gt;1),"REVIEW","OK"))</x:f>
      </x:c>
      <x:c r="P34" s="276" t="str">
        <x:f>IF($A34="","",LOWER($A34&amp;" "&amp;$B34&amp;" "&amp;$F34&amp;" "&amp;$G34&amp;" "&amp;$L34&amp;" "&amp;$M34&amp;" "&amp;$N34))</x:f>
      </x:c>
    </x:row>
    <x:row r="35">
      <x:c r="A35" s="274"/>
      <x:c r="B35" s="274"/>
      <x:c r="C35" s="274"/>
      <x:c r="D35" s="278"/>
      <x:c r="E35" s="279" t="str">
        <x:f>IF($A35="","",$C35*$D35)</x:f>
      </x:c>
      <x:c r="F35" s="276" t="str">
        <x:f>IF($A35="","",IFERROR(VLOOKUP($B35,Setup!$A$10:$H$259,2,FALSE),""))</x:f>
      </x:c>
      <x:c r="G35" s="276" t="str">
        <x:f>IF($A35="","",IFERROR(VLOOKUP($B35,Setup!$A$10:$H$259,5,FALSE),""))</x:f>
      </x:c>
      <x:c r="H35" s="279" t="str">
        <x:f>IF($A35="","",IFERROR(VLOOKUP($B35,Setup!$A$10:$H$259,6,FALSE),""))</x:f>
      </x:c>
      <x:c r="I35" s="279" t="str">
        <x:f>IF($A35="","",$C35*$H35)</x:f>
      </x:c>
      <x:c r="J35" s="279" t="str">
        <x:f>IF($A35="","",$E35-$I35)</x:f>
      </x:c>
      <x:c r="K35" s="282" t="str">
        <x:f>IF($A35="","",IFERROR(VLOOKUP($A35,Invoices!$A$9:$X$256,2,FALSE),""))</x:f>
      </x:c>
      <x:c r="L35" s="276" t="str">
        <x:f>IF($A35="","",IFERROR(VLOOKUP($A35,Invoices!$A$9:$X$256,3,FALSE),""))</x:f>
      </x:c>
      <x:c r="M35" s="276" t="str">
        <x:f>IF($A35="","",IFERROR(VLOOKUP($A35,Invoices!$A$9:$X$256,4,FALSE),""))</x:f>
      </x:c>
      <x:c r="N35" s="276" t="str">
        <x:f>IF($A35="","",IFERROR(VLOOKUP($A35,Invoices!$A$9:$X$256,5,FALSE),""))</x:f>
      </x:c>
      <x:c r="O35" s="276" t="str">
        <x:f>IF($A35="","",IF(OR($B35="",$C35&lt;=0,$D35&lt;0,$F35="",$K35="",COUNTIFS($A$9:$A$108,$A35,$B$9:$B$108,$B35)&gt;1),"REVIEW","OK"))</x:f>
      </x:c>
      <x:c r="P35" s="276" t="str">
        <x:f>IF($A35="","",LOWER($A35&amp;" "&amp;$B35&amp;" "&amp;$F35&amp;" "&amp;$G35&amp;" "&amp;$L35&amp;" "&amp;$M35&amp;" "&amp;$N35))</x:f>
      </x:c>
    </x:row>
    <x:row r="36">
      <x:c r="A36" s="274"/>
      <x:c r="B36" s="274"/>
      <x:c r="C36" s="274"/>
      <x:c r="D36" s="278"/>
      <x:c r="E36" s="279" t="str">
        <x:f>IF($A36="","",$C36*$D36)</x:f>
      </x:c>
      <x:c r="F36" s="276" t="str">
        <x:f>IF($A36="","",IFERROR(VLOOKUP($B36,Setup!$A$10:$H$259,2,FALSE),""))</x:f>
      </x:c>
      <x:c r="G36" s="276" t="str">
        <x:f>IF($A36="","",IFERROR(VLOOKUP($B36,Setup!$A$10:$H$259,5,FALSE),""))</x:f>
      </x:c>
      <x:c r="H36" s="279" t="str">
        <x:f>IF($A36="","",IFERROR(VLOOKUP($B36,Setup!$A$10:$H$259,6,FALSE),""))</x:f>
      </x:c>
      <x:c r="I36" s="279" t="str">
        <x:f>IF($A36="","",$C36*$H36)</x:f>
      </x:c>
      <x:c r="J36" s="279" t="str">
        <x:f>IF($A36="","",$E36-$I36)</x:f>
      </x:c>
      <x:c r="K36" s="282" t="str">
        <x:f>IF($A36="","",IFERROR(VLOOKUP($A36,Invoices!$A$9:$X$256,2,FALSE),""))</x:f>
      </x:c>
      <x:c r="L36" s="276" t="str">
        <x:f>IF($A36="","",IFERROR(VLOOKUP($A36,Invoices!$A$9:$X$256,3,FALSE),""))</x:f>
      </x:c>
      <x:c r="M36" s="276" t="str">
        <x:f>IF($A36="","",IFERROR(VLOOKUP($A36,Invoices!$A$9:$X$256,4,FALSE),""))</x:f>
      </x:c>
      <x:c r="N36" s="276" t="str">
        <x:f>IF($A36="","",IFERROR(VLOOKUP($A36,Invoices!$A$9:$X$256,5,FALSE),""))</x:f>
      </x:c>
      <x:c r="O36" s="276" t="str">
        <x:f>IF($A36="","",IF(OR($B36="",$C36&lt;=0,$D36&lt;0,$F36="",$K36="",COUNTIFS($A$9:$A$108,$A36,$B$9:$B$108,$B36)&gt;1),"REVIEW","OK"))</x:f>
      </x:c>
      <x:c r="P36" s="276" t="str">
        <x:f>IF($A36="","",LOWER($A36&amp;" "&amp;$B36&amp;" "&amp;$F36&amp;" "&amp;$G36&amp;" "&amp;$L36&amp;" "&amp;$M36&amp;" "&amp;$N36))</x:f>
      </x:c>
    </x:row>
    <x:row r="37">
      <x:c r="A37" s="274"/>
      <x:c r="B37" s="274"/>
      <x:c r="C37" s="274"/>
      <x:c r="D37" s="278"/>
      <x:c r="E37" s="279" t="str">
        <x:f>IF($A37="","",$C37*$D37)</x:f>
      </x:c>
      <x:c r="F37" s="276" t="str">
        <x:f>IF($A37="","",IFERROR(VLOOKUP($B37,Setup!$A$10:$H$259,2,FALSE),""))</x:f>
      </x:c>
      <x:c r="G37" s="276" t="str">
        <x:f>IF($A37="","",IFERROR(VLOOKUP($B37,Setup!$A$10:$H$259,5,FALSE),""))</x:f>
      </x:c>
      <x:c r="H37" s="279" t="str">
        <x:f>IF($A37="","",IFERROR(VLOOKUP($B37,Setup!$A$10:$H$259,6,FALSE),""))</x:f>
      </x:c>
      <x:c r="I37" s="279" t="str">
        <x:f>IF($A37="","",$C37*$H37)</x:f>
      </x:c>
      <x:c r="J37" s="279" t="str">
        <x:f>IF($A37="","",$E37-$I37)</x:f>
      </x:c>
      <x:c r="K37" s="282" t="str">
        <x:f>IF($A37="","",IFERROR(VLOOKUP($A37,Invoices!$A$9:$X$256,2,FALSE),""))</x:f>
      </x:c>
      <x:c r="L37" s="276" t="str">
        <x:f>IF($A37="","",IFERROR(VLOOKUP($A37,Invoices!$A$9:$X$256,3,FALSE),""))</x:f>
      </x:c>
      <x:c r="M37" s="276" t="str">
        <x:f>IF($A37="","",IFERROR(VLOOKUP($A37,Invoices!$A$9:$X$256,4,FALSE),""))</x:f>
      </x:c>
      <x:c r="N37" s="276" t="str">
        <x:f>IF($A37="","",IFERROR(VLOOKUP($A37,Invoices!$A$9:$X$256,5,FALSE),""))</x:f>
      </x:c>
      <x:c r="O37" s="276" t="str">
        <x:f>IF($A37="","",IF(OR($B37="",$C37&lt;=0,$D37&lt;0,$F37="",$K37="",COUNTIFS($A$9:$A$108,$A37,$B$9:$B$108,$B37)&gt;1),"REVIEW","OK"))</x:f>
      </x:c>
      <x:c r="P37" s="276" t="str">
        <x:f>IF($A37="","",LOWER($A37&amp;" "&amp;$B37&amp;" "&amp;$F37&amp;" "&amp;$G37&amp;" "&amp;$L37&amp;" "&amp;$M37&amp;" "&amp;$N37))</x:f>
      </x:c>
    </x:row>
    <x:row r="38">
      <x:c r="A38" s="274"/>
      <x:c r="B38" s="274"/>
      <x:c r="C38" s="274"/>
      <x:c r="D38" s="278"/>
      <x:c r="E38" s="279" t="str">
        <x:f>IF($A38="","",$C38*$D38)</x:f>
      </x:c>
      <x:c r="F38" s="276" t="str">
        <x:f>IF($A38="","",IFERROR(VLOOKUP($B38,Setup!$A$10:$H$259,2,FALSE),""))</x:f>
      </x:c>
      <x:c r="G38" s="276" t="str">
        <x:f>IF($A38="","",IFERROR(VLOOKUP($B38,Setup!$A$10:$H$259,5,FALSE),""))</x:f>
      </x:c>
      <x:c r="H38" s="279" t="str">
        <x:f>IF($A38="","",IFERROR(VLOOKUP($B38,Setup!$A$10:$H$259,6,FALSE),""))</x:f>
      </x:c>
      <x:c r="I38" s="279" t="str">
        <x:f>IF($A38="","",$C38*$H38)</x:f>
      </x:c>
      <x:c r="J38" s="279" t="str">
        <x:f>IF($A38="","",$E38-$I38)</x:f>
      </x:c>
      <x:c r="K38" s="282" t="str">
        <x:f>IF($A38="","",IFERROR(VLOOKUP($A38,Invoices!$A$9:$X$256,2,FALSE),""))</x:f>
      </x:c>
      <x:c r="L38" s="276" t="str">
        <x:f>IF($A38="","",IFERROR(VLOOKUP($A38,Invoices!$A$9:$X$256,3,FALSE),""))</x:f>
      </x:c>
      <x:c r="M38" s="276" t="str">
        <x:f>IF($A38="","",IFERROR(VLOOKUP($A38,Invoices!$A$9:$X$256,4,FALSE),""))</x:f>
      </x:c>
      <x:c r="N38" s="276" t="str">
        <x:f>IF($A38="","",IFERROR(VLOOKUP($A38,Invoices!$A$9:$X$256,5,FALSE),""))</x:f>
      </x:c>
      <x:c r="O38" s="276" t="str">
        <x:f>IF($A38="","",IF(OR($B38="",$C38&lt;=0,$D38&lt;0,$F38="",$K38="",COUNTIFS($A$9:$A$108,$A38,$B$9:$B$108,$B38)&gt;1),"REVIEW","OK"))</x:f>
      </x:c>
      <x:c r="P38" s="276" t="str">
        <x:f>IF($A38="","",LOWER($A38&amp;" "&amp;$B38&amp;" "&amp;$F38&amp;" "&amp;$G38&amp;" "&amp;$L38&amp;" "&amp;$M38&amp;" "&amp;$N38))</x:f>
      </x:c>
    </x:row>
    <x:row r="39">
      <x:c r="A39" s="274"/>
      <x:c r="B39" s="274"/>
      <x:c r="C39" s="274"/>
      <x:c r="D39" s="278"/>
      <x:c r="E39" s="279" t="str">
        <x:f>IF($A39="","",$C39*$D39)</x:f>
      </x:c>
      <x:c r="F39" s="276" t="str">
        <x:f>IF($A39="","",IFERROR(VLOOKUP($B39,Setup!$A$10:$H$259,2,FALSE),""))</x:f>
      </x:c>
      <x:c r="G39" s="276" t="str">
        <x:f>IF($A39="","",IFERROR(VLOOKUP($B39,Setup!$A$10:$H$259,5,FALSE),""))</x:f>
      </x:c>
      <x:c r="H39" s="279" t="str">
        <x:f>IF($A39="","",IFERROR(VLOOKUP($B39,Setup!$A$10:$H$259,6,FALSE),""))</x:f>
      </x:c>
      <x:c r="I39" s="279" t="str">
        <x:f>IF($A39="","",$C39*$H39)</x:f>
      </x:c>
      <x:c r="J39" s="279" t="str">
        <x:f>IF($A39="","",$E39-$I39)</x:f>
      </x:c>
      <x:c r="K39" s="282" t="str">
        <x:f>IF($A39="","",IFERROR(VLOOKUP($A39,Invoices!$A$9:$X$256,2,FALSE),""))</x:f>
      </x:c>
      <x:c r="L39" s="276" t="str">
        <x:f>IF($A39="","",IFERROR(VLOOKUP($A39,Invoices!$A$9:$X$256,3,FALSE),""))</x:f>
      </x:c>
      <x:c r="M39" s="276" t="str">
        <x:f>IF($A39="","",IFERROR(VLOOKUP($A39,Invoices!$A$9:$X$256,4,FALSE),""))</x:f>
      </x:c>
      <x:c r="N39" s="276" t="str">
        <x:f>IF($A39="","",IFERROR(VLOOKUP($A39,Invoices!$A$9:$X$256,5,FALSE),""))</x:f>
      </x:c>
      <x:c r="O39" s="276" t="str">
        <x:f>IF($A39="","",IF(OR($B39="",$C39&lt;=0,$D39&lt;0,$F39="",$K39="",COUNTIFS($A$9:$A$108,$A39,$B$9:$B$108,$B39)&gt;1),"REVIEW","OK"))</x:f>
      </x:c>
      <x:c r="P39" s="276" t="str">
        <x:f>IF($A39="","",LOWER($A39&amp;" "&amp;$B39&amp;" "&amp;$F39&amp;" "&amp;$G39&amp;" "&amp;$L39&amp;" "&amp;$M39&amp;" "&amp;$N39))</x:f>
      </x:c>
    </x:row>
    <x:row r="40">
      <x:c r="A40" s="274"/>
      <x:c r="B40" s="274"/>
      <x:c r="C40" s="274"/>
      <x:c r="D40" s="278"/>
      <x:c r="E40" s="279" t="str">
        <x:f>IF($A40="","",$C40*$D40)</x:f>
      </x:c>
      <x:c r="F40" s="276" t="str">
        <x:f>IF($A40="","",IFERROR(VLOOKUP($B40,Setup!$A$10:$H$259,2,FALSE),""))</x:f>
      </x:c>
      <x:c r="G40" s="276" t="str">
        <x:f>IF($A40="","",IFERROR(VLOOKUP($B40,Setup!$A$10:$H$259,5,FALSE),""))</x:f>
      </x:c>
      <x:c r="H40" s="279" t="str">
        <x:f>IF($A40="","",IFERROR(VLOOKUP($B40,Setup!$A$10:$H$259,6,FALSE),""))</x:f>
      </x:c>
      <x:c r="I40" s="279" t="str">
        <x:f>IF($A40="","",$C40*$H40)</x:f>
      </x:c>
      <x:c r="J40" s="279" t="str">
        <x:f>IF($A40="","",$E40-$I40)</x:f>
      </x:c>
      <x:c r="K40" s="282" t="str">
        <x:f>IF($A40="","",IFERROR(VLOOKUP($A40,Invoices!$A$9:$X$256,2,FALSE),""))</x:f>
      </x:c>
      <x:c r="L40" s="276" t="str">
        <x:f>IF($A40="","",IFERROR(VLOOKUP($A40,Invoices!$A$9:$X$256,3,FALSE),""))</x:f>
      </x:c>
      <x:c r="M40" s="276" t="str">
        <x:f>IF($A40="","",IFERROR(VLOOKUP($A40,Invoices!$A$9:$X$256,4,FALSE),""))</x:f>
      </x:c>
      <x:c r="N40" s="276" t="str">
        <x:f>IF($A40="","",IFERROR(VLOOKUP($A40,Invoices!$A$9:$X$256,5,FALSE),""))</x:f>
      </x:c>
      <x:c r="O40" s="276" t="str">
        <x:f>IF($A40="","",IF(OR($B40="",$C40&lt;=0,$D40&lt;0,$F40="",$K40="",COUNTIFS($A$9:$A$108,$A40,$B$9:$B$108,$B40)&gt;1),"REVIEW","OK"))</x:f>
      </x:c>
      <x:c r="P40" s="276" t="str">
        <x:f>IF($A40="","",LOWER($A40&amp;" "&amp;$B40&amp;" "&amp;$F40&amp;" "&amp;$G40&amp;" "&amp;$L40&amp;" "&amp;$M40&amp;" "&amp;$N40))</x:f>
      </x:c>
    </x:row>
    <x:row r="41">
      <x:c r="A41" s="274"/>
      <x:c r="B41" s="274"/>
      <x:c r="C41" s="274"/>
      <x:c r="D41" s="278"/>
      <x:c r="E41" s="279" t="str">
        <x:f>IF($A41="","",$C41*$D41)</x:f>
      </x:c>
      <x:c r="F41" s="276" t="str">
        <x:f>IF($A41="","",IFERROR(VLOOKUP($B41,Setup!$A$10:$H$259,2,FALSE),""))</x:f>
      </x:c>
      <x:c r="G41" s="276" t="str">
        <x:f>IF($A41="","",IFERROR(VLOOKUP($B41,Setup!$A$10:$H$259,5,FALSE),""))</x:f>
      </x:c>
      <x:c r="H41" s="279" t="str">
        <x:f>IF($A41="","",IFERROR(VLOOKUP($B41,Setup!$A$10:$H$259,6,FALSE),""))</x:f>
      </x:c>
      <x:c r="I41" s="279" t="str">
        <x:f>IF($A41="","",$C41*$H41)</x:f>
      </x:c>
      <x:c r="J41" s="279" t="str">
        <x:f>IF($A41="","",$E41-$I41)</x:f>
      </x:c>
      <x:c r="K41" s="282" t="str">
        <x:f>IF($A41="","",IFERROR(VLOOKUP($A41,Invoices!$A$9:$X$256,2,FALSE),""))</x:f>
      </x:c>
      <x:c r="L41" s="276" t="str">
        <x:f>IF($A41="","",IFERROR(VLOOKUP($A41,Invoices!$A$9:$X$256,3,FALSE),""))</x:f>
      </x:c>
      <x:c r="M41" s="276" t="str">
        <x:f>IF($A41="","",IFERROR(VLOOKUP($A41,Invoices!$A$9:$X$256,4,FALSE),""))</x:f>
      </x:c>
      <x:c r="N41" s="276" t="str">
        <x:f>IF($A41="","",IFERROR(VLOOKUP($A41,Invoices!$A$9:$X$256,5,FALSE),""))</x:f>
      </x:c>
      <x:c r="O41" s="276" t="str">
        <x:f>IF($A41="","",IF(OR($B41="",$C41&lt;=0,$D41&lt;0,$F41="",$K41="",COUNTIFS($A$9:$A$108,$A41,$B$9:$B$108,$B41)&gt;1),"REVIEW","OK"))</x:f>
      </x:c>
      <x:c r="P41" s="276" t="str">
        <x:f>IF($A41="","",LOWER($A41&amp;" "&amp;$B41&amp;" "&amp;$F41&amp;" "&amp;$G41&amp;" "&amp;$L41&amp;" "&amp;$M41&amp;" "&amp;$N41))</x:f>
      </x:c>
    </x:row>
    <x:row r="42">
      <x:c r="A42" s="274"/>
      <x:c r="B42" s="274"/>
      <x:c r="C42" s="274"/>
      <x:c r="D42" s="278"/>
      <x:c r="E42" s="279" t="str">
        <x:f>IF($A42="","",$C42*$D42)</x:f>
      </x:c>
      <x:c r="F42" s="276" t="str">
        <x:f>IF($A42="","",IFERROR(VLOOKUP($B42,Setup!$A$10:$H$259,2,FALSE),""))</x:f>
      </x:c>
      <x:c r="G42" s="276" t="str">
        <x:f>IF($A42="","",IFERROR(VLOOKUP($B42,Setup!$A$10:$H$259,5,FALSE),""))</x:f>
      </x:c>
      <x:c r="H42" s="279" t="str">
        <x:f>IF($A42="","",IFERROR(VLOOKUP($B42,Setup!$A$10:$H$259,6,FALSE),""))</x:f>
      </x:c>
      <x:c r="I42" s="279" t="str">
        <x:f>IF($A42="","",$C42*$H42)</x:f>
      </x:c>
      <x:c r="J42" s="279" t="str">
        <x:f>IF($A42="","",$E42-$I42)</x:f>
      </x:c>
      <x:c r="K42" s="282" t="str">
        <x:f>IF($A42="","",IFERROR(VLOOKUP($A42,Invoices!$A$9:$X$256,2,FALSE),""))</x:f>
      </x:c>
      <x:c r="L42" s="276" t="str">
        <x:f>IF($A42="","",IFERROR(VLOOKUP($A42,Invoices!$A$9:$X$256,3,FALSE),""))</x:f>
      </x:c>
      <x:c r="M42" s="276" t="str">
        <x:f>IF($A42="","",IFERROR(VLOOKUP($A42,Invoices!$A$9:$X$256,4,FALSE),""))</x:f>
      </x:c>
      <x:c r="N42" s="276" t="str">
        <x:f>IF($A42="","",IFERROR(VLOOKUP($A42,Invoices!$A$9:$X$256,5,FALSE),""))</x:f>
      </x:c>
      <x:c r="O42" s="276" t="str">
        <x:f>IF($A42="","",IF(OR($B42="",$C42&lt;=0,$D42&lt;0,$F42="",$K42="",COUNTIFS($A$9:$A$108,$A42,$B$9:$B$108,$B42)&gt;1),"REVIEW","OK"))</x:f>
      </x:c>
      <x:c r="P42" s="276" t="str">
        <x:f>IF($A42="","",LOWER($A42&amp;" "&amp;$B42&amp;" "&amp;$F42&amp;" "&amp;$G42&amp;" "&amp;$L42&amp;" "&amp;$M42&amp;" "&amp;$N42))</x:f>
      </x:c>
    </x:row>
    <x:row r="43">
      <x:c r="A43" s="274"/>
      <x:c r="B43" s="274"/>
      <x:c r="C43" s="274"/>
      <x:c r="D43" s="278"/>
      <x:c r="E43" s="279" t="str">
        <x:f>IF($A43="","",$C43*$D43)</x:f>
      </x:c>
      <x:c r="F43" s="276" t="str">
        <x:f>IF($A43="","",IFERROR(VLOOKUP($B43,Setup!$A$10:$H$259,2,FALSE),""))</x:f>
      </x:c>
      <x:c r="G43" s="276" t="str">
        <x:f>IF($A43="","",IFERROR(VLOOKUP($B43,Setup!$A$10:$H$259,5,FALSE),""))</x:f>
      </x:c>
      <x:c r="H43" s="279" t="str">
        <x:f>IF($A43="","",IFERROR(VLOOKUP($B43,Setup!$A$10:$H$259,6,FALSE),""))</x:f>
      </x:c>
      <x:c r="I43" s="279" t="str">
        <x:f>IF($A43="","",$C43*$H43)</x:f>
      </x:c>
      <x:c r="J43" s="279" t="str">
        <x:f>IF($A43="","",$E43-$I43)</x:f>
      </x:c>
      <x:c r="K43" s="282" t="str">
        <x:f>IF($A43="","",IFERROR(VLOOKUP($A43,Invoices!$A$9:$X$256,2,FALSE),""))</x:f>
      </x:c>
      <x:c r="L43" s="276" t="str">
        <x:f>IF($A43="","",IFERROR(VLOOKUP($A43,Invoices!$A$9:$X$256,3,FALSE),""))</x:f>
      </x:c>
      <x:c r="M43" s="276" t="str">
        <x:f>IF($A43="","",IFERROR(VLOOKUP($A43,Invoices!$A$9:$X$256,4,FALSE),""))</x:f>
      </x:c>
      <x:c r="N43" s="276" t="str">
        <x:f>IF($A43="","",IFERROR(VLOOKUP($A43,Invoices!$A$9:$X$256,5,FALSE),""))</x:f>
      </x:c>
      <x:c r="O43" s="276" t="str">
        <x:f>IF($A43="","",IF(OR($B43="",$C43&lt;=0,$D43&lt;0,$F43="",$K43="",COUNTIFS($A$9:$A$108,$A43,$B$9:$B$108,$B43)&gt;1),"REVIEW","OK"))</x:f>
      </x:c>
      <x:c r="P43" s="276" t="str">
        <x:f>IF($A43="","",LOWER($A43&amp;" "&amp;$B43&amp;" "&amp;$F43&amp;" "&amp;$G43&amp;" "&amp;$L43&amp;" "&amp;$M43&amp;" "&amp;$N43))</x:f>
      </x:c>
    </x:row>
    <x:row r="44">
      <x:c r="A44" s="274"/>
      <x:c r="B44" s="274"/>
      <x:c r="C44" s="274"/>
      <x:c r="D44" s="278"/>
      <x:c r="E44" s="279" t="str">
        <x:f>IF($A44="","",$C44*$D44)</x:f>
      </x:c>
      <x:c r="F44" s="276" t="str">
        <x:f>IF($A44="","",IFERROR(VLOOKUP($B44,Setup!$A$10:$H$259,2,FALSE),""))</x:f>
      </x:c>
      <x:c r="G44" s="276" t="str">
        <x:f>IF($A44="","",IFERROR(VLOOKUP($B44,Setup!$A$10:$H$259,5,FALSE),""))</x:f>
      </x:c>
      <x:c r="H44" s="279" t="str">
        <x:f>IF($A44="","",IFERROR(VLOOKUP($B44,Setup!$A$10:$H$259,6,FALSE),""))</x:f>
      </x:c>
      <x:c r="I44" s="279" t="str">
        <x:f>IF($A44="","",$C44*$H44)</x:f>
      </x:c>
      <x:c r="J44" s="279" t="str">
        <x:f>IF($A44="","",$E44-$I44)</x:f>
      </x:c>
      <x:c r="K44" s="282" t="str">
        <x:f>IF($A44="","",IFERROR(VLOOKUP($A44,Invoices!$A$9:$X$256,2,FALSE),""))</x:f>
      </x:c>
      <x:c r="L44" s="276" t="str">
        <x:f>IF($A44="","",IFERROR(VLOOKUP($A44,Invoices!$A$9:$X$256,3,FALSE),""))</x:f>
      </x:c>
      <x:c r="M44" s="276" t="str">
        <x:f>IF($A44="","",IFERROR(VLOOKUP($A44,Invoices!$A$9:$X$256,4,FALSE),""))</x:f>
      </x:c>
      <x:c r="N44" s="276" t="str">
        <x:f>IF($A44="","",IFERROR(VLOOKUP($A44,Invoices!$A$9:$X$256,5,FALSE),""))</x:f>
      </x:c>
      <x:c r="O44" s="276" t="str">
        <x:f>IF($A44="","",IF(OR($B44="",$C44&lt;=0,$D44&lt;0,$F44="",$K44="",COUNTIFS($A$9:$A$108,$A44,$B$9:$B$108,$B44)&gt;1),"REVIEW","OK"))</x:f>
      </x:c>
      <x:c r="P44" s="276" t="str">
        <x:f>IF($A44="","",LOWER($A44&amp;" "&amp;$B44&amp;" "&amp;$F44&amp;" "&amp;$G44&amp;" "&amp;$L44&amp;" "&amp;$M44&amp;" "&amp;$N44))</x:f>
      </x:c>
    </x:row>
    <x:row r="45">
      <x:c r="A45" s="274"/>
      <x:c r="B45" s="274"/>
      <x:c r="C45" s="274"/>
      <x:c r="D45" s="278"/>
      <x:c r="E45" s="279" t="str">
        <x:f>IF($A45="","",$C45*$D45)</x:f>
      </x:c>
      <x:c r="F45" s="276" t="str">
        <x:f>IF($A45="","",IFERROR(VLOOKUP($B45,Setup!$A$10:$H$259,2,FALSE),""))</x:f>
      </x:c>
      <x:c r="G45" s="276" t="str">
        <x:f>IF($A45="","",IFERROR(VLOOKUP($B45,Setup!$A$10:$H$259,5,FALSE),""))</x:f>
      </x:c>
      <x:c r="H45" s="279" t="str">
        <x:f>IF($A45="","",IFERROR(VLOOKUP($B45,Setup!$A$10:$H$259,6,FALSE),""))</x:f>
      </x:c>
      <x:c r="I45" s="279" t="str">
        <x:f>IF($A45="","",$C45*$H45)</x:f>
      </x:c>
      <x:c r="J45" s="279" t="str">
        <x:f>IF($A45="","",$E45-$I45)</x:f>
      </x:c>
      <x:c r="K45" s="282" t="str">
        <x:f>IF($A45="","",IFERROR(VLOOKUP($A45,Invoices!$A$9:$X$256,2,FALSE),""))</x:f>
      </x:c>
      <x:c r="L45" s="276" t="str">
        <x:f>IF($A45="","",IFERROR(VLOOKUP($A45,Invoices!$A$9:$X$256,3,FALSE),""))</x:f>
      </x:c>
      <x:c r="M45" s="276" t="str">
        <x:f>IF($A45="","",IFERROR(VLOOKUP($A45,Invoices!$A$9:$X$256,4,FALSE),""))</x:f>
      </x:c>
      <x:c r="N45" s="276" t="str">
        <x:f>IF($A45="","",IFERROR(VLOOKUP($A45,Invoices!$A$9:$X$256,5,FALSE),""))</x:f>
      </x:c>
      <x:c r="O45" s="276" t="str">
        <x:f>IF($A45="","",IF(OR($B45="",$C45&lt;=0,$D45&lt;0,$F45="",$K45="",COUNTIFS($A$9:$A$108,$A45,$B$9:$B$108,$B45)&gt;1),"REVIEW","OK"))</x:f>
      </x:c>
      <x:c r="P45" s="276" t="str">
        <x:f>IF($A45="","",LOWER($A45&amp;" "&amp;$B45&amp;" "&amp;$F45&amp;" "&amp;$G45&amp;" "&amp;$L45&amp;" "&amp;$M45&amp;" "&amp;$N45))</x:f>
      </x:c>
    </x:row>
    <x:row r="46">
      <x:c r="A46" s="274"/>
      <x:c r="B46" s="274"/>
      <x:c r="C46" s="274"/>
      <x:c r="D46" s="278"/>
      <x:c r="E46" s="279" t="str">
        <x:f>IF($A46="","",$C46*$D46)</x:f>
      </x:c>
      <x:c r="F46" s="276" t="str">
        <x:f>IF($A46="","",IFERROR(VLOOKUP($B46,Setup!$A$10:$H$259,2,FALSE),""))</x:f>
      </x:c>
      <x:c r="G46" s="276" t="str">
        <x:f>IF($A46="","",IFERROR(VLOOKUP($B46,Setup!$A$10:$H$259,5,FALSE),""))</x:f>
      </x:c>
      <x:c r="H46" s="279" t="str">
        <x:f>IF($A46="","",IFERROR(VLOOKUP($B46,Setup!$A$10:$H$259,6,FALSE),""))</x:f>
      </x:c>
      <x:c r="I46" s="279" t="str">
        <x:f>IF($A46="","",$C46*$H46)</x:f>
      </x:c>
      <x:c r="J46" s="279" t="str">
        <x:f>IF($A46="","",$E46-$I46)</x:f>
      </x:c>
      <x:c r="K46" s="282" t="str">
        <x:f>IF($A46="","",IFERROR(VLOOKUP($A46,Invoices!$A$9:$X$256,2,FALSE),""))</x:f>
      </x:c>
      <x:c r="L46" s="276" t="str">
        <x:f>IF($A46="","",IFERROR(VLOOKUP($A46,Invoices!$A$9:$X$256,3,FALSE),""))</x:f>
      </x:c>
      <x:c r="M46" s="276" t="str">
        <x:f>IF($A46="","",IFERROR(VLOOKUP($A46,Invoices!$A$9:$X$256,4,FALSE),""))</x:f>
      </x:c>
      <x:c r="N46" s="276" t="str">
        <x:f>IF($A46="","",IFERROR(VLOOKUP($A46,Invoices!$A$9:$X$256,5,FALSE),""))</x:f>
      </x:c>
      <x:c r="O46" s="276" t="str">
        <x:f>IF($A46="","",IF(OR($B46="",$C46&lt;=0,$D46&lt;0,$F46="",$K46="",COUNTIFS($A$9:$A$108,$A46,$B$9:$B$108,$B46)&gt;1),"REVIEW","OK"))</x:f>
      </x:c>
      <x:c r="P46" s="276" t="str">
        <x:f>IF($A46="","",LOWER($A46&amp;" "&amp;$B46&amp;" "&amp;$F46&amp;" "&amp;$G46&amp;" "&amp;$L46&amp;" "&amp;$M46&amp;" "&amp;$N46))</x:f>
      </x:c>
    </x:row>
    <x:row r="47">
      <x:c r="A47" s="274"/>
      <x:c r="B47" s="274"/>
      <x:c r="C47" s="274"/>
      <x:c r="D47" s="278"/>
      <x:c r="E47" s="279" t="str">
        <x:f>IF($A47="","",$C47*$D47)</x:f>
      </x:c>
      <x:c r="F47" s="276" t="str">
        <x:f>IF($A47="","",IFERROR(VLOOKUP($B47,Setup!$A$10:$H$259,2,FALSE),""))</x:f>
      </x:c>
      <x:c r="G47" s="276" t="str">
        <x:f>IF($A47="","",IFERROR(VLOOKUP($B47,Setup!$A$10:$H$259,5,FALSE),""))</x:f>
      </x:c>
      <x:c r="H47" s="279" t="str">
        <x:f>IF($A47="","",IFERROR(VLOOKUP($B47,Setup!$A$10:$H$259,6,FALSE),""))</x:f>
      </x:c>
      <x:c r="I47" s="279" t="str">
        <x:f>IF($A47="","",$C47*$H47)</x:f>
      </x:c>
      <x:c r="J47" s="279" t="str">
        <x:f>IF($A47="","",$E47-$I47)</x:f>
      </x:c>
      <x:c r="K47" s="282" t="str">
        <x:f>IF($A47="","",IFERROR(VLOOKUP($A47,Invoices!$A$9:$X$256,2,FALSE),""))</x:f>
      </x:c>
      <x:c r="L47" s="276" t="str">
        <x:f>IF($A47="","",IFERROR(VLOOKUP($A47,Invoices!$A$9:$X$256,3,FALSE),""))</x:f>
      </x:c>
      <x:c r="M47" s="276" t="str">
        <x:f>IF($A47="","",IFERROR(VLOOKUP($A47,Invoices!$A$9:$X$256,4,FALSE),""))</x:f>
      </x:c>
      <x:c r="N47" s="276" t="str">
        <x:f>IF($A47="","",IFERROR(VLOOKUP($A47,Invoices!$A$9:$X$256,5,FALSE),""))</x:f>
      </x:c>
      <x:c r="O47" s="276" t="str">
        <x:f>IF($A47="","",IF(OR($B47="",$C47&lt;=0,$D47&lt;0,$F47="",$K47="",COUNTIFS($A$9:$A$108,$A47,$B$9:$B$108,$B47)&gt;1),"REVIEW","OK"))</x:f>
      </x:c>
      <x:c r="P47" s="276" t="str">
        <x:f>IF($A47="","",LOWER($A47&amp;" "&amp;$B47&amp;" "&amp;$F47&amp;" "&amp;$G47&amp;" "&amp;$L47&amp;" "&amp;$M47&amp;" "&amp;$N47))</x:f>
      </x:c>
    </x:row>
    <x:row r="48">
      <x:c r="A48" s="274"/>
      <x:c r="B48" s="274"/>
      <x:c r="C48" s="274"/>
      <x:c r="D48" s="278"/>
      <x:c r="E48" s="279" t="str">
        <x:f>IF($A48="","",$C48*$D48)</x:f>
      </x:c>
      <x:c r="F48" s="276" t="str">
        <x:f>IF($A48="","",IFERROR(VLOOKUP($B48,Setup!$A$10:$H$259,2,FALSE),""))</x:f>
      </x:c>
      <x:c r="G48" s="276" t="str">
        <x:f>IF($A48="","",IFERROR(VLOOKUP($B48,Setup!$A$10:$H$259,5,FALSE),""))</x:f>
      </x:c>
      <x:c r="H48" s="279" t="str">
        <x:f>IF($A48="","",IFERROR(VLOOKUP($B48,Setup!$A$10:$H$259,6,FALSE),""))</x:f>
      </x:c>
      <x:c r="I48" s="279" t="str">
        <x:f>IF($A48="","",$C48*$H48)</x:f>
      </x:c>
      <x:c r="J48" s="279" t="str">
        <x:f>IF($A48="","",$E48-$I48)</x:f>
      </x:c>
      <x:c r="K48" s="282" t="str">
        <x:f>IF($A48="","",IFERROR(VLOOKUP($A48,Invoices!$A$9:$X$256,2,FALSE),""))</x:f>
      </x:c>
      <x:c r="L48" s="276" t="str">
        <x:f>IF($A48="","",IFERROR(VLOOKUP($A48,Invoices!$A$9:$X$256,3,FALSE),""))</x:f>
      </x:c>
      <x:c r="M48" s="276" t="str">
        <x:f>IF($A48="","",IFERROR(VLOOKUP($A48,Invoices!$A$9:$X$256,4,FALSE),""))</x:f>
      </x:c>
      <x:c r="N48" s="276" t="str">
        <x:f>IF($A48="","",IFERROR(VLOOKUP($A48,Invoices!$A$9:$X$256,5,FALSE),""))</x:f>
      </x:c>
      <x:c r="O48" s="276" t="str">
        <x:f>IF($A48="","",IF(OR($B48="",$C48&lt;=0,$D48&lt;0,$F48="",$K48="",COUNTIFS($A$9:$A$108,$A48,$B$9:$B$108,$B48)&gt;1),"REVIEW","OK"))</x:f>
      </x:c>
      <x:c r="P48" s="276" t="str">
        <x:f>IF($A48="","",LOWER($A48&amp;" "&amp;$B48&amp;" "&amp;$F48&amp;" "&amp;$G48&amp;" "&amp;$L48&amp;" "&amp;$M48&amp;" "&amp;$N48))</x:f>
      </x:c>
    </x:row>
    <x:row r="49">
      <x:c r="A49" s="274"/>
      <x:c r="B49" s="274"/>
      <x:c r="C49" s="274"/>
      <x:c r="D49" s="278"/>
      <x:c r="E49" s="279" t="str">
        <x:f>IF($A49="","",$C49*$D49)</x:f>
      </x:c>
      <x:c r="F49" s="276" t="str">
        <x:f>IF($A49="","",IFERROR(VLOOKUP($B49,Setup!$A$10:$H$259,2,FALSE),""))</x:f>
      </x:c>
      <x:c r="G49" s="276" t="str">
        <x:f>IF($A49="","",IFERROR(VLOOKUP($B49,Setup!$A$10:$H$259,5,FALSE),""))</x:f>
      </x:c>
      <x:c r="H49" s="279" t="str">
        <x:f>IF($A49="","",IFERROR(VLOOKUP($B49,Setup!$A$10:$H$259,6,FALSE),""))</x:f>
      </x:c>
      <x:c r="I49" s="279" t="str">
        <x:f>IF($A49="","",$C49*$H49)</x:f>
      </x:c>
      <x:c r="J49" s="279" t="str">
        <x:f>IF($A49="","",$E49-$I49)</x:f>
      </x:c>
      <x:c r="K49" s="282" t="str">
        <x:f>IF($A49="","",IFERROR(VLOOKUP($A49,Invoices!$A$9:$X$256,2,FALSE),""))</x:f>
      </x:c>
      <x:c r="L49" s="276" t="str">
        <x:f>IF($A49="","",IFERROR(VLOOKUP($A49,Invoices!$A$9:$X$256,3,FALSE),""))</x:f>
      </x:c>
      <x:c r="M49" s="276" t="str">
        <x:f>IF($A49="","",IFERROR(VLOOKUP($A49,Invoices!$A$9:$X$256,4,FALSE),""))</x:f>
      </x:c>
      <x:c r="N49" s="276" t="str">
        <x:f>IF($A49="","",IFERROR(VLOOKUP($A49,Invoices!$A$9:$X$256,5,FALSE),""))</x:f>
      </x:c>
      <x:c r="O49" s="276" t="str">
        <x:f>IF($A49="","",IF(OR($B49="",$C49&lt;=0,$D49&lt;0,$F49="",$K49="",COUNTIFS($A$9:$A$108,$A49,$B$9:$B$108,$B49)&gt;1),"REVIEW","OK"))</x:f>
      </x:c>
      <x:c r="P49" s="276" t="str">
        <x:f>IF($A49="","",LOWER($A49&amp;" "&amp;$B49&amp;" "&amp;$F49&amp;" "&amp;$G49&amp;" "&amp;$L49&amp;" "&amp;$M49&amp;" "&amp;$N49))</x:f>
      </x:c>
    </x:row>
    <x:row r="50">
      <x:c r="A50" s="274"/>
      <x:c r="B50" s="274"/>
      <x:c r="C50" s="274"/>
      <x:c r="D50" s="278"/>
      <x:c r="E50" s="279" t="str">
        <x:f>IF($A50="","",$C50*$D50)</x:f>
      </x:c>
      <x:c r="F50" s="276" t="str">
        <x:f>IF($A50="","",IFERROR(VLOOKUP($B50,Setup!$A$10:$H$259,2,FALSE),""))</x:f>
      </x:c>
      <x:c r="G50" s="276" t="str">
        <x:f>IF($A50="","",IFERROR(VLOOKUP($B50,Setup!$A$10:$H$259,5,FALSE),""))</x:f>
      </x:c>
      <x:c r="H50" s="279" t="str">
        <x:f>IF($A50="","",IFERROR(VLOOKUP($B50,Setup!$A$10:$H$259,6,FALSE),""))</x:f>
      </x:c>
      <x:c r="I50" s="279" t="str">
        <x:f>IF($A50="","",$C50*$H50)</x:f>
      </x:c>
      <x:c r="J50" s="279" t="str">
        <x:f>IF($A50="","",$E50-$I50)</x:f>
      </x:c>
      <x:c r="K50" s="282" t="str">
        <x:f>IF($A50="","",IFERROR(VLOOKUP($A50,Invoices!$A$9:$X$256,2,FALSE),""))</x:f>
      </x:c>
      <x:c r="L50" s="276" t="str">
        <x:f>IF($A50="","",IFERROR(VLOOKUP($A50,Invoices!$A$9:$X$256,3,FALSE),""))</x:f>
      </x:c>
      <x:c r="M50" s="276" t="str">
        <x:f>IF($A50="","",IFERROR(VLOOKUP($A50,Invoices!$A$9:$X$256,4,FALSE),""))</x:f>
      </x:c>
      <x:c r="N50" s="276" t="str">
        <x:f>IF($A50="","",IFERROR(VLOOKUP($A50,Invoices!$A$9:$X$256,5,FALSE),""))</x:f>
      </x:c>
      <x:c r="O50" s="276" t="str">
        <x:f>IF($A50="","",IF(OR($B50="",$C50&lt;=0,$D50&lt;0,$F50="",$K50="",COUNTIFS($A$9:$A$108,$A50,$B$9:$B$108,$B50)&gt;1),"REVIEW","OK"))</x:f>
      </x:c>
      <x:c r="P50" s="276" t="str">
        <x:f>IF($A50="","",LOWER($A50&amp;" "&amp;$B50&amp;" "&amp;$F50&amp;" "&amp;$G50&amp;" "&amp;$L50&amp;" "&amp;$M50&amp;" "&amp;$N50))</x:f>
      </x:c>
    </x:row>
    <x:row r="51">
      <x:c r="A51" s="274"/>
      <x:c r="B51" s="274"/>
      <x:c r="C51" s="274"/>
      <x:c r="D51" s="278"/>
      <x:c r="E51" s="279" t="str">
        <x:f>IF($A51="","",$C51*$D51)</x:f>
      </x:c>
      <x:c r="F51" s="276" t="str">
        <x:f>IF($A51="","",IFERROR(VLOOKUP($B51,Setup!$A$10:$H$259,2,FALSE),""))</x:f>
      </x:c>
      <x:c r="G51" s="276" t="str">
        <x:f>IF($A51="","",IFERROR(VLOOKUP($B51,Setup!$A$10:$H$259,5,FALSE),""))</x:f>
      </x:c>
      <x:c r="H51" s="279" t="str">
        <x:f>IF($A51="","",IFERROR(VLOOKUP($B51,Setup!$A$10:$H$259,6,FALSE),""))</x:f>
      </x:c>
      <x:c r="I51" s="279" t="str">
        <x:f>IF($A51="","",$C51*$H51)</x:f>
      </x:c>
      <x:c r="J51" s="279" t="str">
        <x:f>IF($A51="","",$E51-$I51)</x:f>
      </x:c>
      <x:c r="K51" s="282" t="str">
        <x:f>IF($A51="","",IFERROR(VLOOKUP($A51,Invoices!$A$9:$X$256,2,FALSE),""))</x:f>
      </x:c>
      <x:c r="L51" s="276" t="str">
        <x:f>IF($A51="","",IFERROR(VLOOKUP($A51,Invoices!$A$9:$X$256,3,FALSE),""))</x:f>
      </x:c>
      <x:c r="M51" s="276" t="str">
        <x:f>IF($A51="","",IFERROR(VLOOKUP($A51,Invoices!$A$9:$X$256,4,FALSE),""))</x:f>
      </x:c>
      <x:c r="N51" s="276" t="str">
        <x:f>IF($A51="","",IFERROR(VLOOKUP($A51,Invoices!$A$9:$X$256,5,FALSE),""))</x:f>
      </x:c>
      <x:c r="O51" s="276" t="str">
        <x:f>IF($A51="","",IF(OR($B51="",$C51&lt;=0,$D51&lt;0,$F51="",$K51="",COUNTIFS($A$9:$A$108,$A51,$B$9:$B$108,$B51)&gt;1),"REVIEW","OK"))</x:f>
      </x:c>
      <x:c r="P51" s="276" t="str">
        <x:f>IF($A51="","",LOWER($A51&amp;" "&amp;$B51&amp;" "&amp;$F51&amp;" "&amp;$G51&amp;" "&amp;$L51&amp;" "&amp;$M51&amp;" "&amp;$N51))</x:f>
      </x:c>
    </x:row>
    <x:row r="52">
      <x:c r="A52" s="274"/>
      <x:c r="B52" s="274"/>
      <x:c r="C52" s="274"/>
      <x:c r="D52" s="278"/>
      <x:c r="E52" s="279" t="str">
        <x:f>IF($A52="","",$C52*$D52)</x:f>
      </x:c>
      <x:c r="F52" s="276" t="str">
        <x:f>IF($A52="","",IFERROR(VLOOKUP($B52,Setup!$A$10:$H$259,2,FALSE),""))</x:f>
      </x:c>
      <x:c r="G52" s="276" t="str">
        <x:f>IF($A52="","",IFERROR(VLOOKUP($B52,Setup!$A$10:$H$259,5,FALSE),""))</x:f>
      </x:c>
      <x:c r="H52" s="279" t="str">
        <x:f>IF($A52="","",IFERROR(VLOOKUP($B52,Setup!$A$10:$H$259,6,FALSE),""))</x:f>
      </x:c>
      <x:c r="I52" s="279" t="str">
        <x:f>IF($A52="","",$C52*$H52)</x:f>
      </x:c>
      <x:c r="J52" s="279" t="str">
        <x:f>IF($A52="","",$E52-$I52)</x:f>
      </x:c>
      <x:c r="K52" s="282" t="str">
        <x:f>IF($A52="","",IFERROR(VLOOKUP($A52,Invoices!$A$9:$X$256,2,FALSE),""))</x:f>
      </x:c>
      <x:c r="L52" s="276" t="str">
        <x:f>IF($A52="","",IFERROR(VLOOKUP($A52,Invoices!$A$9:$X$256,3,FALSE),""))</x:f>
      </x:c>
      <x:c r="M52" s="276" t="str">
        <x:f>IF($A52="","",IFERROR(VLOOKUP($A52,Invoices!$A$9:$X$256,4,FALSE),""))</x:f>
      </x:c>
      <x:c r="N52" s="276" t="str">
        <x:f>IF($A52="","",IFERROR(VLOOKUP($A52,Invoices!$A$9:$X$256,5,FALSE),""))</x:f>
      </x:c>
      <x:c r="O52" s="276" t="str">
        <x:f>IF($A52="","",IF(OR($B52="",$C52&lt;=0,$D52&lt;0,$F52="",$K52="",COUNTIFS($A$9:$A$108,$A52,$B$9:$B$108,$B52)&gt;1),"REVIEW","OK"))</x:f>
      </x:c>
      <x:c r="P52" s="276" t="str">
        <x:f>IF($A52="","",LOWER($A52&amp;" "&amp;$B52&amp;" "&amp;$F52&amp;" "&amp;$G52&amp;" "&amp;$L52&amp;" "&amp;$M52&amp;" "&amp;$N52))</x:f>
      </x:c>
    </x:row>
    <x:row r="53">
      <x:c r="A53" s="274"/>
      <x:c r="B53" s="274"/>
      <x:c r="C53" s="274"/>
      <x:c r="D53" s="278"/>
      <x:c r="E53" s="279" t="str">
        <x:f>IF($A53="","",$C53*$D53)</x:f>
      </x:c>
      <x:c r="F53" s="276" t="str">
        <x:f>IF($A53="","",IFERROR(VLOOKUP($B53,Setup!$A$10:$H$259,2,FALSE),""))</x:f>
      </x:c>
      <x:c r="G53" s="276" t="str">
        <x:f>IF($A53="","",IFERROR(VLOOKUP($B53,Setup!$A$10:$H$259,5,FALSE),""))</x:f>
      </x:c>
      <x:c r="H53" s="279" t="str">
        <x:f>IF($A53="","",IFERROR(VLOOKUP($B53,Setup!$A$10:$H$259,6,FALSE),""))</x:f>
      </x:c>
      <x:c r="I53" s="279" t="str">
        <x:f>IF($A53="","",$C53*$H53)</x:f>
      </x:c>
      <x:c r="J53" s="279" t="str">
        <x:f>IF($A53="","",$E53-$I53)</x:f>
      </x:c>
      <x:c r="K53" s="282" t="str">
        <x:f>IF($A53="","",IFERROR(VLOOKUP($A53,Invoices!$A$9:$X$256,2,FALSE),""))</x:f>
      </x:c>
      <x:c r="L53" s="276" t="str">
        <x:f>IF($A53="","",IFERROR(VLOOKUP($A53,Invoices!$A$9:$X$256,3,FALSE),""))</x:f>
      </x:c>
      <x:c r="M53" s="276" t="str">
        <x:f>IF($A53="","",IFERROR(VLOOKUP($A53,Invoices!$A$9:$X$256,4,FALSE),""))</x:f>
      </x:c>
      <x:c r="N53" s="276" t="str">
        <x:f>IF($A53="","",IFERROR(VLOOKUP($A53,Invoices!$A$9:$X$256,5,FALSE),""))</x:f>
      </x:c>
      <x:c r="O53" s="276" t="str">
        <x:f>IF($A53="","",IF(OR($B53="",$C53&lt;=0,$D53&lt;0,$F53="",$K53="",COUNTIFS($A$9:$A$108,$A53,$B$9:$B$108,$B53)&gt;1),"REVIEW","OK"))</x:f>
      </x:c>
      <x:c r="P53" s="276" t="str">
        <x:f>IF($A53="","",LOWER($A53&amp;" "&amp;$B53&amp;" "&amp;$F53&amp;" "&amp;$G53&amp;" "&amp;$L53&amp;" "&amp;$M53&amp;" "&amp;$N53))</x:f>
      </x:c>
    </x:row>
    <x:row r="54">
      <x:c r="A54" s="274"/>
      <x:c r="B54" s="274"/>
      <x:c r="C54" s="274"/>
      <x:c r="D54" s="278"/>
      <x:c r="E54" s="279" t="str">
        <x:f>IF($A54="","",$C54*$D54)</x:f>
      </x:c>
      <x:c r="F54" s="276" t="str">
        <x:f>IF($A54="","",IFERROR(VLOOKUP($B54,Setup!$A$10:$H$259,2,FALSE),""))</x:f>
      </x:c>
      <x:c r="G54" s="276" t="str">
        <x:f>IF($A54="","",IFERROR(VLOOKUP($B54,Setup!$A$10:$H$259,5,FALSE),""))</x:f>
      </x:c>
      <x:c r="H54" s="279" t="str">
        <x:f>IF($A54="","",IFERROR(VLOOKUP($B54,Setup!$A$10:$H$259,6,FALSE),""))</x:f>
      </x:c>
      <x:c r="I54" s="279" t="str">
        <x:f>IF($A54="","",$C54*$H54)</x:f>
      </x:c>
      <x:c r="J54" s="279" t="str">
        <x:f>IF($A54="","",$E54-$I54)</x:f>
      </x:c>
      <x:c r="K54" s="282" t="str">
        <x:f>IF($A54="","",IFERROR(VLOOKUP($A54,Invoices!$A$9:$X$256,2,FALSE),""))</x:f>
      </x:c>
      <x:c r="L54" s="276" t="str">
        <x:f>IF($A54="","",IFERROR(VLOOKUP($A54,Invoices!$A$9:$X$256,3,FALSE),""))</x:f>
      </x:c>
      <x:c r="M54" s="276" t="str">
        <x:f>IF($A54="","",IFERROR(VLOOKUP($A54,Invoices!$A$9:$X$256,4,FALSE),""))</x:f>
      </x:c>
      <x:c r="N54" s="276" t="str">
        <x:f>IF($A54="","",IFERROR(VLOOKUP($A54,Invoices!$A$9:$X$256,5,FALSE),""))</x:f>
      </x:c>
      <x:c r="O54" s="276" t="str">
        <x:f>IF($A54="","",IF(OR($B54="",$C54&lt;=0,$D54&lt;0,$F54="",$K54="",COUNTIFS($A$9:$A$108,$A54,$B$9:$B$108,$B54)&gt;1),"REVIEW","OK"))</x:f>
      </x:c>
      <x:c r="P54" s="276" t="str">
        <x:f>IF($A54="","",LOWER($A54&amp;" "&amp;$B54&amp;" "&amp;$F54&amp;" "&amp;$G54&amp;" "&amp;$L54&amp;" "&amp;$M54&amp;" "&amp;$N54))</x:f>
      </x:c>
    </x:row>
    <x:row r="55">
      <x:c r="A55" s="274"/>
      <x:c r="B55" s="274"/>
      <x:c r="C55" s="274"/>
      <x:c r="D55" s="278"/>
      <x:c r="E55" s="279" t="str">
        <x:f>IF($A55="","",$C55*$D55)</x:f>
      </x:c>
      <x:c r="F55" s="276" t="str">
        <x:f>IF($A55="","",IFERROR(VLOOKUP($B55,Setup!$A$10:$H$259,2,FALSE),""))</x:f>
      </x:c>
      <x:c r="G55" s="276" t="str">
        <x:f>IF($A55="","",IFERROR(VLOOKUP($B55,Setup!$A$10:$H$259,5,FALSE),""))</x:f>
      </x:c>
      <x:c r="H55" s="279" t="str">
        <x:f>IF($A55="","",IFERROR(VLOOKUP($B55,Setup!$A$10:$H$259,6,FALSE),""))</x:f>
      </x:c>
      <x:c r="I55" s="279" t="str">
        <x:f>IF($A55="","",$C55*$H55)</x:f>
      </x:c>
      <x:c r="J55" s="279" t="str">
        <x:f>IF($A55="","",$E55-$I55)</x:f>
      </x:c>
      <x:c r="K55" s="282" t="str">
        <x:f>IF($A55="","",IFERROR(VLOOKUP($A55,Invoices!$A$9:$X$256,2,FALSE),""))</x:f>
      </x:c>
      <x:c r="L55" s="276" t="str">
        <x:f>IF($A55="","",IFERROR(VLOOKUP($A55,Invoices!$A$9:$X$256,3,FALSE),""))</x:f>
      </x:c>
      <x:c r="M55" s="276" t="str">
        <x:f>IF($A55="","",IFERROR(VLOOKUP($A55,Invoices!$A$9:$X$256,4,FALSE),""))</x:f>
      </x:c>
      <x:c r="N55" s="276" t="str">
        <x:f>IF($A55="","",IFERROR(VLOOKUP($A55,Invoices!$A$9:$X$256,5,FALSE),""))</x:f>
      </x:c>
      <x:c r="O55" s="276" t="str">
        <x:f>IF($A55="","",IF(OR($B55="",$C55&lt;=0,$D55&lt;0,$F55="",$K55="",COUNTIFS($A$9:$A$108,$A55,$B$9:$B$108,$B55)&gt;1),"REVIEW","OK"))</x:f>
      </x:c>
      <x:c r="P55" s="276" t="str">
        <x:f>IF($A55="","",LOWER($A55&amp;" "&amp;$B55&amp;" "&amp;$F55&amp;" "&amp;$G55&amp;" "&amp;$L55&amp;" "&amp;$M55&amp;" "&amp;$N55))</x:f>
      </x:c>
    </x:row>
    <x:row r="56">
      <x:c r="A56" s="274"/>
      <x:c r="B56" s="274"/>
      <x:c r="C56" s="274"/>
      <x:c r="D56" s="278"/>
      <x:c r="E56" s="279" t="str">
        <x:f>IF($A56="","",$C56*$D56)</x:f>
      </x:c>
      <x:c r="F56" s="276" t="str">
        <x:f>IF($A56="","",IFERROR(VLOOKUP($B56,Setup!$A$10:$H$259,2,FALSE),""))</x:f>
      </x:c>
      <x:c r="G56" s="276" t="str">
        <x:f>IF($A56="","",IFERROR(VLOOKUP($B56,Setup!$A$10:$H$259,5,FALSE),""))</x:f>
      </x:c>
      <x:c r="H56" s="279" t="str">
        <x:f>IF($A56="","",IFERROR(VLOOKUP($B56,Setup!$A$10:$H$259,6,FALSE),""))</x:f>
      </x:c>
      <x:c r="I56" s="279" t="str">
        <x:f>IF($A56="","",$C56*$H56)</x:f>
      </x:c>
      <x:c r="J56" s="279" t="str">
        <x:f>IF($A56="","",$E56-$I56)</x:f>
      </x:c>
      <x:c r="K56" s="282" t="str">
        <x:f>IF($A56="","",IFERROR(VLOOKUP($A56,Invoices!$A$9:$X$256,2,FALSE),""))</x:f>
      </x:c>
      <x:c r="L56" s="276" t="str">
        <x:f>IF($A56="","",IFERROR(VLOOKUP($A56,Invoices!$A$9:$X$256,3,FALSE),""))</x:f>
      </x:c>
      <x:c r="M56" s="276" t="str">
        <x:f>IF($A56="","",IFERROR(VLOOKUP($A56,Invoices!$A$9:$X$256,4,FALSE),""))</x:f>
      </x:c>
      <x:c r="N56" s="276" t="str">
        <x:f>IF($A56="","",IFERROR(VLOOKUP($A56,Invoices!$A$9:$X$256,5,FALSE),""))</x:f>
      </x:c>
      <x:c r="O56" s="276" t="str">
        <x:f>IF($A56="","",IF(OR($B56="",$C56&lt;=0,$D56&lt;0,$F56="",$K56="",COUNTIFS($A$9:$A$108,$A56,$B$9:$B$108,$B56)&gt;1),"REVIEW","OK"))</x:f>
      </x:c>
      <x:c r="P56" s="276" t="str">
        <x:f>IF($A56="","",LOWER($A56&amp;" "&amp;$B56&amp;" "&amp;$F56&amp;" "&amp;$G56&amp;" "&amp;$L56&amp;" "&amp;$M56&amp;" "&amp;$N56))</x:f>
      </x:c>
    </x:row>
    <x:row r="57">
      <x:c r="A57" s="274"/>
      <x:c r="B57" s="274"/>
      <x:c r="C57" s="274"/>
      <x:c r="D57" s="278"/>
      <x:c r="E57" s="279" t="str">
        <x:f>IF($A57="","",$C57*$D57)</x:f>
      </x:c>
      <x:c r="F57" s="276" t="str">
        <x:f>IF($A57="","",IFERROR(VLOOKUP($B57,Setup!$A$10:$H$259,2,FALSE),""))</x:f>
      </x:c>
      <x:c r="G57" s="276" t="str">
        <x:f>IF($A57="","",IFERROR(VLOOKUP($B57,Setup!$A$10:$H$259,5,FALSE),""))</x:f>
      </x:c>
      <x:c r="H57" s="279" t="str">
        <x:f>IF($A57="","",IFERROR(VLOOKUP($B57,Setup!$A$10:$H$259,6,FALSE),""))</x:f>
      </x:c>
      <x:c r="I57" s="279" t="str">
        <x:f>IF($A57="","",$C57*$H57)</x:f>
      </x:c>
      <x:c r="J57" s="279" t="str">
        <x:f>IF($A57="","",$E57-$I57)</x:f>
      </x:c>
      <x:c r="K57" s="282" t="str">
        <x:f>IF($A57="","",IFERROR(VLOOKUP($A57,Invoices!$A$9:$X$256,2,FALSE),""))</x:f>
      </x:c>
      <x:c r="L57" s="276" t="str">
        <x:f>IF($A57="","",IFERROR(VLOOKUP($A57,Invoices!$A$9:$X$256,3,FALSE),""))</x:f>
      </x:c>
      <x:c r="M57" s="276" t="str">
        <x:f>IF($A57="","",IFERROR(VLOOKUP($A57,Invoices!$A$9:$X$256,4,FALSE),""))</x:f>
      </x:c>
      <x:c r="N57" s="276" t="str">
        <x:f>IF($A57="","",IFERROR(VLOOKUP($A57,Invoices!$A$9:$X$256,5,FALSE),""))</x:f>
      </x:c>
      <x:c r="O57" s="276" t="str">
        <x:f>IF($A57="","",IF(OR($B57="",$C57&lt;=0,$D57&lt;0,$F57="",$K57="",COUNTIFS($A$9:$A$108,$A57,$B$9:$B$108,$B57)&gt;1),"REVIEW","OK"))</x:f>
      </x:c>
      <x:c r="P57" s="276" t="str">
        <x:f>IF($A57="","",LOWER($A57&amp;" "&amp;$B57&amp;" "&amp;$F57&amp;" "&amp;$G57&amp;" "&amp;$L57&amp;" "&amp;$M57&amp;" "&amp;$N57))</x:f>
      </x:c>
    </x:row>
    <x:row r="58">
      <x:c r="A58" s="274"/>
      <x:c r="B58" s="274"/>
      <x:c r="C58" s="274"/>
      <x:c r="D58" s="278"/>
      <x:c r="E58" s="279" t="str">
        <x:f>IF($A58="","",$C58*$D58)</x:f>
      </x:c>
      <x:c r="F58" s="276" t="str">
        <x:f>IF($A58="","",IFERROR(VLOOKUP($B58,Setup!$A$10:$H$259,2,FALSE),""))</x:f>
      </x:c>
      <x:c r="G58" s="276" t="str">
        <x:f>IF($A58="","",IFERROR(VLOOKUP($B58,Setup!$A$10:$H$259,5,FALSE),""))</x:f>
      </x:c>
      <x:c r="H58" s="279" t="str">
        <x:f>IF($A58="","",IFERROR(VLOOKUP($B58,Setup!$A$10:$H$259,6,FALSE),""))</x:f>
      </x:c>
      <x:c r="I58" s="279" t="str">
        <x:f>IF($A58="","",$C58*$H58)</x:f>
      </x:c>
      <x:c r="J58" s="279" t="str">
        <x:f>IF($A58="","",$E58-$I58)</x:f>
      </x:c>
      <x:c r="K58" s="282" t="str">
        <x:f>IF($A58="","",IFERROR(VLOOKUP($A58,Invoices!$A$9:$X$256,2,FALSE),""))</x:f>
      </x:c>
      <x:c r="L58" s="276" t="str">
        <x:f>IF($A58="","",IFERROR(VLOOKUP($A58,Invoices!$A$9:$X$256,3,FALSE),""))</x:f>
      </x:c>
      <x:c r="M58" s="276" t="str">
        <x:f>IF($A58="","",IFERROR(VLOOKUP($A58,Invoices!$A$9:$X$256,4,FALSE),""))</x:f>
      </x:c>
      <x:c r="N58" s="276" t="str">
        <x:f>IF($A58="","",IFERROR(VLOOKUP($A58,Invoices!$A$9:$X$256,5,FALSE),""))</x:f>
      </x:c>
      <x:c r="O58" s="276" t="str">
        <x:f>IF($A58="","",IF(OR($B58="",$C58&lt;=0,$D58&lt;0,$F58="",$K58="",COUNTIFS($A$9:$A$108,$A58,$B$9:$B$108,$B58)&gt;1),"REVIEW","OK"))</x:f>
      </x:c>
      <x:c r="P58" s="276" t="str">
        <x:f>IF($A58="","",LOWER($A58&amp;" "&amp;$B58&amp;" "&amp;$F58&amp;" "&amp;$G58&amp;" "&amp;$L58&amp;" "&amp;$M58&amp;" "&amp;$N58))</x:f>
      </x:c>
    </x:row>
    <x:row r="59">
      <x:c r="A59" s="274"/>
      <x:c r="B59" s="274"/>
      <x:c r="C59" s="274"/>
      <x:c r="D59" s="278"/>
      <x:c r="E59" s="279" t="str">
        <x:f>IF($A59="","",$C59*$D59)</x:f>
      </x:c>
      <x:c r="F59" s="276" t="str">
        <x:f>IF($A59="","",IFERROR(VLOOKUP($B59,Setup!$A$10:$H$259,2,FALSE),""))</x:f>
      </x:c>
      <x:c r="G59" s="276" t="str">
        <x:f>IF($A59="","",IFERROR(VLOOKUP($B59,Setup!$A$10:$H$259,5,FALSE),""))</x:f>
      </x:c>
      <x:c r="H59" s="279" t="str">
        <x:f>IF($A59="","",IFERROR(VLOOKUP($B59,Setup!$A$10:$H$259,6,FALSE),""))</x:f>
      </x:c>
      <x:c r="I59" s="279" t="str">
        <x:f>IF($A59="","",$C59*$H59)</x:f>
      </x:c>
      <x:c r="J59" s="279" t="str">
        <x:f>IF($A59="","",$E59-$I59)</x:f>
      </x:c>
      <x:c r="K59" s="282" t="str">
        <x:f>IF($A59="","",IFERROR(VLOOKUP($A59,Invoices!$A$9:$X$256,2,FALSE),""))</x:f>
      </x:c>
      <x:c r="L59" s="276" t="str">
        <x:f>IF($A59="","",IFERROR(VLOOKUP($A59,Invoices!$A$9:$X$256,3,FALSE),""))</x:f>
      </x:c>
      <x:c r="M59" s="276" t="str">
        <x:f>IF($A59="","",IFERROR(VLOOKUP($A59,Invoices!$A$9:$X$256,4,FALSE),""))</x:f>
      </x:c>
      <x:c r="N59" s="276" t="str">
        <x:f>IF($A59="","",IFERROR(VLOOKUP($A59,Invoices!$A$9:$X$256,5,FALSE),""))</x:f>
      </x:c>
      <x:c r="O59" s="276" t="str">
        <x:f>IF($A59="","",IF(OR($B59="",$C59&lt;=0,$D59&lt;0,$F59="",$K59="",COUNTIFS($A$9:$A$108,$A59,$B$9:$B$108,$B59)&gt;1),"REVIEW","OK"))</x:f>
      </x:c>
      <x:c r="P59" s="276" t="str">
        <x:f>IF($A59="","",LOWER($A59&amp;" "&amp;$B59&amp;" "&amp;$F59&amp;" "&amp;$G59&amp;" "&amp;$L59&amp;" "&amp;$M59&amp;" "&amp;$N59))</x:f>
      </x:c>
    </x:row>
    <x:row r="60">
      <x:c r="A60" s="274"/>
      <x:c r="B60" s="274"/>
      <x:c r="C60" s="274"/>
      <x:c r="D60" s="278"/>
      <x:c r="E60" s="279" t="str">
        <x:f>IF($A60="","",$C60*$D60)</x:f>
      </x:c>
      <x:c r="F60" s="276" t="str">
        <x:f>IF($A60="","",IFERROR(VLOOKUP($B60,Setup!$A$10:$H$259,2,FALSE),""))</x:f>
      </x:c>
      <x:c r="G60" s="276" t="str">
        <x:f>IF($A60="","",IFERROR(VLOOKUP($B60,Setup!$A$10:$H$259,5,FALSE),""))</x:f>
      </x:c>
      <x:c r="H60" s="279" t="str">
        <x:f>IF($A60="","",IFERROR(VLOOKUP($B60,Setup!$A$10:$H$259,6,FALSE),""))</x:f>
      </x:c>
      <x:c r="I60" s="279" t="str">
        <x:f>IF($A60="","",$C60*$H60)</x:f>
      </x:c>
      <x:c r="J60" s="279" t="str">
        <x:f>IF($A60="","",$E60-$I60)</x:f>
      </x:c>
      <x:c r="K60" s="282" t="str">
        <x:f>IF($A60="","",IFERROR(VLOOKUP($A60,Invoices!$A$9:$X$256,2,FALSE),""))</x:f>
      </x:c>
      <x:c r="L60" s="276" t="str">
        <x:f>IF($A60="","",IFERROR(VLOOKUP($A60,Invoices!$A$9:$X$256,3,FALSE),""))</x:f>
      </x:c>
      <x:c r="M60" s="276" t="str">
        <x:f>IF($A60="","",IFERROR(VLOOKUP($A60,Invoices!$A$9:$X$256,4,FALSE),""))</x:f>
      </x:c>
      <x:c r="N60" s="276" t="str">
        <x:f>IF($A60="","",IFERROR(VLOOKUP($A60,Invoices!$A$9:$X$256,5,FALSE),""))</x:f>
      </x:c>
      <x:c r="O60" s="276" t="str">
        <x:f>IF($A60="","",IF(OR($B60="",$C60&lt;=0,$D60&lt;0,$F60="",$K60="",COUNTIFS($A$9:$A$108,$A60,$B$9:$B$108,$B60)&gt;1),"REVIEW","OK"))</x:f>
      </x:c>
      <x:c r="P60" s="276" t="str">
        <x:f>IF($A60="","",LOWER($A60&amp;" "&amp;$B60&amp;" "&amp;$F60&amp;" "&amp;$G60&amp;" "&amp;$L60&amp;" "&amp;$M60&amp;" "&amp;$N60))</x:f>
      </x:c>
    </x:row>
    <x:row r="61">
      <x:c r="A61" s="274"/>
      <x:c r="B61" s="274"/>
      <x:c r="C61" s="274"/>
      <x:c r="D61" s="278"/>
      <x:c r="E61" s="279" t="str">
        <x:f>IF($A61="","",$C61*$D61)</x:f>
      </x:c>
      <x:c r="F61" s="276" t="str">
        <x:f>IF($A61="","",IFERROR(VLOOKUP($B61,Setup!$A$10:$H$259,2,FALSE),""))</x:f>
      </x:c>
      <x:c r="G61" s="276" t="str">
        <x:f>IF($A61="","",IFERROR(VLOOKUP($B61,Setup!$A$10:$H$259,5,FALSE),""))</x:f>
      </x:c>
      <x:c r="H61" s="279" t="str">
        <x:f>IF($A61="","",IFERROR(VLOOKUP($B61,Setup!$A$10:$H$259,6,FALSE),""))</x:f>
      </x:c>
      <x:c r="I61" s="279" t="str">
        <x:f>IF($A61="","",$C61*$H61)</x:f>
      </x:c>
      <x:c r="J61" s="279" t="str">
        <x:f>IF($A61="","",$E61-$I61)</x:f>
      </x:c>
      <x:c r="K61" s="282" t="str">
        <x:f>IF($A61="","",IFERROR(VLOOKUP($A61,Invoices!$A$9:$X$256,2,FALSE),""))</x:f>
      </x:c>
      <x:c r="L61" s="276" t="str">
        <x:f>IF($A61="","",IFERROR(VLOOKUP($A61,Invoices!$A$9:$X$256,3,FALSE),""))</x:f>
      </x:c>
      <x:c r="M61" s="276" t="str">
        <x:f>IF($A61="","",IFERROR(VLOOKUP($A61,Invoices!$A$9:$X$256,4,FALSE),""))</x:f>
      </x:c>
      <x:c r="N61" s="276" t="str">
        <x:f>IF($A61="","",IFERROR(VLOOKUP($A61,Invoices!$A$9:$X$256,5,FALSE),""))</x:f>
      </x:c>
      <x:c r="O61" s="276" t="str">
        <x:f>IF($A61="","",IF(OR($B61="",$C61&lt;=0,$D61&lt;0,$F61="",$K61="",COUNTIFS($A$9:$A$108,$A61,$B$9:$B$108,$B61)&gt;1),"REVIEW","OK"))</x:f>
      </x:c>
      <x:c r="P61" s="276" t="str">
        <x:f>IF($A61="","",LOWER($A61&amp;" "&amp;$B61&amp;" "&amp;$F61&amp;" "&amp;$G61&amp;" "&amp;$L61&amp;" "&amp;$M61&amp;" "&amp;$N61))</x:f>
      </x:c>
    </x:row>
    <x:row r="62">
      <x:c r="A62" s="274"/>
      <x:c r="B62" s="274"/>
      <x:c r="C62" s="274"/>
      <x:c r="D62" s="278"/>
      <x:c r="E62" s="279" t="str">
        <x:f>IF($A62="","",$C62*$D62)</x:f>
      </x:c>
      <x:c r="F62" s="276" t="str">
        <x:f>IF($A62="","",IFERROR(VLOOKUP($B62,Setup!$A$10:$H$259,2,FALSE),""))</x:f>
      </x:c>
      <x:c r="G62" s="276" t="str">
        <x:f>IF($A62="","",IFERROR(VLOOKUP($B62,Setup!$A$10:$H$259,5,FALSE),""))</x:f>
      </x:c>
      <x:c r="H62" s="279" t="str">
        <x:f>IF($A62="","",IFERROR(VLOOKUP($B62,Setup!$A$10:$H$259,6,FALSE),""))</x:f>
      </x:c>
      <x:c r="I62" s="279" t="str">
        <x:f>IF($A62="","",$C62*$H62)</x:f>
      </x:c>
      <x:c r="J62" s="279" t="str">
        <x:f>IF($A62="","",$E62-$I62)</x:f>
      </x:c>
      <x:c r="K62" s="282" t="str">
        <x:f>IF($A62="","",IFERROR(VLOOKUP($A62,Invoices!$A$9:$X$256,2,FALSE),""))</x:f>
      </x:c>
      <x:c r="L62" s="276" t="str">
        <x:f>IF($A62="","",IFERROR(VLOOKUP($A62,Invoices!$A$9:$X$256,3,FALSE),""))</x:f>
      </x:c>
      <x:c r="M62" s="276" t="str">
        <x:f>IF($A62="","",IFERROR(VLOOKUP($A62,Invoices!$A$9:$X$256,4,FALSE),""))</x:f>
      </x:c>
      <x:c r="N62" s="276" t="str">
        <x:f>IF($A62="","",IFERROR(VLOOKUP($A62,Invoices!$A$9:$X$256,5,FALSE),""))</x:f>
      </x:c>
      <x:c r="O62" s="276" t="str">
        <x:f>IF($A62="","",IF(OR($B62="",$C62&lt;=0,$D62&lt;0,$F62="",$K62="",COUNTIFS($A$9:$A$108,$A62,$B$9:$B$108,$B62)&gt;1),"REVIEW","OK"))</x:f>
      </x:c>
      <x:c r="P62" s="276" t="str">
        <x:f>IF($A62="","",LOWER($A62&amp;" "&amp;$B62&amp;" "&amp;$F62&amp;" "&amp;$G62&amp;" "&amp;$L62&amp;" "&amp;$M62&amp;" "&amp;$N62))</x:f>
      </x:c>
    </x:row>
    <x:row r="63">
      <x:c r="A63" s="274"/>
      <x:c r="B63" s="274"/>
      <x:c r="C63" s="274"/>
      <x:c r="D63" s="278"/>
      <x:c r="E63" s="279" t="str">
        <x:f>IF($A63="","",$C63*$D63)</x:f>
      </x:c>
      <x:c r="F63" s="276" t="str">
        <x:f>IF($A63="","",IFERROR(VLOOKUP($B63,Setup!$A$10:$H$259,2,FALSE),""))</x:f>
      </x:c>
      <x:c r="G63" s="276" t="str">
        <x:f>IF($A63="","",IFERROR(VLOOKUP($B63,Setup!$A$10:$H$259,5,FALSE),""))</x:f>
      </x:c>
      <x:c r="H63" s="279" t="str">
        <x:f>IF($A63="","",IFERROR(VLOOKUP($B63,Setup!$A$10:$H$259,6,FALSE),""))</x:f>
      </x:c>
      <x:c r="I63" s="279" t="str">
        <x:f>IF($A63="","",$C63*$H63)</x:f>
      </x:c>
      <x:c r="J63" s="279" t="str">
        <x:f>IF($A63="","",$E63-$I63)</x:f>
      </x:c>
      <x:c r="K63" s="282" t="str">
        <x:f>IF($A63="","",IFERROR(VLOOKUP($A63,Invoices!$A$9:$X$256,2,FALSE),""))</x:f>
      </x:c>
      <x:c r="L63" s="276" t="str">
        <x:f>IF($A63="","",IFERROR(VLOOKUP($A63,Invoices!$A$9:$X$256,3,FALSE),""))</x:f>
      </x:c>
      <x:c r="M63" s="276" t="str">
        <x:f>IF($A63="","",IFERROR(VLOOKUP($A63,Invoices!$A$9:$X$256,4,FALSE),""))</x:f>
      </x:c>
      <x:c r="N63" s="276" t="str">
        <x:f>IF($A63="","",IFERROR(VLOOKUP($A63,Invoices!$A$9:$X$256,5,FALSE),""))</x:f>
      </x:c>
      <x:c r="O63" s="276" t="str">
        <x:f>IF($A63="","",IF(OR($B63="",$C63&lt;=0,$D63&lt;0,$F63="",$K63="",COUNTIFS($A$9:$A$108,$A63,$B$9:$B$108,$B63)&gt;1),"REVIEW","OK"))</x:f>
      </x:c>
      <x:c r="P63" s="276" t="str">
        <x:f>IF($A63="","",LOWER($A63&amp;" "&amp;$B63&amp;" "&amp;$F63&amp;" "&amp;$G63&amp;" "&amp;$L63&amp;" "&amp;$M63&amp;" "&amp;$N63))</x:f>
      </x:c>
    </x:row>
    <x:row r="64">
      <x:c r="A64" s="274"/>
      <x:c r="B64" s="274"/>
      <x:c r="C64" s="274"/>
      <x:c r="D64" s="278"/>
      <x:c r="E64" s="279" t="str">
        <x:f>IF($A64="","",$C64*$D64)</x:f>
      </x:c>
      <x:c r="F64" s="276" t="str">
        <x:f>IF($A64="","",IFERROR(VLOOKUP($B64,Setup!$A$10:$H$259,2,FALSE),""))</x:f>
      </x:c>
      <x:c r="G64" s="276" t="str">
        <x:f>IF($A64="","",IFERROR(VLOOKUP($B64,Setup!$A$10:$H$259,5,FALSE),""))</x:f>
      </x:c>
      <x:c r="H64" s="279" t="str">
        <x:f>IF($A64="","",IFERROR(VLOOKUP($B64,Setup!$A$10:$H$259,6,FALSE),""))</x:f>
      </x:c>
      <x:c r="I64" s="279" t="str">
        <x:f>IF($A64="","",$C64*$H64)</x:f>
      </x:c>
      <x:c r="J64" s="279" t="str">
        <x:f>IF($A64="","",$E64-$I64)</x:f>
      </x:c>
      <x:c r="K64" s="282" t="str">
        <x:f>IF($A64="","",IFERROR(VLOOKUP($A64,Invoices!$A$9:$X$256,2,FALSE),""))</x:f>
      </x:c>
      <x:c r="L64" s="276" t="str">
        <x:f>IF($A64="","",IFERROR(VLOOKUP($A64,Invoices!$A$9:$X$256,3,FALSE),""))</x:f>
      </x:c>
      <x:c r="M64" s="276" t="str">
        <x:f>IF($A64="","",IFERROR(VLOOKUP($A64,Invoices!$A$9:$X$256,4,FALSE),""))</x:f>
      </x:c>
      <x:c r="N64" s="276" t="str">
        <x:f>IF($A64="","",IFERROR(VLOOKUP($A64,Invoices!$A$9:$X$256,5,FALSE),""))</x:f>
      </x:c>
      <x:c r="O64" s="276" t="str">
        <x:f>IF($A64="","",IF(OR($B64="",$C64&lt;=0,$D64&lt;0,$F64="",$K64="",COUNTIFS($A$9:$A$108,$A64,$B$9:$B$108,$B64)&gt;1),"REVIEW","OK"))</x:f>
      </x:c>
      <x:c r="P64" s="276" t="str">
        <x:f>IF($A64="","",LOWER($A64&amp;" "&amp;$B64&amp;" "&amp;$F64&amp;" "&amp;$G64&amp;" "&amp;$L64&amp;" "&amp;$M64&amp;" "&amp;$N64))</x:f>
      </x:c>
    </x:row>
    <x:row r="65">
      <x:c r="A65" s="274"/>
      <x:c r="B65" s="274"/>
      <x:c r="C65" s="274"/>
      <x:c r="D65" s="278"/>
      <x:c r="E65" s="279" t="str">
        <x:f>IF($A65="","",$C65*$D65)</x:f>
      </x:c>
      <x:c r="F65" s="276" t="str">
        <x:f>IF($A65="","",IFERROR(VLOOKUP($B65,Setup!$A$10:$H$259,2,FALSE),""))</x:f>
      </x:c>
      <x:c r="G65" s="276" t="str">
        <x:f>IF($A65="","",IFERROR(VLOOKUP($B65,Setup!$A$10:$H$259,5,FALSE),""))</x:f>
      </x:c>
      <x:c r="H65" s="279" t="str">
        <x:f>IF($A65="","",IFERROR(VLOOKUP($B65,Setup!$A$10:$H$259,6,FALSE),""))</x:f>
      </x:c>
      <x:c r="I65" s="279" t="str">
        <x:f>IF($A65="","",$C65*$H65)</x:f>
      </x:c>
      <x:c r="J65" s="279" t="str">
        <x:f>IF($A65="","",$E65-$I65)</x:f>
      </x:c>
      <x:c r="K65" s="282" t="str">
        <x:f>IF($A65="","",IFERROR(VLOOKUP($A65,Invoices!$A$9:$X$256,2,FALSE),""))</x:f>
      </x:c>
      <x:c r="L65" s="276" t="str">
        <x:f>IF($A65="","",IFERROR(VLOOKUP($A65,Invoices!$A$9:$X$256,3,FALSE),""))</x:f>
      </x:c>
      <x:c r="M65" s="276" t="str">
        <x:f>IF($A65="","",IFERROR(VLOOKUP($A65,Invoices!$A$9:$X$256,4,FALSE),""))</x:f>
      </x:c>
      <x:c r="N65" s="276" t="str">
        <x:f>IF($A65="","",IFERROR(VLOOKUP($A65,Invoices!$A$9:$X$256,5,FALSE),""))</x:f>
      </x:c>
      <x:c r="O65" s="276" t="str">
        <x:f>IF($A65="","",IF(OR($B65="",$C65&lt;=0,$D65&lt;0,$F65="",$K65="",COUNTIFS($A$9:$A$108,$A65,$B$9:$B$108,$B65)&gt;1),"REVIEW","OK"))</x:f>
      </x:c>
      <x:c r="P65" s="276" t="str">
        <x:f>IF($A65="","",LOWER($A65&amp;" "&amp;$B65&amp;" "&amp;$F65&amp;" "&amp;$G65&amp;" "&amp;$L65&amp;" "&amp;$M65&amp;" "&amp;$N65))</x:f>
      </x:c>
    </x:row>
    <x:row r="66">
      <x:c r="A66" s="274"/>
      <x:c r="B66" s="274"/>
      <x:c r="C66" s="274"/>
      <x:c r="D66" s="278"/>
      <x:c r="E66" s="279" t="str">
        <x:f>IF($A66="","",$C66*$D66)</x:f>
      </x:c>
      <x:c r="F66" s="276" t="str">
        <x:f>IF($A66="","",IFERROR(VLOOKUP($B66,Setup!$A$10:$H$259,2,FALSE),""))</x:f>
      </x:c>
      <x:c r="G66" s="276" t="str">
        <x:f>IF($A66="","",IFERROR(VLOOKUP($B66,Setup!$A$10:$H$259,5,FALSE),""))</x:f>
      </x:c>
      <x:c r="H66" s="279" t="str">
        <x:f>IF($A66="","",IFERROR(VLOOKUP($B66,Setup!$A$10:$H$259,6,FALSE),""))</x:f>
      </x:c>
      <x:c r="I66" s="279" t="str">
        <x:f>IF($A66="","",$C66*$H66)</x:f>
      </x:c>
      <x:c r="J66" s="279" t="str">
        <x:f>IF($A66="","",$E66-$I66)</x:f>
      </x:c>
      <x:c r="K66" s="282" t="str">
        <x:f>IF($A66="","",IFERROR(VLOOKUP($A66,Invoices!$A$9:$X$256,2,FALSE),""))</x:f>
      </x:c>
      <x:c r="L66" s="276" t="str">
        <x:f>IF($A66="","",IFERROR(VLOOKUP($A66,Invoices!$A$9:$X$256,3,FALSE),""))</x:f>
      </x:c>
      <x:c r="M66" s="276" t="str">
        <x:f>IF($A66="","",IFERROR(VLOOKUP($A66,Invoices!$A$9:$X$256,4,FALSE),""))</x:f>
      </x:c>
      <x:c r="N66" s="276" t="str">
        <x:f>IF($A66="","",IFERROR(VLOOKUP($A66,Invoices!$A$9:$X$256,5,FALSE),""))</x:f>
      </x:c>
      <x:c r="O66" s="276" t="str">
        <x:f>IF($A66="","",IF(OR($B66="",$C66&lt;=0,$D66&lt;0,$F66="",$K66="",COUNTIFS($A$9:$A$108,$A66,$B$9:$B$108,$B66)&gt;1),"REVIEW","OK"))</x:f>
      </x:c>
      <x:c r="P66" s="276" t="str">
        <x:f>IF($A66="","",LOWER($A66&amp;" "&amp;$B66&amp;" "&amp;$F66&amp;" "&amp;$G66&amp;" "&amp;$L66&amp;" "&amp;$M66&amp;" "&amp;$N66))</x:f>
      </x:c>
    </x:row>
    <x:row r="67">
      <x:c r="A67" s="274"/>
      <x:c r="B67" s="274"/>
      <x:c r="C67" s="274"/>
      <x:c r="D67" s="278"/>
      <x:c r="E67" s="279" t="str">
        <x:f>IF($A67="","",$C67*$D67)</x:f>
      </x:c>
      <x:c r="F67" s="276" t="str">
        <x:f>IF($A67="","",IFERROR(VLOOKUP($B67,Setup!$A$10:$H$259,2,FALSE),""))</x:f>
      </x:c>
      <x:c r="G67" s="276" t="str">
        <x:f>IF($A67="","",IFERROR(VLOOKUP($B67,Setup!$A$10:$H$259,5,FALSE),""))</x:f>
      </x:c>
      <x:c r="H67" s="279" t="str">
        <x:f>IF($A67="","",IFERROR(VLOOKUP($B67,Setup!$A$10:$H$259,6,FALSE),""))</x:f>
      </x:c>
      <x:c r="I67" s="279" t="str">
        <x:f>IF($A67="","",$C67*$H67)</x:f>
      </x:c>
      <x:c r="J67" s="279" t="str">
        <x:f>IF($A67="","",$E67-$I67)</x:f>
      </x:c>
      <x:c r="K67" s="282" t="str">
        <x:f>IF($A67="","",IFERROR(VLOOKUP($A67,Invoices!$A$9:$X$256,2,FALSE),""))</x:f>
      </x:c>
      <x:c r="L67" s="276" t="str">
        <x:f>IF($A67="","",IFERROR(VLOOKUP($A67,Invoices!$A$9:$X$256,3,FALSE),""))</x:f>
      </x:c>
      <x:c r="M67" s="276" t="str">
        <x:f>IF($A67="","",IFERROR(VLOOKUP($A67,Invoices!$A$9:$X$256,4,FALSE),""))</x:f>
      </x:c>
      <x:c r="N67" s="276" t="str">
        <x:f>IF($A67="","",IFERROR(VLOOKUP($A67,Invoices!$A$9:$X$256,5,FALSE),""))</x:f>
      </x:c>
      <x:c r="O67" s="276" t="str">
        <x:f>IF($A67="","",IF(OR($B67="",$C67&lt;=0,$D67&lt;0,$F67="",$K67="",COUNTIFS($A$9:$A$108,$A67,$B$9:$B$108,$B67)&gt;1),"REVIEW","OK"))</x:f>
      </x:c>
      <x:c r="P67" s="276" t="str">
        <x:f>IF($A67="","",LOWER($A67&amp;" "&amp;$B67&amp;" "&amp;$F67&amp;" "&amp;$G67&amp;" "&amp;$L67&amp;" "&amp;$M67&amp;" "&amp;$N67))</x:f>
      </x:c>
    </x:row>
    <x:row r="68">
      <x:c r="A68" s="274"/>
      <x:c r="B68" s="274"/>
      <x:c r="C68" s="274"/>
      <x:c r="D68" s="278"/>
      <x:c r="E68" s="279" t="str">
        <x:f>IF($A68="","",$C68*$D68)</x:f>
      </x:c>
      <x:c r="F68" s="276" t="str">
        <x:f>IF($A68="","",IFERROR(VLOOKUP($B68,Setup!$A$10:$H$259,2,FALSE),""))</x:f>
      </x:c>
      <x:c r="G68" s="276" t="str">
        <x:f>IF($A68="","",IFERROR(VLOOKUP($B68,Setup!$A$10:$H$259,5,FALSE),""))</x:f>
      </x:c>
      <x:c r="H68" s="279" t="str">
        <x:f>IF($A68="","",IFERROR(VLOOKUP($B68,Setup!$A$10:$H$259,6,FALSE),""))</x:f>
      </x:c>
      <x:c r="I68" s="279" t="str">
        <x:f>IF($A68="","",$C68*$H68)</x:f>
      </x:c>
      <x:c r="J68" s="279" t="str">
        <x:f>IF($A68="","",$E68-$I68)</x:f>
      </x:c>
      <x:c r="K68" s="282" t="str">
        <x:f>IF($A68="","",IFERROR(VLOOKUP($A68,Invoices!$A$9:$X$256,2,FALSE),""))</x:f>
      </x:c>
      <x:c r="L68" s="276" t="str">
        <x:f>IF($A68="","",IFERROR(VLOOKUP($A68,Invoices!$A$9:$X$256,3,FALSE),""))</x:f>
      </x:c>
      <x:c r="M68" s="276" t="str">
        <x:f>IF($A68="","",IFERROR(VLOOKUP($A68,Invoices!$A$9:$X$256,4,FALSE),""))</x:f>
      </x:c>
      <x:c r="N68" s="276" t="str">
        <x:f>IF($A68="","",IFERROR(VLOOKUP($A68,Invoices!$A$9:$X$256,5,FALSE),""))</x:f>
      </x:c>
      <x:c r="O68" s="276" t="str">
        <x:f>IF($A68="","",IF(OR($B68="",$C68&lt;=0,$D68&lt;0,$F68="",$K68="",COUNTIFS($A$9:$A$108,$A68,$B$9:$B$108,$B68)&gt;1),"REVIEW","OK"))</x:f>
      </x:c>
      <x:c r="P68" s="276" t="str">
        <x:f>IF($A68="","",LOWER($A68&amp;" "&amp;$B68&amp;" "&amp;$F68&amp;" "&amp;$G68&amp;" "&amp;$L68&amp;" "&amp;$M68&amp;" "&amp;$N68))</x:f>
      </x:c>
    </x:row>
    <x:row r="69">
      <x:c r="A69" s="274"/>
      <x:c r="B69" s="274"/>
      <x:c r="C69" s="274"/>
      <x:c r="D69" s="278"/>
      <x:c r="E69" s="279" t="str">
        <x:f>IF($A69="","",$C69*$D69)</x:f>
      </x:c>
      <x:c r="F69" s="276" t="str">
        <x:f>IF($A69="","",IFERROR(VLOOKUP($B69,Setup!$A$10:$H$259,2,FALSE),""))</x:f>
      </x:c>
      <x:c r="G69" s="276" t="str">
        <x:f>IF($A69="","",IFERROR(VLOOKUP($B69,Setup!$A$10:$H$259,5,FALSE),""))</x:f>
      </x:c>
      <x:c r="H69" s="279" t="str">
        <x:f>IF($A69="","",IFERROR(VLOOKUP($B69,Setup!$A$10:$H$259,6,FALSE),""))</x:f>
      </x:c>
      <x:c r="I69" s="279" t="str">
        <x:f>IF($A69="","",$C69*$H69)</x:f>
      </x:c>
      <x:c r="J69" s="279" t="str">
        <x:f>IF($A69="","",$E69-$I69)</x:f>
      </x:c>
      <x:c r="K69" s="282" t="str">
        <x:f>IF($A69="","",IFERROR(VLOOKUP($A69,Invoices!$A$9:$X$256,2,FALSE),""))</x:f>
      </x:c>
      <x:c r="L69" s="276" t="str">
        <x:f>IF($A69="","",IFERROR(VLOOKUP($A69,Invoices!$A$9:$X$256,3,FALSE),""))</x:f>
      </x:c>
      <x:c r="M69" s="276" t="str">
        <x:f>IF($A69="","",IFERROR(VLOOKUP($A69,Invoices!$A$9:$X$256,4,FALSE),""))</x:f>
      </x:c>
      <x:c r="N69" s="276" t="str">
        <x:f>IF($A69="","",IFERROR(VLOOKUP($A69,Invoices!$A$9:$X$256,5,FALSE),""))</x:f>
      </x:c>
      <x:c r="O69" s="276" t="str">
        <x:f>IF($A69="","",IF(OR($B69="",$C69&lt;=0,$D69&lt;0,$F69="",$K69="",COUNTIFS($A$9:$A$108,$A69,$B$9:$B$108,$B69)&gt;1),"REVIEW","OK"))</x:f>
      </x:c>
      <x:c r="P69" s="276" t="str">
        <x:f>IF($A69="","",LOWER($A69&amp;" "&amp;$B69&amp;" "&amp;$F69&amp;" "&amp;$G69&amp;" "&amp;$L69&amp;" "&amp;$M69&amp;" "&amp;$N69))</x:f>
      </x:c>
    </x:row>
    <x:row r="70">
      <x:c r="A70" s="274"/>
      <x:c r="B70" s="274"/>
      <x:c r="C70" s="274"/>
      <x:c r="D70" s="278"/>
      <x:c r="E70" s="279" t="str">
        <x:f>IF($A70="","",$C70*$D70)</x:f>
      </x:c>
      <x:c r="F70" s="276" t="str">
        <x:f>IF($A70="","",IFERROR(VLOOKUP($B70,Setup!$A$10:$H$259,2,FALSE),""))</x:f>
      </x:c>
      <x:c r="G70" s="276" t="str">
        <x:f>IF($A70="","",IFERROR(VLOOKUP($B70,Setup!$A$10:$H$259,5,FALSE),""))</x:f>
      </x:c>
      <x:c r="H70" s="279" t="str">
        <x:f>IF($A70="","",IFERROR(VLOOKUP($B70,Setup!$A$10:$H$259,6,FALSE),""))</x:f>
      </x:c>
      <x:c r="I70" s="279" t="str">
        <x:f>IF($A70="","",$C70*$H70)</x:f>
      </x:c>
      <x:c r="J70" s="279" t="str">
        <x:f>IF($A70="","",$E70-$I70)</x:f>
      </x:c>
      <x:c r="K70" s="282" t="str">
        <x:f>IF($A70="","",IFERROR(VLOOKUP($A70,Invoices!$A$9:$X$256,2,FALSE),""))</x:f>
      </x:c>
      <x:c r="L70" s="276" t="str">
        <x:f>IF($A70="","",IFERROR(VLOOKUP($A70,Invoices!$A$9:$X$256,3,FALSE),""))</x:f>
      </x:c>
      <x:c r="M70" s="276" t="str">
        <x:f>IF($A70="","",IFERROR(VLOOKUP($A70,Invoices!$A$9:$X$256,4,FALSE),""))</x:f>
      </x:c>
      <x:c r="N70" s="276" t="str">
        <x:f>IF($A70="","",IFERROR(VLOOKUP($A70,Invoices!$A$9:$X$256,5,FALSE),""))</x:f>
      </x:c>
      <x:c r="O70" s="276" t="str">
        <x:f>IF($A70="","",IF(OR($B70="",$C70&lt;=0,$D70&lt;0,$F70="",$K70="",COUNTIFS($A$9:$A$108,$A70,$B$9:$B$108,$B70)&gt;1),"REVIEW","OK"))</x:f>
      </x:c>
      <x:c r="P70" s="276" t="str">
        <x:f>IF($A70="","",LOWER($A70&amp;" "&amp;$B70&amp;" "&amp;$F70&amp;" "&amp;$G70&amp;" "&amp;$L70&amp;" "&amp;$M70&amp;" "&amp;$N70))</x:f>
      </x:c>
    </x:row>
    <x:row r="71">
      <x:c r="A71" s="274"/>
      <x:c r="B71" s="274"/>
      <x:c r="C71" s="274"/>
      <x:c r="D71" s="278"/>
      <x:c r="E71" s="279" t="str">
        <x:f>IF($A71="","",$C71*$D71)</x:f>
      </x:c>
      <x:c r="F71" s="276" t="str">
        <x:f>IF($A71="","",IFERROR(VLOOKUP($B71,Setup!$A$10:$H$259,2,FALSE),""))</x:f>
      </x:c>
      <x:c r="G71" s="276" t="str">
        <x:f>IF($A71="","",IFERROR(VLOOKUP($B71,Setup!$A$10:$H$259,5,FALSE),""))</x:f>
      </x:c>
      <x:c r="H71" s="279" t="str">
        <x:f>IF($A71="","",IFERROR(VLOOKUP($B71,Setup!$A$10:$H$259,6,FALSE),""))</x:f>
      </x:c>
      <x:c r="I71" s="279" t="str">
        <x:f>IF($A71="","",$C71*$H71)</x:f>
      </x:c>
      <x:c r="J71" s="279" t="str">
        <x:f>IF($A71="","",$E71-$I71)</x:f>
      </x:c>
      <x:c r="K71" s="282" t="str">
        <x:f>IF($A71="","",IFERROR(VLOOKUP($A71,Invoices!$A$9:$X$256,2,FALSE),""))</x:f>
      </x:c>
      <x:c r="L71" s="276" t="str">
        <x:f>IF($A71="","",IFERROR(VLOOKUP($A71,Invoices!$A$9:$X$256,3,FALSE),""))</x:f>
      </x:c>
      <x:c r="M71" s="276" t="str">
        <x:f>IF($A71="","",IFERROR(VLOOKUP($A71,Invoices!$A$9:$X$256,4,FALSE),""))</x:f>
      </x:c>
      <x:c r="N71" s="276" t="str">
        <x:f>IF($A71="","",IFERROR(VLOOKUP($A71,Invoices!$A$9:$X$256,5,FALSE),""))</x:f>
      </x:c>
      <x:c r="O71" s="276" t="str">
        <x:f>IF($A71="","",IF(OR($B71="",$C71&lt;=0,$D71&lt;0,$F71="",$K71="",COUNTIFS($A$9:$A$108,$A71,$B$9:$B$108,$B71)&gt;1),"REVIEW","OK"))</x:f>
      </x:c>
      <x:c r="P71" s="276" t="str">
        <x:f>IF($A71="","",LOWER($A71&amp;" "&amp;$B71&amp;" "&amp;$F71&amp;" "&amp;$G71&amp;" "&amp;$L71&amp;" "&amp;$M71&amp;" "&amp;$N71))</x:f>
      </x:c>
    </x:row>
    <x:row r="72">
      <x:c r="A72" s="274"/>
      <x:c r="B72" s="274"/>
      <x:c r="C72" s="274"/>
      <x:c r="D72" s="278"/>
      <x:c r="E72" s="279" t="str">
        <x:f>IF($A72="","",$C72*$D72)</x:f>
      </x:c>
      <x:c r="F72" s="276" t="str">
        <x:f>IF($A72="","",IFERROR(VLOOKUP($B72,Setup!$A$10:$H$259,2,FALSE),""))</x:f>
      </x:c>
      <x:c r="G72" s="276" t="str">
        <x:f>IF($A72="","",IFERROR(VLOOKUP($B72,Setup!$A$10:$H$259,5,FALSE),""))</x:f>
      </x:c>
      <x:c r="H72" s="279" t="str">
        <x:f>IF($A72="","",IFERROR(VLOOKUP($B72,Setup!$A$10:$H$259,6,FALSE),""))</x:f>
      </x:c>
      <x:c r="I72" s="279" t="str">
        <x:f>IF($A72="","",$C72*$H72)</x:f>
      </x:c>
      <x:c r="J72" s="279" t="str">
        <x:f>IF($A72="","",$E72-$I72)</x:f>
      </x:c>
      <x:c r="K72" s="282" t="str">
        <x:f>IF($A72="","",IFERROR(VLOOKUP($A72,Invoices!$A$9:$X$256,2,FALSE),""))</x:f>
      </x:c>
      <x:c r="L72" s="276" t="str">
        <x:f>IF($A72="","",IFERROR(VLOOKUP($A72,Invoices!$A$9:$X$256,3,FALSE),""))</x:f>
      </x:c>
      <x:c r="M72" s="276" t="str">
        <x:f>IF($A72="","",IFERROR(VLOOKUP($A72,Invoices!$A$9:$X$256,4,FALSE),""))</x:f>
      </x:c>
      <x:c r="N72" s="276" t="str">
        <x:f>IF($A72="","",IFERROR(VLOOKUP($A72,Invoices!$A$9:$X$256,5,FALSE),""))</x:f>
      </x:c>
      <x:c r="O72" s="276" t="str">
        <x:f>IF($A72="","",IF(OR($B72="",$C72&lt;=0,$D72&lt;0,$F72="",$K72="",COUNTIFS($A$9:$A$108,$A72,$B$9:$B$108,$B72)&gt;1),"REVIEW","OK"))</x:f>
      </x:c>
      <x:c r="P72" s="276" t="str">
        <x:f>IF($A72="","",LOWER($A72&amp;" "&amp;$B72&amp;" "&amp;$F72&amp;" "&amp;$G72&amp;" "&amp;$L72&amp;" "&amp;$M72&amp;" "&amp;$N72))</x:f>
      </x:c>
    </x:row>
    <x:row r="73">
      <x:c r="A73" s="274"/>
      <x:c r="B73" s="274"/>
      <x:c r="C73" s="274"/>
      <x:c r="D73" s="278"/>
      <x:c r="E73" s="279" t="str">
        <x:f>IF($A73="","",$C73*$D73)</x:f>
      </x:c>
      <x:c r="F73" s="276" t="str">
        <x:f>IF($A73="","",IFERROR(VLOOKUP($B73,Setup!$A$10:$H$259,2,FALSE),""))</x:f>
      </x:c>
      <x:c r="G73" s="276" t="str">
        <x:f>IF($A73="","",IFERROR(VLOOKUP($B73,Setup!$A$10:$H$259,5,FALSE),""))</x:f>
      </x:c>
      <x:c r="H73" s="279" t="str">
        <x:f>IF($A73="","",IFERROR(VLOOKUP($B73,Setup!$A$10:$H$259,6,FALSE),""))</x:f>
      </x:c>
      <x:c r="I73" s="279" t="str">
        <x:f>IF($A73="","",$C73*$H73)</x:f>
      </x:c>
      <x:c r="J73" s="279" t="str">
        <x:f>IF($A73="","",$E73-$I73)</x:f>
      </x:c>
      <x:c r="K73" s="282" t="str">
        <x:f>IF($A73="","",IFERROR(VLOOKUP($A73,Invoices!$A$9:$X$256,2,FALSE),""))</x:f>
      </x:c>
      <x:c r="L73" s="276" t="str">
        <x:f>IF($A73="","",IFERROR(VLOOKUP($A73,Invoices!$A$9:$X$256,3,FALSE),""))</x:f>
      </x:c>
      <x:c r="M73" s="276" t="str">
        <x:f>IF($A73="","",IFERROR(VLOOKUP($A73,Invoices!$A$9:$X$256,4,FALSE),""))</x:f>
      </x:c>
      <x:c r="N73" s="276" t="str">
        <x:f>IF($A73="","",IFERROR(VLOOKUP($A73,Invoices!$A$9:$X$256,5,FALSE),""))</x:f>
      </x:c>
      <x:c r="O73" s="276" t="str">
        <x:f>IF($A73="","",IF(OR($B73="",$C73&lt;=0,$D73&lt;0,$F73="",$K73="",COUNTIFS($A$9:$A$108,$A73,$B$9:$B$108,$B73)&gt;1),"REVIEW","OK"))</x:f>
      </x:c>
      <x:c r="P73" s="276" t="str">
        <x:f>IF($A73="","",LOWER($A73&amp;" "&amp;$B73&amp;" "&amp;$F73&amp;" "&amp;$G73&amp;" "&amp;$L73&amp;" "&amp;$M73&amp;" "&amp;$N73))</x:f>
      </x:c>
    </x:row>
    <x:row r="74">
      <x:c r="A74" s="274"/>
      <x:c r="B74" s="274"/>
      <x:c r="C74" s="274"/>
      <x:c r="D74" s="278"/>
      <x:c r="E74" s="279" t="str">
        <x:f>IF($A74="","",$C74*$D74)</x:f>
      </x:c>
      <x:c r="F74" s="276" t="str">
        <x:f>IF($A74="","",IFERROR(VLOOKUP($B74,Setup!$A$10:$H$259,2,FALSE),""))</x:f>
      </x:c>
      <x:c r="G74" s="276" t="str">
        <x:f>IF($A74="","",IFERROR(VLOOKUP($B74,Setup!$A$10:$H$259,5,FALSE),""))</x:f>
      </x:c>
      <x:c r="H74" s="279" t="str">
        <x:f>IF($A74="","",IFERROR(VLOOKUP($B74,Setup!$A$10:$H$259,6,FALSE),""))</x:f>
      </x:c>
      <x:c r="I74" s="279" t="str">
        <x:f>IF($A74="","",$C74*$H74)</x:f>
      </x:c>
      <x:c r="J74" s="279" t="str">
        <x:f>IF($A74="","",$E74-$I74)</x:f>
      </x:c>
      <x:c r="K74" s="282" t="str">
        <x:f>IF($A74="","",IFERROR(VLOOKUP($A74,Invoices!$A$9:$X$256,2,FALSE),""))</x:f>
      </x:c>
      <x:c r="L74" s="276" t="str">
        <x:f>IF($A74="","",IFERROR(VLOOKUP($A74,Invoices!$A$9:$X$256,3,FALSE),""))</x:f>
      </x:c>
      <x:c r="M74" s="276" t="str">
        <x:f>IF($A74="","",IFERROR(VLOOKUP($A74,Invoices!$A$9:$X$256,4,FALSE),""))</x:f>
      </x:c>
      <x:c r="N74" s="276" t="str">
        <x:f>IF($A74="","",IFERROR(VLOOKUP($A74,Invoices!$A$9:$X$256,5,FALSE),""))</x:f>
      </x:c>
      <x:c r="O74" s="276" t="str">
        <x:f>IF($A74="","",IF(OR($B74="",$C74&lt;=0,$D74&lt;0,$F74="",$K74="",COUNTIFS($A$9:$A$108,$A74,$B$9:$B$108,$B74)&gt;1),"REVIEW","OK"))</x:f>
      </x:c>
      <x:c r="P74" s="276" t="str">
        <x:f>IF($A74="","",LOWER($A74&amp;" "&amp;$B74&amp;" "&amp;$F74&amp;" "&amp;$G74&amp;" "&amp;$L74&amp;" "&amp;$M74&amp;" "&amp;$N74))</x:f>
      </x:c>
    </x:row>
    <x:row r="75">
      <x:c r="A75" s="274"/>
      <x:c r="B75" s="274"/>
      <x:c r="C75" s="274"/>
      <x:c r="D75" s="278"/>
      <x:c r="E75" s="279" t="str">
        <x:f>IF($A75="","",$C75*$D75)</x:f>
      </x:c>
      <x:c r="F75" s="276" t="str">
        <x:f>IF($A75="","",IFERROR(VLOOKUP($B75,Setup!$A$10:$H$259,2,FALSE),""))</x:f>
      </x:c>
      <x:c r="G75" s="276" t="str">
        <x:f>IF($A75="","",IFERROR(VLOOKUP($B75,Setup!$A$10:$H$259,5,FALSE),""))</x:f>
      </x:c>
      <x:c r="H75" s="279" t="str">
        <x:f>IF($A75="","",IFERROR(VLOOKUP($B75,Setup!$A$10:$H$259,6,FALSE),""))</x:f>
      </x:c>
      <x:c r="I75" s="279" t="str">
        <x:f>IF($A75="","",$C75*$H75)</x:f>
      </x:c>
      <x:c r="J75" s="279" t="str">
        <x:f>IF($A75="","",$E75-$I75)</x:f>
      </x:c>
      <x:c r="K75" s="282" t="str">
        <x:f>IF($A75="","",IFERROR(VLOOKUP($A75,Invoices!$A$9:$X$256,2,FALSE),""))</x:f>
      </x:c>
      <x:c r="L75" s="276" t="str">
        <x:f>IF($A75="","",IFERROR(VLOOKUP($A75,Invoices!$A$9:$X$256,3,FALSE),""))</x:f>
      </x:c>
      <x:c r="M75" s="276" t="str">
        <x:f>IF($A75="","",IFERROR(VLOOKUP($A75,Invoices!$A$9:$X$256,4,FALSE),""))</x:f>
      </x:c>
      <x:c r="N75" s="276" t="str">
        <x:f>IF($A75="","",IFERROR(VLOOKUP($A75,Invoices!$A$9:$X$256,5,FALSE),""))</x:f>
      </x:c>
      <x:c r="O75" s="276" t="str">
        <x:f>IF($A75="","",IF(OR($B75="",$C75&lt;=0,$D75&lt;0,$F75="",$K75="",COUNTIFS($A$9:$A$108,$A75,$B$9:$B$108,$B75)&gt;1),"REVIEW","OK"))</x:f>
      </x:c>
      <x:c r="P75" s="276" t="str">
        <x:f>IF($A75="","",LOWER($A75&amp;" "&amp;$B75&amp;" "&amp;$F75&amp;" "&amp;$G75&amp;" "&amp;$L75&amp;" "&amp;$M75&amp;" "&amp;$N75))</x:f>
      </x:c>
    </x:row>
    <x:row r="76">
      <x:c r="A76" s="274"/>
      <x:c r="B76" s="274"/>
      <x:c r="C76" s="274"/>
      <x:c r="D76" s="278"/>
      <x:c r="E76" s="279" t="str">
        <x:f>IF($A76="","",$C76*$D76)</x:f>
      </x:c>
      <x:c r="F76" s="276" t="str">
        <x:f>IF($A76="","",IFERROR(VLOOKUP($B76,Setup!$A$10:$H$259,2,FALSE),""))</x:f>
      </x:c>
      <x:c r="G76" s="276" t="str">
        <x:f>IF($A76="","",IFERROR(VLOOKUP($B76,Setup!$A$10:$H$259,5,FALSE),""))</x:f>
      </x:c>
      <x:c r="H76" s="279" t="str">
        <x:f>IF($A76="","",IFERROR(VLOOKUP($B76,Setup!$A$10:$H$259,6,FALSE),""))</x:f>
      </x:c>
      <x:c r="I76" s="279" t="str">
        <x:f>IF($A76="","",$C76*$H76)</x:f>
      </x:c>
      <x:c r="J76" s="279" t="str">
        <x:f>IF($A76="","",$E76-$I76)</x:f>
      </x:c>
      <x:c r="K76" s="282" t="str">
        <x:f>IF($A76="","",IFERROR(VLOOKUP($A76,Invoices!$A$9:$X$256,2,FALSE),""))</x:f>
      </x:c>
      <x:c r="L76" s="276" t="str">
        <x:f>IF($A76="","",IFERROR(VLOOKUP($A76,Invoices!$A$9:$X$256,3,FALSE),""))</x:f>
      </x:c>
      <x:c r="M76" s="276" t="str">
        <x:f>IF($A76="","",IFERROR(VLOOKUP($A76,Invoices!$A$9:$X$256,4,FALSE),""))</x:f>
      </x:c>
      <x:c r="N76" s="276" t="str">
        <x:f>IF($A76="","",IFERROR(VLOOKUP($A76,Invoices!$A$9:$X$256,5,FALSE),""))</x:f>
      </x:c>
      <x:c r="O76" s="276" t="str">
        <x:f>IF($A76="","",IF(OR($B76="",$C76&lt;=0,$D76&lt;0,$F76="",$K76="",COUNTIFS($A$9:$A$108,$A76,$B$9:$B$108,$B76)&gt;1),"REVIEW","OK"))</x:f>
      </x:c>
      <x:c r="P76" s="276" t="str">
        <x:f>IF($A76="","",LOWER($A76&amp;" "&amp;$B76&amp;" "&amp;$F76&amp;" "&amp;$G76&amp;" "&amp;$L76&amp;" "&amp;$M76&amp;" "&amp;$N76))</x:f>
      </x:c>
    </x:row>
    <x:row r="77">
      <x:c r="A77" s="274"/>
      <x:c r="B77" s="274"/>
      <x:c r="C77" s="274"/>
      <x:c r="D77" s="278"/>
      <x:c r="E77" s="279" t="str">
        <x:f>IF($A77="","",$C77*$D77)</x:f>
      </x:c>
      <x:c r="F77" s="276" t="str">
        <x:f>IF($A77="","",IFERROR(VLOOKUP($B77,Setup!$A$10:$H$259,2,FALSE),""))</x:f>
      </x:c>
      <x:c r="G77" s="276" t="str">
        <x:f>IF($A77="","",IFERROR(VLOOKUP($B77,Setup!$A$10:$H$259,5,FALSE),""))</x:f>
      </x:c>
      <x:c r="H77" s="279" t="str">
        <x:f>IF($A77="","",IFERROR(VLOOKUP($B77,Setup!$A$10:$H$259,6,FALSE),""))</x:f>
      </x:c>
      <x:c r="I77" s="279" t="str">
        <x:f>IF($A77="","",$C77*$H77)</x:f>
      </x:c>
      <x:c r="J77" s="279" t="str">
        <x:f>IF($A77="","",$E77-$I77)</x:f>
      </x:c>
      <x:c r="K77" s="282" t="str">
        <x:f>IF($A77="","",IFERROR(VLOOKUP($A77,Invoices!$A$9:$X$256,2,FALSE),""))</x:f>
      </x:c>
      <x:c r="L77" s="276" t="str">
        <x:f>IF($A77="","",IFERROR(VLOOKUP($A77,Invoices!$A$9:$X$256,3,FALSE),""))</x:f>
      </x:c>
      <x:c r="M77" s="276" t="str">
        <x:f>IF($A77="","",IFERROR(VLOOKUP($A77,Invoices!$A$9:$X$256,4,FALSE),""))</x:f>
      </x:c>
      <x:c r="N77" s="276" t="str">
        <x:f>IF($A77="","",IFERROR(VLOOKUP($A77,Invoices!$A$9:$X$256,5,FALSE),""))</x:f>
      </x:c>
      <x:c r="O77" s="276" t="str">
        <x:f>IF($A77="","",IF(OR($B77="",$C77&lt;=0,$D77&lt;0,$F77="",$K77="",COUNTIFS($A$9:$A$108,$A77,$B$9:$B$108,$B77)&gt;1),"REVIEW","OK"))</x:f>
      </x:c>
      <x:c r="P77" s="276" t="str">
        <x:f>IF($A77="","",LOWER($A77&amp;" "&amp;$B77&amp;" "&amp;$F77&amp;" "&amp;$G77&amp;" "&amp;$L77&amp;" "&amp;$M77&amp;" "&amp;$N77))</x:f>
      </x:c>
    </x:row>
    <x:row r="78">
      <x:c r="A78" s="274"/>
      <x:c r="B78" s="274"/>
      <x:c r="C78" s="274"/>
      <x:c r="D78" s="278"/>
      <x:c r="E78" s="279" t="str">
        <x:f>IF($A78="","",$C78*$D78)</x:f>
      </x:c>
      <x:c r="F78" s="276" t="str">
        <x:f>IF($A78="","",IFERROR(VLOOKUP($B78,Setup!$A$10:$H$259,2,FALSE),""))</x:f>
      </x:c>
      <x:c r="G78" s="276" t="str">
        <x:f>IF($A78="","",IFERROR(VLOOKUP($B78,Setup!$A$10:$H$259,5,FALSE),""))</x:f>
      </x:c>
      <x:c r="H78" s="279" t="str">
        <x:f>IF($A78="","",IFERROR(VLOOKUP($B78,Setup!$A$10:$H$259,6,FALSE),""))</x:f>
      </x:c>
      <x:c r="I78" s="279" t="str">
        <x:f>IF($A78="","",$C78*$H78)</x:f>
      </x:c>
      <x:c r="J78" s="279" t="str">
        <x:f>IF($A78="","",$E78-$I78)</x:f>
      </x:c>
      <x:c r="K78" s="282" t="str">
        <x:f>IF($A78="","",IFERROR(VLOOKUP($A78,Invoices!$A$9:$X$256,2,FALSE),""))</x:f>
      </x:c>
      <x:c r="L78" s="276" t="str">
        <x:f>IF($A78="","",IFERROR(VLOOKUP($A78,Invoices!$A$9:$X$256,3,FALSE),""))</x:f>
      </x:c>
      <x:c r="M78" s="276" t="str">
        <x:f>IF($A78="","",IFERROR(VLOOKUP($A78,Invoices!$A$9:$X$256,4,FALSE),""))</x:f>
      </x:c>
      <x:c r="N78" s="276" t="str">
        <x:f>IF($A78="","",IFERROR(VLOOKUP($A78,Invoices!$A$9:$X$256,5,FALSE),""))</x:f>
      </x:c>
      <x:c r="O78" s="276" t="str">
        <x:f>IF($A78="","",IF(OR($B78="",$C78&lt;=0,$D78&lt;0,$F78="",$K78="",COUNTIFS($A$9:$A$108,$A78,$B$9:$B$108,$B78)&gt;1),"REVIEW","OK"))</x:f>
      </x:c>
      <x:c r="P78" s="276" t="str">
        <x:f>IF($A78="","",LOWER($A78&amp;" "&amp;$B78&amp;" "&amp;$F78&amp;" "&amp;$G78&amp;" "&amp;$L78&amp;" "&amp;$M78&amp;" "&amp;$N78))</x:f>
      </x:c>
    </x:row>
    <x:row r="79">
      <x:c r="A79" s="274"/>
      <x:c r="B79" s="274"/>
      <x:c r="C79" s="274"/>
      <x:c r="D79" s="278"/>
      <x:c r="E79" s="279" t="str">
        <x:f>IF($A79="","",$C79*$D79)</x:f>
      </x:c>
      <x:c r="F79" s="276" t="str">
        <x:f>IF($A79="","",IFERROR(VLOOKUP($B79,Setup!$A$10:$H$259,2,FALSE),""))</x:f>
      </x:c>
      <x:c r="G79" s="276" t="str">
        <x:f>IF($A79="","",IFERROR(VLOOKUP($B79,Setup!$A$10:$H$259,5,FALSE),""))</x:f>
      </x:c>
      <x:c r="H79" s="279" t="str">
        <x:f>IF($A79="","",IFERROR(VLOOKUP($B79,Setup!$A$10:$H$259,6,FALSE),""))</x:f>
      </x:c>
      <x:c r="I79" s="279" t="str">
        <x:f>IF($A79="","",$C79*$H79)</x:f>
      </x:c>
      <x:c r="J79" s="279" t="str">
        <x:f>IF($A79="","",$E79-$I79)</x:f>
      </x:c>
      <x:c r="K79" s="282" t="str">
        <x:f>IF($A79="","",IFERROR(VLOOKUP($A79,Invoices!$A$9:$X$256,2,FALSE),""))</x:f>
      </x:c>
      <x:c r="L79" s="276" t="str">
        <x:f>IF($A79="","",IFERROR(VLOOKUP($A79,Invoices!$A$9:$X$256,3,FALSE),""))</x:f>
      </x:c>
      <x:c r="M79" s="276" t="str">
        <x:f>IF($A79="","",IFERROR(VLOOKUP($A79,Invoices!$A$9:$X$256,4,FALSE),""))</x:f>
      </x:c>
      <x:c r="N79" s="276" t="str">
        <x:f>IF($A79="","",IFERROR(VLOOKUP($A79,Invoices!$A$9:$X$256,5,FALSE),""))</x:f>
      </x:c>
      <x:c r="O79" s="276" t="str">
        <x:f>IF($A79="","",IF(OR($B79="",$C79&lt;=0,$D79&lt;0,$F79="",$K79="",COUNTIFS($A$9:$A$108,$A79,$B$9:$B$108,$B79)&gt;1),"REVIEW","OK"))</x:f>
      </x:c>
      <x:c r="P79" s="276" t="str">
        <x:f>IF($A79="","",LOWER($A79&amp;" "&amp;$B79&amp;" "&amp;$F79&amp;" "&amp;$G79&amp;" "&amp;$L79&amp;" "&amp;$M79&amp;" "&amp;$N79))</x:f>
      </x:c>
    </x:row>
    <x:row r="80">
      <x:c r="A80" s="274"/>
      <x:c r="B80" s="274"/>
      <x:c r="C80" s="274"/>
      <x:c r="D80" s="278"/>
      <x:c r="E80" s="279" t="str">
        <x:f>IF($A80="","",$C80*$D80)</x:f>
      </x:c>
      <x:c r="F80" s="276" t="str">
        <x:f>IF($A80="","",IFERROR(VLOOKUP($B80,Setup!$A$10:$H$259,2,FALSE),""))</x:f>
      </x:c>
      <x:c r="G80" s="276" t="str">
        <x:f>IF($A80="","",IFERROR(VLOOKUP($B80,Setup!$A$10:$H$259,5,FALSE),""))</x:f>
      </x:c>
      <x:c r="H80" s="279" t="str">
        <x:f>IF($A80="","",IFERROR(VLOOKUP($B80,Setup!$A$10:$H$259,6,FALSE),""))</x:f>
      </x:c>
      <x:c r="I80" s="279" t="str">
        <x:f>IF($A80="","",$C80*$H80)</x:f>
      </x:c>
      <x:c r="J80" s="279" t="str">
        <x:f>IF($A80="","",$E80-$I80)</x:f>
      </x:c>
      <x:c r="K80" s="282" t="str">
        <x:f>IF($A80="","",IFERROR(VLOOKUP($A80,Invoices!$A$9:$X$256,2,FALSE),""))</x:f>
      </x:c>
      <x:c r="L80" s="276" t="str">
        <x:f>IF($A80="","",IFERROR(VLOOKUP($A80,Invoices!$A$9:$X$256,3,FALSE),""))</x:f>
      </x:c>
      <x:c r="M80" s="276" t="str">
        <x:f>IF($A80="","",IFERROR(VLOOKUP($A80,Invoices!$A$9:$X$256,4,FALSE),""))</x:f>
      </x:c>
      <x:c r="N80" s="276" t="str">
        <x:f>IF($A80="","",IFERROR(VLOOKUP($A80,Invoices!$A$9:$X$256,5,FALSE),""))</x:f>
      </x:c>
      <x:c r="O80" s="276" t="str">
        <x:f>IF($A80="","",IF(OR($B80="",$C80&lt;=0,$D80&lt;0,$F80="",$K80="",COUNTIFS($A$9:$A$108,$A80,$B$9:$B$108,$B80)&gt;1),"REVIEW","OK"))</x:f>
      </x:c>
      <x:c r="P80" s="276" t="str">
        <x:f>IF($A80="","",LOWER($A80&amp;" "&amp;$B80&amp;" "&amp;$F80&amp;" "&amp;$G80&amp;" "&amp;$L80&amp;" "&amp;$M80&amp;" "&amp;$N80))</x:f>
      </x:c>
    </x:row>
    <x:row r="81">
      <x:c r="A81" s="274"/>
      <x:c r="B81" s="274"/>
      <x:c r="C81" s="274"/>
      <x:c r="D81" s="278"/>
      <x:c r="E81" s="279" t="str">
        <x:f>IF($A81="","",$C81*$D81)</x:f>
      </x:c>
      <x:c r="F81" s="276" t="str">
        <x:f>IF($A81="","",IFERROR(VLOOKUP($B81,Setup!$A$10:$H$259,2,FALSE),""))</x:f>
      </x:c>
      <x:c r="G81" s="276" t="str">
        <x:f>IF($A81="","",IFERROR(VLOOKUP($B81,Setup!$A$10:$H$259,5,FALSE),""))</x:f>
      </x:c>
      <x:c r="H81" s="279" t="str">
        <x:f>IF($A81="","",IFERROR(VLOOKUP($B81,Setup!$A$10:$H$259,6,FALSE),""))</x:f>
      </x:c>
      <x:c r="I81" s="279" t="str">
        <x:f>IF($A81="","",$C81*$H81)</x:f>
      </x:c>
      <x:c r="J81" s="279" t="str">
        <x:f>IF($A81="","",$E81-$I81)</x:f>
      </x:c>
      <x:c r="K81" s="282" t="str">
        <x:f>IF($A81="","",IFERROR(VLOOKUP($A81,Invoices!$A$9:$X$256,2,FALSE),""))</x:f>
      </x:c>
      <x:c r="L81" s="276" t="str">
        <x:f>IF($A81="","",IFERROR(VLOOKUP($A81,Invoices!$A$9:$X$256,3,FALSE),""))</x:f>
      </x:c>
      <x:c r="M81" s="276" t="str">
        <x:f>IF($A81="","",IFERROR(VLOOKUP($A81,Invoices!$A$9:$X$256,4,FALSE),""))</x:f>
      </x:c>
      <x:c r="N81" s="276" t="str">
        <x:f>IF($A81="","",IFERROR(VLOOKUP($A81,Invoices!$A$9:$X$256,5,FALSE),""))</x:f>
      </x:c>
      <x:c r="O81" s="276" t="str">
        <x:f>IF($A81="","",IF(OR($B81="",$C81&lt;=0,$D81&lt;0,$F81="",$K81="",COUNTIFS($A$9:$A$108,$A81,$B$9:$B$108,$B81)&gt;1),"REVIEW","OK"))</x:f>
      </x:c>
      <x:c r="P81" s="276" t="str">
        <x:f>IF($A81="","",LOWER($A81&amp;" "&amp;$B81&amp;" "&amp;$F81&amp;" "&amp;$G81&amp;" "&amp;$L81&amp;" "&amp;$M81&amp;" "&amp;$N81))</x:f>
      </x:c>
    </x:row>
    <x:row r="82">
      <x:c r="A82" s="274"/>
      <x:c r="B82" s="274"/>
      <x:c r="C82" s="274"/>
      <x:c r="D82" s="278"/>
      <x:c r="E82" s="279" t="str">
        <x:f>IF($A82="","",$C82*$D82)</x:f>
      </x:c>
      <x:c r="F82" s="276" t="str">
        <x:f>IF($A82="","",IFERROR(VLOOKUP($B82,Setup!$A$10:$H$259,2,FALSE),""))</x:f>
      </x:c>
      <x:c r="G82" s="276" t="str">
        <x:f>IF($A82="","",IFERROR(VLOOKUP($B82,Setup!$A$10:$H$259,5,FALSE),""))</x:f>
      </x:c>
      <x:c r="H82" s="279" t="str">
        <x:f>IF($A82="","",IFERROR(VLOOKUP($B82,Setup!$A$10:$H$259,6,FALSE),""))</x:f>
      </x:c>
      <x:c r="I82" s="279" t="str">
        <x:f>IF($A82="","",$C82*$H82)</x:f>
      </x:c>
      <x:c r="J82" s="279" t="str">
        <x:f>IF($A82="","",$E82-$I82)</x:f>
      </x:c>
      <x:c r="K82" s="282" t="str">
        <x:f>IF($A82="","",IFERROR(VLOOKUP($A82,Invoices!$A$9:$X$256,2,FALSE),""))</x:f>
      </x:c>
      <x:c r="L82" s="276" t="str">
        <x:f>IF($A82="","",IFERROR(VLOOKUP($A82,Invoices!$A$9:$X$256,3,FALSE),""))</x:f>
      </x:c>
      <x:c r="M82" s="276" t="str">
        <x:f>IF($A82="","",IFERROR(VLOOKUP($A82,Invoices!$A$9:$X$256,4,FALSE),""))</x:f>
      </x:c>
      <x:c r="N82" s="276" t="str">
        <x:f>IF($A82="","",IFERROR(VLOOKUP($A82,Invoices!$A$9:$X$256,5,FALSE),""))</x:f>
      </x:c>
      <x:c r="O82" s="276" t="str">
        <x:f>IF($A82="","",IF(OR($B82="",$C82&lt;=0,$D82&lt;0,$F82="",$K82="",COUNTIFS($A$9:$A$108,$A82,$B$9:$B$108,$B82)&gt;1),"REVIEW","OK"))</x:f>
      </x:c>
      <x:c r="P82" s="276" t="str">
        <x:f>IF($A82="","",LOWER($A82&amp;" "&amp;$B82&amp;" "&amp;$F82&amp;" "&amp;$G82&amp;" "&amp;$L82&amp;" "&amp;$M82&amp;" "&amp;$N82))</x:f>
      </x:c>
    </x:row>
    <x:row r="83">
      <x:c r="A83" s="274"/>
      <x:c r="B83" s="274"/>
      <x:c r="C83" s="274"/>
      <x:c r="D83" s="278"/>
      <x:c r="E83" s="279" t="str">
        <x:f>IF($A83="","",$C83*$D83)</x:f>
      </x:c>
      <x:c r="F83" s="276" t="str">
        <x:f>IF($A83="","",IFERROR(VLOOKUP($B83,Setup!$A$10:$H$259,2,FALSE),""))</x:f>
      </x:c>
      <x:c r="G83" s="276" t="str">
        <x:f>IF($A83="","",IFERROR(VLOOKUP($B83,Setup!$A$10:$H$259,5,FALSE),""))</x:f>
      </x:c>
      <x:c r="H83" s="279" t="str">
        <x:f>IF($A83="","",IFERROR(VLOOKUP($B83,Setup!$A$10:$H$259,6,FALSE),""))</x:f>
      </x:c>
      <x:c r="I83" s="279" t="str">
        <x:f>IF($A83="","",$C83*$H83)</x:f>
      </x:c>
      <x:c r="J83" s="279" t="str">
        <x:f>IF($A83="","",$E83-$I83)</x:f>
      </x:c>
      <x:c r="K83" s="282" t="str">
        <x:f>IF($A83="","",IFERROR(VLOOKUP($A83,Invoices!$A$9:$X$256,2,FALSE),""))</x:f>
      </x:c>
      <x:c r="L83" s="276" t="str">
        <x:f>IF($A83="","",IFERROR(VLOOKUP($A83,Invoices!$A$9:$X$256,3,FALSE),""))</x:f>
      </x:c>
      <x:c r="M83" s="276" t="str">
        <x:f>IF($A83="","",IFERROR(VLOOKUP($A83,Invoices!$A$9:$X$256,4,FALSE),""))</x:f>
      </x:c>
      <x:c r="N83" s="276" t="str">
        <x:f>IF($A83="","",IFERROR(VLOOKUP($A83,Invoices!$A$9:$X$256,5,FALSE),""))</x:f>
      </x:c>
      <x:c r="O83" s="276" t="str">
        <x:f>IF($A83="","",IF(OR($B83="",$C83&lt;=0,$D83&lt;0,$F83="",$K83="",COUNTIFS($A$9:$A$108,$A83,$B$9:$B$108,$B83)&gt;1),"REVIEW","OK"))</x:f>
      </x:c>
      <x:c r="P83" s="276" t="str">
        <x:f>IF($A83="","",LOWER($A83&amp;" "&amp;$B83&amp;" "&amp;$F83&amp;" "&amp;$G83&amp;" "&amp;$L83&amp;" "&amp;$M83&amp;" "&amp;$N83))</x:f>
      </x:c>
    </x:row>
    <x:row r="84">
      <x:c r="A84" s="274"/>
      <x:c r="B84" s="274"/>
      <x:c r="C84" s="274"/>
      <x:c r="D84" s="278"/>
      <x:c r="E84" s="279" t="str">
        <x:f>IF($A84="","",$C84*$D84)</x:f>
      </x:c>
      <x:c r="F84" s="276" t="str">
        <x:f>IF($A84="","",IFERROR(VLOOKUP($B84,Setup!$A$10:$H$259,2,FALSE),""))</x:f>
      </x:c>
      <x:c r="G84" s="276" t="str">
        <x:f>IF($A84="","",IFERROR(VLOOKUP($B84,Setup!$A$10:$H$259,5,FALSE),""))</x:f>
      </x:c>
      <x:c r="H84" s="279" t="str">
        <x:f>IF($A84="","",IFERROR(VLOOKUP($B84,Setup!$A$10:$H$259,6,FALSE),""))</x:f>
      </x:c>
      <x:c r="I84" s="279" t="str">
        <x:f>IF($A84="","",$C84*$H84)</x:f>
      </x:c>
      <x:c r="J84" s="279" t="str">
        <x:f>IF($A84="","",$E84-$I84)</x:f>
      </x:c>
      <x:c r="K84" s="282" t="str">
        <x:f>IF($A84="","",IFERROR(VLOOKUP($A84,Invoices!$A$9:$X$256,2,FALSE),""))</x:f>
      </x:c>
      <x:c r="L84" s="276" t="str">
        <x:f>IF($A84="","",IFERROR(VLOOKUP($A84,Invoices!$A$9:$X$256,3,FALSE),""))</x:f>
      </x:c>
      <x:c r="M84" s="276" t="str">
        <x:f>IF($A84="","",IFERROR(VLOOKUP($A84,Invoices!$A$9:$X$256,4,FALSE),""))</x:f>
      </x:c>
      <x:c r="N84" s="276" t="str">
        <x:f>IF($A84="","",IFERROR(VLOOKUP($A84,Invoices!$A$9:$X$256,5,FALSE),""))</x:f>
      </x:c>
      <x:c r="O84" s="276" t="str">
        <x:f>IF($A84="","",IF(OR($B84="",$C84&lt;=0,$D84&lt;0,$F84="",$K84="",COUNTIFS($A$9:$A$108,$A84,$B$9:$B$108,$B84)&gt;1),"REVIEW","OK"))</x:f>
      </x:c>
      <x:c r="P84" s="276" t="str">
        <x:f>IF($A84="","",LOWER($A84&amp;" "&amp;$B84&amp;" "&amp;$F84&amp;" "&amp;$G84&amp;" "&amp;$L84&amp;" "&amp;$M84&amp;" "&amp;$N84))</x:f>
      </x:c>
    </x:row>
    <x:row r="85">
      <x:c r="A85" s="274"/>
      <x:c r="B85" s="274"/>
      <x:c r="C85" s="274"/>
      <x:c r="D85" s="278"/>
      <x:c r="E85" s="279" t="str">
        <x:f>IF($A85="","",$C85*$D85)</x:f>
      </x:c>
      <x:c r="F85" s="276" t="str">
        <x:f>IF($A85="","",IFERROR(VLOOKUP($B85,Setup!$A$10:$H$259,2,FALSE),""))</x:f>
      </x:c>
      <x:c r="G85" s="276" t="str">
        <x:f>IF($A85="","",IFERROR(VLOOKUP($B85,Setup!$A$10:$H$259,5,FALSE),""))</x:f>
      </x:c>
      <x:c r="H85" s="279" t="str">
        <x:f>IF($A85="","",IFERROR(VLOOKUP($B85,Setup!$A$10:$H$259,6,FALSE),""))</x:f>
      </x:c>
      <x:c r="I85" s="279" t="str">
        <x:f>IF($A85="","",$C85*$H85)</x:f>
      </x:c>
      <x:c r="J85" s="279" t="str">
        <x:f>IF($A85="","",$E85-$I85)</x:f>
      </x:c>
      <x:c r="K85" s="282" t="str">
        <x:f>IF($A85="","",IFERROR(VLOOKUP($A85,Invoices!$A$9:$X$256,2,FALSE),""))</x:f>
      </x:c>
      <x:c r="L85" s="276" t="str">
        <x:f>IF($A85="","",IFERROR(VLOOKUP($A85,Invoices!$A$9:$X$256,3,FALSE),""))</x:f>
      </x:c>
      <x:c r="M85" s="276" t="str">
        <x:f>IF($A85="","",IFERROR(VLOOKUP($A85,Invoices!$A$9:$X$256,4,FALSE),""))</x:f>
      </x:c>
      <x:c r="N85" s="276" t="str">
        <x:f>IF($A85="","",IFERROR(VLOOKUP($A85,Invoices!$A$9:$X$256,5,FALSE),""))</x:f>
      </x:c>
      <x:c r="O85" s="276" t="str">
        <x:f>IF($A85="","",IF(OR($B85="",$C85&lt;=0,$D85&lt;0,$F85="",$K85="",COUNTIFS($A$9:$A$108,$A85,$B$9:$B$108,$B85)&gt;1),"REVIEW","OK"))</x:f>
      </x:c>
      <x:c r="P85" s="276" t="str">
        <x:f>IF($A85="","",LOWER($A85&amp;" "&amp;$B85&amp;" "&amp;$F85&amp;" "&amp;$G85&amp;" "&amp;$L85&amp;" "&amp;$M85&amp;" "&amp;$N85))</x:f>
      </x:c>
    </x:row>
    <x:row r="86">
      <x:c r="A86" s="274"/>
      <x:c r="B86" s="274"/>
      <x:c r="C86" s="274"/>
      <x:c r="D86" s="278"/>
      <x:c r="E86" s="279" t="str">
        <x:f>IF($A86="","",$C86*$D86)</x:f>
      </x:c>
      <x:c r="F86" s="276" t="str">
        <x:f>IF($A86="","",IFERROR(VLOOKUP($B86,Setup!$A$10:$H$259,2,FALSE),""))</x:f>
      </x:c>
      <x:c r="G86" s="276" t="str">
        <x:f>IF($A86="","",IFERROR(VLOOKUP($B86,Setup!$A$10:$H$259,5,FALSE),""))</x:f>
      </x:c>
      <x:c r="H86" s="279" t="str">
        <x:f>IF($A86="","",IFERROR(VLOOKUP($B86,Setup!$A$10:$H$259,6,FALSE),""))</x:f>
      </x:c>
      <x:c r="I86" s="279" t="str">
        <x:f>IF($A86="","",$C86*$H86)</x:f>
      </x:c>
      <x:c r="J86" s="279" t="str">
        <x:f>IF($A86="","",$E86-$I86)</x:f>
      </x:c>
      <x:c r="K86" s="282" t="str">
        <x:f>IF($A86="","",IFERROR(VLOOKUP($A86,Invoices!$A$9:$X$256,2,FALSE),""))</x:f>
      </x:c>
      <x:c r="L86" s="276" t="str">
        <x:f>IF($A86="","",IFERROR(VLOOKUP($A86,Invoices!$A$9:$X$256,3,FALSE),""))</x:f>
      </x:c>
      <x:c r="M86" s="276" t="str">
        <x:f>IF($A86="","",IFERROR(VLOOKUP($A86,Invoices!$A$9:$X$256,4,FALSE),""))</x:f>
      </x:c>
      <x:c r="N86" s="276" t="str">
        <x:f>IF($A86="","",IFERROR(VLOOKUP($A86,Invoices!$A$9:$X$256,5,FALSE),""))</x:f>
      </x:c>
      <x:c r="O86" s="276" t="str">
        <x:f>IF($A86="","",IF(OR($B86="",$C86&lt;=0,$D86&lt;0,$F86="",$K86="",COUNTIFS($A$9:$A$108,$A86,$B$9:$B$108,$B86)&gt;1),"REVIEW","OK"))</x:f>
      </x:c>
      <x:c r="P86" s="276" t="str">
        <x:f>IF($A86="","",LOWER($A86&amp;" "&amp;$B86&amp;" "&amp;$F86&amp;" "&amp;$G86&amp;" "&amp;$L86&amp;" "&amp;$M86&amp;" "&amp;$N86))</x:f>
      </x:c>
    </x:row>
    <x:row r="87">
      <x:c r="A87" s="274"/>
      <x:c r="B87" s="274"/>
      <x:c r="C87" s="274"/>
      <x:c r="D87" s="278"/>
      <x:c r="E87" s="279" t="str">
        <x:f>IF($A87="","",$C87*$D87)</x:f>
      </x:c>
      <x:c r="F87" s="276" t="str">
        <x:f>IF($A87="","",IFERROR(VLOOKUP($B87,Setup!$A$10:$H$259,2,FALSE),""))</x:f>
      </x:c>
      <x:c r="G87" s="276" t="str">
        <x:f>IF($A87="","",IFERROR(VLOOKUP($B87,Setup!$A$10:$H$259,5,FALSE),""))</x:f>
      </x:c>
      <x:c r="H87" s="279" t="str">
        <x:f>IF($A87="","",IFERROR(VLOOKUP($B87,Setup!$A$10:$H$259,6,FALSE),""))</x:f>
      </x:c>
      <x:c r="I87" s="279" t="str">
        <x:f>IF($A87="","",$C87*$H87)</x:f>
      </x:c>
      <x:c r="J87" s="279" t="str">
        <x:f>IF($A87="","",$E87-$I87)</x:f>
      </x:c>
      <x:c r="K87" s="282" t="str">
        <x:f>IF($A87="","",IFERROR(VLOOKUP($A87,Invoices!$A$9:$X$256,2,FALSE),""))</x:f>
      </x:c>
      <x:c r="L87" s="276" t="str">
        <x:f>IF($A87="","",IFERROR(VLOOKUP($A87,Invoices!$A$9:$X$256,3,FALSE),""))</x:f>
      </x:c>
      <x:c r="M87" s="276" t="str">
        <x:f>IF($A87="","",IFERROR(VLOOKUP($A87,Invoices!$A$9:$X$256,4,FALSE),""))</x:f>
      </x:c>
      <x:c r="N87" s="276" t="str">
        <x:f>IF($A87="","",IFERROR(VLOOKUP($A87,Invoices!$A$9:$X$256,5,FALSE),""))</x:f>
      </x:c>
      <x:c r="O87" s="276" t="str">
        <x:f>IF($A87="","",IF(OR($B87="",$C87&lt;=0,$D87&lt;0,$F87="",$K87="",COUNTIFS($A$9:$A$108,$A87,$B$9:$B$108,$B87)&gt;1),"REVIEW","OK"))</x:f>
      </x:c>
      <x:c r="P87" s="276" t="str">
        <x:f>IF($A87="","",LOWER($A87&amp;" "&amp;$B87&amp;" "&amp;$F87&amp;" "&amp;$G87&amp;" "&amp;$L87&amp;" "&amp;$M87&amp;" "&amp;$N87))</x:f>
      </x:c>
    </x:row>
    <x:row r="88">
      <x:c r="A88" s="274"/>
      <x:c r="B88" s="274"/>
      <x:c r="C88" s="274"/>
      <x:c r="D88" s="278"/>
      <x:c r="E88" s="279" t="str">
        <x:f>IF($A88="","",$C88*$D88)</x:f>
      </x:c>
      <x:c r="F88" s="276" t="str">
        <x:f>IF($A88="","",IFERROR(VLOOKUP($B88,Setup!$A$10:$H$259,2,FALSE),""))</x:f>
      </x:c>
      <x:c r="G88" s="276" t="str">
        <x:f>IF($A88="","",IFERROR(VLOOKUP($B88,Setup!$A$10:$H$259,5,FALSE),""))</x:f>
      </x:c>
      <x:c r="H88" s="279" t="str">
        <x:f>IF($A88="","",IFERROR(VLOOKUP($B88,Setup!$A$10:$H$259,6,FALSE),""))</x:f>
      </x:c>
      <x:c r="I88" s="279" t="str">
        <x:f>IF($A88="","",$C88*$H88)</x:f>
      </x:c>
      <x:c r="J88" s="279" t="str">
        <x:f>IF($A88="","",$E88-$I88)</x:f>
      </x:c>
      <x:c r="K88" s="282" t="str">
        <x:f>IF($A88="","",IFERROR(VLOOKUP($A88,Invoices!$A$9:$X$256,2,FALSE),""))</x:f>
      </x:c>
      <x:c r="L88" s="276" t="str">
        <x:f>IF($A88="","",IFERROR(VLOOKUP($A88,Invoices!$A$9:$X$256,3,FALSE),""))</x:f>
      </x:c>
      <x:c r="M88" s="276" t="str">
        <x:f>IF($A88="","",IFERROR(VLOOKUP($A88,Invoices!$A$9:$X$256,4,FALSE),""))</x:f>
      </x:c>
      <x:c r="N88" s="276" t="str">
        <x:f>IF($A88="","",IFERROR(VLOOKUP($A88,Invoices!$A$9:$X$256,5,FALSE),""))</x:f>
      </x:c>
      <x:c r="O88" s="276" t="str">
        <x:f>IF($A88="","",IF(OR($B88="",$C88&lt;=0,$D88&lt;0,$F88="",$K88="",COUNTIFS($A$9:$A$108,$A88,$B$9:$B$108,$B88)&gt;1),"REVIEW","OK"))</x:f>
      </x:c>
      <x:c r="P88" s="276" t="str">
        <x:f>IF($A88="","",LOWER($A88&amp;" "&amp;$B88&amp;" "&amp;$F88&amp;" "&amp;$G88&amp;" "&amp;$L88&amp;" "&amp;$M88&amp;" "&amp;$N88))</x:f>
      </x:c>
    </x:row>
    <x:row r="89">
      <x:c r="A89" s="274"/>
      <x:c r="B89" s="274"/>
      <x:c r="C89" s="274"/>
      <x:c r="D89" s="278"/>
      <x:c r="E89" s="279" t="str">
        <x:f>IF($A89="","",$C89*$D89)</x:f>
      </x:c>
      <x:c r="F89" s="276" t="str">
        <x:f>IF($A89="","",IFERROR(VLOOKUP($B89,Setup!$A$10:$H$259,2,FALSE),""))</x:f>
      </x:c>
      <x:c r="G89" s="276" t="str">
        <x:f>IF($A89="","",IFERROR(VLOOKUP($B89,Setup!$A$10:$H$259,5,FALSE),""))</x:f>
      </x:c>
      <x:c r="H89" s="279" t="str">
        <x:f>IF($A89="","",IFERROR(VLOOKUP($B89,Setup!$A$10:$H$259,6,FALSE),""))</x:f>
      </x:c>
      <x:c r="I89" s="279" t="str">
        <x:f>IF($A89="","",$C89*$H89)</x:f>
      </x:c>
      <x:c r="J89" s="279" t="str">
        <x:f>IF($A89="","",$E89-$I89)</x:f>
      </x:c>
      <x:c r="K89" s="282" t="str">
        <x:f>IF($A89="","",IFERROR(VLOOKUP($A89,Invoices!$A$9:$X$256,2,FALSE),""))</x:f>
      </x:c>
      <x:c r="L89" s="276" t="str">
        <x:f>IF($A89="","",IFERROR(VLOOKUP($A89,Invoices!$A$9:$X$256,3,FALSE),""))</x:f>
      </x:c>
      <x:c r="M89" s="276" t="str">
        <x:f>IF($A89="","",IFERROR(VLOOKUP($A89,Invoices!$A$9:$X$256,4,FALSE),""))</x:f>
      </x:c>
      <x:c r="N89" s="276" t="str">
        <x:f>IF($A89="","",IFERROR(VLOOKUP($A89,Invoices!$A$9:$X$256,5,FALSE),""))</x:f>
      </x:c>
      <x:c r="O89" s="276" t="str">
        <x:f>IF($A89="","",IF(OR($B89="",$C89&lt;=0,$D89&lt;0,$F89="",$K89="",COUNTIFS($A$9:$A$108,$A89,$B$9:$B$108,$B89)&gt;1),"REVIEW","OK"))</x:f>
      </x:c>
      <x:c r="P89" s="276" t="str">
        <x:f>IF($A89="","",LOWER($A89&amp;" "&amp;$B89&amp;" "&amp;$F89&amp;" "&amp;$G89&amp;" "&amp;$L89&amp;" "&amp;$M89&amp;" "&amp;$N89))</x:f>
      </x:c>
    </x:row>
    <x:row r="90">
      <x:c r="A90" s="274"/>
      <x:c r="B90" s="274"/>
      <x:c r="C90" s="274"/>
      <x:c r="D90" s="278"/>
      <x:c r="E90" s="279" t="str">
        <x:f>IF($A90="","",$C90*$D90)</x:f>
      </x:c>
      <x:c r="F90" s="276" t="str">
        <x:f>IF($A90="","",IFERROR(VLOOKUP($B90,Setup!$A$10:$H$259,2,FALSE),""))</x:f>
      </x:c>
      <x:c r="G90" s="276" t="str">
        <x:f>IF($A90="","",IFERROR(VLOOKUP($B90,Setup!$A$10:$H$259,5,FALSE),""))</x:f>
      </x:c>
      <x:c r="H90" s="279" t="str">
        <x:f>IF($A90="","",IFERROR(VLOOKUP($B90,Setup!$A$10:$H$259,6,FALSE),""))</x:f>
      </x:c>
      <x:c r="I90" s="279" t="str">
        <x:f>IF($A90="","",$C90*$H90)</x:f>
      </x:c>
      <x:c r="J90" s="279" t="str">
        <x:f>IF($A90="","",$E90-$I90)</x:f>
      </x:c>
      <x:c r="K90" s="282" t="str">
        <x:f>IF($A90="","",IFERROR(VLOOKUP($A90,Invoices!$A$9:$X$256,2,FALSE),""))</x:f>
      </x:c>
      <x:c r="L90" s="276" t="str">
        <x:f>IF($A90="","",IFERROR(VLOOKUP($A90,Invoices!$A$9:$X$256,3,FALSE),""))</x:f>
      </x:c>
      <x:c r="M90" s="276" t="str">
        <x:f>IF($A90="","",IFERROR(VLOOKUP($A90,Invoices!$A$9:$X$256,4,FALSE),""))</x:f>
      </x:c>
      <x:c r="N90" s="276" t="str">
        <x:f>IF($A90="","",IFERROR(VLOOKUP($A90,Invoices!$A$9:$X$256,5,FALSE),""))</x:f>
      </x:c>
      <x:c r="O90" s="276" t="str">
        <x:f>IF($A90="","",IF(OR($B90="",$C90&lt;=0,$D90&lt;0,$F90="",$K90="",COUNTIFS($A$9:$A$108,$A90,$B$9:$B$108,$B90)&gt;1),"REVIEW","OK"))</x:f>
      </x:c>
      <x:c r="P90" s="276" t="str">
        <x:f>IF($A90="","",LOWER($A90&amp;" "&amp;$B90&amp;" "&amp;$F90&amp;" "&amp;$G90&amp;" "&amp;$L90&amp;" "&amp;$M90&amp;" "&amp;$N90))</x:f>
      </x:c>
    </x:row>
    <x:row r="91">
      <x:c r="A91" s="274"/>
      <x:c r="B91" s="274"/>
      <x:c r="C91" s="274"/>
      <x:c r="D91" s="278"/>
      <x:c r="E91" s="279" t="str">
        <x:f>IF($A91="","",$C91*$D91)</x:f>
      </x:c>
      <x:c r="F91" s="276" t="str">
        <x:f>IF($A91="","",IFERROR(VLOOKUP($B91,Setup!$A$10:$H$259,2,FALSE),""))</x:f>
      </x:c>
      <x:c r="G91" s="276" t="str">
        <x:f>IF($A91="","",IFERROR(VLOOKUP($B91,Setup!$A$10:$H$259,5,FALSE),""))</x:f>
      </x:c>
      <x:c r="H91" s="279" t="str">
        <x:f>IF($A91="","",IFERROR(VLOOKUP($B91,Setup!$A$10:$H$259,6,FALSE),""))</x:f>
      </x:c>
      <x:c r="I91" s="279" t="str">
        <x:f>IF($A91="","",$C91*$H91)</x:f>
      </x:c>
      <x:c r="J91" s="279" t="str">
        <x:f>IF($A91="","",$E91-$I91)</x:f>
      </x:c>
      <x:c r="K91" s="282" t="str">
        <x:f>IF($A91="","",IFERROR(VLOOKUP($A91,Invoices!$A$9:$X$256,2,FALSE),""))</x:f>
      </x:c>
      <x:c r="L91" s="276" t="str">
        <x:f>IF($A91="","",IFERROR(VLOOKUP($A91,Invoices!$A$9:$X$256,3,FALSE),""))</x:f>
      </x:c>
      <x:c r="M91" s="276" t="str">
        <x:f>IF($A91="","",IFERROR(VLOOKUP($A91,Invoices!$A$9:$X$256,4,FALSE),""))</x:f>
      </x:c>
      <x:c r="N91" s="276" t="str">
        <x:f>IF($A91="","",IFERROR(VLOOKUP($A91,Invoices!$A$9:$X$256,5,FALSE),""))</x:f>
      </x:c>
      <x:c r="O91" s="276" t="str">
        <x:f>IF($A91="","",IF(OR($B91="",$C91&lt;=0,$D91&lt;0,$F91="",$K91="",COUNTIFS($A$9:$A$108,$A91,$B$9:$B$108,$B91)&gt;1),"REVIEW","OK"))</x:f>
      </x:c>
      <x:c r="P91" s="276" t="str">
        <x:f>IF($A91="","",LOWER($A91&amp;" "&amp;$B91&amp;" "&amp;$F91&amp;" "&amp;$G91&amp;" "&amp;$L91&amp;" "&amp;$M91&amp;" "&amp;$N91))</x:f>
      </x:c>
    </x:row>
    <x:row r="92">
      <x:c r="A92" s="274"/>
      <x:c r="B92" s="274"/>
      <x:c r="C92" s="274"/>
      <x:c r="D92" s="278"/>
      <x:c r="E92" s="279" t="str">
        <x:f>IF($A92="","",$C92*$D92)</x:f>
      </x:c>
      <x:c r="F92" s="276" t="str">
        <x:f>IF($A92="","",IFERROR(VLOOKUP($B92,Setup!$A$10:$H$259,2,FALSE),""))</x:f>
      </x:c>
      <x:c r="G92" s="276" t="str">
        <x:f>IF($A92="","",IFERROR(VLOOKUP($B92,Setup!$A$10:$H$259,5,FALSE),""))</x:f>
      </x:c>
      <x:c r="H92" s="279" t="str">
        <x:f>IF($A92="","",IFERROR(VLOOKUP($B92,Setup!$A$10:$H$259,6,FALSE),""))</x:f>
      </x:c>
      <x:c r="I92" s="279" t="str">
        <x:f>IF($A92="","",$C92*$H92)</x:f>
      </x:c>
      <x:c r="J92" s="279" t="str">
        <x:f>IF($A92="","",$E92-$I92)</x:f>
      </x:c>
      <x:c r="K92" s="282" t="str">
        <x:f>IF($A92="","",IFERROR(VLOOKUP($A92,Invoices!$A$9:$X$256,2,FALSE),""))</x:f>
      </x:c>
      <x:c r="L92" s="276" t="str">
        <x:f>IF($A92="","",IFERROR(VLOOKUP($A92,Invoices!$A$9:$X$256,3,FALSE),""))</x:f>
      </x:c>
      <x:c r="M92" s="276" t="str">
        <x:f>IF($A92="","",IFERROR(VLOOKUP($A92,Invoices!$A$9:$X$256,4,FALSE),""))</x:f>
      </x:c>
      <x:c r="N92" s="276" t="str">
        <x:f>IF($A92="","",IFERROR(VLOOKUP($A92,Invoices!$A$9:$X$256,5,FALSE),""))</x:f>
      </x:c>
      <x:c r="O92" s="276" t="str">
        <x:f>IF($A92="","",IF(OR($B92="",$C92&lt;=0,$D92&lt;0,$F92="",$K92="",COUNTIFS($A$9:$A$108,$A92,$B$9:$B$108,$B92)&gt;1),"REVIEW","OK"))</x:f>
      </x:c>
      <x:c r="P92" s="276" t="str">
        <x:f>IF($A92="","",LOWER($A92&amp;" "&amp;$B92&amp;" "&amp;$F92&amp;" "&amp;$G92&amp;" "&amp;$L92&amp;" "&amp;$M92&amp;" "&amp;$N92))</x:f>
      </x:c>
    </x:row>
    <x:row r="93">
      <x:c r="A93" s="274"/>
      <x:c r="B93" s="274"/>
      <x:c r="C93" s="274"/>
      <x:c r="D93" s="278"/>
      <x:c r="E93" s="279" t="str">
        <x:f>IF($A93="","",$C93*$D93)</x:f>
      </x:c>
      <x:c r="F93" s="276" t="str">
        <x:f>IF($A93="","",IFERROR(VLOOKUP($B93,Setup!$A$10:$H$259,2,FALSE),""))</x:f>
      </x:c>
      <x:c r="G93" s="276" t="str">
        <x:f>IF($A93="","",IFERROR(VLOOKUP($B93,Setup!$A$10:$H$259,5,FALSE),""))</x:f>
      </x:c>
      <x:c r="H93" s="279" t="str">
        <x:f>IF($A93="","",IFERROR(VLOOKUP($B93,Setup!$A$10:$H$259,6,FALSE),""))</x:f>
      </x:c>
      <x:c r="I93" s="279" t="str">
        <x:f>IF($A93="","",$C93*$H93)</x:f>
      </x:c>
      <x:c r="J93" s="279" t="str">
        <x:f>IF($A93="","",$E93-$I93)</x:f>
      </x:c>
      <x:c r="K93" s="282" t="str">
        <x:f>IF($A93="","",IFERROR(VLOOKUP($A93,Invoices!$A$9:$X$256,2,FALSE),""))</x:f>
      </x:c>
      <x:c r="L93" s="276" t="str">
        <x:f>IF($A93="","",IFERROR(VLOOKUP($A93,Invoices!$A$9:$X$256,3,FALSE),""))</x:f>
      </x:c>
      <x:c r="M93" s="276" t="str">
        <x:f>IF($A93="","",IFERROR(VLOOKUP($A93,Invoices!$A$9:$X$256,4,FALSE),""))</x:f>
      </x:c>
      <x:c r="N93" s="276" t="str">
        <x:f>IF($A93="","",IFERROR(VLOOKUP($A93,Invoices!$A$9:$X$256,5,FALSE),""))</x:f>
      </x:c>
      <x:c r="O93" s="276" t="str">
        <x:f>IF($A93="","",IF(OR($B93="",$C93&lt;=0,$D93&lt;0,$F93="",$K93="",COUNTIFS($A$9:$A$108,$A93,$B$9:$B$108,$B93)&gt;1),"REVIEW","OK"))</x:f>
      </x:c>
      <x:c r="P93" s="276" t="str">
        <x:f>IF($A93="","",LOWER($A93&amp;" "&amp;$B93&amp;" "&amp;$F93&amp;" "&amp;$G93&amp;" "&amp;$L93&amp;" "&amp;$M93&amp;" "&amp;$N93))</x:f>
      </x:c>
    </x:row>
    <x:row r="94">
      <x:c r="A94" s="274"/>
      <x:c r="B94" s="274"/>
      <x:c r="C94" s="274"/>
      <x:c r="D94" s="278"/>
      <x:c r="E94" s="279" t="str">
        <x:f>IF($A94="","",$C94*$D94)</x:f>
      </x:c>
      <x:c r="F94" s="276" t="str">
        <x:f>IF($A94="","",IFERROR(VLOOKUP($B94,Setup!$A$10:$H$259,2,FALSE),""))</x:f>
      </x:c>
      <x:c r="G94" s="276" t="str">
        <x:f>IF($A94="","",IFERROR(VLOOKUP($B94,Setup!$A$10:$H$259,5,FALSE),""))</x:f>
      </x:c>
      <x:c r="H94" s="279" t="str">
        <x:f>IF($A94="","",IFERROR(VLOOKUP($B94,Setup!$A$10:$H$259,6,FALSE),""))</x:f>
      </x:c>
      <x:c r="I94" s="279" t="str">
        <x:f>IF($A94="","",$C94*$H94)</x:f>
      </x:c>
      <x:c r="J94" s="279" t="str">
        <x:f>IF($A94="","",$E94-$I94)</x:f>
      </x:c>
      <x:c r="K94" s="282" t="str">
        <x:f>IF($A94="","",IFERROR(VLOOKUP($A94,Invoices!$A$9:$X$256,2,FALSE),""))</x:f>
      </x:c>
      <x:c r="L94" s="276" t="str">
        <x:f>IF($A94="","",IFERROR(VLOOKUP($A94,Invoices!$A$9:$X$256,3,FALSE),""))</x:f>
      </x:c>
      <x:c r="M94" s="276" t="str">
        <x:f>IF($A94="","",IFERROR(VLOOKUP($A94,Invoices!$A$9:$X$256,4,FALSE),""))</x:f>
      </x:c>
      <x:c r="N94" s="276" t="str">
        <x:f>IF($A94="","",IFERROR(VLOOKUP($A94,Invoices!$A$9:$X$256,5,FALSE),""))</x:f>
      </x:c>
      <x:c r="O94" s="276" t="str">
        <x:f>IF($A94="","",IF(OR($B94="",$C94&lt;=0,$D94&lt;0,$F94="",$K94="",COUNTIFS($A$9:$A$108,$A94,$B$9:$B$108,$B94)&gt;1),"REVIEW","OK"))</x:f>
      </x:c>
      <x:c r="P94" s="276" t="str">
        <x:f>IF($A94="","",LOWER($A94&amp;" "&amp;$B94&amp;" "&amp;$F94&amp;" "&amp;$G94&amp;" "&amp;$L94&amp;" "&amp;$M94&amp;" "&amp;$N94))</x:f>
      </x:c>
    </x:row>
    <x:row r="95">
      <x:c r="A95" s="274"/>
      <x:c r="B95" s="274"/>
      <x:c r="C95" s="274"/>
      <x:c r="D95" s="278"/>
      <x:c r="E95" s="279" t="str">
        <x:f>IF($A95="","",$C95*$D95)</x:f>
      </x:c>
      <x:c r="F95" s="276" t="str">
        <x:f>IF($A95="","",IFERROR(VLOOKUP($B95,Setup!$A$10:$H$259,2,FALSE),""))</x:f>
      </x:c>
      <x:c r="G95" s="276" t="str">
        <x:f>IF($A95="","",IFERROR(VLOOKUP($B95,Setup!$A$10:$H$259,5,FALSE),""))</x:f>
      </x:c>
      <x:c r="H95" s="279" t="str">
        <x:f>IF($A95="","",IFERROR(VLOOKUP($B95,Setup!$A$10:$H$259,6,FALSE),""))</x:f>
      </x:c>
      <x:c r="I95" s="279" t="str">
        <x:f>IF($A95="","",$C95*$H95)</x:f>
      </x:c>
      <x:c r="J95" s="279" t="str">
        <x:f>IF($A95="","",$E95-$I95)</x:f>
      </x:c>
      <x:c r="K95" s="282" t="str">
        <x:f>IF($A95="","",IFERROR(VLOOKUP($A95,Invoices!$A$9:$X$256,2,FALSE),""))</x:f>
      </x:c>
      <x:c r="L95" s="276" t="str">
        <x:f>IF($A95="","",IFERROR(VLOOKUP($A95,Invoices!$A$9:$X$256,3,FALSE),""))</x:f>
      </x:c>
      <x:c r="M95" s="276" t="str">
        <x:f>IF($A95="","",IFERROR(VLOOKUP($A95,Invoices!$A$9:$X$256,4,FALSE),""))</x:f>
      </x:c>
      <x:c r="N95" s="276" t="str">
        <x:f>IF($A95="","",IFERROR(VLOOKUP($A95,Invoices!$A$9:$X$256,5,FALSE),""))</x:f>
      </x:c>
      <x:c r="O95" s="276" t="str">
        <x:f>IF($A95="","",IF(OR($B95="",$C95&lt;=0,$D95&lt;0,$F95="",$K95="",COUNTIFS($A$9:$A$108,$A95,$B$9:$B$108,$B95)&gt;1),"REVIEW","OK"))</x:f>
      </x:c>
      <x:c r="P95" s="276" t="str">
        <x:f>IF($A95="","",LOWER($A95&amp;" "&amp;$B95&amp;" "&amp;$F95&amp;" "&amp;$G95&amp;" "&amp;$L95&amp;" "&amp;$M95&amp;" "&amp;$N95))</x:f>
      </x:c>
    </x:row>
    <x:row r="96">
      <x:c r="A96" s="274"/>
      <x:c r="B96" s="274"/>
      <x:c r="C96" s="274"/>
      <x:c r="D96" s="278"/>
      <x:c r="E96" s="279" t="str">
        <x:f>IF($A96="","",$C96*$D96)</x:f>
      </x:c>
      <x:c r="F96" s="276" t="str">
        <x:f>IF($A96="","",IFERROR(VLOOKUP($B96,Setup!$A$10:$H$259,2,FALSE),""))</x:f>
      </x:c>
      <x:c r="G96" s="276" t="str">
        <x:f>IF($A96="","",IFERROR(VLOOKUP($B96,Setup!$A$10:$H$259,5,FALSE),""))</x:f>
      </x:c>
      <x:c r="H96" s="279" t="str">
        <x:f>IF($A96="","",IFERROR(VLOOKUP($B96,Setup!$A$10:$H$259,6,FALSE),""))</x:f>
      </x:c>
      <x:c r="I96" s="279" t="str">
        <x:f>IF($A96="","",$C96*$H96)</x:f>
      </x:c>
      <x:c r="J96" s="279" t="str">
        <x:f>IF($A96="","",$E96-$I96)</x:f>
      </x:c>
      <x:c r="K96" s="282" t="str">
        <x:f>IF($A96="","",IFERROR(VLOOKUP($A96,Invoices!$A$9:$X$256,2,FALSE),""))</x:f>
      </x:c>
      <x:c r="L96" s="276" t="str">
        <x:f>IF($A96="","",IFERROR(VLOOKUP($A96,Invoices!$A$9:$X$256,3,FALSE),""))</x:f>
      </x:c>
      <x:c r="M96" s="276" t="str">
        <x:f>IF($A96="","",IFERROR(VLOOKUP($A96,Invoices!$A$9:$X$256,4,FALSE),""))</x:f>
      </x:c>
      <x:c r="N96" s="276" t="str">
        <x:f>IF($A96="","",IFERROR(VLOOKUP($A96,Invoices!$A$9:$X$256,5,FALSE),""))</x:f>
      </x:c>
      <x:c r="O96" s="276" t="str">
        <x:f>IF($A96="","",IF(OR($B96="",$C96&lt;=0,$D96&lt;0,$F96="",$K96="",COUNTIFS($A$9:$A$108,$A96,$B$9:$B$108,$B96)&gt;1),"REVIEW","OK"))</x:f>
      </x:c>
      <x:c r="P96" s="276" t="str">
        <x:f>IF($A96="","",LOWER($A96&amp;" "&amp;$B96&amp;" "&amp;$F96&amp;" "&amp;$G96&amp;" "&amp;$L96&amp;" "&amp;$M96&amp;" "&amp;$N96))</x:f>
      </x:c>
    </x:row>
    <x:row r="97">
      <x:c r="A97" s="274"/>
      <x:c r="B97" s="274"/>
      <x:c r="C97" s="274"/>
      <x:c r="D97" s="278"/>
      <x:c r="E97" s="279" t="str">
        <x:f>IF($A97="","",$C97*$D97)</x:f>
      </x:c>
      <x:c r="F97" s="276" t="str">
        <x:f>IF($A97="","",IFERROR(VLOOKUP($B97,Setup!$A$10:$H$259,2,FALSE),""))</x:f>
      </x:c>
      <x:c r="G97" s="276" t="str">
        <x:f>IF($A97="","",IFERROR(VLOOKUP($B97,Setup!$A$10:$H$259,5,FALSE),""))</x:f>
      </x:c>
      <x:c r="H97" s="279" t="str">
        <x:f>IF($A97="","",IFERROR(VLOOKUP($B97,Setup!$A$10:$H$259,6,FALSE),""))</x:f>
      </x:c>
      <x:c r="I97" s="279" t="str">
        <x:f>IF($A97="","",$C97*$H97)</x:f>
      </x:c>
      <x:c r="J97" s="279" t="str">
        <x:f>IF($A97="","",$E97-$I97)</x:f>
      </x:c>
      <x:c r="K97" s="282" t="str">
        <x:f>IF($A97="","",IFERROR(VLOOKUP($A97,Invoices!$A$9:$X$256,2,FALSE),""))</x:f>
      </x:c>
      <x:c r="L97" s="276" t="str">
        <x:f>IF($A97="","",IFERROR(VLOOKUP($A97,Invoices!$A$9:$X$256,3,FALSE),""))</x:f>
      </x:c>
      <x:c r="M97" s="276" t="str">
        <x:f>IF($A97="","",IFERROR(VLOOKUP($A97,Invoices!$A$9:$X$256,4,FALSE),""))</x:f>
      </x:c>
      <x:c r="N97" s="276" t="str">
        <x:f>IF($A97="","",IFERROR(VLOOKUP($A97,Invoices!$A$9:$X$256,5,FALSE),""))</x:f>
      </x:c>
      <x:c r="O97" s="276" t="str">
        <x:f>IF($A97="","",IF(OR($B97="",$C97&lt;=0,$D97&lt;0,$F97="",$K97="",COUNTIFS($A$9:$A$108,$A97,$B$9:$B$108,$B97)&gt;1),"REVIEW","OK"))</x:f>
      </x:c>
      <x:c r="P97" s="276" t="str">
        <x:f>IF($A97="","",LOWER($A97&amp;" "&amp;$B97&amp;" "&amp;$F97&amp;" "&amp;$G97&amp;" "&amp;$L97&amp;" "&amp;$M97&amp;" "&amp;$N97))</x:f>
      </x:c>
    </x:row>
    <x:row r="98">
      <x:c r="A98" s="274"/>
      <x:c r="B98" s="274"/>
      <x:c r="C98" s="274"/>
      <x:c r="D98" s="278"/>
      <x:c r="E98" s="279" t="str">
        <x:f>IF($A98="","",$C98*$D98)</x:f>
      </x:c>
      <x:c r="F98" s="276" t="str">
        <x:f>IF($A98="","",IFERROR(VLOOKUP($B98,Setup!$A$10:$H$259,2,FALSE),""))</x:f>
      </x:c>
      <x:c r="G98" s="276" t="str">
        <x:f>IF($A98="","",IFERROR(VLOOKUP($B98,Setup!$A$10:$H$259,5,FALSE),""))</x:f>
      </x:c>
      <x:c r="H98" s="279" t="str">
        <x:f>IF($A98="","",IFERROR(VLOOKUP($B98,Setup!$A$10:$H$259,6,FALSE),""))</x:f>
      </x:c>
      <x:c r="I98" s="279" t="str">
        <x:f>IF($A98="","",$C98*$H98)</x:f>
      </x:c>
      <x:c r="J98" s="279" t="str">
        <x:f>IF($A98="","",$E98-$I98)</x:f>
      </x:c>
      <x:c r="K98" s="282" t="str">
        <x:f>IF($A98="","",IFERROR(VLOOKUP($A98,Invoices!$A$9:$X$256,2,FALSE),""))</x:f>
      </x:c>
      <x:c r="L98" s="276" t="str">
        <x:f>IF($A98="","",IFERROR(VLOOKUP($A98,Invoices!$A$9:$X$256,3,FALSE),""))</x:f>
      </x:c>
      <x:c r="M98" s="276" t="str">
        <x:f>IF($A98="","",IFERROR(VLOOKUP($A98,Invoices!$A$9:$X$256,4,FALSE),""))</x:f>
      </x:c>
      <x:c r="N98" s="276" t="str">
        <x:f>IF($A98="","",IFERROR(VLOOKUP($A98,Invoices!$A$9:$X$256,5,FALSE),""))</x:f>
      </x:c>
      <x:c r="O98" s="276" t="str">
        <x:f>IF($A98="","",IF(OR($B98="",$C98&lt;=0,$D98&lt;0,$F98="",$K98="",COUNTIFS($A$9:$A$108,$A98,$B$9:$B$108,$B98)&gt;1),"REVIEW","OK"))</x:f>
      </x:c>
      <x:c r="P98" s="276" t="str">
        <x:f>IF($A98="","",LOWER($A98&amp;" "&amp;$B98&amp;" "&amp;$F98&amp;" "&amp;$G98&amp;" "&amp;$L98&amp;" "&amp;$M98&amp;" "&amp;$N98))</x:f>
      </x:c>
    </x:row>
    <x:row r="99">
      <x:c r="A99" s="274"/>
      <x:c r="B99" s="274"/>
      <x:c r="C99" s="274"/>
      <x:c r="D99" s="278"/>
      <x:c r="E99" s="279" t="str">
        <x:f>IF($A99="","",$C99*$D99)</x:f>
      </x:c>
      <x:c r="F99" s="276" t="str">
        <x:f>IF($A99="","",IFERROR(VLOOKUP($B99,Setup!$A$10:$H$259,2,FALSE),""))</x:f>
      </x:c>
      <x:c r="G99" s="276" t="str">
        <x:f>IF($A99="","",IFERROR(VLOOKUP($B99,Setup!$A$10:$H$259,5,FALSE),""))</x:f>
      </x:c>
      <x:c r="H99" s="279" t="str">
        <x:f>IF($A99="","",IFERROR(VLOOKUP($B99,Setup!$A$10:$H$259,6,FALSE),""))</x:f>
      </x:c>
      <x:c r="I99" s="279" t="str">
        <x:f>IF($A99="","",$C99*$H99)</x:f>
      </x:c>
      <x:c r="J99" s="279" t="str">
        <x:f>IF($A99="","",$E99-$I99)</x:f>
      </x:c>
      <x:c r="K99" s="282" t="str">
        <x:f>IF($A99="","",IFERROR(VLOOKUP($A99,Invoices!$A$9:$X$256,2,FALSE),""))</x:f>
      </x:c>
      <x:c r="L99" s="276" t="str">
        <x:f>IF($A99="","",IFERROR(VLOOKUP($A99,Invoices!$A$9:$X$256,3,FALSE),""))</x:f>
      </x:c>
      <x:c r="M99" s="276" t="str">
        <x:f>IF($A99="","",IFERROR(VLOOKUP($A99,Invoices!$A$9:$X$256,4,FALSE),""))</x:f>
      </x:c>
      <x:c r="N99" s="276" t="str">
        <x:f>IF($A99="","",IFERROR(VLOOKUP($A99,Invoices!$A$9:$X$256,5,FALSE),""))</x:f>
      </x:c>
      <x:c r="O99" s="276" t="str">
        <x:f>IF($A99="","",IF(OR($B99="",$C99&lt;=0,$D99&lt;0,$F99="",$K99="",COUNTIFS($A$9:$A$108,$A99,$B$9:$B$108,$B99)&gt;1),"REVIEW","OK"))</x:f>
      </x:c>
      <x:c r="P99" s="276" t="str">
        <x:f>IF($A99="","",LOWER($A99&amp;" "&amp;$B99&amp;" "&amp;$F99&amp;" "&amp;$G99&amp;" "&amp;$L99&amp;" "&amp;$M99&amp;" "&amp;$N99))</x:f>
      </x:c>
    </x:row>
    <x:row r="100">
      <x:c r="A100" s="274"/>
      <x:c r="B100" s="274"/>
      <x:c r="C100" s="274"/>
      <x:c r="D100" s="278"/>
      <x:c r="E100" s="279" t="str">
        <x:f>IF($A100="","",$C100*$D100)</x:f>
      </x:c>
      <x:c r="F100" s="276" t="str">
        <x:f>IF($A100="","",IFERROR(VLOOKUP($B100,Setup!$A$10:$H$259,2,FALSE),""))</x:f>
      </x:c>
      <x:c r="G100" s="276" t="str">
        <x:f>IF($A100="","",IFERROR(VLOOKUP($B100,Setup!$A$10:$H$259,5,FALSE),""))</x:f>
      </x:c>
      <x:c r="H100" s="279" t="str">
        <x:f>IF($A100="","",IFERROR(VLOOKUP($B100,Setup!$A$10:$H$259,6,FALSE),""))</x:f>
      </x:c>
      <x:c r="I100" s="279" t="str">
        <x:f>IF($A100="","",$C100*$H100)</x:f>
      </x:c>
      <x:c r="J100" s="279" t="str">
        <x:f>IF($A100="","",$E100-$I100)</x:f>
      </x:c>
      <x:c r="K100" s="282" t="str">
        <x:f>IF($A100="","",IFERROR(VLOOKUP($A100,Invoices!$A$9:$X$256,2,FALSE),""))</x:f>
      </x:c>
      <x:c r="L100" s="276" t="str">
        <x:f>IF($A100="","",IFERROR(VLOOKUP($A100,Invoices!$A$9:$X$256,3,FALSE),""))</x:f>
      </x:c>
      <x:c r="M100" s="276" t="str">
        <x:f>IF($A100="","",IFERROR(VLOOKUP($A100,Invoices!$A$9:$X$256,4,FALSE),""))</x:f>
      </x:c>
      <x:c r="N100" s="276" t="str">
        <x:f>IF($A100="","",IFERROR(VLOOKUP($A100,Invoices!$A$9:$X$256,5,FALSE),""))</x:f>
      </x:c>
      <x:c r="O100" s="276" t="str">
        <x:f>IF($A100="","",IF(OR($B100="",$C100&lt;=0,$D100&lt;0,$F100="",$K100="",COUNTIFS($A$9:$A$108,$A100,$B$9:$B$108,$B100)&gt;1),"REVIEW","OK"))</x:f>
      </x:c>
      <x:c r="P100" s="276" t="str">
        <x:f>IF($A100="","",LOWER($A100&amp;" "&amp;$B100&amp;" "&amp;$F100&amp;" "&amp;$G100&amp;" "&amp;$L100&amp;" "&amp;$M100&amp;" "&amp;$N100))</x:f>
      </x:c>
    </x:row>
    <x:row r="101">
      <x:c r="A101" s="274"/>
      <x:c r="B101" s="274"/>
      <x:c r="C101" s="274"/>
      <x:c r="D101" s="278"/>
      <x:c r="E101" s="279" t="str">
        <x:f>IF($A101="","",$C101*$D101)</x:f>
      </x:c>
      <x:c r="F101" s="276" t="str">
        <x:f>IF($A101="","",IFERROR(VLOOKUP($B101,Setup!$A$10:$H$259,2,FALSE),""))</x:f>
      </x:c>
      <x:c r="G101" s="276" t="str">
        <x:f>IF($A101="","",IFERROR(VLOOKUP($B101,Setup!$A$10:$H$259,5,FALSE),""))</x:f>
      </x:c>
      <x:c r="H101" s="279" t="str">
        <x:f>IF($A101="","",IFERROR(VLOOKUP($B101,Setup!$A$10:$H$259,6,FALSE),""))</x:f>
      </x:c>
      <x:c r="I101" s="279" t="str">
        <x:f>IF($A101="","",$C101*$H101)</x:f>
      </x:c>
      <x:c r="J101" s="279" t="str">
        <x:f>IF($A101="","",$E101-$I101)</x:f>
      </x:c>
      <x:c r="K101" s="282" t="str">
        <x:f>IF($A101="","",IFERROR(VLOOKUP($A101,Invoices!$A$9:$X$256,2,FALSE),""))</x:f>
      </x:c>
      <x:c r="L101" s="276" t="str">
        <x:f>IF($A101="","",IFERROR(VLOOKUP($A101,Invoices!$A$9:$X$256,3,FALSE),""))</x:f>
      </x:c>
      <x:c r="M101" s="276" t="str">
        <x:f>IF($A101="","",IFERROR(VLOOKUP($A101,Invoices!$A$9:$X$256,4,FALSE),""))</x:f>
      </x:c>
      <x:c r="N101" s="276" t="str">
        <x:f>IF($A101="","",IFERROR(VLOOKUP($A101,Invoices!$A$9:$X$256,5,FALSE),""))</x:f>
      </x:c>
      <x:c r="O101" s="276" t="str">
        <x:f>IF($A101="","",IF(OR($B101="",$C101&lt;=0,$D101&lt;0,$F101="",$K101="",COUNTIFS($A$9:$A$108,$A101,$B$9:$B$108,$B101)&gt;1),"REVIEW","OK"))</x:f>
      </x:c>
      <x:c r="P101" s="276" t="str">
        <x:f>IF($A101="","",LOWER($A101&amp;" "&amp;$B101&amp;" "&amp;$F101&amp;" "&amp;$G101&amp;" "&amp;$L101&amp;" "&amp;$M101&amp;" "&amp;$N101))</x:f>
      </x:c>
    </x:row>
    <x:row r="102">
      <x:c r="A102" s="274"/>
      <x:c r="B102" s="274"/>
      <x:c r="C102" s="274"/>
      <x:c r="D102" s="278"/>
      <x:c r="E102" s="279" t="str">
        <x:f>IF($A102="","",$C102*$D102)</x:f>
      </x:c>
      <x:c r="F102" s="276" t="str">
        <x:f>IF($A102="","",IFERROR(VLOOKUP($B102,Setup!$A$10:$H$259,2,FALSE),""))</x:f>
      </x:c>
      <x:c r="G102" s="276" t="str">
        <x:f>IF($A102="","",IFERROR(VLOOKUP($B102,Setup!$A$10:$H$259,5,FALSE),""))</x:f>
      </x:c>
      <x:c r="H102" s="279" t="str">
        <x:f>IF($A102="","",IFERROR(VLOOKUP($B102,Setup!$A$10:$H$259,6,FALSE),""))</x:f>
      </x:c>
      <x:c r="I102" s="279" t="str">
        <x:f>IF($A102="","",$C102*$H102)</x:f>
      </x:c>
      <x:c r="J102" s="279" t="str">
        <x:f>IF($A102="","",$E102-$I102)</x:f>
      </x:c>
      <x:c r="K102" s="282" t="str">
        <x:f>IF($A102="","",IFERROR(VLOOKUP($A102,Invoices!$A$9:$X$256,2,FALSE),""))</x:f>
      </x:c>
      <x:c r="L102" s="276" t="str">
        <x:f>IF($A102="","",IFERROR(VLOOKUP($A102,Invoices!$A$9:$X$256,3,FALSE),""))</x:f>
      </x:c>
      <x:c r="M102" s="276" t="str">
        <x:f>IF($A102="","",IFERROR(VLOOKUP($A102,Invoices!$A$9:$X$256,4,FALSE),""))</x:f>
      </x:c>
      <x:c r="N102" s="276" t="str">
        <x:f>IF($A102="","",IFERROR(VLOOKUP($A102,Invoices!$A$9:$X$256,5,FALSE),""))</x:f>
      </x:c>
      <x:c r="O102" s="276" t="str">
        <x:f>IF($A102="","",IF(OR($B102="",$C102&lt;=0,$D102&lt;0,$F102="",$K102="",COUNTIFS($A$9:$A$108,$A102,$B$9:$B$108,$B102)&gt;1),"REVIEW","OK"))</x:f>
      </x:c>
      <x:c r="P102" s="276" t="str">
        <x:f>IF($A102="","",LOWER($A102&amp;" "&amp;$B102&amp;" "&amp;$F102&amp;" "&amp;$G102&amp;" "&amp;$L102&amp;" "&amp;$M102&amp;" "&amp;$N102))</x:f>
      </x:c>
    </x:row>
    <x:row r="103">
      <x:c r="A103" s="274"/>
      <x:c r="B103" s="274"/>
      <x:c r="C103" s="274"/>
      <x:c r="D103" s="278"/>
      <x:c r="E103" s="279" t="str">
        <x:f>IF($A103="","",$C103*$D103)</x:f>
      </x:c>
      <x:c r="F103" s="276" t="str">
        <x:f>IF($A103="","",IFERROR(VLOOKUP($B103,Setup!$A$10:$H$259,2,FALSE),""))</x:f>
      </x:c>
      <x:c r="G103" s="276" t="str">
        <x:f>IF($A103="","",IFERROR(VLOOKUP($B103,Setup!$A$10:$H$259,5,FALSE),""))</x:f>
      </x:c>
      <x:c r="H103" s="279" t="str">
        <x:f>IF($A103="","",IFERROR(VLOOKUP($B103,Setup!$A$10:$H$259,6,FALSE),""))</x:f>
      </x:c>
      <x:c r="I103" s="279" t="str">
        <x:f>IF($A103="","",$C103*$H103)</x:f>
      </x:c>
      <x:c r="J103" s="279" t="str">
        <x:f>IF($A103="","",$E103-$I103)</x:f>
      </x:c>
      <x:c r="K103" s="282" t="str">
        <x:f>IF($A103="","",IFERROR(VLOOKUP($A103,Invoices!$A$9:$X$256,2,FALSE),""))</x:f>
      </x:c>
      <x:c r="L103" s="276" t="str">
        <x:f>IF($A103="","",IFERROR(VLOOKUP($A103,Invoices!$A$9:$X$256,3,FALSE),""))</x:f>
      </x:c>
      <x:c r="M103" s="276" t="str">
        <x:f>IF($A103="","",IFERROR(VLOOKUP($A103,Invoices!$A$9:$X$256,4,FALSE),""))</x:f>
      </x:c>
      <x:c r="N103" s="276" t="str">
        <x:f>IF($A103="","",IFERROR(VLOOKUP($A103,Invoices!$A$9:$X$256,5,FALSE),""))</x:f>
      </x:c>
      <x:c r="O103" s="276" t="str">
        <x:f>IF($A103="","",IF(OR($B103="",$C103&lt;=0,$D103&lt;0,$F103="",$K103="",COUNTIFS($A$9:$A$108,$A103,$B$9:$B$108,$B103)&gt;1),"REVIEW","OK"))</x:f>
      </x:c>
      <x:c r="P103" s="276" t="str">
        <x:f>IF($A103="","",LOWER($A103&amp;" "&amp;$B103&amp;" "&amp;$F103&amp;" "&amp;$G103&amp;" "&amp;$L103&amp;" "&amp;$M103&amp;" "&amp;$N103))</x:f>
      </x:c>
    </x:row>
    <x:row r="104">
      <x:c r="A104" s="274"/>
      <x:c r="B104" s="274"/>
      <x:c r="C104" s="274"/>
      <x:c r="D104" s="278"/>
      <x:c r="E104" s="279" t="str">
        <x:f>IF($A104="","",$C104*$D104)</x:f>
      </x:c>
      <x:c r="F104" s="276" t="str">
        <x:f>IF($A104="","",IFERROR(VLOOKUP($B104,Setup!$A$10:$H$259,2,FALSE),""))</x:f>
      </x:c>
      <x:c r="G104" s="276" t="str">
        <x:f>IF($A104="","",IFERROR(VLOOKUP($B104,Setup!$A$10:$H$259,5,FALSE),""))</x:f>
      </x:c>
      <x:c r="H104" s="279" t="str">
        <x:f>IF($A104="","",IFERROR(VLOOKUP($B104,Setup!$A$10:$H$259,6,FALSE),""))</x:f>
      </x:c>
      <x:c r="I104" s="279" t="str">
        <x:f>IF($A104="","",$C104*$H104)</x:f>
      </x:c>
      <x:c r="J104" s="279" t="str">
        <x:f>IF($A104="","",$E104-$I104)</x:f>
      </x:c>
      <x:c r="K104" s="282" t="str">
        <x:f>IF($A104="","",IFERROR(VLOOKUP($A104,Invoices!$A$9:$X$256,2,FALSE),""))</x:f>
      </x:c>
      <x:c r="L104" s="276" t="str">
        <x:f>IF($A104="","",IFERROR(VLOOKUP($A104,Invoices!$A$9:$X$256,3,FALSE),""))</x:f>
      </x:c>
      <x:c r="M104" s="276" t="str">
        <x:f>IF($A104="","",IFERROR(VLOOKUP($A104,Invoices!$A$9:$X$256,4,FALSE),""))</x:f>
      </x:c>
      <x:c r="N104" s="276" t="str">
        <x:f>IF($A104="","",IFERROR(VLOOKUP($A104,Invoices!$A$9:$X$256,5,FALSE),""))</x:f>
      </x:c>
      <x:c r="O104" s="276" t="str">
        <x:f>IF($A104="","",IF(OR($B104="",$C104&lt;=0,$D104&lt;0,$F104="",$K104="",COUNTIFS($A$9:$A$108,$A104,$B$9:$B$108,$B104)&gt;1),"REVIEW","OK"))</x:f>
      </x:c>
      <x:c r="P104" s="276" t="str">
        <x:f>IF($A104="","",LOWER($A104&amp;" "&amp;$B104&amp;" "&amp;$F104&amp;" "&amp;$G104&amp;" "&amp;$L104&amp;" "&amp;$M104&amp;" "&amp;$N104))</x:f>
      </x:c>
    </x:row>
    <x:row r="105">
      <x:c r="A105" s="274"/>
      <x:c r="B105" s="274"/>
      <x:c r="C105" s="274"/>
      <x:c r="D105" s="278"/>
      <x:c r="E105" s="279" t="str">
        <x:f>IF($A105="","",$C105*$D105)</x:f>
      </x:c>
      <x:c r="F105" s="276" t="str">
        <x:f>IF($A105="","",IFERROR(VLOOKUP($B105,Setup!$A$10:$H$259,2,FALSE),""))</x:f>
      </x:c>
      <x:c r="G105" s="276" t="str">
        <x:f>IF($A105="","",IFERROR(VLOOKUP($B105,Setup!$A$10:$H$259,5,FALSE),""))</x:f>
      </x:c>
      <x:c r="H105" s="279" t="str">
        <x:f>IF($A105="","",IFERROR(VLOOKUP($B105,Setup!$A$10:$H$259,6,FALSE),""))</x:f>
      </x:c>
      <x:c r="I105" s="279" t="str">
        <x:f>IF($A105="","",$C105*$H105)</x:f>
      </x:c>
      <x:c r="J105" s="279" t="str">
        <x:f>IF($A105="","",$E105-$I105)</x:f>
      </x:c>
      <x:c r="K105" s="282" t="str">
        <x:f>IF($A105="","",IFERROR(VLOOKUP($A105,Invoices!$A$9:$X$256,2,FALSE),""))</x:f>
      </x:c>
      <x:c r="L105" s="276" t="str">
        <x:f>IF($A105="","",IFERROR(VLOOKUP($A105,Invoices!$A$9:$X$256,3,FALSE),""))</x:f>
      </x:c>
      <x:c r="M105" s="276" t="str">
        <x:f>IF($A105="","",IFERROR(VLOOKUP($A105,Invoices!$A$9:$X$256,4,FALSE),""))</x:f>
      </x:c>
      <x:c r="N105" s="276" t="str">
        <x:f>IF($A105="","",IFERROR(VLOOKUP($A105,Invoices!$A$9:$X$256,5,FALSE),""))</x:f>
      </x:c>
      <x:c r="O105" s="276" t="str">
        <x:f>IF($A105="","",IF(OR($B105="",$C105&lt;=0,$D105&lt;0,$F105="",$K105="",COUNTIFS($A$9:$A$108,$A105,$B$9:$B$108,$B105)&gt;1),"REVIEW","OK"))</x:f>
      </x:c>
      <x:c r="P105" s="276" t="str">
        <x:f>IF($A105="","",LOWER($A105&amp;" "&amp;$B105&amp;" "&amp;$F105&amp;" "&amp;$G105&amp;" "&amp;$L105&amp;" "&amp;$M105&amp;" "&amp;$N105))</x:f>
      </x:c>
    </x:row>
    <x:row r="106">
      <x:c r="A106" s="274"/>
      <x:c r="B106" s="274"/>
      <x:c r="C106" s="274"/>
      <x:c r="D106" s="278"/>
      <x:c r="E106" s="279" t="str">
        <x:f>IF($A106="","",$C106*$D106)</x:f>
      </x:c>
      <x:c r="F106" s="276" t="str">
        <x:f>IF($A106="","",IFERROR(VLOOKUP($B106,Setup!$A$10:$H$259,2,FALSE),""))</x:f>
      </x:c>
      <x:c r="G106" s="276" t="str">
        <x:f>IF($A106="","",IFERROR(VLOOKUP($B106,Setup!$A$10:$H$259,5,FALSE),""))</x:f>
      </x:c>
      <x:c r="H106" s="279" t="str">
        <x:f>IF($A106="","",IFERROR(VLOOKUP($B106,Setup!$A$10:$H$259,6,FALSE),""))</x:f>
      </x:c>
      <x:c r="I106" s="279" t="str">
        <x:f>IF($A106="","",$C106*$H106)</x:f>
      </x:c>
      <x:c r="J106" s="279" t="str">
        <x:f>IF($A106="","",$E106-$I106)</x:f>
      </x:c>
      <x:c r="K106" s="282" t="str">
        <x:f>IF($A106="","",IFERROR(VLOOKUP($A106,Invoices!$A$9:$X$256,2,FALSE),""))</x:f>
      </x:c>
      <x:c r="L106" s="276" t="str">
        <x:f>IF($A106="","",IFERROR(VLOOKUP($A106,Invoices!$A$9:$X$256,3,FALSE),""))</x:f>
      </x:c>
      <x:c r="M106" s="276" t="str">
        <x:f>IF($A106="","",IFERROR(VLOOKUP($A106,Invoices!$A$9:$X$256,4,FALSE),""))</x:f>
      </x:c>
      <x:c r="N106" s="276" t="str">
        <x:f>IF($A106="","",IFERROR(VLOOKUP($A106,Invoices!$A$9:$X$256,5,FALSE),""))</x:f>
      </x:c>
      <x:c r="O106" s="276" t="str">
        <x:f>IF($A106="","",IF(OR($B106="",$C106&lt;=0,$D106&lt;0,$F106="",$K106="",COUNTIFS($A$9:$A$108,$A106,$B$9:$B$108,$B106)&gt;1),"REVIEW","OK"))</x:f>
      </x:c>
      <x:c r="P106" s="276" t="str">
        <x:f>IF($A106="","",LOWER($A106&amp;" "&amp;$B106&amp;" "&amp;$F106&amp;" "&amp;$G106&amp;" "&amp;$L106&amp;" "&amp;$M106&amp;" "&amp;$N106))</x:f>
      </x:c>
    </x:row>
    <x:row r="107">
      <x:c r="A107" s="274"/>
      <x:c r="B107" s="274"/>
      <x:c r="C107" s="274"/>
      <x:c r="D107" s="278"/>
      <x:c r="E107" s="279" t="str">
        <x:f>IF($A107="","",$C107*$D107)</x:f>
      </x:c>
      <x:c r="F107" s="276" t="str">
        <x:f>IF($A107="","",IFERROR(VLOOKUP($B107,Setup!$A$10:$H$259,2,FALSE),""))</x:f>
      </x:c>
      <x:c r="G107" s="276" t="str">
        <x:f>IF($A107="","",IFERROR(VLOOKUP($B107,Setup!$A$10:$H$259,5,FALSE),""))</x:f>
      </x:c>
      <x:c r="H107" s="279" t="str">
        <x:f>IF($A107="","",IFERROR(VLOOKUP($B107,Setup!$A$10:$H$259,6,FALSE),""))</x:f>
      </x:c>
      <x:c r="I107" s="279" t="str">
        <x:f>IF($A107="","",$C107*$H107)</x:f>
      </x:c>
      <x:c r="J107" s="279" t="str">
        <x:f>IF($A107="","",$E107-$I107)</x:f>
      </x:c>
      <x:c r="K107" s="282" t="str">
        <x:f>IF($A107="","",IFERROR(VLOOKUP($A107,Invoices!$A$9:$X$256,2,FALSE),""))</x:f>
      </x:c>
      <x:c r="L107" s="276" t="str">
        <x:f>IF($A107="","",IFERROR(VLOOKUP($A107,Invoices!$A$9:$X$256,3,FALSE),""))</x:f>
      </x:c>
      <x:c r="M107" s="276" t="str">
        <x:f>IF($A107="","",IFERROR(VLOOKUP($A107,Invoices!$A$9:$X$256,4,FALSE),""))</x:f>
      </x:c>
      <x:c r="N107" s="276" t="str">
        <x:f>IF($A107="","",IFERROR(VLOOKUP($A107,Invoices!$A$9:$X$256,5,FALSE),""))</x:f>
      </x:c>
      <x:c r="O107" s="276" t="str">
        <x:f>IF($A107="","",IF(OR($B107="",$C107&lt;=0,$D107&lt;0,$F107="",$K107="",COUNTIFS($A$9:$A$108,$A107,$B$9:$B$108,$B107)&gt;1),"REVIEW","OK"))</x:f>
      </x:c>
      <x:c r="P107" s="276" t="str">
        <x:f>IF($A107="","",LOWER($A107&amp;" "&amp;$B107&amp;" "&amp;$F107&amp;" "&amp;$G107&amp;" "&amp;$L107&amp;" "&amp;$M107&amp;" "&amp;$N107))</x:f>
      </x:c>
    </x:row>
    <x:row r="108">
      <x:c r="A108" s="275"/>
      <x:c r="B108" s="275"/>
      <x:c r="C108" s="275"/>
      <x:c r="D108" s="280"/>
      <x:c r="E108" s="281" t="str">
        <x:f>IF($A108="","",$C108*$D108)</x:f>
      </x:c>
      <x:c r="F108" s="277" t="str">
        <x:f>IF($A108="","",IFERROR(VLOOKUP($B108,Setup!$A$10:$H$259,2,FALSE),""))</x:f>
      </x:c>
      <x:c r="G108" s="277" t="str">
        <x:f>IF($A108="","",IFERROR(VLOOKUP($B108,Setup!$A$10:$H$259,5,FALSE),""))</x:f>
      </x:c>
      <x:c r="H108" s="281" t="str">
        <x:f>IF($A108="","",IFERROR(VLOOKUP($B108,Setup!$A$10:$H$259,6,FALSE),""))</x:f>
      </x:c>
      <x:c r="I108" s="281" t="str">
        <x:f>IF($A108="","",$C108*$H108)</x:f>
      </x:c>
      <x:c r="J108" s="281" t="str">
        <x:f>IF($A108="","",$E108-$I108)</x:f>
      </x:c>
      <x:c r="K108" s="283" t="str">
        <x:f>IF($A108="","",IFERROR(VLOOKUP($A108,Invoices!$A$9:$X$256,2,FALSE),""))</x:f>
      </x:c>
      <x:c r="L108" s="277" t="str">
        <x:f>IF($A108="","",IFERROR(VLOOKUP($A108,Invoices!$A$9:$X$256,3,FALSE),""))</x:f>
      </x:c>
      <x:c r="M108" s="277" t="str">
        <x:f>IF($A108="","",IFERROR(VLOOKUP($A108,Invoices!$A$9:$X$256,4,FALSE),""))</x:f>
      </x:c>
      <x:c r="N108" s="277" t="str">
        <x:f>IF($A108="","",IFERROR(VLOOKUP($A108,Invoices!$A$9:$X$256,5,FALSE),""))</x:f>
      </x:c>
      <x:c r="O108" s="277" t="str">
        <x:f>IF($A108="","",IF(OR($B108="",$C108&lt;=0,$D108&lt;0,$F108="",$K108="",COUNTIFS($A$9:$A$108,$A108,$B$9:$B$108,$B108)&gt;1),"REVIEW","OK"))</x:f>
      </x:c>
      <x:c r="P108" s="277" t="str">
        <x:f>IF($A108="","",LOWER($A108&amp;" "&amp;$B108&amp;" "&amp;$F108&amp;" "&amp;$G108&amp;" "&amp;$L108&amp;" "&amp;$M108&amp;" "&amp;$N108))</x:f>
      </x:c>
    </x:row>
  </x:sheetData>
  <x:mergeCells>
    <x:mergeCell ref="C1:P1"/>
    <x:mergeCell ref="C2:P2"/>
    <x:mergeCell ref="B5:E5"/>
    <x:mergeCell ref="G5:H5"/>
    <x:mergeCell ref="J5:K5"/>
    <x:mergeCell ref="M5:N5"/>
    <x:mergeCell ref="O5:P5"/>
    <x:mergeCell ref="A7:D7"/>
    <x:mergeCell ref="E7:J7"/>
    <x:mergeCell ref="K7:N7"/>
    <x:mergeCell ref="O7:P7"/>
    <x:mergeCell ref="A1:B1"/>
    <x:mergeCell ref="A2:B2"/>
  </x:mergeCells>
  <x:conditionalFormatting sqref="O9:O108">
    <x:cfRule type="expression" dxfId="6" priority="1">
      <x:formula>$O9="OK"</x:formula>
    </x:cfRule>
    <x:cfRule type="expression" dxfId="7" priority="2">
      <x:formula>$O9="REVIEW"</x:formula>
    </x:cfRule>
  </x:conditionalFormatting>
  <x:dataValidations count="4">
    <x:dataValidation type="list" sqref="B9:B108">
      <x:formula1>Setup!$A$10:$A$259</x:formula1>
    </x:dataValidation>
    <x:dataValidation type="list" sqref="G5:H5">
      <x:formula1>Setup!$A$44:$A$93</x:formula1>
    </x:dataValidation>
    <x:dataValidation type="list" sqref="J5:K5">
      <x:formula1>"All,Seltzer,Midnight Drift,Organic Line,The Drip"</x:formula1>
    </x:dataValidation>
    <x:dataValidation type="list" sqref="M5:N5">
      <x:formula1>"All,OK,REVIEW"</x:formula1>
    </x:dataValidation>
  </x:dataValidations>
  <x:pageMargins left="0.7" right="0.7" top="0.75" bottom="0.75" header="0.3" footer="0.3"/>
  <x:drawing xmlns:r="http://schemas.openxmlformats.org/officeDocument/2006/relationships" r:id="R6f57e3ba17cf4ca8"/>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3" hidden="0" customWidth="1"/>
    <x:col min="4" max="4" width="14" hidden="0" customWidth="1"/>
    <x:col min="5" max="5" width="14" hidden="0" customWidth="1"/>
    <x:col min="6" max="6" width="14" hidden="0" customWidth="1"/>
    <x:col min="7" max="7" width="13" hidden="0" customWidth="1"/>
    <x:col min="8" max="8" width="14" hidden="0" customWidth="1"/>
    <x:col min="9" max="9" width="13" hidden="0" customWidth="1"/>
    <x:col min="10" max="10" width="11" hidden="0" customWidth="1"/>
    <x:col min="11" max="11" width="11" hidden="0" customWidth="1"/>
    <x:col min="12" max="12" width="18" hidden="0" customWidth="1"/>
    <x:col min="13" max="13" width="11" hidden="0" customWidth="1"/>
    <x:col min="14" max="14" width="18" hidden="0" customWidth="1"/>
  </x:cols>
  <x:sheetData>
    <x:row r="1" ht="25" customHeight="1">
      <x:c r="A1" s="765" t="str">
        <x:v>LAGOM</x:v>
      </x:c>
      <x:c r="B1" s="765"/>
      <x:c r="C1" s="291" t="str">
        <x:v>ACCOUNTS RECEIVABLE</x:v>
      </x:c>
      <x:c r="D1" s="291"/>
      <x:c r="E1" s="291"/>
      <x:c r="F1" s="291"/>
      <x:c r="G1" s="291"/>
      <x:c r="H1" s="291"/>
      <x:c r="I1" s="291"/>
      <x:c r="J1" s="291"/>
      <x:c r="K1" s="291"/>
      <x:c r="L1" s="291"/>
      <x:c r="M1" s="291"/>
      <x:c r="N1" s="291"/>
    </x:row>
    <x:row r="2" ht="25" customHeight="1">
      <x:c r="A2" s="767" t="str">
        <x:v>NATURALS</x:v>
      </x:c>
      <x:c r="B2" s="767"/>
      <x:c r="C2" s="293" t="str">
        <x:v>Collections work queue derived from the invoice ledger. Review open balances and prioritize by aging.</x:v>
      </x:c>
      <x:c r="D2" s="293"/>
      <x:c r="E2" s="293"/>
      <x:c r="F2" s="293"/>
      <x:c r="G2" s="293"/>
      <x:c r="H2" s="293"/>
      <x:c r="I2" s="293"/>
      <x:c r="J2" s="293"/>
      <x:c r="K2" s="293"/>
      <x:c r="L2" s="293"/>
      <x:c r="M2" s="293"/>
      <x:c r="N2" s="293"/>
    </x:row>
    <x:row r="3" ht="6" customHeight="1">
      <x:c r="A3" s="289"/>
      <x:c r="B3" s="289"/>
      <x:c r="C3" s="289"/>
      <x:c r="D3" s="289"/>
      <x:c r="E3" s="289"/>
      <x:c r="F3" s="289"/>
      <x:c r="G3" s="289"/>
      <x:c r="H3" s="289"/>
      <x:c r="I3" s="289"/>
      <x:c r="J3" s="289"/>
      <x:c r="K3" s="289"/>
      <x:c r="L3" s="289"/>
      <x:c r="M3" s="289"/>
      <x:c r="N3" s="289"/>
    </x:row>
    <x:row r="4">
      <x:c r="A4" s="294"/>
      <x:c r="B4" s="294"/>
      <x:c r="C4" s="294"/>
      <x:c r="D4" s="294"/>
      <x:c r="E4" s="294"/>
      <x:c r="F4" s="294"/>
      <x:c r="G4" s="294"/>
      <x:c r="H4" s="294"/>
      <x:c r="I4" s="294"/>
      <x:c r="J4" s="294"/>
      <x:c r="K4" s="294"/>
      <x:c r="L4" s="294"/>
      <x:c r="M4" s="294"/>
      <x:c r="N4" s="294"/>
    </x:row>
    <x:row r="5" ht="28" customHeight="1">
      <x:c r="A5" s="289" t="str">
        <x:v>SEARCH</x:v>
      </x:c>
      <x:c r="B5" s="300" t="str">
        <x:v>Search account or invoice…</x:v>
      </x:c>
      <x:c r="C5" s="301"/>
      <x:c r="D5" s="302"/>
      <x:c r="E5" s="289" t="str">
        <x:v>AGING</x:v>
      </x:c>
      <x:c r="F5" s="309" t="str">
        <x:v>All Open</x:v>
      </x:c>
      <x:c r="G5" s="310"/>
      <x:c r="H5" s="289" t="str">
        <x:v>REP</x:v>
      </x:c>
      <x:c r="I5" s="309" t="str">
        <x:v>All</x:v>
      </x:c>
      <x:c r="J5" s="310"/>
      <x:c r="K5" s="313" t="str">
        <x:v>Default workflow: open balances, highest urgency first</x:v>
      </x:c>
      <x:c r="L5" s="313"/>
      <x:c r="M5" s="313"/>
      <x:c r="N5" s="313"/>
    </x:row>
    <x:row r="6">
      <x:c r="A6" s="316" t="str">
        <x:v>OPEN AR</x:v>
      </x:c>
      <x:c r="B6" s="317" t="n">
        <x:f>SUM($H$9:$H$256)</x:f>
        <x:v>0</x:v>
      </x:c>
      <x:c r="C6" s="316"/>
      <x:c r="D6" s="316" t="str">
        <x:v>OPEN INVOICES</x:v>
      </x:c>
      <x:c r="E6" s="316" t="n">
        <x:f>COUNTIF($H$9:$H$256,"&gt;0")</x:f>
        <x:v>0</x:v>
      </x:c>
      <x:c r="F6" s="316"/>
      <x:c r="G6" s="316" t="str">
        <x:v>90+ EXPOSURE</x:v>
      </x:c>
      <x:c r="H6" s="317" t="n">
        <x:f>SUMIF($K$9:$K$256,"90+",$H$9:$H$256)</x:f>
        <x:v>0</x:v>
      </x:c>
      <x:c r="I6" s="316"/>
      <x:c r="J6" s="316"/>
      <x:c r="K6" s="316"/>
      <x:c r="L6" s="316"/>
      <x:c r="M6" s="316"/>
      <x:c r="N6" s="316"/>
    </x:row>
    <x:row r="8" ht="30" customHeight="1">
      <x:c r="A8" s="322" t="str">
        <x:v>Invoice #</x:v>
      </x:c>
      <x:c r="B8" s="322" t="str">
        <x:v>Account</x:v>
      </x:c>
      <x:c r="C8" s="322" t="str">
        <x:v>Sales Rep</x:v>
      </x:c>
      <x:c r="D8" s="322" t="str">
        <x:v>Invoice Date</x:v>
      </x:c>
      <x:c r="E8" s="322" t="str">
        <x:v>Due Date</x:v>
      </x:c>
      <x:c r="F8" s="322" t="str">
        <x:v>Invoice Revenue</x:v>
      </x:c>
      <x:c r="G8" s="322" t="str">
        <x:v>Amount Paid</x:v>
      </x:c>
      <x:c r="H8" s="322" t="str">
        <x:v>Balance Due</x:v>
      </x:c>
      <x:c r="I8" s="322" t="str">
        <x:v>Payment Status</x:v>
      </x:c>
      <x:c r="J8" s="322" t="str">
        <x:v>Days Past Due</x:v>
      </x:c>
      <x:c r="K8" s="322" t="str">
        <x:v>Aging</x:v>
      </x:c>
      <x:c r="L8" s="322" t="str">
        <x:v>Action</x:v>
      </x:c>
      <x:c r="M8" s="322" t="str">
        <x:v>QA Status</x:v>
      </x:c>
      <x:c r="N8" s="322" t="str">
        <x:v>Search Key</x:v>
      </x:c>
    </x:row>
    <x:row r="9">
      <x:c r="A9" s="325" t="str">
        <x:f>IF(Invoices!$A9="","",Invoices!$A9)</x:f>
        <x:v>1088</x:v>
      </x:c>
      <x:c r="B9" s="325" t="str">
        <x:f>IF($A9="","",Invoices!$C9)</x:f>
        <x:v>Wayzata Smoke Shop &amp; Vape</x:v>
      </x:c>
      <x:c r="C9" s="325" t="str">
        <x:f>IF($A9="","",Invoices!$D9)</x:f>
        <x:v>Tito</x:v>
      </x:c>
      <x:c r="D9" s="327" t="n">
        <x:f>IF($A9="","",Invoices!$B9)</x:f>
        <x:v>46064</x:v>
      </x:c>
      <x:c r="E9" s="327" t="n">
        <x:f>IF($A9="","",Invoices!$R9)</x:f>
        <x:v>46064</x:v>
      </x:c>
      <x:c r="F9" s="329" t="n">
        <x:f>IF($A9="","",Invoices!$L9)</x:f>
        <x:v>291.96</x:v>
      </x:c>
      <x:c r="G9" s="329" t="n">
        <x:f>IF($A9="","",Invoices!$G9)</x:f>
        <x:v>291.96</x:v>
      </x:c>
      <x:c r="H9" s="329" t="n">
        <x:f>IF($A9="","",Invoices!$Q9)</x:f>
        <x:v>0</x:v>
      </x:c>
      <x:c r="I9" s="325" t="str">
        <x:f>IF($A9="","",Invoices!$S9)</x:f>
        <x:v>Paid</x:v>
      </x:c>
      <x:c r="J9" s="325" t="n">
        <x:f>IF($A9="","",Invoices!$T9)</x:f>
        <x:v>0</x:v>
      </x:c>
      <x:c r="K9" s="325" t="str">
        <x:f>IF($A9="","",Invoices!$U9)</x:f>
        <x:v>Closed</x:v>
      </x:c>
      <x:c r="L9" s="325" t="str">
        <x:f>IF($A9="","",IF($H9&lt;=0,"Closed",IF($K9="Current","Monitor",IF($K9="1-30","Follow up",IF($K9="31-60","Escalate",IF($K9="61-90","Urgent","Immediate action"))))))</x:f>
        <x:v>Closed</x:v>
      </x:c>
      <x:c r="M9" s="325" t="str">
        <x:f>IF($A9="","",Invoices!$W9)</x:f>
        <x:v>OK</x:v>
      </x:c>
      <x:c r="N9" s="325" t="str">
        <x:f>IF($A9="","",LOWER($A9&amp;" "&amp;$B9&amp;" "&amp;$C9&amp;" "&amp;$I9&amp;" "&amp;$K9&amp;" "&amp;$L9))</x:f>
        <x:v>1088 wayzata smoke shop &amp; vape tito paid closed closed</x:v>
      </x:c>
    </x:row>
    <x:row r="10">
      <x:c r="A10" s="325" t="str">
        <x:f>IF(Invoices!$A10="","",Invoices!$A10)</x:f>
        <x:v>1089</x:v>
      </x:c>
      <x:c r="B10" s="325" t="str">
        <x:f>IF($A10="","",Invoices!$C10)</x:f>
        <x:v>Long Lake Orono Smoke Shop</x:v>
      </x:c>
      <x:c r="C10" s="325" t="str">
        <x:f>IF($A10="","",Invoices!$D10)</x:f>
        <x:v>Tito</x:v>
      </x:c>
      <x:c r="D10" s="327" t="n">
        <x:f>IF($A10="","",Invoices!$B10)</x:f>
        <x:v>46064</x:v>
      </x:c>
      <x:c r="E10" s="327" t="n">
        <x:f>IF($A10="","",Invoices!$R10)</x:f>
        <x:v>46064</x:v>
      </x:c>
      <x:c r="F10" s="329" t="n">
        <x:f>IF($A10="","",Invoices!$L10)</x:f>
        <x:v>291.96</x:v>
      </x:c>
      <x:c r="G10" s="329" t="n">
        <x:f>IF($A10="","",Invoices!$G10)</x:f>
        <x:v>291.96</x:v>
      </x:c>
      <x:c r="H10" s="329" t="n">
        <x:f>IF($A10="","",Invoices!$Q10)</x:f>
        <x:v>0</x:v>
      </x:c>
      <x:c r="I10" s="325" t="str">
        <x:f>IF($A10="","",Invoices!$S10)</x:f>
        <x:v>Paid</x:v>
      </x:c>
      <x:c r="J10" s="325" t="n">
        <x:f>IF($A10="","",Invoices!$T10)</x:f>
        <x:v>0</x:v>
      </x:c>
      <x:c r="K10" s="325" t="str">
        <x:f>IF($A10="","",Invoices!$U10)</x:f>
        <x:v>Closed</x:v>
      </x:c>
      <x:c r="L10" s="325" t="str">
        <x:f>IF($A10="","",IF($H10&lt;=0,"Closed",IF($K10="Current","Monitor",IF($K10="1-30","Follow up",IF($K10="31-60","Escalate",IF($K10="61-90","Urgent","Immediate action"))))))</x:f>
        <x:v>Closed</x:v>
      </x:c>
      <x:c r="M10" s="325" t="str">
        <x:f>IF($A10="","",Invoices!$W10)</x:f>
        <x:v>OK</x:v>
      </x:c>
      <x:c r="N10" s="325" t="str">
        <x:f>IF($A10="","",LOWER($A10&amp;" "&amp;$B10&amp;" "&amp;$C10&amp;" "&amp;$I10&amp;" "&amp;$K10&amp;" "&amp;$L10))</x:f>
        <x:v>1089 long lake orono smoke shop tito paid closed closed</x:v>
      </x:c>
    </x:row>
    <x:row r="11">
      <x:c r="A11" s="325" t="str">
        <x:f>IF(Invoices!$A11="","",Invoices!$A11)</x:f>
      </x:c>
      <x:c r="B11" s="325" t="str">
        <x:f>IF($A11="","",Invoices!$C11)</x:f>
      </x:c>
      <x:c r="C11" s="325" t="str">
        <x:f>IF($A11="","",Invoices!$D11)</x:f>
      </x:c>
      <x:c r="D11" s="327" t="str">
        <x:f>IF($A11="","",Invoices!$B11)</x:f>
      </x:c>
      <x:c r="E11" s="327" t="str">
        <x:f>IF($A11="","",Invoices!$R11)</x:f>
      </x:c>
      <x:c r="F11" s="329" t="str">
        <x:f>IF($A11="","",Invoices!$L11)</x:f>
      </x:c>
      <x:c r="G11" s="329" t="str">
        <x:f>IF($A11="","",Invoices!$G11)</x:f>
      </x:c>
      <x:c r="H11" s="329" t="str">
        <x:f>IF($A11="","",Invoices!$Q11)</x:f>
      </x:c>
      <x:c r="I11" s="325" t="str">
        <x:f>IF($A11="","",Invoices!$S11)</x:f>
      </x:c>
      <x:c r="J11" s="325" t="str">
        <x:f>IF($A11="","",Invoices!$T11)</x:f>
      </x:c>
      <x:c r="K11" s="325" t="str">
        <x:f>IF($A11="","",Invoices!$U11)</x:f>
      </x:c>
      <x:c r="L11" s="325" t="str">
        <x:f>IF($A11="","",IF($H11&lt;=0,"Closed",IF($K11="Current","Monitor",IF($K11="1-30","Follow up",IF($K11="31-60","Escalate",IF($K11="61-90","Urgent","Immediate action"))))))</x:f>
      </x:c>
      <x:c r="M11" s="325" t="str">
        <x:f>IF($A11="","",Invoices!$W11)</x:f>
      </x:c>
      <x:c r="N11" s="325" t="str">
        <x:f>IF($A11="","",LOWER($A11&amp;" "&amp;$B11&amp;" "&amp;$C11&amp;" "&amp;$I11&amp;" "&amp;$K11&amp;" "&amp;$L11))</x:f>
      </x:c>
    </x:row>
    <x:row r="12">
      <x:c r="A12" s="325" t="str">
        <x:f>IF(Invoices!$A12="","",Invoices!$A12)</x:f>
      </x:c>
      <x:c r="B12" s="325" t="str">
        <x:f>IF($A12="","",Invoices!$C12)</x:f>
      </x:c>
      <x:c r="C12" s="325" t="str">
        <x:f>IF($A12="","",Invoices!$D12)</x:f>
      </x:c>
      <x:c r="D12" s="327" t="str">
        <x:f>IF($A12="","",Invoices!$B12)</x:f>
      </x:c>
      <x:c r="E12" s="327" t="str">
        <x:f>IF($A12="","",Invoices!$R12)</x:f>
      </x:c>
      <x:c r="F12" s="329" t="str">
        <x:f>IF($A12="","",Invoices!$L12)</x:f>
      </x:c>
      <x:c r="G12" s="329" t="str">
        <x:f>IF($A12="","",Invoices!$G12)</x:f>
      </x:c>
      <x:c r="H12" s="329" t="str">
        <x:f>IF($A12="","",Invoices!$Q12)</x:f>
      </x:c>
      <x:c r="I12" s="325" t="str">
        <x:f>IF($A12="","",Invoices!$S12)</x:f>
      </x:c>
      <x:c r="J12" s="325" t="str">
        <x:f>IF($A12="","",Invoices!$T12)</x:f>
      </x:c>
      <x:c r="K12" s="325" t="str">
        <x:f>IF($A12="","",Invoices!$U12)</x:f>
      </x:c>
      <x:c r="L12" s="325" t="str">
        <x:f>IF($A12="","",IF($H12&lt;=0,"Closed",IF($K12="Current","Monitor",IF($K12="1-30","Follow up",IF($K12="31-60","Escalate",IF($K12="61-90","Urgent","Immediate action"))))))</x:f>
      </x:c>
      <x:c r="M12" s="325" t="str">
        <x:f>IF($A12="","",Invoices!$W12)</x:f>
      </x:c>
      <x:c r="N12" s="325" t="str">
        <x:f>IF($A12="","",LOWER($A12&amp;" "&amp;$B12&amp;" "&amp;$C12&amp;" "&amp;$I12&amp;" "&amp;$K12&amp;" "&amp;$L12))</x:f>
      </x:c>
    </x:row>
    <x:row r="13">
      <x:c r="A13" s="325" t="str">
        <x:f>IF(Invoices!$A13="","",Invoices!$A13)</x:f>
      </x:c>
      <x:c r="B13" s="325" t="str">
        <x:f>IF($A13="","",Invoices!$C13)</x:f>
      </x:c>
      <x:c r="C13" s="325" t="str">
        <x:f>IF($A13="","",Invoices!$D13)</x:f>
      </x:c>
      <x:c r="D13" s="327" t="str">
        <x:f>IF($A13="","",Invoices!$B13)</x:f>
      </x:c>
      <x:c r="E13" s="327" t="str">
        <x:f>IF($A13="","",Invoices!$R13)</x:f>
      </x:c>
      <x:c r="F13" s="329" t="str">
        <x:f>IF($A13="","",Invoices!$L13)</x:f>
      </x:c>
      <x:c r="G13" s="329" t="str">
        <x:f>IF($A13="","",Invoices!$G13)</x:f>
      </x:c>
      <x:c r="H13" s="329" t="str">
        <x:f>IF($A13="","",Invoices!$Q13)</x:f>
      </x:c>
      <x:c r="I13" s="325" t="str">
        <x:f>IF($A13="","",Invoices!$S13)</x:f>
      </x:c>
      <x:c r="J13" s="325" t="str">
        <x:f>IF($A13="","",Invoices!$T13)</x:f>
      </x:c>
      <x:c r="K13" s="325" t="str">
        <x:f>IF($A13="","",Invoices!$U13)</x:f>
      </x:c>
      <x:c r="L13" s="325" t="str">
        <x:f>IF($A13="","",IF($H13&lt;=0,"Closed",IF($K13="Current","Monitor",IF($K13="1-30","Follow up",IF($K13="31-60","Escalate",IF($K13="61-90","Urgent","Immediate action"))))))</x:f>
      </x:c>
      <x:c r="M13" s="325" t="str">
        <x:f>IF($A13="","",Invoices!$W13)</x:f>
      </x:c>
      <x:c r="N13" s="325" t="str">
        <x:f>IF($A13="","",LOWER($A13&amp;" "&amp;$B13&amp;" "&amp;$C13&amp;" "&amp;$I13&amp;" "&amp;$K13&amp;" "&amp;$L13))</x:f>
      </x:c>
    </x:row>
    <x:row r="14">
      <x:c r="A14" s="325" t="str">
        <x:f>IF(Invoices!$A14="","",Invoices!$A14)</x:f>
      </x:c>
      <x:c r="B14" s="325" t="str">
        <x:f>IF($A14="","",Invoices!$C14)</x:f>
      </x:c>
      <x:c r="C14" s="325" t="str">
        <x:f>IF($A14="","",Invoices!$D14)</x:f>
      </x:c>
      <x:c r="D14" s="327" t="str">
        <x:f>IF($A14="","",Invoices!$B14)</x:f>
      </x:c>
      <x:c r="E14" s="327" t="str">
        <x:f>IF($A14="","",Invoices!$R14)</x:f>
      </x:c>
      <x:c r="F14" s="329" t="str">
        <x:f>IF($A14="","",Invoices!$L14)</x:f>
      </x:c>
      <x:c r="G14" s="329" t="str">
        <x:f>IF($A14="","",Invoices!$G14)</x:f>
      </x:c>
      <x:c r="H14" s="329" t="str">
        <x:f>IF($A14="","",Invoices!$Q14)</x:f>
      </x:c>
      <x:c r="I14" s="325" t="str">
        <x:f>IF($A14="","",Invoices!$S14)</x:f>
      </x:c>
      <x:c r="J14" s="325" t="str">
        <x:f>IF($A14="","",Invoices!$T14)</x:f>
      </x:c>
      <x:c r="K14" s="325" t="str">
        <x:f>IF($A14="","",Invoices!$U14)</x:f>
      </x:c>
      <x:c r="L14" s="325" t="str">
        <x:f>IF($A14="","",IF($H14&lt;=0,"Closed",IF($K14="Current","Monitor",IF($K14="1-30","Follow up",IF($K14="31-60","Escalate",IF($K14="61-90","Urgent","Immediate action"))))))</x:f>
      </x:c>
      <x:c r="M14" s="325" t="str">
        <x:f>IF($A14="","",Invoices!$W14)</x:f>
      </x:c>
      <x:c r="N14" s="325" t="str">
        <x:f>IF($A14="","",LOWER($A14&amp;" "&amp;$B14&amp;" "&amp;$C14&amp;" "&amp;$I14&amp;" "&amp;$K14&amp;" "&amp;$L14))</x:f>
      </x:c>
    </x:row>
    <x:row r="15">
      <x:c r="A15" s="325" t="str">
        <x:f>IF(Invoices!$A15="","",Invoices!$A15)</x:f>
      </x:c>
      <x:c r="B15" s="325" t="str">
        <x:f>IF($A15="","",Invoices!$C15)</x:f>
      </x:c>
      <x:c r="C15" s="325" t="str">
        <x:f>IF($A15="","",Invoices!$D15)</x:f>
      </x:c>
      <x:c r="D15" s="327" t="str">
        <x:f>IF($A15="","",Invoices!$B15)</x:f>
      </x:c>
      <x:c r="E15" s="327" t="str">
        <x:f>IF($A15="","",Invoices!$R15)</x:f>
      </x:c>
      <x:c r="F15" s="329" t="str">
        <x:f>IF($A15="","",Invoices!$L15)</x:f>
      </x:c>
      <x:c r="G15" s="329" t="str">
        <x:f>IF($A15="","",Invoices!$G15)</x:f>
      </x:c>
      <x:c r="H15" s="329" t="str">
        <x:f>IF($A15="","",Invoices!$Q15)</x:f>
      </x:c>
      <x:c r="I15" s="325" t="str">
        <x:f>IF($A15="","",Invoices!$S15)</x:f>
      </x:c>
      <x:c r="J15" s="325" t="str">
        <x:f>IF($A15="","",Invoices!$T15)</x:f>
      </x:c>
      <x:c r="K15" s="325" t="str">
        <x:f>IF($A15="","",Invoices!$U15)</x:f>
      </x:c>
      <x:c r="L15" s="325" t="str">
        <x:f>IF($A15="","",IF($H15&lt;=0,"Closed",IF($K15="Current","Monitor",IF($K15="1-30","Follow up",IF($K15="31-60","Escalate",IF($K15="61-90","Urgent","Immediate action"))))))</x:f>
      </x:c>
      <x:c r="M15" s="325" t="str">
        <x:f>IF($A15="","",Invoices!$W15)</x:f>
      </x:c>
      <x:c r="N15" s="325" t="str">
        <x:f>IF($A15="","",LOWER($A15&amp;" "&amp;$B15&amp;" "&amp;$C15&amp;" "&amp;$I15&amp;" "&amp;$K15&amp;" "&amp;$L15))</x:f>
      </x:c>
    </x:row>
    <x:row r="16">
      <x:c r="A16" s="325" t="str">
        <x:f>IF(Invoices!$A16="","",Invoices!$A16)</x:f>
      </x:c>
      <x:c r="B16" s="325" t="str">
        <x:f>IF($A16="","",Invoices!$C16)</x:f>
      </x:c>
      <x:c r="C16" s="325" t="str">
        <x:f>IF($A16="","",Invoices!$D16)</x:f>
      </x:c>
      <x:c r="D16" s="327" t="str">
        <x:f>IF($A16="","",Invoices!$B16)</x:f>
      </x:c>
      <x:c r="E16" s="327" t="str">
        <x:f>IF($A16="","",Invoices!$R16)</x:f>
      </x:c>
      <x:c r="F16" s="329" t="str">
        <x:f>IF($A16="","",Invoices!$L16)</x:f>
      </x:c>
      <x:c r="G16" s="329" t="str">
        <x:f>IF($A16="","",Invoices!$G16)</x:f>
      </x:c>
      <x:c r="H16" s="329" t="str">
        <x:f>IF($A16="","",Invoices!$Q16)</x:f>
      </x:c>
      <x:c r="I16" s="325" t="str">
        <x:f>IF($A16="","",Invoices!$S16)</x:f>
      </x:c>
      <x:c r="J16" s="325" t="str">
        <x:f>IF($A16="","",Invoices!$T16)</x:f>
      </x:c>
      <x:c r="K16" s="325" t="str">
        <x:f>IF($A16="","",Invoices!$U16)</x:f>
      </x:c>
      <x:c r="L16" s="325" t="str">
        <x:f>IF($A16="","",IF($H16&lt;=0,"Closed",IF($K16="Current","Monitor",IF($K16="1-30","Follow up",IF($K16="31-60","Escalate",IF($K16="61-90","Urgent","Immediate action"))))))</x:f>
      </x:c>
      <x:c r="M16" s="325" t="str">
        <x:f>IF($A16="","",Invoices!$W16)</x:f>
      </x:c>
      <x:c r="N16" s="325" t="str">
        <x:f>IF($A16="","",LOWER($A16&amp;" "&amp;$B16&amp;" "&amp;$C16&amp;" "&amp;$I16&amp;" "&amp;$K16&amp;" "&amp;$L16))</x:f>
      </x:c>
    </x:row>
    <x:row r="17">
      <x:c r="A17" s="325" t="str">
        <x:f>IF(Invoices!$A17="","",Invoices!$A17)</x:f>
      </x:c>
      <x:c r="B17" s="325" t="str">
        <x:f>IF($A17="","",Invoices!$C17)</x:f>
      </x:c>
      <x:c r="C17" s="325" t="str">
        <x:f>IF($A17="","",Invoices!$D17)</x:f>
      </x:c>
      <x:c r="D17" s="327" t="str">
        <x:f>IF($A17="","",Invoices!$B17)</x:f>
      </x:c>
      <x:c r="E17" s="327" t="str">
        <x:f>IF($A17="","",Invoices!$R17)</x:f>
      </x:c>
      <x:c r="F17" s="329" t="str">
        <x:f>IF($A17="","",Invoices!$L17)</x:f>
      </x:c>
      <x:c r="G17" s="329" t="str">
        <x:f>IF($A17="","",Invoices!$G17)</x:f>
      </x:c>
      <x:c r="H17" s="329" t="str">
        <x:f>IF($A17="","",Invoices!$Q17)</x:f>
      </x:c>
      <x:c r="I17" s="325" t="str">
        <x:f>IF($A17="","",Invoices!$S17)</x:f>
      </x:c>
      <x:c r="J17" s="325" t="str">
        <x:f>IF($A17="","",Invoices!$T17)</x:f>
      </x:c>
      <x:c r="K17" s="325" t="str">
        <x:f>IF($A17="","",Invoices!$U17)</x:f>
      </x:c>
      <x:c r="L17" s="325" t="str">
        <x:f>IF($A17="","",IF($H17&lt;=0,"Closed",IF($K17="Current","Monitor",IF($K17="1-30","Follow up",IF($K17="31-60","Escalate",IF($K17="61-90","Urgent","Immediate action"))))))</x:f>
      </x:c>
      <x:c r="M17" s="325" t="str">
        <x:f>IF($A17="","",Invoices!$W17)</x:f>
      </x:c>
      <x:c r="N17" s="325" t="str">
        <x:f>IF($A17="","",LOWER($A17&amp;" "&amp;$B17&amp;" "&amp;$C17&amp;" "&amp;$I17&amp;" "&amp;$K17&amp;" "&amp;$L17))</x:f>
      </x:c>
    </x:row>
    <x:row r="18">
      <x:c r="A18" s="325" t="str">
        <x:f>IF(Invoices!$A18="","",Invoices!$A18)</x:f>
      </x:c>
      <x:c r="B18" s="325" t="str">
        <x:f>IF($A18="","",Invoices!$C18)</x:f>
      </x:c>
      <x:c r="C18" s="325" t="str">
        <x:f>IF($A18="","",Invoices!$D18)</x:f>
      </x:c>
      <x:c r="D18" s="327" t="str">
        <x:f>IF($A18="","",Invoices!$B18)</x:f>
      </x:c>
      <x:c r="E18" s="327" t="str">
        <x:f>IF($A18="","",Invoices!$R18)</x:f>
      </x:c>
      <x:c r="F18" s="329" t="str">
        <x:f>IF($A18="","",Invoices!$L18)</x:f>
      </x:c>
      <x:c r="G18" s="329" t="str">
        <x:f>IF($A18="","",Invoices!$G18)</x:f>
      </x:c>
      <x:c r="H18" s="329" t="str">
        <x:f>IF($A18="","",Invoices!$Q18)</x:f>
      </x:c>
      <x:c r="I18" s="325" t="str">
        <x:f>IF($A18="","",Invoices!$S18)</x:f>
      </x:c>
      <x:c r="J18" s="325" t="str">
        <x:f>IF($A18="","",Invoices!$T18)</x:f>
      </x:c>
      <x:c r="K18" s="325" t="str">
        <x:f>IF($A18="","",Invoices!$U18)</x:f>
      </x:c>
      <x:c r="L18" s="325" t="str">
        <x:f>IF($A18="","",IF($H18&lt;=0,"Closed",IF($K18="Current","Monitor",IF($K18="1-30","Follow up",IF($K18="31-60","Escalate",IF($K18="61-90","Urgent","Immediate action"))))))</x:f>
      </x:c>
      <x:c r="M18" s="325" t="str">
        <x:f>IF($A18="","",Invoices!$W18)</x:f>
      </x:c>
      <x:c r="N18" s="325" t="str">
        <x:f>IF($A18="","",LOWER($A18&amp;" "&amp;$B18&amp;" "&amp;$C18&amp;" "&amp;$I18&amp;" "&amp;$K18&amp;" "&amp;$L18))</x:f>
      </x:c>
    </x:row>
    <x:row r="19">
      <x:c r="A19" s="325" t="str">
        <x:f>IF(Invoices!$A19="","",Invoices!$A19)</x:f>
      </x:c>
      <x:c r="B19" s="325" t="str">
        <x:f>IF($A19="","",Invoices!$C19)</x:f>
      </x:c>
      <x:c r="C19" s="325" t="str">
        <x:f>IF($A19="","",Invoices!$D19)</x:f>
      </x:c>
      <x:c r="D19" s="327" t="str">
        <x:f>IF($A19="","",Invoices!$B19)</x:f>
      </x:c>
      <x:c r="E19" s="327" t="str">
        <x:f>IF($A19="","",Invoices!$R19)</x:f>
      </x:c>
      <x:c r="F19" s="329" t="str">
        <x:f>IF($A19="","",Invoices!$L19)</x:f>
      </x:c>
      <x:c r="G19" s="329" t="str">
        <x:f>IF($A19="","",Invoices!$G19)</x:f>
      </x:c>
      <x:c r="H19" s="329" t="str">
        <x:f>IF($A19="","",Invoices!$Q19)</x:f>
      </x:c>
      <x:c r="I19" s="325" t="str">
        <x:f>IF($A19="","",Invoices!$S19)</x:f>
      </x:c>
      <x:c r="J19" s="325" t="str">
        <x:f>IF($A19="","",Invoices!$T19)</x:f>
      </x:c>
      <x:c r="K19" s="325" t="str">
        <x:f>IF($A19="","",Invoices!$U19)</x:f>
      </x:c>
      <x:c r="L19" s="325" t="str">
        <x:f>IF($A19="","",IF($H19&lt;=0,"Closed",IF($K19="Current","Monitor",IF($K19="1-30","Follow up",IF($K19="31-60","Escalate",IF($K19="61-90","Urgent","Immediate action"))))))</x:f>
      </x:c>
      <x:c r="M19" s="325" t="str">
        <x:f>IF($A19="","",Invoices!$W19)</x:f>
      </x:c>
      <x:c r="N19" s="325" t="str">
        <x:f>IF($A19="","",LOWER($A19&amp;" "&amp;$B19&amp;" "&amp;$C19&amp;" "&amp;$I19&amp;" "&amp;$K19&amp;" "&amp;$L19))</x:f>
      </x:c>
    </x:row>
    <x:row r="20">
      <x:c r="A20" s="325" t="str">
        <x:f>IF(Invoices!$A20="","",Invoices!$A20)</x:f>
      </x:c>
      <x:c r="B20" s="325" t="str">
        <x:f>IF($A20="","",Invoices!$C20)</x:f>
      </x:c>
      <x:c r="C20" s="325" t="str">
        <x:f>IF($A20="","",Invoices!$D20)</x:f>
      </x:c>
      <x:c r="D20" s="327" t="str">
        <x:f>IF($A20="","",Invoices!$B20)</x:f>
      </x:c>
      <x:c r="E20" s="327" t="str">
        <x:f>IF($A20="","",Invoices!$R20)</x:f>
      </x:c>
      <x:c r="F20" s="329" t="str">
        <x:f>IF($A20="","",Invoices!$L20)</x:f>
      </x:c>
      <x:c r="G20" s="329" t="str">
        <x:f>IF($A20="","",Invoices!$G20)</x:f>
      </x:c>
      <x:c r="H20" s="329" t="str">
        <x:f>IF($A20="","",Invoices!$Q20)</x:f>
      </x:c>
      <x:c r="I20" s="325" t="str">
        <x:f>IF($A20="","",Invoices!$S20)</x:f>
      </x:c>
      <x:c r="J20" s="325" t="str">
        <x:f>IF($A20="","",Invoices!$T20)</x:f>
      </x:c>
      <x:c r="K20" s="325" t="str">
        <x:f>IF($A20="","",Invoices!$U20)</x:f>
      </x:c>
      <x:c r="L20" s="325" t="str">
        <x:f>IF($A20="","",IF($H20&lt;=0,"Closed",IF($K20="Current","Monitor",IF($K20="1-30","Follow up",IF($K20="31-60","Escalate",IF($K20="61-90","Urgent","Immediate action"))))))</x:f>
      </x:c>
      <x:c r="M20" s="325" t="str">
        <x:f>IF($A20="","",Invoices!$W20)</x:f>
      </x:c>
      <x:c r="N20" s="325" t="str">
        <x:f>IF($A20="","",LOWER($A20&amp;" "&amp;$B20&amp;" "&amp;$C20&amp;" "&amp;$I20&amp;" "&amp;$K20&amp;" "&amp;$L20))</x:f>
      </x:c>
    </x:row>
    <x:row r="21">
      <x:c r="A21" s="325" t="str">
        <x:f>IF(Invoices!$A21="","",Invoices!$A21)</x:f>
      </x:c>
      <x:c r="B21" s="325" t="str">
        <x:f>IF($A21="","",Invoices!$C21)</x:f>
      </x:c>
      <x:c r="C21" s="325" t="str">
        <x:f>IF($A21="","",Invoices!$D21)</x:f>
      </x:c>
      <x:c r="D21" s="327" t="str">
        <x:f>IF($A21="","",Invoices!$B21)</x:f>
      </x:c>
      <x:c r="E21" s="327" t="str">
        <x:f>IF($A21="","",Invoices!$R21)</x:f>
      </x:c>
      <x:c r="F21" s="329" t="str">
        <x:f>IF($A21="","",Invoices!$L21)</x:f>
      </x:c>
      <x:c r="G21" s="329" t="str">
        <x:f>IF($A21="","",Invoices!$G21)</x:f>
      </x:c>
      <x:c r="H21" s="329" t="str">
        <x:f>IF($A21="","",Invoices!$Q21)</x:f>
      </x:c>
      <x:c r="I21" s="325" t="str">
        <x:f>IF($A21="","",Invoices!$S21)</x:f>
      </x:c>
      <x:c r="J21" s="325" t="str">
        <x:f>IF($A21="","",Invoices!$T21)</x:f>
      </x:c>
      <x:c r="K21" s="325" t="str">
        <x:f>IF($A21="","",Invoices!$U21)</x:f>
      </x:c>
      <x:c r="L21" s="325" t="str">
        <x:f>IF($A21="","",IF($H21&lt;=0,"Closed",IF($K21="Current","Monitor",IF($K21="1-30","Follow up",IF($K21="31-60","Escalate",IF($K21="61-90","Urgent","Immediate action"))))))</x:f>
      </x:c>
      <x:c r="M21" s="325" t="str">
        <x:f>IF($A21="","",Invoices!$W21)</x:f>
      </x:c>
      <x:c r="N21" s="325" t="str">
        <x:f>IF($A21="","",LOWER($A21&amp;" "&amp;$B21&amp;" "&amp;$C21&amp;" "&amp;$I21&amp;" "&amp;$K21&amp;" "&amp;$L21))</x:f>
      </x:c>
    </x:row>
    <x:row r="22">
      <x:c r="A22" s="325" t="str">
        <x:f>IF(Invoices!$A22="","",Invoices!$A22)</x:f>
      </x:c>
      <x:c r="B22" s="325" t="str">
        <x:f>IF($A22="","",Invoices!$C22)</x:f>
      </x:c>
      <x:c r="C22" s="325" t="str">
        <x:f>IF($A22="","",Invoices!$D22)</x:f>
      </x:c>
      <x:c r="D22" s="327" t="str">
        <x:f>IF($A22="","",Invoices!$B22)</x:f>
      </x:c>
      <x:c r="E22" s="327" t="str">
        <x:f>IF($A22="","",Invoices!$R22)</x:f>
      </x:c>
      <x:c r="F22" s="329" t="str">
        <x:f>IF($A22="","",Invoices!$L22)</x:f>
      </x:c>
      <x:c r="G22" s="329" t="str">
        <x:f>IF($A22="","",Invoices!$G22)</x:f>
      </x:c>
      <x:c r="H22" s="329" t="str">
        <x:f>IF($A22="","",Invoices!$Q22)</x:f>
      </x:c>
      <x:c r="I22" s="325" t="str">
        <x:f>IF($A22="","",Invoices!$S22)</x:f>
      </x:c>
      <x:c r="J22" s="325" t="str">
        <x:f>IF($A22="","",Invoices!$T22)</x:f>
      </x:c>
      <x:c r="K22" s="325" t="str">
        <x:f>IF($A22="","",Invoices!$U22)</x:f>
      </x:c>
      <x:c r="L22" s="325" t="str">
        <x:f>IF($A22="","",IF($H22&lt;=0,"Closed",IF($K22="Current","Monitor",IF($K22="1-30","Follow up",IF($K22="31-60","Escalate",IF($K22="61-90","Urgent","Immediate action"))))))</x:f>
      </x:c>
      <x:c r="M22" s="325" t="str">
        <x:f>IF($A22="","",Invoices!$W22)</x:f>
      </x:c>
      <x:c r="N22" s="325" t="str">
        <x:f>IF($A22="","",LOWER($A22&amp;" "&amp;$B22&amp;" "&amp;$C22&amp;" "&amp;$I22&amp;" "&amp;$K22&amp;" "&amp;$L22))</x:f>
      </x:c>
    </x:row>
    <x:row r="23">
      <x:c r="A23" s="325" t="str">
        <x:f>IF(Invoices!$A23="","",Invoices!$A23)</x:f>
      </x:c>
      <x:c r="B23" s="325" t="str">
        <x:f>IF($A23="","",Invoices!$C23)</x:f>
      </x:c>
      <x:c r="C23" s="325" t="str">
        <x:f>IF($A23="","",Invoices!$D23)</x:f>
      </x:c>
      <x:c r="D23" s="327" t="str">
        <x:f>IF($A23="","",Invoices!$B23)</x:f>
      </x:c>
      <x:c r="E23" s="327" t="str">
        <x:f>IF($A23="","",Invoices!$R23)</x:f>
      </x:c>
      <x:c r="F23" s="329" t="str">
        <x:f>IF($A23="","",Invoices!$L23)</x:f>
      </x:c>
      <x:c r="G23" s="329" t="str">
        <x:f>IF($A23="","",Invoices!$G23)</x:f>
      </x:c>
      <x:c r="H23" s="329" t="str">
        <x:f>IF($A23="","",Invoices!$Q23)</x:f>
      </x:c>
      <x:c r="I23" s="325" t="str">
        <x:f>IF($A23="","",Invoices!$S23)</x:f>
      </x:c>
      <x:c r="J23" s="325" t="str">
        <x:f>IF($A23="","",Invoices!$T23)</x:f>
      </x:c>
      <x:c r="K23" s="325" t="str">
        <x:f>IF($A23="","",Invoices!$U23)</x:f>
      </x:c>
      <x:c r="L23" s="325" t="str">
        <x:f>IF($A23="","",IF($H23&lt;=0,"Closed",IF($K23="Current","Monitor",IF($K23="1-30","Follow up",IF($K23="31-60","Escalate",IF($K23="61-90","Urgent","Immediate action"))))))</x:f>
      </x:c>
      <x:c r="M23" s="325" t="str">
        <x:f>IF($A23="","",Invoices!$W23)</x:f>
      </x:c>
      <x:c r="N23" s="325" t="str">
        <x:f>IF($A23="","",LOWER($A23&amp;" "&amp;$B23&amp;" "&amp;$C23&amp;" "&amp;$I23&amp;" "&amp;$K23&amp;" "&amp;$L23))</x:f>
      </x:c>
    </x:row>
    <x:row r="24">
      <x:c r="A24" s="325" t="str">
        <x:f>IF(Invoices!$A24="","",Invoices!$A24)</x:f>
      </x:c>
      <x:c r="B24" s="325" t="str">
        <x:f>IF($A24="","",Invoices!$C24)</x:f>
      </x:c>
      <x:c r="C24" s="325" t="str">
        <x:f>IF($A24="","",Invoices!$D24)</x:f>
      </x:c>
      <x:c r="D24" s="327" t="str">
        <x:f>IF($A24="","",Invoices!$B24)</x:f>
      </x:c>
      <x:c r="E24" s="327" t="str">
        <x:f>IF($A24="","",Invoices!$R24)</x:f>
      </x:c>
      <x:c r="F24" s="329" t="str">
        <x:f>IF($A24="","",Invoices!$L24)</x:f>
      </x:c>
      <x:c r="G24" s="329" t="str">
        <x:f>IF($A24="","",Invoices!$G24)</x:f>
      </x:c>
      <x:c r="H24" s="329" t="str">
        <x:f>IF($A24="","",Invoices!$Q24)</x:f>
      </x:c>
      <x:c r="I24" s="325" t="str">
        <x:f>IF($A24="","",Invoices!$S24)</x:f>
      </x:c>
      <x:c r="J24" s="325" t="str">
        <x:f>IF($A24="","",Invoices!$T24)</x:f>
      </x:c>
      <x:c r="K24" s="325" t="str">
        <x:f>IF($A24="","",Invoices!$U24)</x:f>
      </x:c>
      <x:c r="L24" s="325" t="str">
        <x:f>IF($A24="","",IF($H24&lt;=0,"Closed",IF($K24="Current","Monitor",IF($K24="1-30","Follow up",IF($K24="31-60","Escalate",IF($K24="61-90","Urgent","Immediate action"))))))</x:f>
      </x:c>
      <x:c r="M24" s="325" t="str">
        <x:f>IF($A24="","",Invoices!$W24)</x:f>
      </x:c>
      <x:c r="N24" s="325" t="str">
        <x:f>IF($A24="","",LOWER($A24&amp;" "&amp;$B24&amp;" "&amp;$C24&amp;" "&amp;$I24&amp;" "&amp;$K24&amp;" "&amp;$L24))</x:f>
      </x:c>
    </x:row>
    <x:row r="25">
      <x:c r="A25" s="325" t="str">
        <x:f>IF(Invoices!$A25="","",Invoices!$A25)</x:f>
      </x:c>
      <x:c r="B25" s="325" t="str">
        <x:f>IF($A25="","",Invoices!$C25)</x:f>
      </x:c>
      <x:c r="C25" s="325" t="str">
        <x:f>IF($A25="","",Invoices!$D25)</x:f>
      </x:c>
      <x:c r="D25" s="327" t="str">
        <x:f>IF($A25="","",Invoices!$B25)</x:f>
      </x:c>
      <x:c r="E25" s="327" t="str">
        <x:f>IF($A25="","",Invoices!$R25)</x:f>
      </x:c>
      <x:c r="F25" s="329" t="str">
        <x:f>IF($A25="","",Invoices!$L25)</x:f>
      </x:c>
      <x:c r="G25" s="329" t="str">
        <x:f>IF($A25="","",Invoices!$G25)</x:f>
      </x:c>
      <x:c r="H25" s="329" t="str">
        <x:f>IF($A25="","",Invoices!$Q25)</x:f>
      </x:c>
      <x:c r="I25" s="325" t="str">
        <x:f>IF($A25="","",Invoices!$S25)</x:f>
      </x:c>
      <x:c r="J25" s="325" t="str">
        <x:f>IF($A25="","",Invoices!$T25)</x:f>
      </x:c>
      <x:c r="K25" s="325" t="str">
        <x:f>IF($A25="","",Invoices!$U25)</x:f>
      </x:c>
      <x:c r="L25" s="325" t="str">
        <x:f>IF($A25="","",IF($H25&lt;=0,"Closed",IF($K25="Current","Monitor",IF($K25="1-30","Follow up",IF($K25="31-60","Escalate",IF($K25="61-90","Urgent","Immediate action"))))))</x:f>
      </x:c>
      <x:c r="M25" s="325" t="str">
        <x:f>IF($A25="","",Invoices!$W25)</x:f>
      </x:c>
      <x:c r="N25" s="325" t="str">
        <x:f>IF($A25="","",LOWER($A25&amp;" "&amp;$B25&amp;" "&amp;$C25&amp;" "&amp;$I25&amp;" "&amp;$K25&amp;" "&amp;$L25))</x:f>
      </x:c>
    </x:row>
    <x:row r="26">
      <x:c r="A26" s="325" t="str">
        <x:f>IF(Invoices!$A26="","",Invoices!$A26)</x:f>
      </x:c>
      <x:c r="B26" s="325" t="str">
        <x:f>IF($A26="","",Invoices!$C26)</x:f>
      </x:c>
      <x:c r="C26" s="325" t="str">
        <x:f>IF($A26="","",Invoices!$D26)</x:f>
      </x:c>
      <x:c r="D26" s="327" t="str">
        <x:f>IF($A26="","",Invoices!$B26)</x:f>
      </x:c>
      <x:c r="E26" s="327" t="str">
        <x:f>IF($A26="","",Invoices!$R26)</x:f>
      </x:c>
      <x:c r="F26" s="329" t="str">
        <x:f>IF($A26="","",Invoices!$L26)</x:f>
      </x:c>
      <x:c r="G26" s="329" t="str">
        <x:f>IF($A26="","",Invoices!$G26)</x:f>
      </x:c>
      <x:c r="H26" s="329" t="str">
        <x:f>IF($A26="","",Invoices!$Q26)</x:f>
      </x:c>
      <x:c r="I26" s="325" t="str">
        <x:f>IF($A26="","",Invoices!$S26)</x:f>
      </x:c>
      <x:c r="J26" s="325" t="str">
        <x:f>IF($A26="","",Invoices!$T26)</x:f>
      </x:c>
      <x:c r="K26" s="325" t="str">
        <x:f>IF($A26="","",Invoices!$U26)</x:f>
      </x:c>
      <x:c r="L26" s="325" t="str">
        <x:f>IF($A26="","",IF($H26&lt;=0,"Closed",IF($K26="Current","Monitor",IF($K26="1-30","Follow up",IF($K26="31-60","Escalate",IF($K26="61-90","Urgent","Immediate action"))))))</x:f>
      </x:c>
      <x:c r="M26" s="325" t="str">
        <x:f>IF($A26="","",Invoices!$W26)</x:f>
      </x:c>
      <x:c r="N26" s="325" t="str">
        <x:f>IF($A26="","",LOWER($A26&amp;" "&amp;$B26&amp;" "&amp;$C26&amp;" "&amp;$I26&amp;" "&amp;$K26&amp;" "&amp;$L26))</x:f>
      </x:c>
    </x:row>
    <x:row r="27">
      <x:c r="A27" s="325" t="str">
        <x:f>IF(Invoices!$A27="","",Invoices!$A27)</x:f>
      </x:c>
      <x:c r="B27" s="325" t="str">
        <x:f>IF($A27="","",Invoices!$C27)</x:f>
      </x:c>
      <x:c r="C27" s="325" t="str">
        <x:f>IF($A27="","",Invoices!$D27)</x:f>
      </x:c>
      <x:c r="D27" s="327" t="str">
        <x:f>IF($A27="","",Invoices!$B27)</x:f>
      </x:c>
      <x:c r="E27" s="327" t="str">
        <x:f>IF($A27="","",Invoices!$R27)</x:f>
      </x:c>
      <x:c r="F27" s="329" t="str">
        <x:f>IF($A27="","",Invoices!$L27)</x:f>
      </x:c>
      <x:c r="G27" s="329" t="str">
        <x:f>IF($A27="","",Invoices!$G27)</x:f>
      </x:c>
      <x:c r="H27" s="329" t="str">
        <x:f>IF($A27="","",Invoices!$Q27)</x:f>
      </x:c>
      <x:c r="I27" s="325" t="str">
        <x:f>IF($A27="","",Invoices!$S27)</x:f>
      </x:c>
      <x:c r="J27" s="325" t="str">
        <x:f>IF($A27="","",Invoices!$T27)</x:f>
      </x:c>
      <x:c r="K27" s="325" t="str">
        <x:f>IF($A27="","",Invoices!$U27)</x:f>
      </x:c>
      <x:c r="L27" s="325" t="str">
        <x:f>IF($A27="","",IF($H27&lt;=0,"Closed",IF($K27="Current","Monitor",IF($K27="1-30","Follow up",IF($K27="31-60","Escalate",IF($K27="61-90","Urgent","Immediate action"))))))</x:f>
      </x:c>
      <x:c r="M27" s="325" t="str">
        <x:f>IF($A27="","",Invoices!$W27)</x:f>
      </x:c>
      <x:c r="N27" s="325" t="str">
        <x:f>IF($A27="","",LOWER($A27&amp;" "&amp;$B27&amp;" "&amp;$C27&amp;" "&amp;$I27&amp;" "&amp;$K27&amp;" "&amp;$L27))</x:f>
      </x:c>
    </x:row>
    <x:row r="28">
      <x:c r="A28" s="325" t="str">
        <x:f>IF(Invoices!$A28="","",Invoices!$A28)</x:f>
      </x:c>
      <x:c r="B28" s="325" t="str">
        <x:f>IF($A28="","",Invoices!$C28)</x:f>
      </x:c>
      <x:c r="C28" s="325" t="str">
        <x:f>IF($A28="","",Invoices!$D28)</x:f>
      </x:c>
      <x:c r="D28" s="327" t="str">
        <x:f>IF($A28="","",Invoices!$B28)</x:f>
      </x:c>
      <x:c r="E28" s="327" t="str">
        <x:f>IF($A28="","",Invoices!$R28)</x:f>
      </x:c>
      <x:c r="F28" s="329" t="str">
        <x:f>IF($A28="","",Invoices!$L28)</x:f>
      </x:c>
      <x:c r="G28" s="329" t="str">
        <x:f>IF($A28="","",Invoices!$G28)</x:f>
      </x:c>
      <x:c r="H28" s="329" t="str">
        <x:f>IF($A28="","",Invoices!$Q28)</x:f>
      </x:c>
      <x:c r="I28" s="325" t="str">
        <x:f>IF($A28="","",Invoices!$S28)</x:f>
      </x:c>
      <x:c r="J28" s="325" t="str">
        <x:f>IF($A28="","",Invoices!$T28)</x:f>
      </x:c>
      <x:c r="K28" s="325" t="str">
        <x:f>IF($A28="","",Invoices!$U28)</x:f>
      </x:c>
      <x:c r="L28" s="325" t="str">
        <x:f>IF($A28="","",IF($H28&lt;=0,"Closed",IF($K28="Current","Monitor",IF($K28="1-30","Follow up",IF($K28="31-60","Escalate",IF($K28="61-90","Urgent","Immediate action"))))))</x:f>
      </x:c>
      <x:c r="M28" s="325" t="str">
        <x:f>IF($A28="","",Invoices!$W28)</x:f>
      </x:c>
      <x:c r="N28" s="325" t="str">
        <x:f>IF($A28="","",LOWER($A28&amp;" "&amp;$B28&amp;" "&amp;$C28&amp;" "&amp;$I28&amp;" "&amp;$K28&amp;" "&amp;$L28))</x:f>
      </x:c>
    </x:row>
    <x:row r="29">
      <x:c r="A29" s="325" t="str">
        <x:f>IF(Invoices!$A29="","",Invoices!$A29)</x:f>
      </x:c>
      <x:c r="B29" s="325" t="str">
        <x:f>IF($A29="","",Invoices!$C29)</x:f>
      </x:c>
      <x:c r="C29" s="325" t="str">
        <x:f>IF($A29="","",Invoices!$D29)</x:f>
      </x:c>
      <x:c r="D29" s="327" t="str">
        <x:f>IF($A29="","",Invoices!$B29)</x:f>
      </x:c>
      <x:c r="E29" s="327" t="str">
        <x:f>IF($A29="","",Invoices!$R29)</x:f>
      </x:c>
      <x:c r="F29" s="329" t="str">
        <x:f>IF($A29="","",Invoices!$L29)</x:f>
      </x:c>
      <x:c r="G29" s="329" t="str">
        <x:f>IF($A29="","",Invoices!$G29)</x:f>
      </x:c>
      <x:c r="H29" s="329" t="str">
        <x:f>IF($A29="","",Invoices!$Q29)</x:f>
      </x:c>
      <x:c r="I29" s="325" t="str">
        <x:f>IF($A29="","",Invoices!$S29)</x:f>
      </x:c>
      <x:c r="J29" s="325" t="str">
        <x:f>IF($A29="","",Invoices!$T29)</x:f>
      </x:c>
      <x:c r="K29" s="325" t="str">
        <x:f>IF($A29="","",Invoices!$U29)</x:f>
      </x:c>
      <x:c r="L29" s="325" t="str">
        <x:f>IF($A29="","",IF($H29&lt;=0,"Closed",IF($K29="Current","Monitor",IF($K29="1-30","Follow up",IF($K29="31-60","Escalate",IF($K29="61-90","Urgent","Immediate action"))))))</x:f>
      </x:c>
      <x:c r="M29" s="325" t="str">
        <x:f>IF($A29="","",Invoices!$W29)</x:f>
      </x:c>
      <x:c r="N29" s="325" t="str">
        <x:f>IF($A29="","",LOWER($A29&amp;" "&amp;$B29&amp;" "&amp;$C29&amp;" "&amp;$I29&amp;" "&amp;$K29&amp;" "&amp;$L29))</x:f>
      </x:c>
    </x:row>
    <x:row r="30">
      <x:c r="A30" s="325" t="str">
        <x:f>IF(Invoices!$A30="","",Invoices!$A30)</x:f>
      </x:c>
      <x:c r="B30" s="325" t="str">
        <x:f>IF($A30="","",Invoices!$C30)</x:f>
      </x:c>
      <x:c r="C30" s="325" t="str">
        <x:f>IF($A30="","",Invoices!$D30)</x:f>
      </x:c>
      <x:c r="D30" s="327" t="str">
        <x:f>IF($A30="","",Invoices!$B30)</x:f>
      </x:c>
      <x:c r="E30" s="327" t="str">
        <x:f>IF($A30="","",Invoices!$R30)</x:f>
      </x:c>
      <x:c r="F30" s="329" t="str">
        <x:f>IF($A30="","",Invoices!$L30)</x:f>
      </x:c>
      <x:c r="G30" s="329" t="str">
        <x:f>IF($A30="","",Invoices!$G30)</x:f>
      </x:c>
      <x:c r="H30" s="329" t="str">
        <x:f>IF($A30="","",Invoices!$Q30)</x:f>
      </x:c>
      <x:c r="I30" s="325" t="str">
        <x:f>IF($A30="","",Invoices!$S30)</x:f>
      </x:c>
      <x:c r="J30" s="325" t="str">
        <x:f>IF($A30="","",Invoices!$T30)</x:f>
      </x:c>
      <x:c r="K30" s="325" t="str">
        <x:f>IF($A30="","",Invoices!$U30)</x:f>
      </x:c>
      <x:c r="L30" s="325" t="str">
        <x:f>IF($A30="","",IF($H30&lt;=0,"Closed",IF($K30="Current","Monitor",IF($K30="1-30","Follow up",IF($K30="31-60","Escalate",IF($K30="61-90","Urgent","Immediate action"))))))</x:f>
      </x:c>
      <x:c r="M30" s="325" t="str">
        <x:f>IF($A30="","",Invoices!$W30)</x:f>
      </x:c>
      <x:c r="N30" s="325" t="str">
        <x:f>IF($A30="","",LOWER($A30&amp;" "&amp;$B30&amp;" "&amp;$C30&amp;" "&amp;$I30&amp;" "&amp;$K30&amp;" "&amp;$L30))</x:f>
      </x:c>
    </x:row>
    <x:row r="31">
      <x:c r="A31" s="325" t="str">
        <x:f>IF(Invoices!$A31="","",Invoices!$A31)</x:f>
      </x:c>
      <x:c r="B31" s="325" t="str">
        <x:f>IF($A31="","",Invoices!$C31)</x:f>
      </x:c>
      <x:c r="C31" s="325" t="str">
        <x:f>IF($A31="","",Invoices!$D31)</x:f>
      </x:c>
      <x:c r="D31" s="327" t="str">
        <x:f>IF($A31="","",Invoices!$B31)</x:f>
      </x:c>
      <x:c r="E31" s="327" t="str">
        <x:f>IF($A31="","",Invoices!$R31)</x:f>
      </x:c>
      <x:c r="F31" s="329" t="str">
        <x:f>IF($A31="","",Invoices!$L31)</x:f>
      </x:c>
      <x:c r="G31" s="329" t="str">
        <x:f>IF($A31="","",Invoices!$G31)</x:f>
      </x:c>
      <x:c r="H31" s="329" t="str">
        <x:f>IF($A31="","",Invoices!$Q31)</x:f>
      </x:c>
      <x:c r="I31" s="325" t="str">
        <x:f>IF($A31="","",Invoices!$S31)</x:f>
      </x:c>
      <x:c r="J31" s="325" t="str">
        <x:f>IF($A31="","",Invoices!$T31)</x:f>
      </x:c>
      <x:c r="K31" s="325" t="str">
        <x:f>IF($A31="","",Invoices!$U31)</x:f>
      </x:c>
      <x:c r="L31" s="325" t="str">
        <x:f>IF($A31="","",IF($H31&lt;=0,"Closed",IF($K31="Current","Monitor",IF($K31="1-30","Follow up",IF($K31="31-60","Escalate",IF($K31="61-90","Urgent","Immediate action"))))))</x:f>
      </x:c>
      <x:c r="M31" s="325" t="str">
        <x:f>IF($A31="","",Invoices!$W31)</x:f>
      </x:c>
      <x:c r="N31" s="325" t="str">
        <x:f>IF($A31="","",LOWER($A31&amp;" "&amp;$B31&amp;" "&amp;$C31&amp;" "&amp;$I31&amp;" "&amp;$K31&amp;" "&amp;$L31))</x:f>
      </x:c>
    </x:row>
    <x:row r="32">
      <x:c r="A32" s="325" t="str">
        <x:f>IF(Invoices!$A32="","",Invoices!$A32)</x:f>
      </x:c>
      <x:c r="B32" s="325" t="str">
        <x:f>IF($A32="","",Invoices!$C32)</x:f>
      </x:c>
      <x:c r="C32" s="325" t="str">
        <x:f>IF($A32="","",Invoices!$D32)</x:f>
      </x:c>
      <x:c r="D32" s="327" t="str">
        <x:f>IF($A32="","",Invoices!$B32)</x:f>
      </x:c>
      <x:c r="E32" s="327" t="str">
        <x:f>IF($A32="","",Invoices!$R32)</x:f>
      </x:c>
      <x:c r="F32" s="329" t="str">
        <x:f>IF($A32="","",Invoices!$L32)</x:f>
      </x:c>
      <x:c r="G32" s="329" t="str">
        <x:f>IF($A32="","",Invoices!$G32)</x:f>
      </x:c>
      <x:c r="H32" s="329" t="str">
        <x:f>IF($A32="","",Invoices!$Q32)</x:f>
      </x:c>
      <x:c r="I32" s="325" t="str">
        <x:f>IF($A32="","",Invoices!$S32)</x:f>
      </x:c>
      <x:c r="J32" s="325" t="str">
        <x:f>IF($A32="","",Invoices!$T32)</x:f>
      </x:c>
      <x:c r="K32" s="325" t="str">
        <x:f>IF($A32="","",Invoices!$U32)</x:f>
      </x:c>
      <x:c r="L32" s="325" t="str">
        <x:f>IF($A32="","",IF($H32&lt;=0,"Closed",IF($K32="Current","Monitor",IF($K32="1-30","Follow up",IF($K32="31-60","Escalate",IF($K32="61-90","Urgent","Immediate action"))))))</x:f>
      </x:c>
      <x:c r="M32" s="325" t="str">
        <x:f>IF($A32="","",Invoices!$W32)</x:f>
      </x:c>
      <x:c r="N32" s="325" t="str">
        <x:f>IF($A32="","",LOWER($A32&amp;" "&amp;$B32&amp;" "&amp;$C32&amp;" "&amp;$I32&amp;" "&amp;$K32&amp;" "&amp;$L32))</x:f>
      </x:c>
    </x:row>
    <x:row r="33">
      <x:c r="A33" s="325" t="str">
        <x:f>IF(Invoices!$A33="","",Invoices!$A33)</x:f>
      </x:c>
      <x:c r="B33" s="325" t="str">
        <x:f>IF($A33="","",Invoices!$C33)</x:f>
      </x:c>
      <x:c r="C33" s="325" t="str">
        <x:f>IF($A33="","",Invoices!$D33)</x:f>
      </x:c>
      <x:c r="D33" s="327" t="str">
        <x:f>IF($A33="","",Invoices!$B33)</x:f>
      </x:c>
      <x:c r="E33" s="327" t="str">
        <x:f>IF($A33="","",Invoices!$R33)</x:f>
      </x:c>
      <x:c r="F33" s="329" t="str">
        <x:f>IF($A33="","",Invoices!$L33)</x:f>
      </x:c>
      <x:c r="G33" s="329" t="str">
        <x:f>IF($A33="","",Invoices!$G33)</x:f>
      </x:c>
      <x:c r="H33" s="329" t="str">
        <x:f>IF($A33="","",Invoices!$Q33)</x:f>
      </x:c>
      <x:c r="I33" s="325" t="str">
        <x:f>IF($A33="","",Invoices!$S33)</x:f>
      </x:c>
      <x:c r="J33" s="325" t="str">
        <x:f>IF($A33="","",Invoices!$T33)</x:f>
      </x:c>
      <x:c r="K33" s="325" t="str">
        <x:f>IF($A33="","",Invoices!$U33)</x:f>
      </x:c>
      <x:c r="L33" s="325" t="str">
        <x:f>IF($A33="","",IF($H33&lt;=0,"Closed",IF($K33="Current","Monitor",IF($K33="1-30","Follow up",IF($K33="31-60","Escalate",IF($K33="61-90","Urgent","Immediate action"))))))</x:f>
      </x:c>
      <x:c r="M33" s="325" t="str">
        <x:f>IF($A33="","",Invoices!$W33)</x:f>
      </x:c>
      <x:c r="N33" s="325" t="str">
        <x:f>IF($A33="","",LOWER($A33&amp;" "&amp;$B33&amp;" "&amp;$C33&amp;" "&amp;$I33&amp;" "&amp;$K33&amp;" "&amp;$L33))</x:f>
      </x:c>
    </x:row>
    <x:row r="34">
      <x:c r="A34" s="325" t="str">
        <x:f>IF(Invoices!$A34="","",Invoices!$A34)</x:f>
      </x:c>
      <x:c r="B34" s="325" t="str">
        <x:f>IF($A34="","",Invoices!$C34)</x:f>
      </x:c>
      <x:c r="C34" s="325" t="str">
        <x:f>IF($A34="","",Invoices!$D34)</x:f>
      </x:c>
      <x:c r="D34" s="327" t="str">
        <x:f>IF($A34="","",Invoices!$B34)</x:f>
      </x:c>
      <x:c r="E34" s="327" t="str">
        <x:f>IF($A34="","",Invoices!$R34)</x:f>
      </x:c>
      <x:c r="F34" s="329" t="str">
        <x:f>IF($A34="","",Invoices!$L34)</x:f>
      </x:c>
      <x:c r="G34" s="329" t="str">
        <x:f>IF($A34="","",Invoices!$G34)</x:f>
      </x:c>
      <x:c r="H34" s="329" t="str">
        <x:f>IF($A34="","",Invoices!$Q34)</x:f>
      </x:c>
      <x:c r="I34" s="325" t="str">
        <x:f>IF($A34="","",Invoices!$S34)</x:f>
      </x:c>
      <x:c r="J34" s="325" t="str">
        <x:f>IF($A34="","",Invoices!$T34)</x:f>
      </x:c>
      <x:c r="K34" s="325" t="str">
        <x:f>IF($A34="","",Invoices!$U34)</x:f>
      </x:c>
      <x:c r="L34" s="325" t="str">
        <x:f>IF($A34="","",IF($H34&lt;=0,"Closed",IF($K34="Current","Monitor",IF($K34="1-30","Follow up",IF($K34="31-60","Escalate",IF($K34="61-90","Urgent","Immediate action"))))))</x:f>
      </x:c>
      <x:c r="M34" s="325" t="str">
        <x:f>IF($A34="","",Invoices!$W34)</x:f>
      </x:c>
      <x:c r="N34" s="325" t="str">
        <x:f>IF($A34="","",LOWER($A34&amp;" "&amp;$B34&amp;" "&amp;$C34&amp;" "&amp;$I34&amp;" "&amp;$K34&amp;" "&amp;$L34))</x:f>
      </x:c>
    </x:row>
    <x:row r="35">
      <x:c r="A35" s="325" t="str">
        <x:f>IF(Invoices!$A35="","",Invoices!$A35)</x:f>
      </x:c>
      <x:c r="B35" s="325" t="str">
        <x:f>IF($A35="","",Invoices!$C35)</x:f>
      </x:c>
      <x:c r="C35" s="325" t="str">
        <x:f>IF($A35="","",Invoices!$D35)</x:f>
      </x:c>
      <x:c r="D35" s="327" t="str">
        <x:f>IF($A35="","",Invoices!$B35)</x:f>
      </x:c>
      <x:c r="E35" s="327" t="str">
        <x:f>IF($A35="","",Invoices!$R35)</x:f>
      </x:c>
      <x:c r="F35" s="329" t="str">
        <x:f>IF($A35="","",Invoices!$L35)</x:f>
      </x:c>
      <x:c r="G35" s="329" t="str">
        <x:f>IF($A35="","",Invoices!$G35)</x:f>
      </x:c>
      <x:c r="H35" s="329" t="str">
        <x:f>IF($A35="","",Invoices!$Q35)</x:f>
      </x:c>
      <x:c r="I35" s="325" t="str">
        <x:f>IF($A35="","",Invoices!$S35)</x:f>
      </x:c>
      <x:c r="J35" s="325" t="str">
        <x:f>IF($A35="","",Invoices!$T35)</x:f>
      </x:c>
      <x:c r="K35" s="325" t="str">
        <x:f>IF($A35="","",Invoices!$U35)</x:f>
      </x:c>
      <x:c r="L35" s="325" t="str">
        <x:f>IF($A35="","",IF($H35&lt;=0,"Closed",IF($K35="Current","Monitor",IF($K35="1-30","Follow up",IF($K35="31-60","Escalate",IF($K35="61-90","Urgent","Immediate action"))))))</x:f>
      </x:c>
      <x:c r="M35" s="325" t="str">
        <x:f>IF($A35="","",Invoices!$W35)</x:f>
      </x:c>
      <x:c r="N35" s="325" t="str">
        <x:f>IF($A35="","",LOWER($A35&amp;" "&amp;$B35&amp;" "&amp;$C35&amp;" "&amp;$I35&amp;" "&amp;$K35&amp;" "&amp;$L35))</x:f>
      </x:c>
    </x:row>
    <x:row r="36">
      <x:c r="A36" s="325" t="str">
        <x:f>IF(Invoices!$A36="","",Invoices!$A36)</x:f>
      </x:c>
      <x:c r="B36" s="325" t="str">
        <x:f>IF($A36="","",Invoices!$C36)</x:f>
      </x:c>
      <x:c r="C36" s="325" t="str">
        <x:f>IF($A36="","",Invoices!$D36)</x:f>
      </x:c>
      <x:c r="D36" s="327" t="str">
        <x:f>IF($A36="","",Invoices!$B36)</x:f>
      </x:c>
      <x:c r="E36" s="327" t="str">
        <x:f>IF($A36="","",Invoices!$R36)</x:f>
      </x:c>
      <x:c r="F36" s="329" t="str">
        <x:f>IF($A36="","",Invoices!$L36)</x:f>
      </x:c>
      <x:c r="G36" s="329" t="str">
        <x:f>IF($A36="","",Invoices!$G36)</x:f>
      </x:c>
      <x:c r="H36" s="329" t="str">
        <x:f>IF($A36="","",Invoices!$Q36)</x:f>
      </x:c>
      <x:c r="I36" s="325" t="str">
        <x:f>IF($A36="","",Invoices!$S36)</x:f>
      </x:c>
      <x:c r="J36" s="325" t="str">
        <x:f>IF($A36="","",Invoices!$T36)</x:f>
      </x:c>
      <x:c r="K36" s="325" t="str">
        <x:f>IF($A36="","",Invoices!$U36)</x:f>
      </x:c>
      <x:c r="L36" s="325" t="str">
        <x:f>IF($A36="","",IF($H36&lt;=0,"Closed",IF($K36="Current","Monitor",IF($K36="1-30","Follow up",IF($K36="31-60","Escalate",IF($K36="61-90","Urgent","Immediate action"))))))</x:f>
      </x:c>
      <x:c r="M36" s="325" t="str">
        <x:f>IF($A36="","",Invoices!$W36)</x:f>
      </x:c>
      <x:c r="N36" s="325" t="str">
        <x:f>IF($A36="","",LOWER($A36&amp;" "&amp;$B36&amp;" "&amp;$C36&amp;" "&amp;$I36&amp;" "&amp;$K36&amp;" "&amp;$L36))</x:f>
      </x:c>
    </x:row>
    <x:row r="37">
      <x:c r="A37" s="325" t="str">
        <x:f>IF(Invoices!$A37="","",Invoices!$A37)</x:f>
      </x:c>
      <x:c r="B37" s="325" t="str">
        <x:f>IF($A37="","",Invoices!$C37)</x:f>
      </x:c>
      <x:c r="C37" s="325" t="str">
        <x:f>IF($A37="","",Invoices!$D37)</x:f>
      </x:c>
      <x:c r="D37" s="327" t="str">
        <x:f>IF($A37="","",Invoices!$B37)</x:f>
      </x:c>
      <x:c r="E37" s="327" t="str">
        <x:f>IF($A37="","",Invoices!$R37)</x:f>
      </x:c>
      <x:c r="F37" s="329" t="str">
        <x:f>IF($A37="","",Invoices!$L37)</x:f>
      </x:c>
      <x:c r="G37" s="329" t="str">
        <x:f>IF($A37="","",Invoices!$G37)</x:f>
      </x:c>
      <x:c r="H37" s="329" t="str">
        <x:f>IF($A37="","",Invoices!$Q37)</x:f>
      </x:c>
      <x:c r="I37" s="325" t="str">
        <x:f>IF($A37="","",Invoices!$S37)</x:f>
      </x:c>
      <x:c r="J37" s="325" t="str">
        <x:f>IF($A37="","",Invoices!$T37)</x:f>
      </x:c>
      <x:c r="K37" s="325" t="str">
        <x:f>IF($A37="","",Invoices!$U37)</x:f>
      </x:c>
      <x:c r="L37" s="325" t="str">
        <x:f>IF($A37="","",IF($H37&lt;=0,"Closed",IF($K37="Current","Monitor",IF($K37="1-30","Follow up",IF($K37="31-60","Escalate",IF($K37="61-90","Urgent","Immediate action"))))))</x:f>
      </x:c>
      <x:c r="M37" s="325" t="str">
        <x:f>IF($A37="","",Invoices!$W37)</x:f>
      </x:c>
      <x:c r="N37" s="325" t="str">
        <x:f>IF($A37="","",LOWER($A37&amp;" "&amp;$B37&amp;" "&amp;$C37&amp;" "&amp;$I37&amp;" "&amp;$K37&amp;" "&amp;$L37))</x:f>
      </x:c>
    </x:row>
    <x:row r="38">
      <x:c r="A38" s="325" t="str">
        <x:f>IF(Invoices!$A38="","",Invoices!$A38)</x:f>
      </x:c>
      <x:c r="B38" s="325" t="str">
        <x:f>IF($A38="","",Invoices!$C38)</x:f>
      </x:c>
      <x:c r="C38" s="325" t="str">
        <x:f>IF($A38="","",Invoices!$D38)</x:f>
      </x:c>
      <x:c r="D38" s="327" t="str">
        <x:f>IF($A38="","",Invoices!$B38)</x:f>
      </x:c>
      <x:c r="E38" s="327" t="str">
        <x:f>IF($A38="","",Invoices!$R38)</x:f>
      </x:c>
      <x:c r="F38" s="329" t="str">
        <x:f>IF($A38="","",Invoices!$L38)</x:f>
      </x:c>
      <x:c r="G38" s="329" t="str">
        <x:f>IF($A38="","",Invoices!$G38)</x:f>
      </x:c>
      <x:c r="H38" s="329" t="str">
        <x:f>IF($A38="","",Invoices!$Q38)</x:f>
      </x:c>
      <x:c r="I38" s="325" t="str">
        <x:f>IF($A38="","",Invoices!$S38)</x:f>
      </x:c>
      <x:c r="J38" s="325" t="str">
        <x:f>IF($A38="","",Invoices!$T38)</x:f>
      </x:c>
      <x:c r="K38" s="325" t="str">
        <x:f>IF($A38="","",Invoices!$U38)</x:f>
      </x:c>
      <x:c r="L38" s="325" t="str">
        <x:f>IF($A38="","",IF($H38&lt;=0,"Closed",IF($K38="Current","Monitor",IF($K38="1-30","Follow up",IF($K38="31-60","Escalate",IF($K38="61-90","Urgent","Immediate action"))))))</x:f>
      </x:c>
      <x:c r="M38" s="325" t="str">
        <x:f>IF($A38="","",Invoices!$W38)</x:f>
      </x:c>
      <x:c r="N38" s="325" t="str">
        <x:f>IF($A38="","",LOWER($A38&amp;" "&amp;$B38&amp;" "&amp;$C38&amp;" "&amp;$I38&amp;" "&amp;$K38&amp;" "&amp;$L38))</x:f>
      </x:c>
    </x:row>
    <x:row r="39">
      <x:c r="A39" s="325" t="str">
        <x:f>IF(Invoices!$A39="","",Invoices!$A39)</x:f>
      </x:c>
      <x:c r="B39" s="325" t="str">
        <x:f>IF($A39="","",Invoices!$C39)</x:f>
      </x:c>
      <x:c r="C39" s="325" t="str">
        <x:f>IF($A39="","",Invoices!$D39)</x:f>
      </x:c>
      <x:c r="D39" s="327" t="str">
        <x:f>IF($A39="","",Invoices!$B39)</x:f>
      </x:c>
      <x:c r="E39" s="327" t="str">
        <x:f>IF($A39="","",Invoices!$R39)</x:f>
      </x:c>
      <x:c r="F39" s="329" t="str">
        <x:f>IF($A39="","",Invoices!$L39)</x:f>
      </x:c>
      <x:c r="G39" s="329" t="str">
        <x:f>IF($A39="","",Invoices!$G39)</x:f>
      </x:c>
      <x:c r="H39" s="329" t="str">
        <x:f>IF($A39="","",Invoices!$Q39)</x:f>
      </x:c>
      <x:c r="I39" s="325" t="str">
        <x:f>IF($A39="","",Invoices!$S39)</x:f>
      </x:c>
      <x:c r="J39" s="325" t="str">
        <x:f>IF($A39="","",Invoices!$T39)</x:f>
      </x:c>
      <x:c r="K39" s="325" t="str">
        <x:f>IF($A39="","",Invoices!$U39)</x:f>
      </x:c>
      <x:c r="L39" s="325" t="str">
        <x:f>IF($A39="","",IF($H39&lt;=0,"Closed",IF($K39="Current","Monitor",IF($K39="1-30","Follow up",IF($K39="31-60","Escalate",IF($K39="61-90","Urgent","Immediate action"))))))</x:f>
      </x:c>
      <x:c r="M39" s="325" t="str">
        <x:f>IF($A39="","",Invoices!$W39)</x:f>
      </x:c>
      <x:c r="N39" s="325" t="str">
        <x:f>IF($A39="","",LOWER($A39&amp;" "&amp;$B39&amp;" "&amp;$C39&amp;" "&amp;$I39&amp;" "&amp;$K39&amp;" "&amp;$L39))</x:f>
      </x:c>
    </x:row>
    <x:row r="40">
      <x:c r="A40" s="325" t="str">
        <x:f>IF(Invoices!$A40="","",Invoices!$A40)</x:f>
      </x:c>
      <x:c r="B40" s="325" t="str">
        <x:f>IF($A40="","",Invoices!$C40)</x:f>
      </x:c>
      <x:c r="C40" s="325" t="str">
        <x:f>IF($A40="","",Invoices!$D40)</x:f>
      </x:c>
      <x:c r="D40" s="327" t="str">
        <x:f>IF($A40="","",Invoices!$B40)</x:f>
      </x:c>
      <x:c r="E40" s="327" t="str">
        <x:f>IF($A40="","",Invoices!$R40)</x:f>
      </x:c>
      <x:c r="F40" s="329" t="str">
        <x:f>IF($A40="","",Invoices!$L40)</x:f>
      </x:c>
      <x:c r="G40" s="329" t="str">
        <x:f>IF($A40="","",Invoices!$G40)</x:f>
      </x:c>
      <x:c r="H40" s="329" t="str">
        <x:f>IF($A40="","",Invoices!$Q40)</x:f>
      </x:c>
      <x:c r="I40" s="325" t="str">
        <x:f>IF($A40="","",Invoices!$S40)</x:f>
      </x:c>
      <x:c r="J40" s="325" t="str">
        <x:f>IF($A40="","",Invoices!$T40)</x:f>
      </x:c>
      <x:c r="K40" s="325" t="str">
        <x:f>IF($A40="","",Invoices!$U40)</x:f>
      </x:c>
      <x:c r="L40" s="325" t="str">
        <x:f>IF($A40="","",IF($H40&lt;=0,"Closed",IF($K40="Current","Monitor",IF($K40="1-30","Follow up",IF($K40="31-60","Escalate",IF($K40="61-90","Urgent","Immediate action"))))))</x:f>
      </x:c>
      <x:c r="M40" s="325" t="str">
        <x:f>IF($A40="","",Invoices!$W40)</x:f>
      </x:c>
      <x:c r="N40" s="325" t="str">
        <x:f>IF($A40="","",LOWER($A40&amp;" "&amp;$B40&amp;" "&amp;$C40&amp;" "&amp;$I40&amp;" "&amp;$K40&amp;" "&amp;$L40))</x:f>
      </x:c>
    </x:row>
    <x:row r="41">
      <x:c r="A41" s="325" t="str">
        <x:f>IF(Invoices!$A41="","",Invoices!$A41)</x:f>
      </x:c>
      <x:c r="B41" s="325" t="str">
        <x:f>IF($A41="","",Invoices!$C41)</x:f>
      </x:c>
      <x:c r="C41" s="325" t="str">
        <x:f>IF($A41="","",Invoices!$D41)</x:f>
      </x:c>
      <x:c r="D41" s="327" t="str">
        <x:f>IF($A41="","",Invoices!$B41)</x:f>
      </x:c>
      <x:c r="E41" s="327" t="str">
        <x:f>IF($A41="","",Invoices!$R41)</x:f>
      </x:c>
      <x:c r="F41" s="329" t="str">
        <x:f>IF($A41="","",Invoices!$L41)</x:f>
      </x:c>
      <x:c r="G41" s="329" t="str">
        <x:f>IF($A41="","",Invoices!$G41)</x:f>
      </x:c>
      <x:c r="H41" s="329" t="str">
        <x:f>IF($A41="","",Invoices!$Q41)</x:f>
      </x:c>
      <x:c r="I41" s="325" t="str">
        <x:f>IF($A41="","",Invoices!$S41)</x:f>
      </x:c>
      <x:c r="J41" s="325" t="str">
        <x:f>IF($A41="","",Invoices!$T41)</x:f>
      </x:c>
      <x:c r="K41" s="325" t="str">
        <x:f>IF($A41="","",Invoices!$U41)</x:f>
      </x:c>
      <x:c r="L41" s="325" t="str">
        <x:f>IF($A41="","",IF($H41&lt;=0,"Closed",IF($K41="Current","Monitor",IF($K41="1-30","Follow up",IF($K41="31-60","Escalate",IF($K41="61-90","Urgent","Immediate action"))))))</x:f>
      </x:c>
      <x:c r="M41" s="325" t="str">
        <x:f>IF($A41="","",Invoices!$W41)</x:f>
      </x:c>
      <x:c r="N41" s="325" t="str">
        <x:f>IF($A41="","",LOWER($A41&amp;" "&amp;$B41&amp;" "&amp;$C41&amp;" "&amp;$I41&amp;" "&amp;$K41&amp;" "&amp;$L41))</x:f>
      </x:c>
    </x:row>
    <x:row r="42">
      <x:c r="A42" s="325" t="str">
        <x:f>IF(Invoices!$A42="","",Invoices!$A42)</x:f>
      </x:c>
      <x:c r="B42" s="325" t="str">
        <x:f>IF($A42="","",Invoices!$C42)</x:f>
      </x:c>
      <x:c r="C42" s="325" t="str">
        <x:f>IF($A42="","",Invoices!$D42)</x:f>
      </x:c>
      <x:c r="D42" s="327" t="str">
        <x:f>IF($A42="","",Invoices!$B42)</x:f>
      </x:c>
      <x:c r="E42" s="327" t="str">
        <x:f>IF($A42="","",Invoices!$R42)</x:f>
      </x:c>
      <x:c r="F42" s="329" t="str">
        <x:f>IF($A42="","",Invoices!$L42)</x:f>
      </x:c>
      <x:c r="G42" s="329" t="str">
        <x:f>IF($A42="","",Invoices!$G42)</x:f>
      </x:c>
      <x:c r="H42" s="329" t="str">
        <x:f>IF($A42="","",Invoices!$Q42)</x:f>
      </x:c>
      <x:c r="I42" s="325" t="str">
        <x:f>IF($A42="","",Invoices!$S42)</x:f>
      </x:c>
      <x:c r="J42" s="325" t="str">
        <x:f>IF($A42="","",Invoices!$T42)</x:f>
      </x:c>
      <x:c r="K42" s="325" t="str">
        <x:f>IF($A42="","",Invoices!$U42)</x:f>
      </x:c>
      <x:c r="L42" s="325" t="str">
        <x:f>IF($A42="","",IF($H42&lt;=0,"Closed",IF($K42="Current","Monitor",IF($K42="1-30","Follow up",IF($K42="31-60","Escalate",IF($K42="61-90","Urgent","Immediate action"))))))</x:f>
      </x:c>
      <x:c r="M42" s="325" t="str">
        <x:f>IF($A42="","",Invoices!$W42)</x:f>
      </x:c>
      <x:c r="N42" s="325" t="str">
        <x:f>IF($A42="","",LOWER($A42&amp;" "&amp;$B42&amp;" "&amp;$C42&amp;" "&amp;$I42&amp;" "&amp;$K42&amp;" "&amp;$L42))</x:f>
      </x:c>
    </x:row>
    <x:row r="43">
      <x:c r="A43" s="325" t="str">
        <x:f>IF(Invoices!$A43="","",Invoices!$A43)</x:f>
      </x:c>
      <x:c r="B43" s="325" t="str">
        <x:f>IF($A43="","",Invoices!$C43)</x:f>
      </x:c>
      <x:c r="C43" s="325" t="str">
        <x:f>IF($A43="","",Invoices!$D43)</x:f>
      </x:c>
      <x:c r="D43" s="327" t="str">
        <x:f>IF($A43="","",Invoices!$B43)</x:f>
      </x:c>
      <x:c r="E43" s="327" t="str">
        <x:f>IF($A43="","",Invoices!$R43)</x:f>
      </x:c>
      <x:c r="F43" s="329" t="str">
        <x:f>IF($A43="","",Invoices!$L43)</x:f>
      </x:c>
      <x:c r="G43" s="329" t="str">
        <x:f>IF($A43="","",Invoices!$G43)</x:f>
      </x:c>
      <x:c r="H43" s="329" t="str">
        <x:f>IF($A43="","",Invoices!$Q43)</x:f>
      </x:c>
      <x:c r="I43" s="325" t="str">
        <x:f>IF($A43="","",Invoices!$S43)</x:f>
      </x:c>
      <x:c r="J43" s="325" t="str">
        <x:f>IF($A43="","",Invoices!$T43)</x:f>
      </x:c>
      <x:c r="K43" s="325" t="str">
        <x:f>IF($A43="","",Invoices!$U43)</x:f>
      </x:c>
      <x:c r="L43" s="325" t="str">
        <x:f>IF($A43="","",IF($H43&lt;=0,"Closed",IF($K43="Current","Monitor",IF($K43="1-30","Follow up",IF($K43="31-60","Escalate",IF($K43="61-90","Urgent","Immediate action"))))))</x:f>
      </x:c>
      <x:c r="M43" s="325" t="str">
        <x:f>IF($A43="","",Invoices!$W43)</x:f>
      </x:c>
      <x:c r="N43" s="325" t="str">
        <x:f>IF($A43="","",LOWER($A43&amp;" "&amp;$B43&amp;" "&amp;$C43&amp;" "&amp;$I43&amp;" "&amp;$K43&amp;" "&amp;$L43))</x:f>
      </x:c>
    </x:row>
    <x:row r="44">
      <x:c r="A44" s="325" t="str">
        <x:f>IF(Invoices!$A44="","",Invoices!$A44)</x:f>
      </x:c>
      <x:c r="B44" s="325" t="str">
        <x:f>IF($A44="","",Invoices!$C44)</x:f>
      </x:c>
      <x:c r="C44" s="325" t="str">
        <x:f>IF($A44="","",Invoices!$D44)</x:f>
      </x:c>
      <x:c r="D44" s="327" t="str">
        <x:f>IF($A44="","",Invoices!$B44)</x:f>
      </x:c>
      <x:c r="E44" s="327" t="str">
        <x:f>IF($A44="","",Invoices!$R44)</x:f>
      </x:c>
      <x:c r="F44" s="329" t="str">
        <x:f>IF($A44="","",Invoices!$L44)</x:f>
      </x:c>
      <x:c r="G44" s="329" t="str">
        <x:f>IF($A44="","",Invoices!$G44)</x:f>
      </x:c>
      <x:c r="H44" s="329" t="str">
        <x:f>IF($A44="","",Invoices!$Q44)</x:f>
      </x:c>
      <x:c r="I44" s="325" t="str">
        <x:f>IF($A44="","",Invoices!$S44)</x:f>
      </x:c>
      <x:c r="J44" s="325" t="str">
        <x:f>IF($A44="","",Invoices!$T44)</x:f>
      </x:c>
      <x:c r="K44" s="325" t="str">
        <x:f>IF($A44="","",Invoices!$U44)</x:f>
      </x:c>
      <x:c r="L44" s="325" t="str">
        <x:f>IF($A44="","",IF($H44&lt;=0,"Closed",IF($K44="Current","Monitor",IF($K44="1-30","Follow up",IF($K44="31-60","Escalate",IF($K44="61-90","Urgent","Immediate action"))))))</x:f>
      </x:c>
      <x:c r="M44" s="325" t="str">
        <x:f>IF($A44="","",Invoices!$W44)</x:f>
      </x:c>
      <x:c r="N44" s="325" t="str">
        <x:f>IF($A44="","",LOWER($A44&amp;" "&amp;$B44&amp;" "&amp;$C44&amp;" "&amp;$I44&amp;" "&amp;$K44&amp;" "&amp;$L44))</x:f>
      </x:c>
    </x:row>
    <x:row r="45">
      <x:c r="A45" s="325" t="str">
        <x:f>IF(Invoices!$A45="","",Invoices!$A45)</x:f>
      </x:c>
      <x:c r="B45" s="325" t="str">
        <x:f>IF($A45="","",Invoices!$C45)</x:f>
      </x:c>
      <x:c r="C45" s="325" t="str">
        <x:f>IF($A45="","",Invoices!$D45)</x:f>
      </x:c>
      <x:c r="D45" s="327" t="str">
        <x:f>IF($A45="","",Invoices!$B45)</x:f>
      </x:c>
      <x:c r="E45" s="327" t="str">
        <x:f>IF($A45="","",Invoices!$R45)</x:f>
      </x:c>
      <x:c r="F45" s="329" t="str">
        <x:f>IF($A45="","",Invoices!$L45)</x:f>
      </x:c>
      <x:c r="G45" s="329" t="str">
        <x:f>IF($A45="","",Invoices!$G45)</x:f>
      </x:c>
      <x:c r="H45" s="329" t="str">
        <x:f>IF($A45="","",Invoices!$Q45)</x:f>
      </x:c>
      <x:c r="I45" s="325" t="str">
        <x:f>IF($A45="","",Invoices!$S45)</x:f>
      </x:c>
      <x:c r="J45" s="325" t="str">
        <x:f>IF($A45="","",Invoices!$T45)</x:f>
      </x:c>
      <x:c r="K45" s="325" t="str">
        <x:f>IF($A45="","",Invoices!$U45)</x:f>
      </x:c>
      <x:c r="L45" s="325" t="str">
        <x:f>IF($A45="","",IF($H45&lt;=0,"Closed",IF($K45="Current","Monitor",IF($K45="1-30","Follow up",IF($K45="31-60","Escalate",IF($K45="61-90","Urgent","Immediate action"))))))</x:f>
      </x:c>
      <x:c r="M45" s="325" t="str">
        <x:f>IF($A45="","",Invoices!$W45)</x:f>
      </x:c>
      <x:c r="N45" s="325" t="str">
        <x:f>IF($A45="","",LOWER($A45&amp;" "&amp;$B45&amp;" "&amp;$C45&amp;" "&amp;$I45&amp;" "&amp;$K45&amp;" "&amp;$L45))</x:f>
      </x:c>
    </x:row>
    <x:row r="46">
      <x:c r="A46" s="325" t="str">
        <x:f>IF(Invoices!$A46="","",Invoices!$A46)</x:f>
      </x:c>
      <x:c r="B46" s="325" t="str">
        <x:f>IF($A46="","",Invoices!$C46)</x:f>
      </x:c>
      <x:c r="C46" s="325" t="str">
        <x:f>IF($A46="","",Invoices!$D46)</x:f>
      </x:c>
      <x:c r="D46" s="327" t="str">
        <x:f>IF($A46="","",Invoices!$B46)</x:f>
      </x:c>
      <x:c r="E46" s="327" t="str">
        <x:f>IF($A46="","",Invoices!$R46)</x:f>
      </x:c>
      <x:c r="F46" s="329" t="str">
        <x:f>IF($A46="","",Invoices!$L46)</x:f>
      </x:c>
      <x:c r="G46" s="329" t="str">
        <x:f>IF($A46="","",Invoices!$G46)</x:f>
      </x:c>
      <x:c r="H46" s="329" t="str">
        <x:f>IF($A46="","",Invoices!$Q46)</x:f>
      </x:c>
      <x:c r="I46" s="325" t="str">
        <x:f>IF($A46="","",Invoices!$S46)</x:f>
      </x:c>
      <x:c r="J46" s="325" t="str">
        <x:f>IF($A46="","",Invoices!$T46)</x:f>
      </x:c>
      <x:c r="K46" s="325" t="str">
        <x:f>IF($A46="","",Invoices!$U46)</x:f>
      </x:c>
      <x:c r="L46" s="325" t="str">
        <x:f>IF($A46="","",IF($H46&lt;=0,"Closed",IF($K46="Current","Monitor",IF($K46="1-30","Follow up",IF($K46="31-60","Escalate",IF($K46="61-90","Urgent","Immediate action"))))))</x:f>
      </x:c>
      <x:c r="M46" s="325" t="str">
        <x:f>IF($A46="","",Invoices!$W46)</x:f>
      </x:c>
      <x:c r="N46" s="325" t="str">
        <x:f>IF($A46="","",LOWER($A46&amp;" "&amp;$B46&amp;" "&amp;$C46&amp;" "&amp;$I46&amp;" "&amp;$K46&amp;" "&amp;$L46))</x:f>
      </x:c>
    </x:row>
    <x:row r="47">
      <x:c r="A47" s="325" t="str">
        <x:f>IF(Invoices!$A47="","",Invoices!$A47)</x:f>
      </x:c>
      <x:c r="B47" s="325" t="str">
        <x:f>IF($A47="","",Invoices!$C47)</x:f>
      </x:c>
      <x:c r="C47" s="325" t="str">
        <x:f>IF($A47="","",Invoices!$D47)</x:f>
      </x:c>
      <x:c r="D47" s="327" t="str">
        <x:f>IF($A47="","",Invoices!$B47)</x:f>
      </x:c>
      <x:c r="E47" s="327" t="str">
        <x:f>IF($A47="","",Invoices!$R47)</x:f>
      </x:c>
      <x:c r="F47" s="329" t="str">
        <x:f>IF($A47="","",Invoices!$L47)</x:f>
      </x:c>
      <x:c r="G47" s="329" t="str">
        <x:f>IF($A47="","",Invoices!$G47)</x:f>
      </x:c>
      <x:c r="H47" s="329" t="str">
        <x:f>IF($A47="","",Invoices!$Q47)</x:f>
      </x:c>
      <x:c r="I47" s="325" t="str">
        <x:f>IF($A47="","",Invoices!$S47)</x:f>
      </x:c>
      <x:c r="J47" s="325" t="str">
        <x:f>IF($A47="","",Invoices!$T47)</x:f>
      </x:c>
      <x:c r="K47" s="325" t="str">
        <x:f>IF($A47="","",Invoices!$U47)</x:f>
      </x:c>
      <x:c r="L47" s="325" t="str">
        <x:f>IF($A47="","",IF($H47&lt;=0,"Closed",IF($K47="Current","Monitor",IF($K47="1-30","Follow up",IF($K47="31-60","Escalate",IF($K47="61-90","Urgent","Immediate action"))))))</x:f>
      </x:c>
      <x:c r="M47" s="325" t="str">
        <x:f>IF($A47="","",Invoices!$W47)</x:f>
      </x:c>
      <x:c r="N47" s="325" t="str">
        <x:f>IF($A47="","",LOWER($A47&amp;" "&amp;$B47&amp;" "&amp;$C47&amp;" "&amp;$I47&amp;" "&amp;$K47&amp;" "&amp;$L47))</x:f>
      </x:c>
    </x:row>
    <x:row r="48">
      <x:c r="A48" s="325" t="str">
        <x:f>IF(Invoices!$A48="","",Invoices!$A48)</x:f>
      </x:c>
      <x:c r="B48" s="325" t="str">
        <x:f>IF($A48="","",Invoices!$C48)</x:f>
      </x:c>
      <x:c r="C48" s="325" t="str">
        <x:f>IF($A48="","",Invoices!$D48)</x:f>
      </x:c>
      <x:c r="D48" s="327" t="str">
        <x:f>IF($A48="","",Invoices!$B48)</x:f>
      </x:c>
      <x:c r="E48" s="327" t="str">
        <x:f>IF($A48="","",Invoices!$R48)</x:f>
      </x:c>
      <x:c r="F48" s="329" t="str">
        <x:f>IF($A48="","",Invoices!$L48)</x:f>
      </x:c>
      <x:c r="G48" s="329" t="str">
        <x:f>IF($A48="","",Invoices!$G48)</x:f>
      </x:c>
      <x:c r="H48" s="329" t="str">
        <x:f>IF($A48="","",Invoices!$Q48)</x:f>
      </x:c>
      <x:c r="I48" s="325" t="str">
        <x:f>IF($A48="","",Invoices!$S48)</x:f>
      </x:c>
      <x:c r="J48" s="325" t="str">
        <x:f>IF($A48="","",Invoices!$T48)</x:f>
      </x:c>
      <x:c r="K48" s="325" t="str">
        <x:f>IF($A48="","",Invoices!$U48)</x:f>
      </x:c>
      <x:c r="L48" s="325" t="str">
        <x:f>IF($A48="","",IF($H48&lt;=0,"Closed",IF($K48="Current","Monitor",IF($K48="1-30","Follow up",IF($K48="31-60","Escalate",IF($K48="61-90","Urgent","Immediate action"))))))</x:f>
      </x:c>
      <x:c r="M48" s="325" t="str">
        <x:f>IF($A48="","",Invoices!$W48)</x:f>
      </x:c>
      <x:c r="N48" s="325" t="str">
        <x:f>IF($A48="","",LOWER($A48&amp;" "&amp;$B48&amp;" "&amp;$C48&amp;" "&amp;$I48&amp;" "&amp;$K48&amp;" "&amp;$L48))</x:f>
      </x:c>
    </x:row>
    <x:row r="49">
      <x:c r="A49" s="325" t="str">
        <x:f>IF(Invoices!$A49="","",Invoices!$A49)</x:f>
      </x:c>
      <x:c r="B49" s="325" t="str">
        <x:f>IF($A49="","",Invoices!$C49)</x:f>
      </x:c>
      <x:c r="C49" s="325" t="str">
        <x:f>IF($A49="","",Invoices!$D49)</x:f>
      </x:c>
      <x:c r="D49" s="327" t="str">
        <x:f>IF($A49="","",Invoices!$B49)</x:f>
      </x:c>
      <x:c r="E49" s="327" t="str">
        <x:f>IF($A49="","",Invoices!$R49)</x:f>
      </x:c>
      <x:c r="F49" s="329" t="str">
        <x:f>IF($A49="","",Invoices!$L49)</x:f>
      </x:c>
      <x:c r="G49" s="329" t="str">
        <x:f>IF($A49="","",Invoices!$G49)</x:f>
      </x:c>
      <x:c r="H49" s="329" t="str">
        <x:f>IF($A49="","",Invoices!$Q49)</x:f>
      </x:c>
      <x:c r="I49" s="325" t="str">
        <x:f>IF($A49="","",Invoices!$S49)</x:f>
      </x:c>
      <x:c r="J49" s="325" t="str">
        <x:f>IF($A49="","",Invoices!$T49)</x:f>
      </x:c>
      <x:c r="K49" s="325" t="str">
        <x:f>IF($A49="","",Invoices!$U49)</x:f>
      </x:c>
      <x:c r="L49" s="325" t="str">
        <x:f>IF($A49="","",IF($H49&lt;=0,"Closed",IF($K49="Current","Monitor",IF($K49="1-30","Follow up",IF($K49="31-60","Escalate",IF($K49="61-90","Urgent","Immediate action"))))))</x:f>
      </x:c>
      <x:c r="M49" s="325" t="str">
        <x:f>IF($A49="","",Invoices!$W49)</x:f>
      </x:c>
      <x:c r="N49" s="325" t="str">
        <x:f>IF($A49="","",LOWER($A49&amp;" "&amp;$B49&amp;" "&amp;$C49&amp;" "&amp;$I49&amp;" "&amp;$K49&amp;" "&amp;$L49))</x:f>
      </x:c>
    </x:row>
    <x:row r="50">
      <x:c r="A50" s="325" t="str">
        <x:f>IF(Invoices!$A50="","",Invoices!$A50)</x:f>
      </x:c>
      <x:c r="B50" s="325" t="str">
        <x:f>IF($A50="","",Invoices!$C50)</x:f>
      </x:c>
      <x:c r="C50" s="325" t="str">
        <x:f>IF($A50="","",Invoices!$D50)</x:f>
      </x:c>
      <x:c r="D50" s="327" t="str">
        <x:f>IF($A50="","",Invoices!$B50)</x:f>
      </x:c>
      <x:c r="E50" s="327" t="str">
        <x:f>IF($A50="","",Invoices!$R50)</x:f>
      </x:c>
      <x:c r="F50" s="329" t="str">
        <x:f>IF($A50="","",Invoices!$L50)</x:f>
      </x:c>
      <x:c r="G50" s="329" t="str">
        <x:f>IF($A50="","",Invoices!$G50)</x:f>
      </x:c>
      <x:c r="H50" s="329" t="str">
        <x:f>IF($A50="","",Invoices!$Q50)</x:f>
      </x:c>
      <x:c r="I50" s="325" t="str">
        <x:f>IF($A50="","",Invoices!$S50)</x:f>
      </x:c>
      <x:c r="J50" s="325" t="str">
        <x:f>IF($A50="","",Invoices!$T50)</x:f>
      </x:c>
      <x:c r="K50" s="325" t="str">
        <x:f>IF($A50="","",Invoices!$U50)</x:f>
      </x:c>
      <x:c r="L50" s="325" t="str">
        <x:f>IF($A50="","",IF($H50&lt;=0,"Closed",IF($K50="Current","Monitor",IF($K50="1-30","Follow up",IF($K50="31-60","Escalate",IF($K50="61-90","Urgent","Immediate action"))))))</x:f>
      </x:c>
      <x:c r="M50" s="325" t="str">
        <x:f>IF($A50="","",Invoices!$W50)</x:f>
      </x:c>
      <x:c r="N50" s="325" t="str">
        <x:f>IF($A50="","",LOWER($A50&amp;" "&amp;$B50&amp;" "&amp;$C50&amp;" "&amp;$I50&amp;" "&amp;$K50&amp;" "&amp;$L50))</x:f>
      </x:c>
    </x:row>
    <x:row r="51">
      <x:c r="A51" s="325" t="str">
        <x:f>IF(Invoices!$A51="","",Invoices!$A51)</x:f>
      </x:c>
      <x:c r="B51" s="325" t="str">
        <x:f>IF($A51="","",Invoices!$C51)</x:f>
      </x:c>
      <x:c r="C51" s="325" t="str">
        <x:f>IF($A51="","",Invoices!$D51)</x:f>
      </x:c>
      <x:c r="D51" s="327" t="str">
        <x:f>IF($A51="","",Invoices!$B51)</x:f>
      </x:c>
      <x:c r="E51" s="327" t="str">
        <x:f>IF($A51="","",Invoices!$R51)</x:f>
      </x:c>
      <x:c r="F51" s="329" t="str">
        <x:f>IF($A51="","",Invoices!$L51)</x:f>
      </x:c>
      <x:c r="G51" s="329" t="str">
        <x:f>IF($A51="","",Invoices!$G51)</x:f>
      </x:c>
      <x:c r="H51" s="329" t="str">
        <x:f>IF($A51="","",Invoices!$Q51)</x:f>
      </x:c>
      <x:c r="I51" s="325" t="str">
        <x:f>IF($A51="","",Invoices!$S51)</x:f>
      </x:c>
      <x:c r="J51" s="325" t="str">
        <x:f>IF($A51="","",Invoices!$T51)</x:f>
      </x:c>
      <x:c r="K51" s="325" t="str">
        <x:f>IF($A51="","",Invoices!$U51)</x:f>
      </x:c>
      <x:c r="L51" s="325" t="str">
        <x:f>IF($A51="","",IF($H51&lt;=0,"Closed",IF($K51="Current","Monitor",IF($K51="1-30","Follow up",IF($K51="31-60","Escalate",IF($K51="61-90","Urgent","Immediate action"))))))</x:f>
      </x:c>
      <x:c r="M51" s="325" t="str">
        <x:f>IF($A51="","",Invoices!$W51)</x:f>
      </x:c>
      <x:c r="N51" s="325" t="str">
        <x:f>IF($A51="","",LOWER($A51&amp;" "&amp;$B51&amp;" "&amp;$C51&amp;" "&amp;$I51&amp;" "&amp;$K51&amp;" "&amp;$L51))</x:f>
      </x:c>
    </x:row>
    <x:row r="52">
      <x:c r="A52" s="325" t="str">
        <x:f>IF(Invoices!$A52="","",Invoices!$A52)</x:f>
      </x:c>
      <x:c r="B52" s="325" t="str">
        <x:f>IF($A52="","",Invoices!$C52)</x:f>
      </x:c>
      <x:c r="C52" s="325" t="str">
        <x:f>IF($A52="","",Invoices!$D52)</x:f>
      </x:c>
      <x:c r="D52" s="327" t="str">
        <x:f>IF($A52="","",Invoices!$B52)</x:f>
      </x:c>
      <x:c r="E52" s="327" t="str">
        <x:f>IF($A52="","",Invoices!$R52)</x:f>
      </x:c>
      <x:c r="F52" s="329" t="str">
        <x:f>IF($A52="","",Invoices!$L52)</x:f>
      </x:c>
      <x:c r="G52" s="329" t="str">
        <x:f>IF($A52="","",Invoices!$G52)</x:f>
      </x:c>
      <x:c r="H52" s="329" t="str">
        <x:f>IF($A52="","",Invoices!$Q52)</x:f>
      </x:c>
      <x:c r="I52" s="325" t="str">
        <x:f>IF($A52="","",Invoices!$S52)</x:f>
      </x:c>
      <x:c r="J52" s="325" t="str">
        <x:f>IF($A52="","",Invoices!$T52)</x:f>
      </x:c>
      <x:c r="K52" s="325" t="str">
        <x:f>IF($A52="","",Invoices!$U52)</x:f>
      </x:c>
      <x:c r="L52" s="325" t="str">
        <x:f>IF($A52="","",IF($H52&lt;=0,"Closed",IF($K52="Current","Monitor",IF($K52="1-30","Follow up",IF($K52="31-60","Escalate",IF($K52="61-90","Urgent","Immediate action"))))))</x:f>
      </x:c>
      <x:c r="M52" s="325" t="str">
        <x:f>IF($A52="","",Invoices!$W52)</x:f>
      </x:c>
      <x:c r="N52" s="325" t="str">
        <x:f>IF($A52="","",LOWER($A52&amp;" "&amp;$B52&amp;" "&amp;$C52&amp;" "&amp;$I52&amp;" "&amp;$K52&amp;" "&amp;$L52))</x:f>
      </x:c>
    </x:row>
    <x:row r="53">
      <x:c r="A53" s="325" t="str">
        <x:f>IF(Invoices!$A53="","",Invoices!$A53)</x:f>
      </x:c>
      <x:c r="B53" s="325" t="str">
        <x:f>IF($A53="","",Invoices!$C53)</x:f>
      </x:c>
      <x:c r="C53" s="325" t="str">
        <x:f>IF($A53="","",Invoices!$D53)</x:f>
      </x:c>
      <x:c r="D53" s="327" t="str">
        <x:f>IF($A53="","",Invoices!$B53)</x:f>
      </x:c>
      <x:c r="E53" s="327" t="str">
        <x:f>IF($A53="","",Invoices!$R53)</x:f>
      </x:c>
      <x:c r="F53" s="329" t="str">
        <x:f>IF($A53="","",Invoices!$L53)</x:f>
      </x:c>
      <x:c r="G53" s="329" t="str">
        <x:f>IF($A53="","",Invoices!$G53)</x:f>
      </x:c>
      <x:c r="H53" s="329" t="str">
        <x:f>IF($A53="","",Invoices!$Q53)</x:f>
      </x:c>
      <x:c r="I53" s="325" t="str">
        <x:f>IF($A53="","",Invoices!$S53)</x:f>
      </x:c>
      <x:c r="J53" s="325" t="str">
        <x:f>IF($A53="","",Invoices!$T53)</x:f>
      </x:c>
      <x:c r="K53" s="325" t="str">
        <x:f>IF($A53="","",Invoices!$U53)</x:f>
      </x:c>
      <x:c r="L53" s="325" t="str">
        <x:f>IF($A53="","",IF($H53&lt;=0,"Closed",IF($K53="Current","Monitor",IF($K53="1-30","Follow up",IF($K53="31-60","Escalate",IF($K53="61-90","Urgent","Immediate action"))))))</x:f>
      </x:c>
      <x:c r="M53" s="325" t="str">
        <x:f>IF($A53="","",Invoices!$W53)</x:f>
      </x:c>
      <x:c r="N53" s="325" t="str">
        <x:f>IF($A53="","",LOWER($A53&amp;" "&amp;$B53&amp;" "&amp;$C53&amp;" "&amp;$I53&amp;" "&amp;$K53&amp;" "&amp;$L53))</x:f>
      </x:c>
    </x:row>
    <x:row r="54">
      <x:c r="A54" s="325" t="str">
        <x:f>IF(Invoices!$A54="","",Invoices!$A54)</x:f>
      </x:c>
      <x:c r="B54" s="325" t="str">
        <x:f>IF($A54="","",Invoices!$C54)</x:f>
      </x:c>
      <x:c r="C54" s="325" t="str">
        <x:f>IF($A54="","",Invoices!$D54)</x:f>
      </x:c>
      <x:c r="D54" s="327" t="str">
        <x:f>IF($A54="","",Invoices!$B54)</x:f>
      </x:c>
      <x:c r="E54" s="327" t="str">
        <x:f>IF($A54="","",Invoices!$R54)</x:f>
      </x:c>
      <x:c r="F54" s="329" t="str">
        <x:f>IF($A54="","",Invoices!$L54)</x:f>
      </x:c>
      <x:c r="G54" s="329" t="str">
        <x:f>IF($A54="","",Invoices!$G54)</x:f>
      </x:c>
      <x:c r="H54" s="329" t="str">
        <x:f>IF($A54="","",Invoices!$Q54)</x:f>
      </x:c>
      <x:c r="I54" s="325" t="str">
        <x:f>IF($A54="","",Invoices!$S54)</x:f>
      </x:c>
      <x:c r="J54" s="325" t="str">
        <x:f>IF($A54="","",Invoices!$T54)</x:f>
      </x:c>
      <x:c r="K54" s="325" t="str">
        <x:f>IF($A54="","",Invoices!$U54)</x:f>
      </x:c>
      <x:c r="L54" s="325" t="str">
        <x:f>IF($A54="","",IF($H54&lt;=0,"Closed",IF($K54="Current","Monitor",IF($K54="1-30","Follow up",IF($K54="31-60","Escalate",IF($K54="61-90","Urgent","Immediate action"))))))</x:f>
      </x:c>
      <x:c r="M54" s="325" t="str">
        <x:f>IF($A54="","",Invoices!$W54)</x:f>
      </x:c>
      <x:c r="N54" s="325" t="str">
        <x:f>IF($A54="","",LOWER($A54&amp;" "&amp;$B54&amp;" "&amp;$C54&amp;" "&amp;$I54&amp;" "&amp;$K54&amp;" "&amp;$L54))</x:f>
      </x:c>
    </x:row>
    <x:row r="55">
      <x:c r="A55" s="325" t="str">
        <x:f>IF(Invoices!$A55="","",Invoices!$A55)</x:f>
      </x:c>
      <x:c r="B55" s="325" t="str">
        <x:f>IF($A55="","",Invoices!$C55)</x:f>
      </x:c>
      <x:c r="C55" s="325" t="str">
        <x:f>IF($A55="","",Invoices!$D55)</x:f>
      </x:c>
      <x:c r="D55" s="327" t="str">
        <x:f>IF($A55="","",Invoices!$B55)</x:f>
      </x:c>
      <x:c r="E55" s="327" t="str">
        <x:f>IF($A55="","",Invoices!$R55)</x:f>
      </x:c>
      <x:c r="F55" s="329" t="str">
        <x:f>IF($A55="","",Invoices!$L55)</x:f>
      </x:c>
      <x:c r="G55" s="329" t="str">
        <x:f>IF($A55="","",Invoices!$G55)</x:f>
      </x:c>
      <x:c r="H55" s="329" t="str">
        <x:f>IF($A55="","",Invoices!$Q55)</x:f>
      </x:c>
      <x:c r="I55" s="325" t="str">
        <x:f>IF($A55="","",Invoices!$S55)</x:f>
      </x:c>
      <x:c r="J55" s="325" t="str">
        <x:f>IF($A55="","",Invoices!$T55)</x:f>
      </x:c>
      <x:c r="K55" s="325" t="str">
        <x:f>IF($A55="","",Invoices!$U55)</x:f>
      </x:c>
      <x:c r="L55" s="325" t="str">
        <x:f>IF($A55="","",IF($H55&lt;=0,"Closed",IF($K55="Current","Monitor",IF($K55="1-30","Follow up",IF($K55="31-60","Escalate",IF($K55="61-90","Urgent","Immediate action"))))))</x:f>
      </x:c>
      <x:c r="M55" s="325" t="str">
        <x:f>IF($A55="","",Invoices!$W55)</x:f>
      </x:c>
      <x:c r="N55" s="325" t="str">
        <x:f>IF($A55="","",LOWER($A55&amp;" "&amp;$B55&amp;" "&amp;$C55&amp;" "&amp;$I55&amp;" "&amp;$K55&amp;" "&amp;$L55))</x:f>
      </x:c>
    </x:row>
    <x:row r="56">
      <x:c r="A56" s="325" t="str">
        <x:f>IF(Invoices!$A56="","",Invoices!$A56)</x:f>
      </x:c>
      <x:c r="B56" s="325" t="str">
        <x:f>IF($A56="","",Invoices!$C56)</x:f>
      </x:c>
      <x:c r="C56" s="325" t="str">
        <x:f>IF($A56="","",Invoices!$D56)</x:f>
      </x:c>
      <x:c r="D56" s="327" t="str">
        <x:f>IF($A56="","",Invoices!$B56)</x:f>
      </x:c>
      <x:c r="E56" s="327" t="str">
        <x:f>IF($A56="","",Invoices!$R56)</x:f>
      </x:c>
      <x:c r="F56" s="329" t="str">
        <x:f>IF($A56="","",Invoices!$L56)</x:f>
      </x:c>
      <x:c r="G56" s="329" t="str">
        <x:f>IF($A56="","",Invoices!$G56)</x:f>
      </x:c>
      <x:c r="H56" s="329" t="str">
        <x:f>IF($A56="","",Invoices!$Q56)</x:f>
      </x:c>
      <x:c r="I56" s="325" t="str">
        <x:f>IF($A56="","",Invoices!$S56)</x:f>
      </x:c>
      <x:c r="J56" s="325" t="str">
        <x:f>IF($A56="","",Invoices!$T56)</x:f>
      </x:c>
      <x:c r="K56" s="325" t="str">
        <x:f>IF($A56="","",Invoices!$U56)</x:f>
      </x:c>
      <x:c r="L56" s="325" t="str">
        <x:f>IF($A56="","",IF($H56&lt;=0,"Closed",IF($K56="Current","Monitor",IF($K56="1-30","Follow up",IF($K56="31-60","Escalate",IF($K56="61-90","Urgent","Immediate action"))))))</x:f>
      </x:c>
      <x:c r="M56" s="325" t="str">
        <x:f>IF($A56="","",Invoices!$W56)</x:f>
      </x:c>
      <x:c r="N56" s="325" t="str">
        <x:f>IF($A56="","",LOWER($A56&amp;" "&amp;$B56&amp;" "&amp;$C56&amp;" "&amp;$I56&amp;" "&amp;$K56&amp;" "&amp;$L56))</x:f>
      </x:c>
    </x:row>
    <x:row r="57">
      <x:c r="A57" s="325" t="str">
        <x:f>IF(Invoices!$A57="","",Invoices!$A57)</x:f>
      </x:c>
      <x:c r="B57" s="325" t="str">
        <x:f>IF($A57="","",Invoices!$C57)</x:f>
      </x:c>
      <x:c r="C57" s="325" t="str">
        <x:f>IF($A57="","",Invoices!$D57)</x:f>
      </x:c>
      <x:c r="D57" s="327" t="str">
        <x:f>IF($A57="","",Invoices!$B57)</x:f>
      </x:c>
      <x:c r="E57" s="327" t="str">
        <x:f>IF($A57="","",Invoices!$R57)</x:f>
      </x:c>
      <x:c r="F57" s="329" t="str">
        <x:f>IF($A57="","",Invoices!$L57)</x:f>
      </x:c>
      <x:c r="G57" s="329" t="str">
        <x:f>IF($A57="","",Invoices!$G57)</x:f>
      </x:c>
      <x:c r="H57" s="329" t="str">
        <x:f>IF($A57="","",Invoices!$Q57)</x:f>
      </x:c>
      <x:c r="I57" s="325" t="str">
        <x:f>IF($A57="","",Invoices!$S57)</x:f>
      </x:c>
      <x:c r="J57" s="325" t="str">
        <x:f>IF($A57="","",Invoices!$T57)</x:f>
      </x:c>
      <x:c r="K57" s="325" t="str">
        <x:f>IF($A57="","",Invoices!$U57)</x:f>
      </x:c>
      <x:c r="L57" s="325" t="str">
        <x:f>IF($A57="","",IF($H57&lt;=0,"Closed",IF($K57="Current","Monitor",IF($K57="1-30","Follow up",IF($K57="31-60","Escalate",IF($K57="61-90","Urgent","Immediate action"))))))</x:f>
      </x:c>
      <x:c r="M57" s="325" t="str">
        <x:f>IF($A57="","",Invoices!$W57)</x:f>
      </x:c>
      <x:c r="N57" s="325" t="str">
        <x:f>IF($A57="","",LOWER($A57&amp;" "&amp;$B57&amp;" "&amp;$C57&amp;" "&amp;$I57&amp;" "&amp;$K57&amp;" "&amp;$L57))</x:f>
      </x:c>
    </x:row>
    <x:row r="58">
      <x:c r="A58" s="325" t="str">
        <x:f>IF(Invoices!$A58="","",Invoices!$A58)</x:f>
      </x:c>
      <x:c r="B58" s="325" t="str">
        <x:f>IF($A58="","",Invoices!$C58)</x:f>
      </x:c>
      <x:c r="C58" s="325" t="str">
        <x:f>IF($A58="","",Invoices!$D58)</x:f>
      </x:c>
      <x:c r="D58" s="327" t="str">
        <x:f>IF($A58="","",Invoices!$B58)</x:f>
      </x:c>
      <x:c r="E58" s="327" t="str">
        <x:f>IF($A58="","",Invoices!$R58)</x:f>
      </x:c>
      <x:c r="F58" s="329" t="str">
        <x:f>IF($A58="","",Invoices!$L58)</x:f>
      </x:c>
      <x:c r="G58" s="329" t="str">
        <x:f>IF($A58="","",Invoices!$G58)</x:f>
      </x:c>
      <x:c r="H58" s="329" t="str">
        <x:f>IF($A58="","",Invoices!$Q58)</x:f>
      </x:c>
      <x:c r="I58" s="325" t="str">
        <x:f>IF($A58="","",Invoices!$S58)</x:f>
      </x:c>
      <x:c r="J58" s="325" t="str">
        <x:f>IF($A58="","",Invoices!$T58)</x:f>
      </x:c>
      <x:c r="K58" s="325" t="str">
        <x:f>IF($A58="","",Invoices!$U58)</x:f>
      </x:c>
      <x:c r="L58" s="325" t="str">
        <x:f>IF($A58="","",IF($H58&lt;=0,"Closed",IF($K58="Current","Monitor",IF($K58="1-30","Follow up",IF($K58="31-60","Escalate",IF($K58="61-90","Urgent","Immediate action"))))))</x:f>
      </x:c>
      <x:c r="M58" s="325" t="str">
        <x:f>IF($A58="","",Invoices!$W58)</x:f>
      </x:c>
      <x:c r="N58" s="325" t="str">
        <x:f>IF($A58="","",LOWER($A58&amp;" "&amp;$B58&amp;" "&amp;$C58&amp;" "&amp;$I58&amp;" "&amp;$K58&amp;" "&amp;$L58))</x:f>
      </x:c>
    </x:row>
    <x:row r="59">
      <x:c r="A59" s="325" t="str">
        <x:f>IF(Invoices!$A59="","",Invoices!$A59)</x:f>
      </x:c>
      <x:c r="B59" s="325" t="str">
        <x:f>IF($A59="","",Invoices!$C59)</x:f>
      </x:c>
      <x:c r="C59" s="325" t="str">
        <x:f>IF($A59="","",Invoices!$D59)</x:f>
      </x:c>
      <x:c r="D59" s="327" t="str">
        <x:f>IF($A59="","",Invoices!$B59)</x:f>
      </x:c>
      <x:c r="E59" s="327" t="str">
        <x:f>IF($A59="","",Invoices!$R59)</x:f>
      </x:c>
      <x:c r="F59" s="329" t="str">
        <x:f>IF($A59="","",Invoices!$L59)</x:f>
      </x:c>
      <x:c r="G59" s="329" t="str">
        <x:f>IF($A59="","",Invoices!$G59)</x:f>
      </x:c>
      <x:c r="H59" s="329" t="str">
        <x:f>IF($A59="","",Invoices!$Q59)</x:f>
      </x:c>
      <x:c r="I59" s="325" t="str">
        <x:f>IF($A59="","",Invoices!$S59)</x:f>
      </x:c>
      <x:c r="J59" s="325" t="str">
        <x:f>IF($A59="","",Invoices!$T59)</x:f>
      </x:c>
      <x:c r="K59" s="325" t="str">
        <x:f>IF($A59="","",Invoices!$U59)</x:f>
      </x:c>
      <x:c r="L59" s="325" t="str">
        <x:f>IF($A59="","",IF($H59&lt;=0,"Closed",IF($K59="Current","Monitor",IF($K59="1-30","Follow up",IF($K59="31-60","Escalate",IF($K59="61-90","Urgent","Immediate action"))))))</x:f>
      </x:c>
      <x:c r="M59" s="325" t="str">
        <x:f>IF($A59="","",Invoices!$W59)</x:f>
      </x:c>
      <x:c r="N59" s="325" t="str">
        <x:f>IF($A59="","",LOWER($A59&amp;" "&amp;$B59&amp;" "&amp;$C59&amp;" "&amp;$I59&amp;" "&amp;$K59&amp;" "&amp;$L59))</x:f>
      </x:c>
    </x:row>
    <x:row r="60">
      <x:c r="A60" s="325" t="str">
        <x:f>IF(Invoices!$A60="","",Invoices!$A60)</x:f>
      </x:c>
      <x:c r="B60" s="325" t="str">
        <x:f>IF($A60="","",Invoices!$C60)</x:f>
      </x:c>
      <x:c r="C60" s="325" t="str">
        <x:f>IF($A60="","",Invoices!$D60)</x:f>
      </x:c>
      <x:c r="D60" s="327" t="str">
        <x:f>IF($A60="","",Invoices!$B60)</x:f>
      </x:c>
      <x:c r="E60" s="327" t="str">
        <x:f>IF($A60="","",Invoices!$R60)</x:f>
      </x:c>
      <x:c r="F60" s="329" t="str">
        <x:f>IF($A60="","",Invoices!$L60)</x:f>
      </x:c>
      <x:c r="G60" s="329" t="str">
        <x:f>IF($A60="","",Invoices!$G60)</x:f>
      </x:c>
      <x:c r="H60" s="329" t="str">
        <x:f>IF($A60="","",Invoices!$Q60)</x:f>
      </x:c>
      <x:c r="I60" s="325" t="str">
        <x:f>IF($A60="","",Invoices!$S60)</x:f>
      </x:c>
      <x:c r="J60" s="325" t="str">
        <x:f>IF($A60="","",Invoices!$T60)</x:f>
      </x:c>
      <x:c r="K60" s="325" t="str">
        <x:f>IF($A60="","",Invoices!$U60)</x:f>
      </x:c>
      <x:c r="L60" s="325" t="str">
        <x:f>IF($A60="","",IF($H60&lt;=0,"Closed",IF($K60="Current","Monitor",IF($K60="1-30","Follow up",IF($K60="31-60","Escalate",IF($K60="61-90","Urgent","Immediate action"))))))</x:f>
      </x:c>
      <x:c r="M60" s="325" t="str">
        <x:f>IF($A60="","",Invoices!$W60)</x:f>
      </x:c>
      <x:c r="N60" s="325" t="str">
        <x:f>IF($A60="","",LOWER($A60&amp;" "&amp;$B60&amp;" "&amp;$C60&amp;" "&amp;$I60&amp;" "&amp;$K60&amp;" "&amp;$L60))</x:f>
      </x:c>
    </x:row>
    <x:row r="61">
      <x:c r="A61" s="325" t="str">
        <x:f>IF(Invoices!$A61="","",Invoices!$A61)</x:f>
      </x:c>
      <x:c r="B61" s="325" t="str">
        <x:f>IF($A61="","",Invoices!$C61)</x:f>
      </x:c>
      <x:c r="C61" s="325" t="str">
        <x:f>IF($A61="","",Invoices!$D61)</x:f>
      </x:c>
      <x:c r="D61" s="327" t="str">
        <x:f>IF($A61="","",Invoices!$B61)</x:f>
      </x:c>
      <x:c r="E61" s="327" t="str">
        <x:f>IF($A61="","",Invoices!$R61)</x:f>
      </x:c>
      <x:c r="F61" s="329" t="str">
        <x:f>IF($A61="","",Invoices!$L61)</x:f>
      </x:c>
      <x:c r="G61" s="329" t="str">
        <x:f>IF($A61="","",Invoices!$G61)</x:f>
      </x:c>
      <x:c r="H61" s="329" t="str">
        <x:f>IF($A61="","",Invoices!$Q61)</x:f>
      </x:c>
      <x:c r="I61" s="325" t="str">
        <x:f>IF($A61="","",Invoices!$S61)</x:f>
      </x:c>
      <x:c r="J61" s="325" t="str">
        <x:f>IF($A61="","",Invoices!$T61)</x:f>
      </x:c>
      <x:c r="K61" s="325" t="str">
        <x:f>IF($A61="","",Invoices!$U61)</x:f>
      </x:c>
      <x:c r="L61" s="325" t="str">
        <x:f>IF($A61="","",IF($H61&lt;=0,"Closed",IF($K61="Current","Monitor",IF($K61="1-30","Follow up",IF($K61="31-60","Escalate",IF($K61="61-90","Urgent","Immediate action"))))))</x:f>
      </x:c>
      <x:c r="M61" s="325" t="str">
        <x:f>IF($A61="","",Invoices!$W61)</x:f>
      </x:c>
      <x:c r="N61" s="325" t="str">
        <x:f>IF($A61="","",LOWER($A61&amp;" "&amp;$B61&amp;" "&amp;$C61&amp;" "&amp;$I61&amp;" "&amp;$K61&amp;" "&amp;$L61))</x:f>
      </x:c>
    </x:row>
    <x:row r="62">
      <x:c r="A62" s="325" t="str">
        <x:f>IF(Invoices!$A62="","",Invoices!$A62)</x:f>
      </x:c>
      <x:c r="B62" s="325" t="str">
        <x:f>IF($A62="","",Invoices!$C62)</x:f>
      </x:c>
      <x:c r="C62" s="325" t="str">
        <x:f>IF($A62="","",Invoices!$D62)</x:f>
      </x:c>
      <x:c r="D62" s="327" t="str">
        <x:f>IF($A62="","",Invoices!$B62)</x:f>
      </x:c>
      <x:c r="E62" s="327" t="str">
        <x:f>IF($A62="","",Invoices!$R62)</x:f>
      </x:c>
      <x:c r="F62" s="329" t="str">
        <x:f>IF($A62="","",Invoices!$L62)</x:f>
      </x:c>
      <x:c r="G62" s="329" t="str">
        <x:f>IF($A62="","",Invoices!$G62)</x:f>
      </x:c>
      <x:c r="H62" s="329" t="str">
        <x:f>IF($A62="","",Invoices!$Q62)</x:f>
      </x:c>
      <x:c r="I62" s="325" t="str">
        <x:f>IF($A62="","",Invoices!$S62)</x:f>
      </x:c>
      <x:c r="J62" s="325" t="str">
        <x:f>IF($A62="","",Invoices!$T62)</x:f>
      </x:c>
      <x:c r="K62" s="325" t="str">
        <x:f>IF($A62="","",Invoices!$U62)</x:f>
      </x:c>
      <x:c r="L62" s="325" t="str">
        <x:f>IF($A62="","",IF($H62&lt;=0,"Closed",IF($K62="Current","Monitor",IF($K62="1-30","Follow up",IF($K62="31-60","Escalate",IF($K62="61-90","Urgent","Immediate action"))))))</x:f>
      </x:c>
      <x:c r="M62" s="325" t="str">
        <x:f>IF($A62="","",Invoices!$W62)</x:f>
      </x:c>
      <x:c r="N62" s="325" t="str">
        <x:f>IF($A62="","",LOWER($A62&amp;" "&amp;$B62&amp;" "&amp;$C62&amp;" "&amp;$I62&amp;" "&amp;$K62&amp;" "&amp;$L62))</x:f>
      </x:c>
    </x:row>
    <x:row r="63">
      <x:c r="A63" s="325" t="str">
        <x:f>IF(Invoices!$A63="","",Invoices!$A63)</x:f>
      </x:c>
      <x:c r="B63" s="325" t="str">
        <x:f>IF($A63="","",Invoices!$C63)</x:f>
      </x:c>
      <x:c r="C63" s="325" t="str">
        <x:f>IF($A63="","",Invoices!$D63)</x:f>
      </x:c>
      <x:c r="D63" s="327" t="str">
        <x:f>IF($A63="","",Invoices!$B63)</x:f>
      </x:c>
      <x:c r="E63" s="327" t="str">
        <x:f>IF($A63="","",Invoices!$R63)</x:f>
      </x:c>
      <x:c r="F63" s="329" t="str">
        <x:f>IF($A63="","",Invoices!$L63)</x:f>
      </x:c>
      <x:c r="G63" s="329" t="str">
        <x:f>IF($A63="","",Invoices!$G63)</x:f>
      </x:c>
      <x:c r="H63" s="329" t="str">
        <x:f>IF($A63="","",Invoices!$Q63)</x:f>
      </x:c>
      <x:c r="I63" s="325" t="str">
        <x:f>IF($A63="","",Invoices!$S63)</x:f>
      </x:c>
      <x:c r="J63" s="325" t="str">
        <x:f>IF($A63="","",Invoices!$T63)</x:f>
      </x:c>
      <x:c r="K63" s="325" t="str">
        <x:f>IF($A63="","",Invoices!$U63)</x:f>
      </x:c>
      <x:c r="L63" s="325" t="str">
        <x:f>IF($A63="","",IF($H63&lt;=0,"Closed",IF($K63="Current","Monitor",IF($K63="1-30","Follow up",IF($K63="31-60","Escalate",IF($K63="61-90","Urgent","Immediate action"))))))</x:f>
      </x:c>
      <x:c r="M63" s="325" t="str">
        <x:f>IF($A63="","",Invoices!$W63)</x:f>
      </x:c>
      <x:c r="N63" s="325" t="str">
        <x:f>IF($A63="","",LOWER($A63&amp;" "&amp;$B63&amp;" "&amp;$C63&amp;" "&amp;$I63&amp;" "&amp;$K63&amp;" "&amp;$L63))</x:f>
      </x:c>
    </x:row>
    <x:row r="64">
      <x:c r="A64" s="325" t="str">
        <x:f>IF(Invoices!$A64="","",Invoices!$A64)</x:f>
      </x:c>
      <x:c r="B64" s="325" t="str">
        <x:f>IF($A64="","",Invoices!$C64)</x:f>
      </x:c>
      <x:c r="C64" s="325" t="str">
        <x:f>IF($A64="","",Invoices!$D64)</x:f>
      </x:c>
      <x:c r="D64" s="327" t="str">
        <x:f>IF($A64="","",Invoices!$B64)</x:f>
      </x:c>
      <x:c r="E64" s="327" t="str">
        <x:f>IF($A64="","",Invoices!$R64)</x:f>
      </x:c>
      <x:c r="F64" s="329" t="str">
        <x:f>IF($A64="","",Invoices!$L64)</x:f>
      </x:c>
      <x:c r="G64" s="329" t="str">
        <x:f>IF($A64="","",Invoices!$G64)</x:f>
      </x:c>
      <x:c r="H64" s="329" t="str">
        <x:f>IF($A64="","",Invoices!$Q64)</x:f>
      </x:c>
      <x:c r="I64" s="325" t="str">
        <x:f>IF($A64="","",Invoices!$S64)</x:f>
      </x:c>
      <x:c r="J64" s="325" t="str">
        <x:f>IF($A64="","",Invoices!$T64)</x:f>
      </x:c>
      <x:c r="K64" s="325" t="str">
        <x:f>IF($A64="","",Invoices!$U64)</x:f>
      </x:c>
      <x:c r="L64" s="325" t="str">
        <x:f>IF($A64="","",IF($H64&lt;=0,"Closed",IF($K64="Current","Monitor",IF($K64="1-30","Follow up",IF($K64="31-60","Escalate",IF($K64="61-90","Urgent","Immediate action"))))))</x:f>
      </x:c>
      <x:c r="M64" s="325" t="str">
        <x:f>IF($A64="","",Invoices!$W64)</x:f>
      </x:c>
      <x:c r="N64" s="325" t="str">
        <x:f>IF($A64="","",LOWER($A64&amp;" "&amp;$B64&amp;" "&amp;$C64&amp;" "&amp;$I64&amp;" "&amp;$K64&amp;" "&amp;$L64))</x:f>
      </x:c>
    </x:row>
    <x:row r="65">
      <x:c r="A65" s="325" t="str">
        <x:f>IF(Invoices!$A65="","",Invoices!$A65)</x:f>
      </x:c>
      <x:c r="B65" s="325" t="str">
        <x:f>IF($A65="","",Invoices!$C65)</x:f>
      </x:c>
      <x:c r="C65" s="325" t="str">
        <x:f>IF($A65="","",Invoices!$D65)</x:f>
      </x:c>
      <x:c r="D65" s="327" t="str">
        <x:f>IF($A65="","",Invoices!$B65)</x:f>
      </x:c>
      <x:c r="E65" s="327" t="str">
        <x:f>IF($A65="","",Invoices!$R65)</x:f>
      </x:c>
      <x:c r="F65" s="329" t="str">
        <x:f>IF($A65="","",Invoices!$L65)</x:f>
      </x:c>
      <x:c r="G65" s="329" t="str">
        <x:f>IF($A65="","",Invoices!$G65)</x:f>
      </x:c>
      <x:c r="H65" s="329" t="str">
        <x:f>IF($A65="","",Invoices!$Q65)</x:f>
      </x:c>
      <x:c r="I65" s="325" t="str">
        <x:f>IF($A65="","",Invoices!$S65)</x:f>
      </x:c>
      <x:c r="J65" s="325" t="str">
        <x:f>IF($A65="","",Invoices!$T65)</x:f>
      </x:c>
      <x:c r="K65" s="325" t="str">
        <x:f>IF($A65="","",Invoices!$U65)</x:f>
      </x:c>
      <x:c r="L65" s="325" t="str">
        <x:f>IF($A65="","",IF($H65&lt;=0,"Closed",IF($K65="Current","Monitor",IF($K65="1-30","Follow up",IF($K65="31-60","Escalate",IF($K65="61-90","Urgent","Immediate action"))))))</x:f>
      </x:c>
      <x:c r="M65" s="325" t="str">
        <x:f>IF($A65="","",Invoices!$W65)</x:f>
      </x:c>
      <x:c r="N65" s="325" t="str">
        <x:f>IF($A65="","",LOWER($A65&amp;" "&amp;$B65&amp;" "&amp;$C65&amp;" "&amp;$I65&amp;" "&amp;$K65&amp;" "&amp;$L65))</x:f>
      </x:c>
    </x:row>
    <x:row r="66">
      <x:c r="A66" s="325" t="str">
        <x:f>IF(Invoices!$A66="","",Invoices!$A66)</x:f>
      </x:c>
      <x:c r="B66" s="325" t="str">
        <x:f>IF($A66="","",Invoices!$C66)</x:f>
      </x:c>
      <x:c r="C66" s="325" t="str">
        <x:f>IF($A66="","",Invoices!$D66)</x:f>
      </x:c>
      <x:c r="D66" s="327" t="str">
        <x:f>IF($A66="","",Invoices!$B66)</x:f>
      </x:c>
      <x:c r="E66" s="327" t="str">
        <x:f>IF($A66="","",Invoices!$R66)</x:f>
      </x:c>
      <x:c r="F66" s="329" t="str">
        <x:f>IF($A66="","",Invoices!$L66)</x:f>
      </x:c>
      <x:c r="G66" s="329" t="str">
        <x:f>IF($A66="","",Invoices!$G66)</x:f>
      </x:c>
      <x:c r="H66" s="329" t="str">
        <x:f>IF($A66="","",Invoices!$Q66)</x:f>
      </x:c>
      <x:c r="I66" s="325" t="str">
        <x:f>IF($A66="","",Invoices!$S66)</x:f>
      </x:c>
      <x:c r="J66" s="325" t="str">
        <x:f>IF($A66="","",Invoices!$T66)</x:f>
      </x:c>
      <x:c r="K66" s="325" t="str">
        <x:f>IF($A66="","",Invoices!$U66)</x:f>
      </x:c>
      <x:c r="L66" s="325" t="str">
        <x:f>IF($A66="","",IF($H66&lt;=0,"Closed",IF($K66="Current","Monitor",IF($K66="1-30","Follow up",IF($K66="31-60","Escalate",IF($K66="61-90","Urgent","Immediate action"))))))</x:f>
      </x:c>
      <x:c r="M66" s="325" t="str">
        <x:f>IF($A66="","",Invoices!$W66)</x:f>
      </x:c>
      <x:c r="N66" s="325" t="str">
        <x:f>IF($A66="","",LOWER($A66&amp;" "&amp;$B66&amp;" "&amp;$C66&amp;" "&amp;$I66&amp;" "&amp;$K66&amp;" "&amp;$L66))</x:f>
      </x:c>
    </x:row>
    <x:row r="67">
      <x:c r="A67" s="325" t="str">
        <x:f>IF(Invoices!$A67="","",Invoices!$A67)</x:f>
      </x:c>
      <x:c r="B67" s="325" t="str">
        <x:f>IF($A67="","",Invoices!$C67)</x:f>
      </x:c>
      <x:c r="C67" s="325" t="str">
        <x:f>IF($A67="","",Invoices!$D67)</x:f>
      </x:c>
      <x:c r="D67" s="327" t="str">
        <x:f>IF($A67="","",Invoices!$B67)</x:f>
      </x:c>
      <x:c r="E67" s="327" t="str">
        <x:f>IF($A67="","",Invoices!$R67)</x:f>
      </x:c>
      <x:c r="F67" s="329" t="str">
        <x:f>IF($A67="","",Invoices!$L67)</x:f>
      </x:c>
      <x:c r="G67" s="329" t="str">
        <x:f>IF($A67="","",Invoices!$G67)</x:f>
      </x:c>
      <x:c r="H67" s="329" t="str">
        <x:f>IF($A67="","",Invoices!$Q67)</x:f>
      </x:c>
      <x:c r="I67" s="325" t="str">
        <x:f>IF($A67="","",Invoices!$S67)</x:f>
      </x:c>
      <x:c r="J67" s="325" t="str">
        <x:f>IF($A67="","",Invoices!$T67)</x:f>
      </x:c>
      <x:c r="K67" s="325" t="str">
        <x:f>IF($A67="","",Invoices!$U67)</x:f>
      </x:c>
      <x:c r="L67" s="325" t="str">
        <x:f>IF($A67="","",IF($H67&lt;=0,"Closed",IF($K67="Current","Monitor",IF($K67="1-30","Follow up",IF($K67="31-60","Escalate",IF($K67="61-90","Urgent","Immediate action"))))))</x:f>
      </x:c>
      <x:c r="M67" s="325" t="str">
        <x:f>IF($A67="","",Invoices!$W67)</x:f>
      </x:c>
      <x:c r="N67" s="325" t="str">
        <x:f>IF($A67="","",LOWER($A67&amp;" "&amp;$B67&amp;" "&amp;$C67&amp;" "&amp;$I67&amp;" "&amp;$K67&amp;" "&amp;$L67))</x:f>
      </x:c>
    </x:row>
    <x:row r="68">
      <x:c r="A68" s="325" t="str">
        <x:f>IF(Invoices!$A68="","",Invoices!$A68)</x:f>
      </x:c>
      <x:c r="B68" s="325" t="str">
        <x:f>IF($A68="","",Invoices!$C68)</x:f>
      </x:c>
      <x:c r="C68" s="325" t="str">
        <x:f>IF($A68="","",Invoices!$D68)</x:f>
      </x:c>
      <x:c r="D68" s="327" t="str">
        <x:f>IF($A68="","",Invoices!$B68)</x:f>
      </x:c>
      <x:c r="E68" s="327" t="str">
        <x:f>IF($A68="","",Invoices!$R68)</x:f>
      </x:c>
      <x:c r="F68" s="329" t="str">
        <x:f>IF($A68="","",Invoices!$L68)</x:f>
      </x:c>
      <x:c r="G68" s="329" t="str">
        <x:f>IF($A68="","",Invoices!$G68)</x:f>
      </x:c>
      <x:c r="H68" s="329" t="str">
        <x:f>IF($A68="","",Invoices!$Q68)</x:f>
      </x:c>
      <x:c r="I68" s="325" t="str">
        <x:f>IF($A68="","",Invoices!$S68)</x:f>
      </x:c>
      <x:c r="J68" s="325" t="str">
        <x:f>IF($A68="","",Invoices!$T68)</x:f>
      </x:c>
      <x:c r="K68" s="325" t="str">
        <x:f>IF($A68="","",Invoices!$U68)</x:f>
      </x:c>
      <x:c r="L68" s="325" t="str">
        <x:f>IF($A68="","",IF($H68&lt;=0,"Closed",IF($K68="Current","Monitor",IF($K68="1-30","Follow up",IF($K68="31-60","Escalate",IF($K68="61-90","Urgent","Immediate action"))))))</x:f>
      </x:c>
      <x:c r="M68" s="325" t="str">
        <x:f>IF($A68="","",Invoices!$W68)</x:f>
      </x:c>
      <x:c r="N68" s="325" t="str">
        <x:f>IF($A68="","",LOWER($A68&amp;" "&amp;$B68&amp;" "&amp;$C68&amp;" "&amp;$I68&amp;" "&amp;$K68&amp;" "&amp;$L68))</x:f>
      </x:c>
    </x:row>
    <x:row r="69">
      <x:c r="A69" s="325" t="str">
        <x:f>IF(Invoices!$A69="","",Invoices!$A69)</x:f>
      </x:c>
      <x:c r="B69" s="325" t="str">
        <x:f>IF($A69="","",Invoices!$C69)</x:f>
      </x:c>
      <x:c r="C69" s="325" t="str">
        <x:f>IF($A69="","",Invoices!$D69)</x:f>
      </x:c>
      <x:c r="D69" s="327" t="str">
        <x:f>IF($A69="","",Invoices!$B69)</x:f>
      </x:c>
      <x:c r="E69" s="327" t="str">
        <x:f>IF($A69="","",Invoices!$R69)</x:f>
      </x:c>
      <x:c r="F69" s="329" t="str">
        <x:f>IF($A69="","",Invoices!$L69)</x:f>
      </x:c>
      <x:c r="G69" s="329" t="str">
        <x:f>IF($A69="","",Invoices!$G69)</x:f>
      </x:c>
      <x:c r="H69" s="329" t="str">
        <x:f>IF($A69="","",Invoices!$Q69)</x:f>
      </x:c>
      <x:c r="I69" s="325" t="str">
        <x:f>IF($A69="","",Invoices!$S69)</x:f>
      </x:c>
      <x:c r="J69" s="325" t="str">
        <x:f>IF($A69="","",Invoices!$T69)</x:f>
      </x:c>
      <x:c r="K69" s="325" t="str">
        <x:f>IF($A69="","",Invoices!$U69)</x:f>
      </x:c>
      <x:c r="L69" s="325" t="str">
        <x:f>IF($A69="","",IF($H69&lt;=0,"Closed",IF($K69="Current","Monitor",IF($K69="1-30","Follow up",IF($K69="31-60","Escalate",IF($K69="61-90","Urgent","Immediate action"))))))</x:f>
      </x:c>
      <x:c r="M69" s="325" t="str">
        <x:f>IF($A69="","",Invoices!$W69)</x:f>
      </x:c>
      <x:c r="N69" s="325" t="str">
        <x:f>IF($A69="","",LOWER($A69&amp;" "&amp;$B69&amp;" "&amp;$C69&amp;" "&amp;$I69&amp;" "&amp;$K69&amp;" "&amp;$L69))</x:f>
      </x:c>
    </x:row>
    <x:row r="70">
      <x:c r="A70" s="325" t="str">
        <x:f>IF(Invoices!$A70="","",Invoices!$A70)</x:f>
      </x:c>
      <x:c r="B70" s="325" t="str">
        <x:f>IF($A70="","",Invoices!$C70)</x:f>
      </x:c>
      <x:c r="C70" s="325" t="str">
        <x:f>IF($A70="","",Invoices!$D70)</x:f>
      </x:c>
      <x:c r="D70" s="327" t="str">
        <x:f>IF($A70="","",Invoices!$B70)</x:f>
      </x:c>
      <x:c r="E70" s="327" t="str">
        <x:f>IF($A70="","",Invoices!$R70)</x:f>
      </x:c>
      <x:c r="F70" s="329" t="str">
        <x:f>IF($A70="","",Invoices!$L70)</x:f>
      </x:c>
      <x:c r="G70" s="329" t="str">
        <x:f>IF($A70="","",Invoices!$G70)</x:f>
      </x:c>
      <x:c r="H70" s="329" t="str">
        <x:f>IF($A70="","",Invoices!$Q70)</x:f>
      </x:c>
      <x:c r="I70" s="325" t="str">
        <x:f>IF($A70="","",Invoices!$S70)</x:f>
      </x:c>
      <x:c r="J70" s="325" t="str">
        <x:f>IF($A70="","",Invoices!$T70)</x:f>
      </x:c>
      <x:c r="K70" s="325" t="str">
        <x:f>IF($A70="","",Invoices!$U70)</x:f>
      </x:c>
      <x:c r="L70" s="325" t="str">
        <x:f>IF($A70="","",IF($H70&lt;=0,"Closed",IF($K70="Current","Monitor",IF($K70="1-30","Follow up",IF($K70="31-60","Escalate",IF($K70="61-90","Urgent","Immediate action"))))))</x:f>
      </x:c>
      <x:c r="M70" s="325" t="str">
        <x:f>IF($A70="","",Invoices!$W70)</x:f>
      </x:c>
      <x:c r="N70" s="325" t="str">
        <x:f>IF($A70="","",LOWER($A70&amp;" "&amp;$B70&amp;" "&amp;$C70&amp;" "&amp;$I70&amp;" "&amp;$K70&amp;" "&amp;$L70))</x:f>
      </x:c>
    </x:row>
    <x:row r="71">
      <x:c r="A71" s="325" t="str">
        <x:f>IF(Invoices!$A71="","",Invoices!$A71)</x:f>
      </x:c>
      <x:c r="B71" s="325" t="str">
        <x:f>IF($A71="","",Invoices!$C71)</x:f>
      </x:c>
      <x:c r="C71" s="325" t="str">
        <x:f>IF($A71="","",Invoices!$D71)</x:f>
      </x:c>
      <x:c r="D71" s="327" t="str">
        <x:f>IF($A71="","",Invoices!$B71)</x:f>
      </x:c>
      <x:c r="E71" s="327" t="str">
        <x:f>IF($A71="","",Invoices!$R71)</x:f>
      </x:c>
      <x:c r="F71" s="329" t="str">
        <x:f>IF($A71="","",Invoices!$L71)</x:f>
      </x:c>
      <x:c r="G71" s="329" t="str">
        <x:f>IF($A71="","",Invoices!$G71)</x:f>
      </x:c>
      <x:c r="H71" s="329" t="str">
        <x:f>IF($A71="","",Invoices!$Q71)</x:f>
      </x:c>
      <x:c r="I71" s="325" t="str">
        <x:f>IF($A71="","",Invoices!$S71)</x:f>
      </x:c>
      <x:c r="J71" s="325" t="str">
        <x:f>IF($A71="","",Invoices!$T71)</x:f>
      </x:c>
      <x:c r="K71" s="325" t="str">
        <x:f>IF($A71="","",Invoices!$U71)</x:f>
      </x:c>
      <x:c r="L71" s="325" t="str">
        <x:f>IF($A71="","",IF($H71&lt;=0,"Closed",IF($K71="Current","Monitor",IF($K71="1-30","Follow up",IF($K71="31-60","Escalate",IF($K71="61-90","Urgent","Immediate action"))))))</x:f>
      </x:c>
      <x:c r="M71" s="325" t="str">
        <x:f>IF($A71="","",Invoices!$W71)</x:f>
      </x:c>
      <x:c r="N71" s="325" t="str">
        <x:f>IF($A71="","",LOWER($A71&amp;" "&amp;$B71&amp;" "&amp;$C71&amp;" "&amp;$I71&amp;" "&amp;$K71&amp;" "&amp;$L71))</x:f>
      </x:c>
    </x:row>
    <x:row r="72">
      <x:c r="A72" s="325" t="str">
        <x:f>IF(Invoices!$A72="","",Invoices!$A72)</x:f>
      </x:c>
      <x:c r="B72" s="325" t="str">
        <x:f>IF($A72="","",Invoices!$C72)</x:f>
      </x:c>
      <x:c r="C72" s="325" t="str">
        <x:f>IF($A72="","",Invoices!$D72)</x:f>
      </x:c>
      <x:c r="D72" s="327" t="str">
        <x:f>IF($A72="","",Invoices!$B72)</x:f>
      </x:c>
      <x:c r="E72" s="327" t="str">
        <x:f>IF($A72="","",Invoices!$R72)</x:f>
      </x:c>
      <x:c r="F72" s="329" t="str">
        <x:f>IF($A72="","",Invoices!$L72)</x:f>
      </x:c>
      <x:c r="G72" s="329" t="str">
        <x:f>IF($A72="","",Invoices!$G72)</x:f>
      </x:c>
      <x:c r="H72" s="329" t="str">
        <x:f>IF($A72="","",Invoices!$Q72)</x:f>
      </x:c>
      <x:c r="I72" s="325" t="str">
        <x:f>IF($A72="","",Invoices!$S72)</x:f>
      </x:c>
      <x:c r="J72" s="325" t="str">
        <x:f>IF($A72="","",Invoices!$T72)</x:f>
      </x:c>
      <x:c r="K72" s="325" t="str">
        <x:f>IF($A72="","",Invoices!$U72)</x:f>
      </x:c>
      <x:c r="L72" s="325" t="str">
        <x:f>IF($A72="","",IF($H72&lt;=0,"Closed",IF($K72="Current","Monitor",IF($K72="1-30","Follow up",IF($K72="31-60","Escalate",IF($K72="61-90","Urgent","Immediate action"))))))</x:f>
      </x:c>
      <x:c r="M72" s="325" t="str">
        <x:f>IF($A72="","",Invoices!$W72)</x:f>
      </x:c>
      <x:c r="N72" s="325" t="str">
        <x:f>IF($A72="","",LOWER($A72&amp;" "&amp;$B72&amp;" "&amp;$C72&amp;" "&amp;$I72&amp;" "&amp;$K72&amp;" "&amp;$L72))</x:f>
      </x:c>
    </x:row>
    <x:row r="73">
      <x:c r="A73" s="325" t="str">
        <x:f>IF(Invoices!$A73="","",Invoices!$A73)</x:f>
      </x:c>
      <x:c r="B73" s="325" t="str">
        <x:f>IF($A73="","",Invoices!$C73)</x:f>
      </x:c>
      <x:c r="C73" s="325" t="str">
        <x:f>IF($A73="","",Invoices!$D73)</x:f>
      </x:c>
      <x:c r="D73" s="327" t="str">
        <x:f>IF($A73="","",Invoices!$B73)</x:f>
      </x:c>
      <x:c r="E73" s="327" t="str">
        <x:f>IF($A73="","",Invoices!$R73)</x:f>
      </x:c>
      <x:c r="F73" s="329" t="str">
        <x:f>IF($A73="","",Invoices!$L73)</x:f>
      </x:c>
      <x:c r="G73" s="329" t="str">
        <x:f>IF($A73="","",Invoices!$G73)</x:f>
      </x:c>
      <x:c r="H73" s="329" t="str">
        <x:f>IF($A73="","",Invoices!$Q73)</x:f>
      </x:c>
      <x:c r="I73" s="325" t="str">
        <x:f>IF($A73="","",Invoices!$S73)</x:f>
      </x:c>
      <x:c r="J73" s="325" t="str">
        <x:f>IF($A73="","",Invoices!$T73)</x:f>
      </x:c>
      <x:c r="K73" s="325" t="str">
        <x:f>IF($A73="","",Invoices!$U73)</x:f>
      </x:c>
      <x:c r="L73" s="325" t="str">
        <x:f>IF($A73="","",IF($H73&lt;=0,"Closed",IF($K73="Current","Monitor",IF($K73="1-30","Follow up",IF($K73="31-60","Escalate",IF($K73="61-90","Urgent","Immediate action"))))))</x:f>
      </x:c>
      <x:c r="M73" s="325" t="str">
        <x:f>IF($A73="","",Invoices!$W73)</x:f>
      </x:c>
      <x:c r="N73" s="325" t="str">
        <x:f>IF($A73="","",LOWER($A73&amp;" "&amp;$B73&amp;" "&amp;$C73&amp;" "&amp;$I73&amp;" "&amp;$K73&amp;" "&amp;$L73))</x:f>
      </x:c>
    </x:row>
    <x:row r="74">
      <x:c r="A74" s="325" t="str">
        <x:f>IF(Invoices!$A74="","",Invoices!$A74)</x:f>
      </x:c>
      <x:c r="B74" s="325" t="str">
        <x:f>IF($A74="","",Invoices!$C74)</x:f>
      </x:c>
      <x:c r="C74" s="325" t="str">
        <x:f>IF($A74="","",Invoices!$D74)</x:f>
      </x:c>
      <x:c r="D74" s="327" t="str">
        <x:f>IF($A74="","",Invoices!$B74)</x:f>
      </x:c>
      <x:c r="E74" s="327" t="str">
        <x:f>IF($A74="","",Invoices!$R74)</x:f>
      </x:c>
      <x:c r="F74" s="329" t="str">
        <x:f>IF($A74="","",Invoices!$L74)</x:f>
      </x:c>
      <x:c r="G74" s="329" t="str">
        <x:f>IF($A74="","",Invoices!$G74)</x:f>
      </x:c>
      <x:c r="H74" s="329" t="str">
        <x:f>IF($A74="","",Invoices!$Q74)</x:f>
      </x:c>
      <x:c r="I74" s="325" t="str">
        <x:f>IF($A74="","",Invoices!$S74)</x:f>
      </x:c>
      <x:c r="J74" s="325" t="str">
        <x:f>IF($A74="","",Invoices!$T74)</x:f>
      </x:c>
      <x:c r="K74" s="325" t="str">
        <x:f>IF($A74="","",Invoices!$U74)</x:f>
      </x:c>
      <x:c r="L74" s="325" t="str">
        <x:f>IF($A74="","",IF($H74&lt;=0,"Closed",IF($K74="Current","Monitor",IF($K74="1-30","Follow up",IF($K74="31-60","Escalate",IF($K74="61-90","Urgent","Immediate action"))))))</x:f>
      </x:c>
      <x:c r="M74" s="325" t="str">
        <x:f>IF($A74="","",Invoices!$W74)</x:f>
      </x:c>
      <x:c r="N74" s="325" t="str">
        <x:f>IF($A74="","",LOWER($A74&amp;" "&amp;$B74&amp;" "&amp;$C74&amp;" "&amp;$I74&amp;" "&amp;$K74&amp;" "&amp;$L74))</x:f>
      </x:c>
    </x:row>
    <x:row r="75">
      <x:c r="A75" s="325" t="str">
        <x:f>IF(Invoices!$A75="","",Invoices!$A75)</x:f>
      </x:c>
      <x:c r="B75" s="325" t="str">
        <x:f>IF($A75="","",Invoices!$C75)</x:f>
      </x:c>
      <x:c r="C75" s="325" t="str">
        <x:f>IF($A75="","",Invoices!$D75)</x:f>
      </x:c>
      <x:c r="D75" s="327" t="str">
        <x:f>IF($A75="","",Invoices!$B75)</x:f>
      </x:c>
      <x:c r="E75" s="327" t="str">
        <x:f>IF($A75="","",Invoices!$R75)</x:f>
      </x:c>
      <x:c r="F75" s="329" t="str">
        <x:f>IF($A75="","",Invoices!$L75)</x:f>
      </x:c>
      <x:c r="G75" s="329" t="str">
        <x:f>IF($A75="","",Invoices!$G75)</x:f>
      </x:c>
      <x:c r="H75" s="329" t="str">
        <x:f>IF($A75="","",Invoices!$Q75)</x:f>
      </x:c>
      <x:c r="I75" s="325" t="str">
        <x:f>IF($A75="","",Invoices!$S75)</x:f>
      </x:c>
      <x:c r="J75" s="325" t="str">
        <x:f>IF($A75="","",Invoices!$T75)</x:f>
      </x:c>
      <x:c r="K75" s="325" t="str">
        <x:f>IF($A75="","",Invoices!$U75)</x:f>
      </x:c>
      <x:c r="L75" s="325" t="str">
        <x:f>IF($A75="","",IF($H75&lt;=0,"Closed",IF($K75="Current","Monitor",IF($K75="1-30","Follow up",IF($K75="31-60","Escalate",IF($K75="61-90","Urgent","Immediate action"))))))</x:f>
      </x:c>
      <x:c r="M75" s="325" t="str">
        <x:f>IF($A75="","",Invoices!$W75)</x:f>
      </x:c>
      <x:c r="N75" s="325" t="str">
        <x:f>IF($A75="","",LOWER($A75&amp;" "&amp;$B75&amp;" "&amp;$C75&amp;" "&amp;$I75&amp;" "&amp;$K75&amp;" "&amp;$L75))</x:f>
      </x:c>
    </x:row>
    <x:row r="76">
      <x:c r="A76" s="325" t="str">
        <x:f>IF(Invoices!$A76="","",Invoices!$A76)</x:f>
      </x:c>
      <x:c r="B76" s="325" t="str">
        <x:f>IF($A76="","",Invoices!$C76)</x:f>
      </x:c>
      <x:c r="C76" s="325" t="str">
        <x:f>IF($A76="","",Invoices!$D76)</x:f>
      </x:c>
      <x:c r="D76" s="327" t="str">
        <x:f>IF($A76="","",Invoices!$B76)</x:f>
      </x:c>
      <x:c r="E76" s="327" t="str">
        <x:f>IF($A76="","",Invoices!$R76)</x:f>
      </x:c>
      <x:c r="F76" s="329" t="str">
        <x:f>IF($A76="","",Invoices!$L76)</x:f>
      </x:c>
      <x:c r="G76" s="329" t="str">
        <x:f>IF($A76="","",Invoices!$G76)</x:f>
      </x:c>
      <x:c r="H76" s="329" t="str">
        <x:f>IF($A76="","",Invoices!$Q76)</x:f>
      </x:c>
      <x:c r="I76" s="325" t="str">
        <x:f>IF($A76="","",Invoices!$S76)</x:f>
      </x:c>
      <x:c r="J76" s="325" t="str">
        <x:f>IF($A76="","",Invoices!$T76)</x:f>
      </x:c>
      <x:c r="K76" s="325" t="str">
        <x:f>IF($A76="","",Invoices!$U76)</x:f>
      </x:c>
      <x:c r="L76" s="325" t="str">
        <x:f>IF($A76="","",IF($H76&lt;=0,"Closed",IF($K76="Current","Monitor",IF($K76="1-30","Follow up",IF($K76="31-60","Escalate",IF($K76="61-90","Urgent","Immediate action"))))))</x:f>
      </x:c>
      <x:c r="M76" s="325" t="str">
        <x:f>IF($A76="","",Invoices!$W76)</x:f>
      </x:c>
      <x:c r="N76" s="325" t="str">
        <x:f>IF($A76="","",LOWER($A76&amp;" "&amp;$B76&amp;" "&amp;$C76&amp;" "&amp;$I76&amp;" "&amp;$K76&amp;" "&amp;$L76))</x:f>
      </x:c>
    </x:row>
    <x:row r="77">
      <x:c r="A77" s="325" t="str">
        <x:f>IF(Invoices!$A77="","",Invoices!$A77)</x:f>
      </x:c>
      <x:c r="B77" s="325" t="str">
        <x:f>IF($A77="","",Invoices!$C77)</x:f>
      </x:c>
      <x:c r="C77" s="325" t="str">
        <x:f>IF($A77="","",Invoices!$D77)</x:f>
      </x:c>
      <x:c r="D77" s="327" t="str">
        <x:f>IF($A77="","",Invoices!$B77)</x:f>
      </x:c>
      <x:c r="E77" s="327" t="str">
        <x:f>IF($A77="","",Invoices!$R77)</x:f>
      </x:c>
      <x:c r="F77" s="329" t="str">
        <x:f>IF($A77="","",Invoices!$L77)</x:f>
      </x:c>
      <x:c r="G77" s="329" t="str">
        <x:f>IF($A77="","",Invoices!$G77)</x:f>
      </x:c>
      <x:c r="H77" s="329" t="str">
        <x:f>IF($A77="","",Invoices!$Q77)</x:f>
      </x:c>
      <x:c r="I77" s="325" t="str">
        <x:f>IF($A77="","",Invoices!$S77)</x:f>
      </x:c>
      <x:c r="J77" s="325" t="str">
        <x:f>IF($A77="","",Invoices!$T77)</x:f>
      </x:c>
      <x:c r="K77" s="325" t="str">
        <x:f>IF($A77="","",Invoices!$U77)</x:f>
      </x:c>
      <x:c r="L77" s="325" t="str">
        <x:f>IF($A77="","",IF($H77&lt;=0,"Closed",IF($K77="Current","Monitor",IF($K77="1-30","Follow up",IF($K77="31-60","Escalate",IF($K77="61-90","Urgent","Immediate action"))))))</x:f>
      </x:c>
      <x:c r="M77" s="325" t="str">
        <x:f>IF($A77="","",Invoices!$W77)</x:f>
      </x:c>
      <x:c r="N77" s="325" t="str">
        <x:f>IF($A77="","",LOWER($A77&amp;" "&amp;$B77&amp;" "&amp;$C77&amp;" "&amp;$I77&amp;" "&amp;$K77&amp;" "&amp;$L77))</x:f>
      </x:c>
    </x:row>
    <x:row r="78">
      <x:c r="A78" s="325" t="str">
        <x:f>IF(Invoices!$A78="","",Invoices!$A78)</x:f>
      </x:c>
      <x:c r="B78" s="325" t="str">
        <x:f>IF($A78="","",Invoices!$C78)</x:f>
      </x:c>
      <x:c r="C78" s="325" t="str">
        <x:f>IF($A78="","",Invoices!$D78)</x:f>
      </x:c>
      <x:c r="D78" s="327" t="str">
        <x:f>IF($A78="","",Invoices!$B78)</x:f>
      </x:c>
      <x:c r="E78" s="327" t="str">
        <x:f>IF($A78="","",Invoices!$R78)</x:f>
      </x:c>
      <x:c r="F78" s="329" t="str">
        <x:f>IF($A78="","",Invoices!$L78)</x:f>
      </x:c>
      <x:c r="G78" s="329" t="str">
        <x:f>IF($A78="","",Invoices!$G78)</x:f>
      </x:c>
      <x:c r="H78" s="329" t="str">
        <x:f>IF($A78="","",Invoices!$Q78)</x:f>
      </x:c>
      <x:c r="I78" s="325" t="str">
        <x:f>IF($A78="","",Invoices!$S78)</x:f>
      </x:c>
      <x:c r="J78" s="325" t="str">
        <x:f>IF($A78="","",Invoices!$T78)</x:f>
      </x:c>
      <x:c r="K78" s="325" t="str">
        <x:f>IF($A78="","",Invoices!$U78)</x:f>
      </x:c>
      <x:c r="L78" s="325" t="str">
        <x:f>IF($A78="","",IF($H78&lt;=0,"Closed",IF($K78="Current","Monitor",IF($K78="1-30","Follow up",IF($K78="31-60","Escalate",IF($K78="61-90","Urgent","Immediate action"))))))</x:f>
      </x:c>
      <x:c r="M78" s="325" t="str">
        <x:f>IF($A78="","",Invoices!$W78)</x:f>
      </x:c>
      <x:c r="N78" s="325" t="str">
        <x:f>IF($A78="","",LOWER($A78&amp;" "&amp;$B78&amp;" "&amp;$C78&amp;" "&amp;$I78&amp;" "&amp;$K78&amp;" "&amp;$L78))</x:f>
      </x:c>
    </x:row>
    <x:row r="79">
      <x:c r="A79" s="325" t="str">
        <x:f>IF(Invoices!$A79="","",Invoices!$A79)</x:f>
      </x:c>
      <x:c r="B79" s="325" t="str">
        <x:f>IF($A79="","",Invoices!$C79)</x:f>
      </x:c>
      <x:c r="C79" s="325" t="str">
        <x:f>IF($A79="","",Invoices!$D79)</x:f>
      </x:c>
      <x:c r="D79" s="327" t="str">
        <x:f>IF($A79="","",Invoices!$B79)</x:f>
      </x:c>
      <x:c r="E79" s="327" t="str">
        <x:f>IF($A79="","",Invoices!$R79)</x:f>
      </x:c>
      <x:c r="F79" s="329" t="str">
        <x:f>IF($A79="","",Invoices!$L79)</x:f>
      </x:c>
      <x:c r="G79" s="329" t="str">
        <x:f>IF($A79="","",Invoices!$G79)</x:f>
      </x:c>
      <x:c r="H79" s="329" t="str">
        <x:f>IF($A79="","",Invoices!$Q79)</x:f>
      </x:c>
      <x:c r="I79" s="325" t="str">
        <x:f>IF($A79="","",Invoices!$S79)</x:f>
      </x:c>
      <x:c r="J79" s="325" t="str">
        <x:f>IF($A79="","",Invoices!$T79)</x:f>
      </x:c>
      <x:c r="K79" s="325" t="str">
        <x:f>IF($A79="","",Invoices!$U79)</x:f>
      </x:c>
      <x:c r="L79" s="325" t="str">
        <x:f>IF($A79="","",IF($H79&lt;=0,"Closed",IF($K79="Current","Monitor",IF($K79="1-30","Follow up",IF($K79="31-60","Escalate",IF($K79="61-90","Urgent","Immediate action"))))))</x:f>
      </x:c>
      <x:c r="M79" s="325" t="str">
        <x:f>IF($A79="","",Invoices!$W79)</x:f>
      </x:c>
      <x:c r="N79" s="325" t="str">
        <x:f>IF($A79="","",LOWER($A79&amp;" "&amp;$B79&amp;" "&amp;$C79&amp;" "&amp;$I79&amp;" "&amp;$K79&amp;" "&amp;$L79))</x:f>
      </x:c>
    </x:row>
    <x:row r="80">
      <x:c r="A80" s="325" t="str">
        <x:f>IF(Invoices!$A80="","",Invoices!$A80)</x:f>
      </x:c>
      <x:c r="B80" s="325" t="str">
        <x:f>IF($A80="","",Invoices!$C80)</x:f>
      </x:c>
      <x:c r="C80" s="325" t="str">
        <x:f>IF($A80="","",Invoices!$D80)</x:f>
      </x:c>
      <x:c r="D80" s="327" t="str">
        <x:f>IF($A80="","",Invoices!$B80)</x:f>
      </x:c>
      <x:c r="E80" s="327" t="str">
        <x:f>IF($A80="","",Invoices!$R80)</x:f>
      </x:c>
      <x:c r="F80" s="329" t="str">
        <x:f>IF($A80="","",Invoices!$L80)</x:f>
      </x:c>
      <x:c r="G80" s="329" t="str">
        <x:f>IF($A80="","",Invoices!$G80)</x:f>
      </x:c>
      <x:c r="H80" s="329" t="str">
        <x:f>IF($A80="","",Invoices!$Q80)</x:f>
      </x:c>
      <x:c r="I80" s="325" t="str">
        <x:f>IF($A80="","",Invoices!$S80)</x:f>
      </x:c>
      <x:c r="J80" s="325" t="str">
        <x:f>IF($A80="","",Invoices!$T80)</x:f>
      </x:c>
      <x:c r="K80" s="325" t="str">
        <x:f>IF($A80="","",Invoices!$U80)</x:f>
      </x:c>
      <x:c r="L80" s="325" t="str">
        <x:f>IF($A80="","",IF($H80&lt;=0,"Closed",IF($K80="Current","Monitor",IF($K80="1-30","Follow up",IF($K80="31-60","Escalate",IF($K80="61-90","Urgent","Immediate action"))))))</x:f>
      </x:c>
      <x:c r="M80" s="325" t="str">
        <x:f>IF($A80="","",Invoices!$W80)</x:f>
      </x:c>
      <x:c r="N80" s="325" t="str">
        <x:f>IF($A80="","",LOWER($A80&amp;" "&amp;$B80&amp;" "&amp;$C80&amp;" "&amp;$I80&amp;" "&amp;$K80&amp;" "&amp;$L80))</x:f>
      </x:c>
    </x:row>
    <x:row r="81">
      <x:c r="A81" s="325" t="str">
        <x:f>IF(Invoices!$A81="","",Invoices!$A81)</x:f>
      </x:c>
      <x:c r="B81" s="325" t="str">
        <x:f>IF($A81="","",Invoices!$C81)</x:f>
      </x:c>
      <x:c r="C81" s="325" t="str">
        <x:f>IF($A81="","",Invoices!$D81)</x:f>
      </x:c>
      <x:c r="D81" s="327" t="str">
        <x:f>IF($A81="","",Invoices!$B81)</x:f>
      </x:c>
      <x:c r="E81" s="327" t="str">
        <x:f>IF($A81="","",Invoices!$R81)</x:f>
      </x:c>
      <x:c r="F81" s="329" t="str">
        <x:f>IF($A81="","",Invoices!$L81)</x:f>
      </x:c>
      <x:c r="G81" s="329" t="str">
        <x:f>IF($A81="","",Invoices!$G81)</x:f>
      </x:c>
      <x:c r="H81" s="329" t="str">
        <x:f>IF($A81="","",Invoices!$Q81)</x:f>
      </x:c>
      <x:c r="I81" s="325" t="str">
        <x:f>IF($A81="","",Invoices!$S81)</x:f>
      </x:c>
      <x:c r="J81" s="325" t="str">
        <x:f>IF($A81="","",Invoices!$T81)</x:f>
      </x:c>
      <x:c r="K81" s="325" t="str">
        <x:f>IF($A81="","",Invoices!$U81)</x:f>
      </x:c>
      <x:c r="L81" s="325" t="str">
        <x:f>IF($A81="","",IF($H81&lt;=0,"Closed",IF($K81="Current","Monitor",IF($K81="1-30","Follow up",IF($K81="31-60","Escalate",IF($K81="61-90","Urgent","Immediate action"))))))</x:f>
      </x:c>
      <x:c r="M81" s="325" t="str">
        <x:f>IF($A81="","",Invoices!$W81)</x:f>
      </x:c>
      <x:c r="N81" s="325" t="str">
        <x:f>IF($A81="","",LOWER($A81&amp;" "&amp;$B81&amp;" "&amp;$C81&amp;" "&amp;$I81&amp;" "&amp;$K81&amp;" "&amp;$L81))</x:f>
      </x:c>
    </x:row>
    <x:row r="82">
      <x:c r="A82" s="325" t="str">
        <x:f>IF(Invoices!$A82="","",Invoices!$A82)</x:f>
      </x:c>
      <x:c r="B82" s="325" t="str">
        <x:f>IF($A82="","",Invoices!$C82)</x:f>
      </x:c>
      <x:c r="C82" s="325" t="str">
        <x:f>IF($A82="","",Invoices!$D82)</x:f>
      </x:c>
      <x:c r="D82" s="327" t="str">
        <x:f>IF($A82="","",Invoices!$B82)</x:f>
      </x:c>
      <x:c r="E82" s="327" t="str">
        <x:f>IF($A82="","",Invoices!$R82)</x:f>
      </x:c>
      <x:c r="F82" s="329" t="str">
        <x:f>IF($A82="","",Invoices!$L82)</x:f>
      </x:c>
      <x:c r="G82" s="329" t="str">
        <x:f>IF($A82="","",Invoices!$G82)</x:f>
      </x:c>
      <x:c r="H82" s="329" t="str">
        <x:f>IF($A82="","",Invoices!$Q82)</x:f>
      </x:c>
      <x:c r="I82" s="325" t="str">
        <x:f>IF($A82="","",Invoices!$S82)</x:f>
      </x:c>
      <x:c r="J82" s="325" t="str">
        <x:f>IF($A82="","",Invoices!$T82)</x:f>
      </x:c>
      <x:c r="K82" s="325" t="str">
        <x:f>IF($A82="","",Invoices!$U82)</x:f>
      </x:c>
      <x:c r="L82" s="325" t="str">
        <x:f>IF($A82="","",IF($H82&lt;=0,"Closed",IF($K82="Current","Monitor",IF($K82="1-30","Follow up",IF($K82="31-60","Escalate",IF($K82="61-90","Urgent","Immediate action"))))))</x:f>
      </x:c>
      <x:c r="M82" s="325" t="str">
        <x:f>IF($A82="","",Invoices!$W82)</x:f>
      </x:c>
      <x:c r="N82" s="325" t="str">
        <x:f>IF($A82="","",LOWER($A82&amp;" "&amp;$B82&amp;" "&amp;$C82&amp;" "&amp;$I82&amp;" "&amp;$K82&amp;" "&amp;$L82))</x:f>
      </x:c>
    </x:row>
    <x:row r="83">
      <x:c r="A83" s="325" t="str">
        <x:f>IF(Invoices!$A83="","",Invoices!$A83)</x:f>
      </x:c>
      <x:c r="B83" s="325" t="str">
        <x:f>IF($A83="","",Invoices!$C83)</x:f>
      </x:c>
      <x:c r="C83" s="325" t="str">
        <x:f>IF($A83="","",Invoices!$D83)</x:f>
      </x:c>
      <x:c r="D83" s="327" t="str">
        <x:f>IF($A83="","",Invoices!$B83)</x:f>
      </x:c>
      <x:c r="E83" s="327" t="str">
        <x:f>IF($A83="","",Invoices!$R83)</x:f>
      </x:c>
      <x:c r="F83" s="329" t="str">
        <x:f>IF($A83="","",Invoices!$L83)</x:f>
      </x:c>
      <x:c r="G83" s="329" t="str">
        <x:f>IF($A83="","",Invoices!$G83)</x:f>
      </x:c>
      <x:c r="H83" s="329" t="str">
        <x:f>IF($A83="","",Invoices!$Q83)</x:f>
      </x:c>
      <x:c r="I83" s="325" t="str">
        <x:f>IF($A83="","",Invoices!$S83)</x:f>
      </x:c>
      <x:c r="J83" s="325" t="str">
        <x:f>IF($A83="","",Invoices!$T83)</x:f>
      </x:c>
      <x:c r="K83" s="325" t="str">
        <x:f>IF($A83="","",Invoices!$U83)</x:f>
      </x:c>
      <x:c r="L83" s="325" t="str">
        <x:f>IF($A83="","",IF($H83&lt;=0,"Closed",IF($K83="Current","Monitor",IF($K83="1-30","Follow up",IF($K83="31-60","Escalate",IF($K83="61-90","Urgent","Immediate action"))))))</x:f>
      </x:c>
      <x:c r="M83" s="325" t="str">
        <x:f>IF($A83="","",Invoices!$W83)</x:f>
      </x:c>
      <x:c r="N83" s="325" t="str">
        <x:f>IF($A83="","",LOWER($A83&amp;" "&amp;$B83&amp;" "&amp;$C83&amp;" "&amp;$I83&amp;" "&amp;$K83&amp;" "&amp;$L83))</x:f>
      </x:c>
    </x:row>
    <x:row r="84">
      <x:c r="A84" s="325" t="str">
        <x:f>IF(Invoices!$A84="","",Invoices!$A84)</x:f>
      </x:c>
      <x:c r="B84" s="325" t="str">
        <x:f>IF($A84="","",Invoices!$C84)</x:f>
      </x:c>
      <x:c r="C84" s="325" t="str">
        <x:f>IF($A84="","",Invoices!$D84)</x:f>
      </x:c>
      <x:c r="D84" s="327" t="str">
        <x:f>IF($A84="","",Invoices!$B84)</x:f>
      </x:c>
      <x:c r="E84" s="327" t="str">
        <x:f>IF($A84="","",Invoices!$R84)</x:f>
      </x:c>
      <x:c r="F84" s="329" t="str">
        <x:f>IF($A84="","",Invoices!$L84)</x:f>
      </x:c>
      <x:c r="G84" s="329" t="str">
        <x:f>IF($A84="","",Invoices!$G84)</x:f>
      </x:c>
      <x:c r="H84" s="329" t="str">
        <x:f>IF($A84="","",Invoices!$Q84)</x:f>
      </x:c>
      <x:c r="I84" s="325" t="str">
        <x:f>IF($A84="","",Invoices!$S84)</x:f>
      </x:c>
      <x:c r="J84" s="325" t="str">
        <x:f>IF($A84="","",Invoices!$T84)</x:f>
      </x:c>
      <x:c r="K84" s="325" t="str">
        <x:f>IF($A84="","",Invoices!$U84)</x:f>
      </x:c>
      <x:c r="L84" s="325" t="str">
        <x:f>IF($A84="","",IF($H84&lt;=0,"Closed",IF($K84="Current","Monitor",IF($K84="1-30","Follow up",IF($K84="31-60","Escalate",IF($K84="61-90","Urgent","Immediate action"))))))</x:f>
      </x:c>
      <x:c r="M84" s="325" t="str">
        <x:f>IF($A84="","",Invoices!$W84)</x:f>
      </x:c>
      <x:c r="N84" s="325" t="str">
        <x:f>IF($A84="","",LOWER($A84&amp;" "&amp;$B84&amp;" "&amp;$C84&amp;" "&amp;$I84&amp;" "&amp;$K84&amp;" "&amp;$L84))</x:f>
      </x:c>
    </x:row>
    <x:row r="85">
      <x:c r="A85" s="325" t="str">
        <x:f>IF(Invoices!$A85="","",Invoices!$A85)</x:f>
      </x:c>
      <x:c r="B85" s="325" t="str">
        <x:f>IF($A85="","",Invoices!$C85)</x:f>
      </x:c>
      <x:c r="C85" s="325" t="str">
        <x:f>IF($A85="","",Invoices!$D85)</x:f>
      </x:c>
      <x:c r="D85" s="327" t="str">
        <x:f>IF($A85="","",Invoices!$B85)</x:f>
      </x:c>
      <x:c r="E85" s="327" t="str">
        <x:f>IF($A85="","",Invoices!$R85)</x:f>
      </x:c>
      <x:c r="F85" s="329" t="str">
        <x:f>IF($A85="","",Invoices!$L85)</x:f>
      </x:c>
      <x:c r="G85" s="329" t="str">
        <x:f>IF($A85="","",Invoices!$G85)</x:f>
      </x:c>
      <x:c r="H85" s="329" t="str">
        <x:f>IF($A85="","",Invoices!$Q85)</x:f>
      </x:c>
      <x:c r="I85" s="325" t="str">
        <x:f>IF($A85="","",Invoices!$S85)</x:f>
      </x:c>
      <x:c r="J85" s="325" t="str">
        <x:f>IF($A85="","",Invoices!$T85)</x:f>
      </x:c>
      <x:c r="K85" s="325" t="str">
        <x:f>IF($A85="","",Invoices!$U85)</x:f>
      </x:c>
      <x:c r="L85" s="325" t="str">
        <x:f>IF($A85="","",IF($H85&lt;=0,"Closed",IF($K85="Current","Monitor",IF($K85="1-30","Follow up",IF($K85="31-60","Escalate",IF($K85="61-90","Urgent","Immediate action"))))))</x:f>
      </x:c>
      <x:c r="M85" s="325" t="str">
        <x:f>IF($A85="","",Invoices!$W85)</x:f>
      </x:c>
      <x:c r="N85" s="325" t="str">
        <x:f>IF($A85="","",LOWER($A85&amp;" "&amp;$B85&amp;" "&amp;$C85&amp;" "&amp;$I85&amp;" "&amp;$K85&amp;" "&amp;$L85))</x:f>
      </x:c>
    </x:row>
    <x:row r="86">
      <x:c r="A86" s="325" t="str">
        <x:f>IF(Invoices!$A86="","",Invoices!$A86)</x:f>
      </x:c>
      <x:c r="B86" s="325" t="str">
        <x:f>IF($A86="","",Invoices!$C86)</x:f>
      </x:c>
      <x:c r="C86" s="325" t="str">
        <x:f>IF($A86="","",Invoices!$D86)</x:f>
      </x:c>
      <x:c r="D86" s="327" t="str">
        <x:f>IF($A86="","",Invoices!$B86)</x:f>
      </x:c>
      <x:c r="E86" s="327" t="str">
        <x:f>IF($A86="","",Invoices!$R86)</x:f>
      </x:c>
      <x:c r="F86" s="329" t="str">
        <x:f>IF($A86="","",Invoices!$L86)</x:f>
      </x:c>
      <x:c r="G86" s="329" t="str">
        <x:f>IF($A86="","",Invoices!$G86)</x:f>
      </x:c>
      <x:c r="H86" s="329" t="str">
        <x:f>IF($A86="","",Invoices!$Q86)</x:f>
      </x:c>
      <x:c r="I86" s="325" t="str">
        <x:f>IF($A86="","",Invoices!$S86)</x:f>
      </x:c>
      <x:c r="J86" s="325" t="str">
        <x:f>IF($A86="","",Invoices!$T86)</x:f>
      </x:c>
      <x:c r="K86" s="325" t="str">
        <x:f>IF($A86="","",Invoices!$U86)</x:f>
      </x:c>
      <x:c r="L86" s="325" t="str">
        <x:f>IF($A86="","",IF($H86&lt;=0,"Closed",IF($K86="Current","Monitor",IF($K86="1-30","Follow up",IF($K86="31-60","Escalate",IF($K86="61-90","Urgent","Immediate action"))))))</x:f>
      </x:c>
      <x:c r="M86" s="325" t="str">
        <x:f>IF($A86="","",Invoices!$W86)</x:f>
      </x:c>
      <x:c r="N86" s="325" t="str">
        <x:f>IF($A86="","",LOWER($A86&amp;" "&amp;$B86&amp;" "&amp;$C86&amp;" "&amp;$I86&amp;" "&amp;$K86&amp;" "&amp;$L86))</x:f>
      </x:c>
    </x:row>
    <x:row r="87">
      <x:c r="A87" s="325" t="str">
        <x:f>IF(Invoices!$A87="","",Invoices!$A87)</x:f>
      </x:c>
      <x:c r="B87" s="325" t="str">
        <x:f>IF($A87="","",Invoices!$C87)</x:f>
      </x:c>
      <x:c r="C87" s="325" t="str">
        <x:f>IF($A87="","",Invoices!$D87)</x:f>
      </x:c>
      <x:c r="D87" s="327" t="str">
        <x:f>IF($A87="","",Invoices!$B87)</x:f>
      </x:c>
      <x:c r="E87" s="327" t="str">
        <x:f>IF($A87="","",Invoices!$R87)</x:f>
      </x:c>
      <x:c r="F87" s="329" t="str">
        <x:f>IF($A87="","",Invoices!$L87)</x:f>
      </x:c>
      <x:c r="G87" s="329" t="str">
        <x:f>IF($A87="","",Invoices!$G87)</x:f>
      </x:c>
      <x:c r="H87" s="329" t="str">
        <x:f>IF($A87="","",Invoices!$Q87)</x:f>
      </x:c>
      <x:c r="I87" s="325" t="str">
        <x:f>IF($A87="","",Invoices!$S87)</x:f>
      </x:c>
      <x:c r="J87" s="325" t="str">
        <x:f>IF($A87="","",Invoices!$T87)</x:f>
      </x:c>
      <x:c r="K87" s="325" t="str">
        <x:f>IF($A87="","",Invoices!$U87)</x:f>
      </x:c>
      <x:c r="L87" s="325" t="str">
        <x:f>IF($A87="","",IF($H87&lt;=0,"Closed",IF($K87="Current","Monitor",IF($K87="1-30","Follow up",IF($K87="31-60","Escalate",IF($K87="61-90","Urgent","Immediate action"))))))</x:f>
      </x:c>
      <x:c r="M87" s="325" t="str">
        <x:f>IF($A87="","",Invoices!$W87)</x:f>
      </x:c>
      <x:c r="N87" s="325" t="str">
        <x:f>IF($A87="","",LOWER($A87&amp;" "&amp;$B87&amp;" "&amp;$C87&amp;" "&amp;$I87&amp;" "&amp;$K87&amp;" "&amp;$L87))</x:f>
      </x:c>
    </x:row>
    <x:row r="88">
      <x:c r="A88" s="325" t="str">
        <x:f>IF(Invoices!$A88="","",Invoices!$A88)</x:f>
      </x:c>
      <x:c r="B88" s="325" t="str">
        <x:f>IF($A88="","",Invoices!$C88)</x:f>
      </x:c>
      <x:c r="C88" s="325" t="str">
        <x:f>IF($A88="","",Invoices!$D88)</x:f>
      </x:c>
      <x:c r="D88" s="327" t="str">
        <x:f>IF($A88="","",Invoices!$B88)</x:f>
      </x:c>
      <x:c r="E88" s="327" t="str">
        <x:f>IF($A88="","",Invoices!$R88)</x:f>
      </x:c>
      <x:c r="F88" s="329" t="str">
        <x:f>IF($A88="","",Invoices!$L88)</x:f>
      </x:c>
      <x:c r="G88" s="329" t="str">
        <x:f>IF($A88="","",Invoices!$G88)</x:f>
      </x:c>
      <x:c r="H88" s="329" t="str">
        <x:f>IF($A88="","",Invoices!$Q88)</x:f>
      </x:c>
      <x:c r="I88" s="325" t="str">
        <x:f>IF($A88="","",Invoices!$S88)</x:f>
      </x:c>
      <x:c r="J88" s="325" t="str">
        <x:f>IF($A88="","",Invoices!$T88)</x:f>
      </x:c>
      <x:c r="K88" s="325" t="str">
        <x:f>IF($A88="","",Invoices!$U88)</x:f>
      </x:c>
      <x:c r="L88" s="325" t="str">
        <x:f>IF($A88="","",IF($H88&lt;=0,"Closed",IF($K88="Current","Monitor",IF($K88="1-30","Follow up",IF($K88="31-60","Escalate",IF($K88="61-90","Urgent","Immediate action"))))))</x:f>
      </x:c>
      <x:c r="M88" s="325" t="str">
        <x:f>IF($A88="","",Invoices!$W88)</x:f>
      </x:c>
      <x:c r="N88" s="325" t="str">
        <x:f>IF($A88="","",LOWER($A88&amp;" "&amp;$B88&amp;" "&amp;$C88&amp;" "&amp;$I88&amp;" "&amp;$K88&amp;" "&amp;$L88))</x:f>
      </x:c>
    </x:row>
    <x:row r="89">
      <x:c r="A89" s="325" t="str">
        <x:f>IF(Invoices!$A89="","",Invoices!$A89)</x:f>
      </x:c>
      <x:c r="B89" s="325" t="str">
        <x:f>IF($A89="","",Invoices!$C89)</x:f>
      </x:c>
      <x:c r="C89" s="325" t="str">
        <x:f>IF($A89="","",Invoices!$D89)</x:f>
      </x:c>
      <x:c r="D89" s="327" t="str">
        <x:f>IF($A89="","",Invoices!$B89)</x:f>
      </x:c>
      <x:c r="E89" s="327" t="str">
        <x:f>IF($A89="","",Invoices!$R89)</x:f>
      </x:c>
      <x:c r="F89" s="329" t="str">
        <x:f>IF($A89="","",Invoices!$L89)</x:f>
      </x:c>
      <x:c r="G89" s="329" t="str">
        <x:f>IF($A89="","",Invoices!$G89)</x:f>
      </x:c>
      <x:c r="H89" s="329" t="str">
        <x:f>IF($A89="","",Invoices!$Q89)</x:f>
      </x:c>
      <x:c r="I89" s="325" t="str">
        <x:f>IF($A89="","",Invoices!$S89)</x:f>
      </x:c>
      <x:c r="J89" s="325" t="str">
        <x:f>IF($A89="","",Invoices!$T89)</x:f>
      </x:c>
      <x:c r="K89" s="325" t="str">
        <x:f>IF($A89="","",Invoices!$U89)</x:f>
      </x:c>
      <x:c r="L89" s="325" t="str">
        <x:f>IF($A89="","",IF($H89&lt;=0,"Closed",IF($K89="Current","Monitor",IF($K89="1-30","Follow up",IF($K89="31-60","Escalate",IF($K89="61-90","Urgent","Immediate action"))))))</x:f>
      </x:c>
      <x:c r="M89" s="325" t="str">
        <x:f>IF($A89="","",Invoices!$W89)</x:f>
      </x:c>
      <x:c r="N89" s="325" t="str">
        <x:f>IF($A89="","",LOWER($A89&amp;" "&amp;$B89&amp;" "&amp;$C89&amp;" "&amp;$I89&amp;" "&amp;$K89&amp;" "&amp;$L89))</x:f>
      </x:c>
    </x:row>
    <x:row r="90">
      <x:c r="A90" s="325" t="str">
        <x:f>IF(Invoices!$A90="","",Invoices!$A90)</x:f>
      </x:c>
      <x:c r="B90" s="325" t="str">
        <x:f>IF($A90="","",Invoices!$C90)</x:f>
      </x:c>
      <x:c r="C90" s="325" t="str">
        <x:f>IF($A90="","",Invoices!$D90)</x:f>
      </x:c>
      <x:c r="D90" s="327" t="str">
        <x:f>IF($A90="","",Invoices!$B90)</x:f>
      </x:c>
      <x:c r="E90" s="327" t="str">
        <x:f>IF($A90="","",Invoices!$R90)</x:f>
      </x:c>
      <x:c r="F90" s="329" t="str">
        <x:f>IF($A90="","",Invoices!$L90)</x:f>
      </x:c>
      <x:c r="G90" s="329" t="str">
        <x:f>IF($A90="","",Invoices!$G90)</x:f>
      </x:c>
      <x:c r="H90" s="329" t="str">
        <x:f>IF($A90="","",Invoices!$Q90)</x:f>
      </x:c>
      <x:c r="I90" s="325" t="str">
        <x:f>IF($A90="","",Invoices!$S90)</x:f>
      </x:c>
      <x:c r="J90" s="325" t="str">
        <x:f>IF($A90="","",Invoices!$T90)</x:f>
      </x:c>
      <x:c r="K90" s="325" t="str">
        <x:f>IF($A90="","",Invoices!$U90)</x:f>
      </x:c>
      <x:c r="L90" s="325" t="str">
        <x:f>IF($A90="","",IF($H90&lt;=0,"Closed",IF($K90="Current","Monitor",IF($K90="1-30","Follow up",IF($K90="31-60","Escalate",IF($K90="61-90","Urgent","Immediate action"))))))</x:f>
      </x:c>
      <x:c r="M90" s="325" t="str">
        <x:f>IF($A90="","",Invoices!$W90)</x:f>
      </x:c>
      <x:c r="N90" s="325" t="str">
        <x:f>IF($A90="","",LOWER($A90&amp;" "&amp;$B90&amp;" "&amp;$C90&amp;" "&amp;$I90&amp;" "&amp;$K90&amp;" "&amp;$L90))</x:f>
      </x:c>
    </x:row>
    <x:row r="91">
      <x:c r="A91" s="325" t="str">
        <x:f>IF(Invoices!$A91="","",Invoices!$A91)</x:f>
      </x:c>
      <x:c r="B91" s="325" t="str">
        <x:f>IF($A91="","",Invoices!$C91)</x:f>
      </x:c>
      <x:c r="C91" s="325" t="str">
        <x:f>IF($A91="","",Invoices!$D91)</x:f>
      </x:c>
      <x:c r="D91" s="327" t="str">
        <x:f>IF($A91="","",Invoices!$B91)</x:f>
      </x:c>
      <x:c r="E91" s="327" t="str">
        <x:f>IF($A91="","",Invoices!$R91)</x:f>
      </x:c>
      <x:c r="F91" s="329" t="str">
        <x:f>IF($A91="","",Invoices!$L91)</x:f>
      </x:c>
      <x:c r="G91" s="329" t="str">
        <x:f>IF($A91="","",Invoices!$G91)</x:f>
      </x:c>
      <x:c r="H91" s="329" t="str">
        <x:f>IF($A91="","",Invoices!$Q91)</x:f>
      </x:c>
      <x:c r="I91" s="325" t="str">
        <x:f>IF($A91="","",Invoices!$S91)</x:f>
      </x:c>
      <x:c r="J91" s="325" t="str">
        <x:f>IF($A91="","",Invoices!$T91)</x:f>
      </x:c>
      <x:c r="K91" s="325" t="str">
        <x:f>IF($A91="","",Invoices!$U91)</x:f>
      </x:c>
      <x:c r="L91" s="325" t="str">
        <x:f>IF($A91="","",IF($H91&lt;=0,"Closed",IF($K91="Current","Monitor",IF($K91="1-30","Follow up",IF($K91="31-60","Escalate",IF($K91="61-90","Urgent","Immediate action"))))))</x:f>
      </x:c>
      <x:c r="M91" s="325" t="str">
        <x:f>IF($A91="","",Invoices!$W91)</x:f>
      </x:c>
      <x:c r="N91" s="325" t="str">
        <x:f>IF($A91="","",LOWER($A91&amp;" "&amp;$B91&amp;" "&amp;$C91&amp;" "&amp;$I91&amp;" "&amp;$K91&amp;" "&amp;$L91))</x:f>
      </x:c>
    </x:row>
    <x:row r="92">
      <x:c r="A92" s="325" t="str">
        <x:f>IF(Invoices!$A92="","",Invoices!$A92)</x:f>
      </x:c>
      <x:c r="B92" s="325" t="str">
        <x:f>IF($A92="","",Invoices!$C92)</x:f>
      </x:c>
      <x:c r="C92" s="325" t="str">
        <x:f>IF($A92="","",Invoices!$D92)</x:f>
      </x:c>
      <x:c r="D92" s="327" t="str">
        <x:f>IF($A92="","",Invoices!$B92)</x:f>
      </x:c>
      <x:c r="E92" s="327" t="str">
        <x:f>IF($A92="","",Invoices!$R92)</x:f>
      </x:c>
      <x:c r="F92" s="329" t="str">
        <x:f>IF($A92="","",Invoices!$L92)</x:f>
      </x:c>
      <x:c r="G92" s="329" t="str">
        <x:f>IF($A92="","",Invoices!$G92)</x:f>
      </x:c>
      <x:c r="H92" s="329" t="str">
        <x:f>IF($A92="","",Invoices!$Q92)</x:f>
      </x:c>
      <x:c r="I92" s="325" t="str">
        <x:f>IF($A92="","",Invoices!$S92)</x:f>
      </x:c>
      <x:c r="J92" s="325" t="str">
        <x:f>IF($A92="","",Invoices!$T92)</x:f>
      </x:c>
      <x:c r="K92" s="325" t="str">
        <x:f>IF($A92="","",Invoices!$U92)</x:f>
      </x:c>
      <x:c r="L92" s="325" t="str">
        <x:f>IF($A92="","",IF($H92&lt;=0,"Closed",IF($K92="Current","Monitor",IF($K92="1-30","Follow up",IF($K92="31-60","Escalate",IF($K92="61-90","Urgent","Immediate action"))))))</x:f>
      </x:c>
      <x:c r="M92" s="325" t="str">
        <x:f>IF($A92="","",Invoices!$W92)</x:f>
      </x:c>
      <x:c r="N92" s="325" t="str">
        <x:f>IF($A92="","",LOWER($A92&amp;" "&amp;$B92&amp;" "&amp;$C92&amp;" "&amp;$I92&amp;" "&amp;$K92&amp;" "&amp;$L92))</x:f>
      </x:c>
    </x:row>
    <x:row r="93">
      <x:c r="A93" s="325" t="str">
        <x:f>IF(Invoices!$A93="","",Invoices!$A93)</x:f>
      </x:c>
      <x:c r="B93" s="325" t="str">
        <x:f>IF($A93="","",Invoices!$C93)</x:f>
      </x:c>
      <x:c r="C93" s="325" t="str">
        <x:f>IF($A93="","",Invoices!$D93)</x:f>
      </x:c>
      <x:c r="D93" s="327" t="str">
        <x:f>IF($A93="","",Invoices!$B93)</x:f>
      </x:c>
      <x:c r="E93" s="327" t="str">
        <x:f>IF($A93="","",Invoices!$R93)</x:f>
      </x:c>
      <x:c r="F93" s="329" t="str">
        <x:f>IF($A93="","",Invoices!$L93)</x:f>
      </x:c>
      <x:c r="G93" s="329" t="str">
        <x:f>IF($A93="","",Invoices!$G93)</x:f>
      </x:c>
      <x:c r="H93" s="329" t="str">
        <x:f>IF($A93="","",Invoices!$Q93)</x:f>
      </x:c>
      <x:c r="I93" s="325" t="str">
        <x:f>IF($A93="","",Invoices!$S93)</x:f>
      </x:c>
      <x:c r="J93" s="325" t="str">
        <x:f>IF($A93="","",Invoices!$T93)</x:f>
      </x:c>
      <x:c r="K93" s="325" t="str">
        <x:f>IF($A93="","",Invoices!$U93)</x:f>
      </x:c>
      <x:c r="L93" s="325" t="str">
        <x:f>IF($A93="","",IF($H93&lt;=0,"Closed",IF($K93="Current","Monitor",IF($K93="1-30","Follow up",IF($K93="31-60","Escalate",IF($K93="61-90","Urgent","Immediate action"))))))</x:f>
      </x:c>
      <x:c r="M93" s="325" t="str">
        <x:f>IF($A93="","",Invoices!$W93)</x:f>
      </x:c>
      <x:c r="N93" s="325" t="str">
        <x:f>IF($A93="","",LOWER($A93&amp;" "&amp;$B93&amp;" "&amp;$C93&amp;" "&amp;$I93&amp;" "&amp;$K93&amp;" "&amp;$L93))</x:f>
      </x:c>
    </x:row>
    <x:row r="94">
      <x:c r="A94" s="325" t="str">
        <x:f>IF(Invoices!$A94="","",Invoices!$A94)</x:f>
      </x:c>
      <x:c r="B94" s="325" t="str">
        <x:f>IF($A94="","",Invoices!$C94)</x:f>
      </x:c>
      <x:c r="C94" s="325" t="str">
        <x:f>IF($A94="","",Invoices!$D94)</x:f>
      </x:c>
      <x:c r="D94" s="327" t="str">
        <x:f>IF($A94="","",Invoices!$B94)</x:f>
      </x:c>
      <x:c r="E94" s="327" t="str">
        <x:f>IF($A94="","",Invoices!$R94)</x:f>
      </x:c>
      <x:c r="F94" s="329" t="str">
        <x:f>IF($A94="","",Invoices!$L94)</x:f>
      </x:c>
      <x:c r="G94" s="329" t="str">
        <x:f>IF($A94="","",Invoices!$G94)</x:f>
      </x:c>
      <x:c r="H94" s="329" t="str">
        <x:f>IF($A94="","",Invoices!$Q94)</x:f>
      </x:c>
      <x:c r="I94" s="325" t="str">
        <x:f>IF($A94="","",Invoices!$S94)</x:f>
      </x:c>
      <x:c r="J94" s="325" t="str">
        <x:f>IF($A94="","",Invoices!$T94)</x:f>
      </x:c>
      <x:c r="K94" s="325" t="str">
        <x:f>IF($A94="","",Invoices!$U94)</x:f>
      </x:c>
      <x:c r="L94" s="325" t="str">
        <x:f>IF($A94="","",IF($H94&lt;=0,"Closed",IF($K94="Current","Monitor",IF($K94="1-30","Follow up",IF($K94="31-60","Escalate",IF($K94="61-90","Urgent","Immediate action"))))))</x:f>
      </x:c>
      <x:c r="M94" s="325" t="str">
        <x:f>IF($A94="","",Invoices!$W94)</x:f>
      </x:c>
      <x:c r="N94" s="325" t="str">
        <x:f>IF($A94="","",LOWER($A94&amp;" "&amp;$B94&amp;" "&amp;$C94&amp;" "&amp;$I94&amp;" "&amp;$K94&amp;" "&amp;$L94))</x:f>
      </x:c>
    </x:row>
    <x:row r="95">
      <x:c r="A95" s="325" t="str">
        <x:f>IF(Invoices!$A95="","",Invoices!$A95)</x:f>
      </x:c>
      <x:c r="B95" s="325" t="str">
        <x:f>IF($A95="","",Invoices!$C95)</x:f>
      </x:c>
      <x:c r="C95" s="325" t="str">
        <x:f>IF($A95="","",Invoices!$D95)</x:f>
      </x:c>
      <x:c r="D95" s="327" t="str">
        <x:f>IF($A95="","",Invoices!$B95)</x:f>
      </x:c>
      <x:c r="E95" s="327" t="str">
        <x:f>IF($A95="","",Invoices!$R95)</x:f>
      </x:c>
      <x:c r="F95" s="329" t="str">
        <x:f>IF($A95="","",Invoices!$L95)</x:f>
      </x:c>
      <x:c r="G95" s="329" t="str">
        <x:f>IF($A95="","",Invoices!$G95)</x:f>
      </x:c>
      <x:c r="H95" s="329" t="str">
        <x:f>IF($A95="","",Invoices!$Q95)</x:f>
      </x:c>
      <x:c r="I95" s="325" t="str">
        <x:f>IF($A95="","",Invoices!$S95)</x:f>
      </x:c>
      <x:c r="J95" s="325" t="str">
        <x:f>IF($A95="","",Invoices!$T95)</x:f>
      </x:c>
      <x:c r="K95" s="325" t="str">
        <x:f>IF($A95="","",Invoices!$U95)</x:f>
      </x:c>
      <x:c r="L95" s="325" t="str">
        <x:f>IF($A95="","",IF($H95&lt;=0,"Closed",IF($K95="Current","Monitor",IF($K95="1-30","Follow up",IF($K95="31-60","Escalate",IF($K95="61-90","Urgent","Immediate action"))))))</x:f>
      </x:c>
      <x:c r="M95" s="325" t="str">
        <x:f>IF($A95="","",Invoices!$W95)</x:f>
      </x:c>
      <x:c r="N95" s="325" t="str">
        <x:f>IF($A95="","",LOWER($A95&amp;" "&amp;$B95&amp;" "&amp;$C95&amp;" "&amp;$I95&amp;" "&amp;$K95&amp;" "&amp;$L95))</x:f>
      </x:c>
    </x:row>
    <x:row r="96">
      <x:c r="A96" s="325" t="str">
        <x:f>IF(Invoices!$A96="","",Invoices!$A96)</x:f>
      </x:c>
      <x:c r="B96" s="325" t="str">
        <x:f>IF($A96="","",Invoices!$C96)</x:f>
      </x:c>
      <x:c r="C96" s="325" t="str">
        <x:f>IF($A96="","",Invoices!$D96)</x:f>
      </x:c>
      <x:c r="D96" s="327" t="str">
        <x:f>IF($A96="","",Invoices!$B96)</x:f>
      </x:c>
      <x:c r="E96" s="327" t="str">
        <x:f>IF($A96="","",Invoices!$R96)</x:f>
      </x:c>
      <x:c r="F96" s="329" t="str">
        <x:f>IF($A96="","",Invoices!$L96)</x:f>
      </x:c>
      <x:c r="G96" s="329" t="str">
        <x:f>IF($A96="","",Invoices!$G96)</x:f>
      </x:c>
      <x:c r="H96" s="329" t="str">
        <x:f>IF($A96="","",Invoices!$Q96)</x:f>
      </x:c>
      <x:c r="I96" s="325" t="str">
        <x:f>IF($A96="","",Invoices!$S96)</x:f>
      </x:c>
      <x:c r="J96" s="325" t="str">
        <x:f>IF($A96="","",Invoices!$T96)</x:f>
      </x:c>
      <x:c r="K96" s="325" t="str">
        <x:f>IF($A96="","",Invoices!$U96)</x:f>
      </x:c>
      <x:c r="L96" s="325" t="str">
        <x:f>IF($A96="","",IF($H96&lt;=0,"Closed",IF($K96="Current","Monitor",IF($K96="1-30","Follow up",IF($K96="31-60","Escalate",IF($K96="61-90","Urgent","Immediate action"))))))</x:f>
      </x:c>
      <x:c r="M96" s="325" t="str">
        <x:f>IF($A96="","",Invoices!$W96)</x:f>
      </x:c>
      <x:c r="N96" s="325" t="str">
        <x:f>IF($A96="","",LOWER($A96&amp;" "&amp;$B96&amp;" "&amp;$C96&amp;" "&amp;$I96&amp;" "&amp;$K96&amp;" "&amp;$L96))</x:f>
      </x:c>
    </x:row>
    <x:row r="97">
      <x:c r="A97" s="325" t="str">
        <x:f>IF(Invoices!$A97="","",Invoices!$A97)</x:f>
      </x:c>
      <x:c r="B97" s="325" t="str">
        <x:f>IF($A97="","",Invoices!$C97)</x:f>
      </x:c>
      <x:c r="C97" s="325" t="str">
        <x:f>IF($A97="","",Invoices!$D97)</x:f>
      </x:c>
      <x:c r="D97" s="327" t="str">
        <x:f>IF($A97="","",Invoices!$B97)</x:f>
      </x:c>
      <x:c r="E97" s="327" t="str">
        <x:f>IF($A97="","",Invoices!$R97)</x:f>
      </x:c>
      <x:c r="F97" s="329" t="str">
        <x:f>IF($A97="","",Invoices!$L97)</x:f>
      </x:c>
      <x:c r="G97" s="329" t="str">
        <x:f>IF($A97="","",Invoices!$G97)</x:f>
      </x:c>
      <x:c r="H97" s="329" t="str">
        <x:f>IF($A97="","",Invoices!$Q97)</x:f>
      </x:c>
      <x:c r="I97" s="325" t="str">
        <x:f>IF($A97="","",Invoices!$S97)</x:f>
      </x:c>
      <x:c r="J97" s="325" t="str">
        <x:f>IF($A97="","",Invoices!$T97)</x:f>
      </x:c>
      <x:c r="K97" s="325" t="str">
        <x:f>IF($A97="","",Invoices!$U97)</x:f>
      </x:c>
      <x:c r="L97" s="325" t="str">
        <x:f>IF($A97="","",IF($H97&lt;=0,"Closed",IF($K97="Current","Monitor",IF($K97="1-30","Follow up",IF($K97="31-60","Escalate",IF($K97="61-90","Urgent","Immediate action"))))))</x:f>
      </x:c>
      <x:c r="M97" s="325" t="str">
        <x:f>IF($A97="","",Invoices!$W97)</x:f>
      </x:c>
      <x:c r="N97" s="325" t="str">
        <x:f>IF($A97="","",LOWER($A97&amp;" "&amp;$B97&amp;" "&amp;$C97&amp;" "&amp;$I97&amp;" "&amp;$K97&amp;" "&amp;$L97))</x:f>
      </x:c>
    </x:row>
    <x:row r="98">
      <x:c r="A98" s="325" t="str">
        <x:f>IF(Invoices!$A98="","",Invoices!$A98)</x:f>
      </x:c>
      <x:c r="B98" s="325" t="str">
        <x:f>IF($A98="","",Invoices!$C98)</x:f>
      </x:c>
      <x:c r="C98" s="325" t="str">
        <x:f>IF($A98="","",Invoices!$D98)</x:f>
      </x:c>
      <x:c r="D98" s="327" t="str">
        <x:f>IF($A98="","",Invoices!$B98)</x:f>
      </x:c>
      <x:c r="E98" s="327" t="str">
        <x:f>IF($A98="","",Invoices!$R98)</x:f>
      </x:c>
      <x:c r="F98" s="329" t="str">
        <x:f>IF($A98="","",Invoices!$L98)</x:f>
      </x:c>
      <x:c r="G98" s="329" t="str">
        <x:f>IF($A98="","",Invoices!$G98)</x:f>
      </x:c>
      <x:c r="H98" s="329" t="str">
        <x:f>IF($A98="","",Invoices!$Q98)</x:f>
      </x:c>
      <x:c r="I98" s="325" t="str">
        <x:f>IF($A98="","",Invoices!$S98)</x:f>
      </x:c>
      <x:c r="J98" s="325" t="str">
        <x:f>IF($A98="","",Invoices!$T98)</x:f>
      </x:c>
      <x:c r="K98" s="325" t="str">
        <x:f>IF($A98="","",Invoices!$U98)</x:f>
      </x:c>
      <x:c r="L98" s="325" t="str">
        <x:f>IF($A98="","",IF($H98&lt;=0,"Closed",IF($K98="Current","Monitor",IF($K98="1-30","Follow up",IF($K98="31-60","Escalate",IF($K98="61-90","Urgent","Immediate action"))))))</x:f>
      </x:c>
      <x:c r="M98" s="325" t="str">
        <x:f>IF($A98="","",Invoices!$W98)</x:f>
      </x:c>
      <x:c r="N98" s="325" t="str">
        <x:f>IF($A98="","",LOWER($A98&amp;" "&amp;$B98&amp;" "&amp;$C98&amp;" "&amp;$I98&amp;" "&amp;$K98&amp;" "&amp;$L98))</x:f>
      </x:c>
    </x:row>
    <x:row r="99">
      <x:c r="A99" s="325" t="str">
        <x:f>IF(Invoices!$A99="","",Invoices!$A99)</x:f>
      </x:c>
      <x:c r="B99" s="325" t="str">
        <x:f>IF($A99="","",Invoices!$C99)</x:f>
      </x:c>
      <x:c r="C99" s="325" t="str">
        <x:f>IF($A99="","",Invoices!$D99)</x:f>
      </x:c>
      <x:c r="D99" s="327" t="str">
        <x:f>IF($A99="","",Invoices!$B99)</x:f>
      </x:c>
      <x:c r="E99" s="327" t="str">
        <x:f>IF($A99="","",Invoices!$R99)</x:f>
      </x:c>
      <x:c r="F99" s="329" t="str">
        <x:f>IF($A99="","",Invoices!$L99)</x:f>
      </x:c>
      <x:c r="G99" s="329" t="str">
        <x:f>IF($A99="","",Invoices!$G99)</x:f>
      </x:c>
      <x:c r="H99" s="329" t="str">
        <x:f>IF($A99="","",Invoices!$Q99)</x:f>
      </x:c>
      <x:c r="I99" s="325" t="str">
        <x:f>IF($A99="","",Invoices!$S99)</x:f>
      </x:c>
      <x:c r="J99" s="325" t="str">
        <x:f>IF($A99="","",Invoices!$T99)</x:f>
      </x:c>
      <x:c r="K99" s="325" t="str">
        <x:f>IF($A99="","",Invoices!$U99)</x:f>
      </x:c>
      <x:c r="L99" s="325" t="str">
        <x:f>IF($A99="","",IF($H99&lt;=0,"Closed",IF($K99="Current","Monitor",IF($K99="1-30","Follow up",IF($K99="31-60","Escalate",IF($K99="61-90","Urgent","Immediate action"))))))</x:f>
      </x:c>
      <x:c r="M99" s="325" t="str">
        <x:f>IF($A99="","",Invoices!$W99)</x:f>
      </x:c>
      <x:c r="N99" s="325" t="str">
        <x:f>IF($A99="","",LOWER($A99&amp;" "&amp;$B99&amp;" "&amp;$C99&amp;" "&amp;$I99&amp;" "&amp;$K99&amp;" "&amp;$L99))</x:f>
      </x:c>
    </x:row>
    <x:row r="100">
      <x:c r="A100" s="325" t="str">
        <x:f>IF(Invoices!$A100="","",Invoices!$A100)</x:f>
      </x:c>
      <x:c r="B100" s="325" t="str">
        <x:f>IF($A100="","",Invoices!$C100)</x:f>
      </x:c>
      <x:c r="C100" s="325" t="str">
        <x:f>IF($A100="","",Invoices!$D100)</x:f>
      </x:c>
      <x:c r="D100" s="327" t="str">
        <x:f>IF($A100="","",Invoices!$B100)</x:f>
      </x:c>
      <x:c r="E100" s="327" t="str">
        <x:f>IF($A100="","",Invoices!$R100)</x:f>
      </x:c>
      <x:c r="F100" s="329" t="str">
        <x:f>IF($A100="","",Invoices!$L100)</x:f>
      </x:c>
      <x:c r="G100" s="329" t="str">
        <x:f>IF($A100="","",Invoices!$G100)</x:f>
      </x:c>
      <x:c r="H100" s="329" t="str">
        <x:f>IF($A100="","",Invoices!$Q100)</x:f>
      </x:c>
      <x:c r="I100" s="325" t="str">
        <x:f>IF($A100="","",Invoices!$S100)</x:f>
      </x:c>
      <x:c r="J100" s="325" t="str">
        <x:f>IF($A100="","",Invoices!$T100)</x:f>
      </x:c>
      <x:c r="K100" s="325" t="str">
        <x:f>IF($A100="","",Invoices!$U100)</x:f>
      </x:c>
      <x:c r="L100" s="325" t="str">
        <x:f>IF($A100="","",IF($H100&lt;=0,"Closed",IF($K100="Current","Monitor",IF($K100="1-30","Follow up",IF($K100="31-60","Escalate",IF($K100="61-90","Urgent","Immediate action"))))))</x:f>
      </x:c>
      <x:c r="M100" s="325" t="str">
        <x:f>IF($A100="","",Invoices!$W100)</x:f>
      </x:c>
      <x:c r="N100" s="325" t="str">
        <x:f>IF($A100="","",LOWER($A100&amp;" "&amp;$B100&amp;" "&amp;$C100&amp;" "&amp;$I100&amp;" "&amp;$K100&amp;" "&amp;$L100))</x:f>
      </x:c>
    </x:row>
    <x:row r="101">
      <x:c r="A101" s="325" t="str">
        <x:f>IF(Invoices!$A101="","",Invoices!$A101)</x:f>
      </x:c>
      <x:c r="B101" s="325" t="str">
        <x:f>IF($A101="","",Invoices!$C101)</x:f>
      </x:c>
      <x:c r="C101" s="325" t="str">
        <x:f>IF($A101="","",Invoices!$D101)</x:f>
      </x:c>
      <x:c r="D101" s="327" t="str">
        <x:f>IF($A101="","",Invoices!$B101)</x:f>
      </x:c>
      <x:c r="E101" s="327" t="str">
        <x:f>IF($A101="","",Invoices!$R101)</x:f>
      </x:c>
      <x:c r="F101" s="329" t="str">
        <x:f>IF($A101="","",Invoices!$L101)</x:f>
      </x:c>
      <x:c r="G101" s="329" t="str">
        <x:f>IF($A101="","",Invoices!$G101)</x:f>
      </x:c>
      <x:c r="H101" s="329" t="str">
        <x:f>IF($A101="","",Invoices!$Q101)</x:f>
      </x:c>
      <x:c r="I101" s="325" t="str">
        <x:f>IF($A101="","",Invoices!$S101)</x:f>
      </x:c>
      <x:c r="J101" s="325" t="str">
        <x:f>IF($A101="","",Invoices!$T101)</x:f>
      </x:c>
      <x:c r="K101" s="325" t="str">
        <x:f>IF($A101="","",Invoices!$U101)</x:f>
      </x:c>
      <x:c r="L101" s="325" t="str">
        <x:f>IF($A101="","",IF($H101&lt;=0,"Closed",IF($K101="Current","Monitor",IF($K101="1-30","Follow up",IF($K101="31-60","Escalate",IF($K101="61-90","Urgent","Immediate action"))))))</x:f>
      </x:c>
      <x:c r="M101" s="325" t="str">
        <x:f>IF($A101="","",Invoices!$W101)</x:f>
      </x:c>
      <x:c r="N101" s="325" t="str">
        <x:f>IF($A101="","",LOWER($A101&amp;" "&amp;$B101&amp;" "&amp;$C101&amp;" "&amp;$I101&amp;" "&amp;$K101&amp;" "&amp;$L101))</x:f>
      </x:c>
    </x:row>
    <x:row r="102">
      <x:c r="A102" s="325" t="str">
        <x:f>IF(Invoices!$A102="","",Invoices!$A102)</x:f>
      </x:c>
      <x:c r="B102" s="325" t="str">
        <x:f>IF($A102="","",Invoices!$C102)</x:f>
      </x:c>
      <x:c r="C102" s="325" t="str">
        <x:f>IF($A102="","",Invoices!$D102)</x:f>
      </x:c>
      <x:c r="D102" s="327" t="str">
        <x:f>IF($A102="","",Invoices!$B102)</x:f>
      </x:c>
      <x:c r="E102" s="327" t="str">
        <x:f>IF($A102="","",Invoices!$R102)</x:f>
      </x:c>
      <x:c r="F102" s="329" t="str">
        <x:f>IF($A102="","",Invoices!$L102)</x:f>
      </x:c>
      <x:c r="G102" s="329" t="str">
        <x:f>IF($A102="","",Invoices!$G102)</x:f>
      </x:c>
      <x:c r="H102" s="329" t="str">
        <x:f>IF($A102="","",Invoices!$Q102)</x:f>
      </x:c>
      <x:c r="I102" s="325" t="str">
        <x:f>IF($A102="","",Invoices!$S102)</x:f>
      </x:c>
      <x:c r="J102" s="325" t="str">
        <x:f>IF($A102="","",Invoices!$T102)</x:f>
      </x:c>
      <x:c r="K102" s="325" t="str">
        <x:f>IF($A102="","",Invoices!$U102)</x:f>
      </x:c>
      <x:c r="L102" s="325" t="str">
        <x:f>IF($A102="","",IF($H102&lt;=0,"Closed",IF($K102="Current","Monitor",IF($K102="1-30","Follow up",IF($K102="31-60","Escalate",IF($K102="61-90","Urgent","Immediate action"))))))</x:f>
      </x:c>
      <x:c r="M102" s="325" t="str">
        <x:f>IF($A102="","",Invoices!$W102)</x:f>
      </x:c>
      <x:c r="N102" s="325" t="str">
        <x:f>IF($A102="","",LOWER($A102&amp;" "&amp;$B102&amp;" "&amp;$C102&amp;" "&amp;$I102&amp;" "&amp;$K102&amp;" "&amp;$L102))</x:f>
      </x:c>
    </x:row>
    <x:row r="103">
      <x:c r="A103" s="325" t="str">
        <x:f>IF(Invoices!$A103="","",Invoices!$A103)</x:f>
      </x:c>
      <x:c r="B103" s="325" t="str">
        <x:f>IF($A103="","",Invoices!$C103)</x:f>
      </x:c>
      <x:c r="C103" s="325" t="str">
        <x:f>IF($A103="","",Invoices!$D103)</x:f>
      </x:c>
      <x:c r="D103" s="327" t="str">
        <x:f>IF($A103="","",Invoices!$B103)</x:f>
      </x:c>
      <x:c r="E103" s="327" t="str">
        <x:f>IF($A103="","",Invoices!$R103)</x:f>
      </x:c>
      <x:c r="F103" s="329" t="str">
        <x:f>IF($A103="","",Invoices!$L103)</x:f>
      </x:c>
      <x:c r="G103" s="329" t="str">
        <x:f>IF($A103="","",Invoices!$G103)</x:f>
      </x:c>
      <x:c r="H103" s="329" t="str">
        <x:f>IF($A103="","",Invoices!$Q103)</x:f>
      </x:c>
      <x:c r="I103" s="325" t="str">
        <x:f>IF($A103="","",Invoices!$S103)</x:f>
      </x:c>
      <x:c r="J103" s="325" t="str">
        <x:f>IF($A103="","",Invoices!$T103)</x:f>
      </x:c>
      <x:c r="K103" s="325" t="str">
        <x:f>IF($A103="","",Invoices!$U103)</x:f>
      </x:c>
      <x:c r="L103" s="325" t="str">
        <x:f>IF($A103="","",IF($H103&lt;=0,"Closed",IF($K103="Current","Monitor",IF($K103="1-30","Follow up",IF($K103="31-60","Escalate",IF($K103="61-90","Urgent","Immediate action"))))))</x:f>
      </x:c>
      <x:c r="M103" s="325" t="str">
        <x:f>IF($A103="","",Invoices!$W103)</x:f>
      </x:c>
      <x:c r="N103" s="325" t="str">
        <x:f>IF($A103="","",LOWER($A103&amp;" "&amp;$B103&amp;" "&amp;$C103&amp;" "&amp;$I103&amp;" "&amp;$K103&amp;" "&amp;$L103))</x:f>
      </x:c>
    </x:row>
    <x:row r="104">
      <x:c r="A104" s="325" t="str">
        <x:f>IF(Invoices!$A104="","",Invoices!$A104)</x:f>
      </x:c>
      <x:c r="B104" s="325" t="str">
        <x:f>IF($A104="","",Invoices!$C104)</x:f>
      </x:c>
      <x:c r="C104" s="325" t="str">
        <x:f>IF($A104="","",Invoices!$D104)</x:f>
      </x:c>
      <x:c r="D104" s="327" t="str">
        <x:f>IF($A104="","",Invoices!$B104)</x:f>
      </x:c>
      <x:c r="E104" s="327" t="str">
        <x:f>IF($A104="","",Invoices!$R104)</x:f>
      </x:c>
      <x:c r="F104" s="329" t="str">
        <x:f>IF($A104="","",Invoices!$L104)</x:f>
      </x:c>
      <x:c r="G104" s="329" t="str">
        <x:f>IF($A104="","",Invoices!$G104)</x:f>
      </x:c>
      <x:c r="H104" s="329" t="str">
        <x:f>IF($A104="","",Invoices!$Q104)</x:f>
      </x:c>
      <x:c r="I104" s="325" t="str">
        <x:f>IF($A104="","",Invoices!$S104)</x:f>
      </x:c>
      <x:c r="J104" s="325" t="str">
        <x:f>IF($A104="","",Invoices!$T104)</x:f>
      </x:c>
      <x:c r="K104" s="325" t="str">
        <x:f>IF($A104="","",Invoices!$U104)</x:f>
      </x:c>
      <x:c r="L104" s="325" t="str">
        <x:f>IF($A104="","",IF($H104&lt;=0,"Closed",IF($K104="Current","Monitor",IF($K104="1-30","Follow up",IF($K104="31-60","Escalate",IF($K104="61-90","Urgent","Immediate action"))))))</x:f>
      </x:c>
      <x:c r="M104" s="325" t="str">
        <x:f>IF($A104="","",Invoices!$W104)</x:f>
      </x:c>
      <x:c r="N104" s="325" t="str">
        <x:f>IF($A104="","",LOWER($A104&amp;" "&amp;$B104&amp;" "&amp;$C104&amp;" "&amp;$I104&amp;" "&amp;$K104&amp;" "&amp;$L104))</x:f>
      </x:c>
    </x:row>
    <x:row r="105">
      <x:c r="A105" s="325" t="str">
        <x:f>IF(Invoices!$A105="","",Invoices!$A105)</x:f>
      </x:c>
      <x:c r="B105" s="325" t="str">
        <x:f>IF($A105="","",Invoices!$C105)</x:f>
      </x:c>
      <x:c r="C105" s="325" t="str">
        <x:f>IF($A105="","",Invoices!$D105)</x:f>
      </x:c>
      <x:c r="D105" s="327" t="str">
        <x:f>IF($A105="","",Invoices!$B105)</x:f>
      </x:c>
      <x:c r="E105" s="327" t="str">
        <x:f>IF($A105="","",Invoices!$R105)</x:f>
      </x:c>
      <x:c r="F105" s="329" t="str">
        <x:f>IF($A105="","",Invoices!$L105)</x:f>
      </x:c>
      <x:c r="G105" s="329" t="str">
        <x:f>IF($A105="","",Invoices!$G105)</x:f>
      </x:c>
      <x:c r="H105" s="329" t="str">
        <x:f>IF($A105="","",Invoices!$Q105)</x:f>
      </x:c>
      <x:c r="I105" s="325" t="str">
        <x:f>IF($A105="","",Invoices!$S105)</x:f>
      </x:c>
      <x:c r="J105" s="325" t="str">
        <x:f>IF($A105="","",Invoices!$T105)</x:f>
      </x:c>
      <x:c r="K105" s="325" t="str">
        <x:f>IF($A105="","",Invoices!$U105)</x:f>
      </x:c>
      <x:c r="L105" s="325" t="str">
        <x:f>IF($A105="","",IF($H105&lt;=0,"Closed",IF($K105="Current","Monitor",IF($K105="1-30","Follow up",IF($K105="31-60","Escalate",IF($K105="61-90","Urgent","Immediate action"))))))</x:f>
      </x:c>
      <x:c r="M105" s="325" t="str">
        <x:f>IF($A105="","",Invoices!$W105)</x:f>
      </x:c>
      <x:c r="N105" s="325" t="str">
        <x:f>IF($A105="","",LOWER($A105&amp;" "&amp;$B105&amp;" "&amp;$C105&amp;" "&amp;$I105&amp;" "&amp;$K105&amp;" "&amp;$L105))</x:f>
      </x:c>
    </x:row>
    <x:row r="106">
      <x:c r="A106" s="325" t="str">
        <x:f>IF(Invoices!$A106="","",Invoices!$A106)</x:f>
      </x:c>
      <x:c r="B106" s="325" t="str">
        <x:f>IF($A106="","",Invoices!$C106)</x:f>
      </x:c>
      <x:c r="C106" s="325" t="str">
        <x:f>IF($A106="","",Invoices!$D106)</x:f>
      </x:c>
      <x:c r="D106" s="327" t="str">
        <x:f>IF($A106="","",Invoices!$B106)</x:f>
      </x:c>
      <x:c r="E106" s="327" t="str">
        <x:f>IF($A106="","",Invoices!$R106)</x:f>
      </x:c>
      <x:c r="F106" s="329" t="str">
        <x:f>IF($A106="","",Invoices!$L106)</x:f>
      </x:c>
      <x:c r="G106" s="329" t="str">
        <x:f>IF($A106="","",Invoices!$G106)</x:f>
      </x:c>
      <x:c r="H106" s="329" t="str">
        <x:f>IF($A106="","",Invoices!$Q106)</x:f>
      </x:c>
      <x:c r="I106" s="325" t="str">
        <x:f>IF($A106="","",Invoices!$S106)</x:f>
      </x:c>
      <x:c r="J106" s="325" t="str">
        <x:f>IF($A106="","",Invoices!$T106)</x:f>
      </x:c>
      <x:c r="K106" s="325" t="str">
        <x:f>IF($A106="","",Invoices!$U106)</x:f>
      </x:c>
      <x:c r="L106" s="325" t="str">
        <x:f>IF($A106="","",IF($H106&lt;=0,"Closed",IF($K106="Current","Monitor",IF($K106="1-30","Follow up",IF($K106="31-60","Escalate",IF($K106="61-90","Urgent","Immediate action"))))))</x:f>
      </x:c>
      <x:c r="M106" s="325" t="str">
        <x:f>IF($A106="","",Invoices!$W106)</x:f>
      </x:c>
      <x:c r="N106" s="325" t="str">
        <x:f>IF($A106="","",LOWER($A106&amp;" "&amp;$B106&amp;" "&amp;$C106&amp;" "&amp;$I106&amp;" "&amp;$K106&amp;" "&amp;$L106))</x:f>
      </x:c>
    </x:row>
    <x:row r="107">
      <x:c r="A107" s="325" t="str">
        <x:f>IF(Invoices!$A107="","",Invoices!$A107)</x:f>
      </x:c>
      <x:c r="B107" s="325" t="str">
        <x:f>IF($A107="","",Invoices!$C107)</x:f>
      </x:c>
      <x:c r="C107" s="325" t="str">
        <x:f>IF($A107="","",Invoices!$D107)</x:f>
      </x:c>
      <x:c r="D107" s="327" t="str">
        <x:f>IF($A107="","",Invoices!$B107)</x:f>
      </x:c>
      <x:c r="E107" s="327" t="str">
        <x:f>IF($A107="","",Invoices!$R107)</x:f>
      </x:c>
      <x:c r="F107" s="329" t="str">
        <x:f>IF($A107="","",Invoices!$L107)</x:f>
      </x:c>
      <x:c r="G107" s="329" t="str">
        <x:f>IF($A107="","",Invoices!$G107)</x:f>
      </x:c>
      <x:c r="H107" s="329" t="str">
        <x:f>IF($A107="","",Invoices!$Q107)</x:f>
      </x:c>
      <x:c r="I107" s="325" t="str">
        <x:f>IF($A107="","",Invoices!$S107)</x:f>
      </x:c>
      <x:c r="J107" s="325" t="str">
        <x:f>IF($A107="","",Invoices!$T107)</x:f>
      </x:c>
      <x:c r="K107" s="325" t="str">
        <x:f>IF($A107="","",Invoices!$U107)</x:f>
      </x:c>
      <x:c r="L107" s="325" t="str">
        <x:f>IF($A107="","",IF($H107&lt;=0,"Closed",IF($K107="Current","Monitor",IF($K107="1-30","Follow up",IF($K107="31-60","Escalate",IF($K107="61-90","Urgent","Immediate action"))))))</x:f>
      </x:c>
      <x:c r="M107" s="325" t="str">
        <x:f>IF($A107="","",Invoices!$W107)</x:f>
      </x:c>
      <x:c r="N107" s="325" t="str">
        <x:f>IF($A107="","",LOWER($A107&amp;" "&amp;$B107&amp;" "&amp;$C107&amp;" "&amp;$I107&amp;" "&amp;$K107&amp;" "&amp;$L107))</x:f>
      </x:c>
    </x:row>
    <x:row r="108">
      <x:c r="A108" s="325" t="str">
        <x:f>IF(Invoices!$A108="","",Invoices!$A108)</x:f>
      </x:c>
      <x:c r="B108" s="325" t="str">
        <x:f>IF($A108="","",Invoices!$C108)</x:f>
      </x:c>
      <x:c r="C108" s="325" t="str">
        <x:f>IF($A108="","",Invoices!$D108)</x:f>
      </x:c>
      <x:c r="D108" s="327" t="str">
        <x:f>IF($A108="","",Invoices!$B108)</x:f>
      </x:c>
      <x:c r="E108" s="327" t="str">
        <x:f>IF($A108="","",Invoices!$R108)</x:f>
      </x:c>
      <x:c r="F108" s="329" t="str">
        <x:f>IF($A108="","",Invoices!$L108)</x:f>
      </x:c>
      <x:c r="G108" s="329" t="str">
        <x:f>IF($A108="","",Invoices!$G108)</x:f>
      </x:c>
      <x:c r="H108" s="329" t="str">
        <x:f>IF($A108="","",Invoices!$Q108)</x:f>
      </x:c>
      <x:c r="I108" s="325" t="str">
        <x:f>IF($A108="","",Invoices!$S108)</x:f>
      </x:c>
      <x:c r="J108" s="325" t="str">
        <x:f>IF($A108="","",Invoices!$T108)</x:f>
      </x:c>
      <x:c r="K108" s="325" t="str">
        <x:f>IF($A108="","",Invoices!$U108)</x:f>
      </x:c>
      <x:c r="L108" s="325" t="str">
        <x:f>IF($A108="","",IF($H108&lt;=0,"Closed",IF($K108="Current","Monitor",IF($K108="1-30","Follow up",IF($K108="31-60","Escalate",IF($K108="61-90","Urgent","Immediate action"))))))</x:f>
      </x:c>
      <x:c r="M108" s="325" t="str">
        <x:f>IF($A108="","",Invoices!$W108)</x:f>
      </x:c>
      <x:c r="N108" s="325" t="str">
        <x:f>IF($A108="","",LOWER($A108&amp;" "&amp;$B108&amp;" "&amp;$C108&amp;" "&amp;$I108&amp;" "&amp;$K108&amp;" "&amp;$L108))</x:f>
      </x:c>
    </x:row>
    <x:row r="109">
      <x:c r="A109" s="325" t="str">
        <x:f>IF(Invoices!$A109="","",Invoices!$A109)</x:f>
      </x:c>
      <x:c r="B109" s="325" t="str">
        <x:f>IF($A109="","",Invoices!$C109)</x:f>
      </x:c>
      <x:c r="C109" s="325" t="str">
        <x:f>IF($A109="","",Invoices!$D109)</x:f>
      </x:c>
      <x:c r="D109" s="327" t="str">
        <x:f>IF($A109="","",Invoices!$B109)</x:f>
      </x:c>
      <x:c r="E109" s="327" t="str">
        <x:f>IF($A109="","",Invoices!$R109)</x:f>
      </x:c>
      <x:c r="F109" s="329" t="str">
        <x:f>IF($A109="","",Invoices!$L109)</x:f>
      </x:c>
      <x:c r="G109" s="329" t="str">
        <x:f>IF($A109="","",Invoices!$G109)</x:f>
      </x:c>
      <x:c r="H109" s="329" t="str">
        <x:f>IF($A109="","",Invoices!$Q109)</x:f>
      </x:c>
      <x:c r="I109" s="325" t="str">
        <x:f>IF($A109="","",Invoices!$S109)</x:f>
      </x:c>
      <x:c r="J109" s="325" t="str">
        <x:f>IF($A109="","",Invoices!$T109)</x:f>
      </x:c>
      <x:c r="K109" s="325" t="str">
        <x:f>IF($A109="","",Invoices!$U109)</x:f>
      </x:c>
      <x:c r="L109" s="325" t="str">
        <x:f>IF($A109="","",IF($H109&lt;=0,"Closed",IF($K109="Current","Monitor",IF($K109="1-30","Follow up",IF($K109="31-60","Escalate",IF($K109="61-90","Urgent","Immediate action"))))))</x:f>
      </x:c>
      <x:c r="M109" s="325" t="str">
        <x:f>IF($A109="","",Invoices!$W109)</x:f>
      </x:c>
      <x:c r="N109" s="325" t="str">
        <x:f>IF($A109="","",LOWER($A109&amp;" "&amp;$B109&amp;" "&amp;$C109&amp;" "&amp;$I109&amp;" "&amp;$K109&amp;" "&amp;$L109))</x:f>
      </x:c>
    </x:row>
    <x:row r="110">
      <x:c r="A110" s="325" t="str">
        <x:f>IF(Invoices!$A110="","",Invoices!$A110)</x:f>
      </x:c>
      <x:c r="B110" s="325" t="str">
        <x:f>IF($A110="","",Invoices!$C110)</x:f>
      </x:c>
      <x:c r="C110" s="325" t="str">
        <x:f>IF($A110="","",Invoices!$D110)</x:f>
      </x:c>
      <x:c r="D110" s="327" t="str">
        <x:f>IF($A110="","",Invoices!$B110)</x:f>
      </x:c>
      <x:c r="E110" s="327" t="str">
        <x:f>IF($A110="","",Invoices!$R110)</x:f>
      </x:c>
      <x:c r="F110" s="329" t="str">
        <x:f>IF($A110="","",Invoices!$L110)</x:f>
      </x:c>
      <x:c r="G110" s="329" t="str">
        <x:f>IF($A110="","",Invoices!$G110)</x:f>
      </x:c>
      <x:c r="H110" s="329" t="str">
        <x:f>IF($A110="","",Invoices!$Q110)</x:f>
      </x:c>
      <x:c r="I110" s="325" t="str">
        <x:f>IF($A110="","",Invoices!$S110)</x:f>
      </x:c>
      <x:c r="J110" s="325" t="str">
        <x:f>IF($A110="","",Invoices!$T110)</x:f>
      </x:c>
      <x:c r="K110" s="325" t="str">
        <x:f>IF($A110="","",Invoices!$U110)</x:f>
      </x:c>
      <x:c r="L110" s="325" t="str">
        <x:f>IF($A110="","",IF($H110&lt;=0,"Closed",IF($K110="Current","Monitor",IF($K110="1-30","Follow up",IF($K110="31-60","Escalate",IF($K110="61-90","Urgent","Immediate action"))))))</x:f>
      </x:c>
      <x:c r="M110" s="325" t="str">
        <x:f>IF($A110="","",Invoices!$W110)</x:f>
      </x:c>
      <x:c r="N110" s="325" t="str">
        <x:f>IF($A110="","",LOWER($A110&amp;" "&amp;$B110&amp;" "&amp;$C110&amp;" "&amp;$I110&amp;" "&amp;$K110&amp;" "&amp;$L110))</x:f>
      </x:c>
    </x:row>
    <x:row r="111">
      <x:c r="A111" s="325" t="str">
        <x:f>IF(Invoices!$A111="","",Invoices!$A111)</x:f>
      </x:c>
      <x:c r="B111" s="325" t="str">
        <x:f>IF($A111="","",Invoices!$C111)</x:f>
      </x:c>
      <x:c r="C111" s="325" t="str">
        <x:f>IF($A111="","",Invoices!$D111)</x:f>
      </x:c>
      <x:c r="D111" s="327" t="str">
        <x:f>IF($A111="","",Invoices!$B111)</x:f>
      </x:c>
      <x:c r="E111" s="327" t="str">
        <x:f>IF($A111="","",Invoices!$R111)</x:f>
      </x:c>
      <x:c r="F111" s="329" t="str">
        <x:f>IF($A111="","",Invoices!$L111)</x:f>
      </x:c>
      <x:c r="G111" s="329" t="str">
        <x:f>IF($A111="","",Invoices!$G111)</x:f>
      </x:c>
      <x:c r="H111" s="329" t="str">
        <x:f>IF($A111="","",Invoices!$Q111)</x:f>
      </x:c>
      <x:c r="I111" s="325" t="str">
        <x:f>IF($A111="","",Invoices!$S111)</x:f>
      </x:c>
      <x:c r="J111" s="325" t="str">
        <x:f>IF($A111="","",Invoices!$T111)</x:f>
      </x:c>
      <x:c r="K111" s="325" t="str">
        <x:f>IF($A111="","",Invoices!$U111)</x:f>
      </x:c>
      <x:c r="L111" s="325" t="str">
        <x:f>IF($A111="","",IF($H111&lt;=0,"Closed",IF($K111="Current","Monitor",IF($K111="1-30","Follow up",IF($K111="31-60","Escalate",IF($K111="61-90","Urgent","Immediate action"))))))</x:f>
      </x:c>
      <x:c r="M111" s="325" t="str">
        <x:f>IF($A111="","",Invoices!$W111)</x:f>
      </x:c>
      <x:c r="N111" s="325" t="str">
        <x:f>IF($A111="","",LOWER($A111&amp;" "&amp;$B111&amp;" "&amp;$C111&amp;" "&amp;$I111&amp;" "&amp;$K111&amp;" "&amp;$L111))</x:f>
      </x:c>
    </x:row>
    <x:row r="112">
      <x:c r="A112" s="325" t="str">
        <x:f>IF(Invoices!$A112="","",Invoices!$A112)</x:f>
      </x:c>
      <x:c r="B112" s="325" t="str">
        <x:f>IF($A112="","",Invoices!$C112)</x:f>
      </x:c>
      <x:c r="C112" s="325" t="str">
        <x:f>IF($A112="","",Invoices!$D112)</x:f>
      </x:c>
      <x:c r="D112" s="327" t="str">
        <x:f>IF($A112="","",Invoices!$B112)</x:f>
      </x:c>
      <x:c r="E112" s="327" t="str">
        <x:f>IF($A112="","",Invoices!$R112)</x:f>
      </x:c>
      <x:c r="F112" s="329" t="str">
        <x:f>IF($A112="","",Invoices!$L112)</x:f>
      </x:c>
      <x:c r="G112" s="329" t="str">
        <x:f>IF($A112="","",Invoices!$G112)</x:f>
      </x:c>
      <x:c r="H112" s="329" t="str">
        <x:f>IF($A112="","",Invoices!$Q112)</x:f>
      </x:c>
      <x:c r="I112" s="325" t="str">
        <x:f>IF($A112="","",Invoices!$S112)</x:f>
      </x:c>
      <x:c r="J112" s="325" t="str">
        <x:f>IF($A112="","",Invoices!$T112)</x:f>
      </x:c>
      <x:c r="K112" s="325" t="str">
        <x:f>IF($A112="","",Invoices!$U112)</x:f>
      </x:c>
      <x:c r="L112" s="325" t="str">
        <x:f>IF($A112="","",IF($H112&lt;=0,"Closed",IF($K112="Current","Monitor",IF($K112="1-30","Follow up",IF($K112="31-60","Escalate",IF($K112="61-90","Urgent","Immediate action"))))))</x:f>
      </x:c>
      <x:c r="M112" s="325" t="str">
        <x:f>IF($A112="","",Invoices!$W112)</x:f>
      </x:c>
      <x:c r="N112" s="325" t="str">
        <x:f>IF($A112="","",LOWER($A112&amp;" "&amp;$B112&amp;" "&amp;$C112&amp;" "&amp;$I112&amp;" "&amp;$K112&amp;" "&amp;$L112))</x:f>
      </x:c>
    </x:row>
    <x:row r="113">
      <x:c r="A113" s="325" t="str">
        <x:f>IF(Invoices!$A113="","",Invoices!$A113)</x:f>
      </x:c>
      <x:c r="B113" s="325" t="str">
        <x:f>IF($A113="","",Invoices!$C113)</x:f>
      </x:c>
      <x:c r="C113" s="325" t="str">
        <x:f>IF($A113="","",Invoices!$D113)</x:f>
      </x:c>
      <x:c r="D113" s="327" t="str">
        <x:f>IF($A113="","",Invoices!$B113)</x:f>
      </x:c>
      <x:c r="E113" s="327" t="str">
        <x:f>IF($A113="","",Invoices!$R113)</x:f>
      </x:c>
      <x:c r="F113" s="329" t="str">
        <x:f>IF($A113="","",Invoices!$L113)</x:f>
      </x:c>
      <x:c r="G113" s="329" t="str">
        <x:f>IF($A113="","",Invoices!$G113)</x:f>
      </x:c>
      <x:c r="H113" s="329" t="str">
        <x:f>IF($A113="","",Invoices!$Q113)</x:f>
      </x:c>
      <x:c r="I113" s="325" t="str">
        <x:f>IF($A113="","",Invoices!$S113)</x:f>
      </x:c>
      <x:c r="J113" s="325" t="str">
        <x:f>IF($A113="","",Invoices!$T113)</x:f>
      </x:c>
      <x:c r="K113" s="325" t="str">
        <x:f>IF($A113="","",Invoices!$U113)</x:f>
      </x:c>
      <x:c r="L113" s="325" t="str">
        <x:f>IF($A113="","",IF($H113&lt;=0,"Closed",IF($K113="Current","Monitor",IF($K113="1-30","Follow up",IF($K113="31-60","Escalate",IF($K113="61-90","Urgent","Immediate action"))))))</x:f>
      </x:c>
      <x:c r="M113" s="325" t="str">
        <x:f>IF($A113="","",Invoices!$W113)</x:f>
      </x:c>
      <x:c r="N113" s="325" t="str">
        <x:f>IF($A113="","",LOWER($A113&amp;" "&amp;$B113&amp;" "&amp;$C113&amp;" "&amp;$I113&amp;" "&amp;$K113&amp;" "&amp;$L113))</x:f>
      </x:c>
    </x:row>
    <x:row r="114">
      <x:c r="A114" s="325" t="str">
        <x:f>IF(Invoices!$A114="","",Invoices!$A114)</x:f>
      </x:c>
      <x:c r="B114" s="325" t="str">
        <x:f>IF($A114="","",Invoices!$C114)</x:f>
      </x:c>
      <x:c r="C114" s="325" t="str">
        <x:f>IF($A114="","",Invoices!$D114)</x:f>
      </x:c>
      <x:c r="D114" s="327" t="str">
        <x:f>IF($A114="","",Invoices!$B114)</x:f>
      </x:c>
      <x:c r="E114" s="327" t="str">
        <x:f>IF($A114="","",Invoices!$R114)</x:f>
      </x:c>
      <x:c r="F114" s="329" t="str">
        <x:f>IF($A114="","",Invoices!$L114)</x:f>
      </x:c>
      <x:c r="G114" s="329" t="str">
        <x:f>IF($A114="","",Invoices!$G114)</x:f>
      </x:c>
      <x:c r="H114" s="329" t="str">
        <x:f>IF($A114="","",Invoices!$Q114)</x:f>
      </x:c>
      <x:c r="I114" s="325" t="str">
        <x:f>IF($A114="","",Invoices!$S114)</x:f>
      </x:c>
      <x:c r="J114" s="325" t="str">
        <x:f>IF($A114="","",Invoices!$T114)</x:f>
      </x:c>
      <x:c r="K114" s="325" t="str">
        <x:f>IF($A114="","",Invoices!$U114)</x:f>
      </x:c>
      <x:c r="L114" s="325" t="str">
        <x:f>IF($A114="","",IF($H114&lt;=0,"Closed",IF($K114="Current","Monitor",IF($K114="1-30","Follow up",IF($K114="31-60","Escalate",IF($K114="61-90","Urgent","Immediate action"))))))</x:f>
      </x:c>
      <x:c r="M114" s="325" t="str">
        <x:f>IF($A114="","",Invoices!$W114)</x:f>
      </x:c>
      <x:c r="N114" s="325" t="str">
        <x:f>IF($A114="","",LOWER($A114&amp;" "&amp;$B114&amp;" "&amp;$C114&amp;" "&amp;$I114&amp;" "&amp;$K114&amp;" "&amp;$L114))</x:f>
      </x:c>
    </x:row>
    <x:row r="115">
      <x:c r="A115" s="325" t="str">
        <x:f>IF(Invoices!$A115="","",Invoices!$A115)</x:f>
      </x:c>
      <x:c r="B115" s="325" t="str">
        <x:f>IF($A115="","",Invoices!$C115)</x:f>
      </x:c>
      <x:c r="C115" s="325" t="str">
        <x:f>IF($A115="","",Invoices!$D115)</x:f>
      </x:c>
      <x:c r="D115" s="327" t="str">
        <x:f>IF($A115="","",Invoices!$B115)</x:f>
      </x:c>
      <x:c r="E115" s="327" t="str">
        <x:f>IF($A115="","",Invoices!$R115)</x:f>
      </x:c>
      <x:c r="F115" s="329" t="str">
        <x:f>IF($A115="","",Invoices!$L115)</x:f>
      </x:c>
      <x:c r="G115" s="329" t="str">
        <x:f>IF($A115="","",Invoices!$G115)</x:f>
      </x:c>
      <x:c r="H115" s="329" t="str">
        <x:f>IF($A115="","",Invoices!$Q115)</x:f>
      </x:c>
      <x:c r="I115" s="325" t="str">
        <x:f>IF($A115="","",Invoices!$S115)</x:f>
      </x:c>
      <x:c r="J115" s="325" t="str">
        <x:f>IF($A115="","",Invoices!$T115)</x:f>
      </x:c>
      <x:c r="K115" s="325" t="str">
        <x:f>IF($A115="","",Invoices!$U115)</x:f>
      </x:c>
      <x:c r="L115" s="325" t="str">
        <x:f>IF($A115="","",IF($H115&lt;=0,"Closed",IF($K115="Current","Monitor",IF($K115="1-30","Follow up",IF($K115="31-60","Escalate",IF($K115="61-90","Urgent","Immediate action"))))))</x:f>
      </x:c>
      <x:c r="M115" s="325" t="str">
        <x:f>IF($A115="","",Invoices!$W115)</x:f>
      </x:c>
      <x:c r="N115" s="325" t="str">
        <x:f>IF($A115="","",LOWER($A115&amp;" "&amp;$B115&amp;" "&amp;$C115&amp;" "&amp;$I115&amp;" "&amp;$K115&amp;" "&amp;$L115))</x:f>
      </x:c>
    </x:row>
    <x:row r="116">
      <x:c r="A116" s="325" t="str">
        <x:f>IF(Invoices!$A116="","",Invoices!$A116)</x:f>
      </x:c>
      <x:c r="B116" s="325" t="str">
        <x:f>IF($A116="","",Invoices!$C116)</x:f>
      </x:c>
      <x:c r="C116" s="325" t="str">
        <x:f>IF($A116="","",Invoices!$D116)</x:f>
      </x:c>
      <x:c r="D116" s="327" t="str">
        <x:f>IF($A116="","",Invoices!$B116)</x:f>
      </x:c>
      <x:c r="E116" s="327" t="str">
        <x:f>IF($A116="","",Invoices!$R116)</x:f>
      </x:c>
      <x:c r="F116" s="329" t="str">
        <x:f>IF($A116="","",Invoices!$L116)</x:f>
      </x:c>
      <x:c r="G116" s="329" t="str">
        <x:f>IF($A116="","",Invoices!$G116)</x:f>
      </x:c>
      <x:c r="H116" s="329" t="str">
        <x:f>IF($A116="","",Invoices!$Q116)</x:f>
      </x:c>
      <x:c r="I116" s="325" t="str">
        <x:f>IF($A116="","",Invoices!$S116)</x:f>
      </x:c>
      <x:c r="J116" s="325" t="str">
        <x:f>IF($A116="","",Invoices!$T116)</x:f>
      </x:c>
      <x:c r="K116" s="325" t="str">
        <x:f>IF($A116="","",Invoices!$U116)</x:f>
      </x:c>
      <x:c r="L116" s="325" t="str">
        <x:f>IF($A116="","",IF($H116&lt;=0,"Closed",IF($K116="Current","Monitor",IF($K116="1-30","Follow up",IF($K116="31-60","Escalate",IF($K116="61-90","Urgent","Immediate action"))))))</x:f>
      </x:c>
      <x:c r="M116" s="325" t="str">
        <x:f>IF($A116="","",Invoices!$W116)</x:f>
      </x:c>
      <x:c r="N116" s="325" t="str">
        <x:f>IF($A116="","",LOWER($A116&amp;" "&amp;$B116&amp;" "&amp;$C116&amp;" "&amp;$I116&amp;" "&amp;$K116&amp;" "&amp;$L116))</x:f>
      </x:c>
    </x:row>
    <x:row r="117">
      <x:c r="A117" s="325" t="str">
        <x:f>IF(Invoices!$A117="","",Invoices!$A117)</x:f>
      </x:c>
      <x:c r="B117" s="325" t="str">
        <x:f>IF($A117="","",Invoices!$C117)</x:f>
      </x:c>
      <x:c r="C117" s="325" t="str">
        <x:f>IF($A117="","",Invoices!$D117)</x:f>
      </x:c>
      <x:c r="D117" s="327" t="str">
        <x:f>IF($A117="","",Invoices!$B117)</x:f>
      </x:c>
      <x:c r="E117" s="327" t="str">
        <x:f>IF($A117="","",Invoices!$R117)</x:f>
      </x:c>
      <x:c r="F117" s="329" t="str">
        <x:f>IF($A117="","",Invoices!$L117)</x:f>
      </x:c>
      <x:c r="G117" s="329" t="str">
        <x:f>IF($A117="","",Invoices!$G117)</x:f>
      </x:c>
      <x:c r="H117" s="329" t="str">
        <x:f>IF($A117="","",Invoices!$Q117)</x:f>
      </x:c>
      <x:c r="I117" s="325" t="str">
        <x:f>IF($A117="","",Invoices!$S117)</x:f>
      </x:c>
      <x:c r="J117" s="325" t="str">
        <x:f>IF($A117="","",Invoices!$T117)</x:f>
      </x:c>
      <x:c r="K117" s="325" t="str">
        <x:f>IF($A117="","",Invoices!$U117)</x:f>
      </x:c>
      <x:c r="L117" s="325" t="str">
        <x:f>IF($A117="","",IF($H117&lt;=0,"Closed",IF($K117="Current","Monitor",IF($K117="1-30","Follow up",IF($K117="31-60","Escalate",IF($K117="61-90","Urgent","Immediate action"))))))</x:f>
      </x:c>
      <x:c r="M117" s="325" t="str">
        <x:f>IF($A117="","",Invoices!$W117)</x:f>
      </x:c>
      <x:c r="N117" s="325" t="str">
        <x:f>IF($A117="","",LOWER($A117&amp;" "&amp;$B117&amp;" "&amp;$C117&amp;" "&amp;$I117&amp;" "&amp;$K117&amp;" "&amp;$L117))</x:f>
      </x:c>
    </x:row>
    <x:row r="118">
      <x:c r="A118" s="325" t="str">
        <x:f>IF(Invoices!$A118="","",Invoices!$A118)</x:f>
      </x:c>
      <x:c r="B118" s="325" t="str">
        <x:f>IF($A118="","",Invoices!$C118)</x:f>
      </x:c>
      <x:c r="C118" s="325" t="str">
        <x:f>IF($A118="","",Invoices!$D118)</x:f>
      </x:c>
      <x:c r="D118" s="327" t="str">
        <x:f>IF($A118="","",Invoices!$B118)</x:f>
      </x:c>
      <x:c r="E118" s="327" t="str">
        <x:f>IF($A118="","",Invoices!$R118)</x:f>
      </x:c>
      <x:c r="F118" s="329" t="str">
        <x:f>IF($A118="","",Invoices!$L118)</x:f>
      </x:c>
      <x:c r="G118" s="329" t="str">
        <x:f>IF($A118="","",Invoices!$G118)</x:f>
      </x:c>
      <x:c r="H118" s="329" t="str">
        <x:f>IF($A118="","",Invoices!$Q118)</x:f>
      </x:c>
      <x:c r="I118" s="325" t="str">
        <x:f>IF($A118="","",Invoices!$S118)</x:f>
      </x:c>
      <x:c r="J118" s="325" t="str">
        <x:f>IF($A118="","",Invoices!$T118)</x:f>
      </x:c>
      <x:c r="K118" s="325" t="str">
        <x:f>IF($A118="","",Invoices!$U118)</x:f>
      </x:c>
      <x:c r="L118" s="325" t="str">
        <x:f>IF($A118="","",IF($H118&lt;=0,"Closed",IF($K118="Current","Monitor",IF($K118="1-30","Follow up",IF($K118="31-60","Escalate",IF($K118="61-90","Urgent","Immediate action"))))))</x:f>
      </x:c>
      <x:c r="M118" s="325" t="str">
        <x:f>IF($A118="","",Invoices!$W118)</x:f>
      </x:c>
      <x:c r="N118" s="325" t="str">
        <x:f>IF($A118="","",LOWER($A118&amp;" "&amp;$B118&amp;" "&amp;$C118&amp;" "&amp;$I118&amp;" "&amp;$K118&amp;" "&amp;$L118))</x:f>
      </x:c>
    </x:row>
    <x:row r="119">
      <x:c r="A119" s="325" t="str">
        <x:f>IF(Invoices!$A119="","",Invoices!$A119)</x:f>
      </x:c>
      <x:c r="B119" s="325" t="str">
        <x:f>IF($A119="","",Invoices!$C119)</x:f>
      </x:c>
      <x:c r="C119" s="325" t="str">
        <x:f>IF($A119="","",Invoices!$D119)</x:f>
      </x:c>
      <x:c r="D119" s="327" t="str">
        <x:f>IF($A119="","",Invoices!$B119)</x:f>
      </x:c>
      <x:c r="E119" s="327" t="str">
        <x:f>IF($A119="","",Invoices!$R119)</x:f>
      </x:c>
      <x:c r="F119" s="329" t="str">
        <x:f>IF($A119="","",Invoices!$L119)</x:f>
      </x:c>
      <x:c r="G119" s="329" t="str">
        <x:f>IF($A119="","",Invoices!$G119)</x:f>
      </x:c>
      <x:c r="H119" s="329" t="str">
        <x:f>IF($A119="","",Invoices!$Q119)</x:f>
      </x:c>
      <x:c r="I119" s="325" t="str">
        <x:f>IF($A119="","",Invoices!$S119)</x:f>
      </x:c>
      <x:c r="J119" s="325" t="str">
        <x:f>IF($A119="","",Invoices!$T119)</x:f>
      </x:c>
      <x:c r="K119" s="325" t="str">
        <x:f>IF($A119="","",Invoices!$U119)</x:f>
      </x:c>
      <x:c r="L119" s="325" t="str">
        <x:f>IF($A119="","",IF($H119&lt;=0,"Closed",IF($K119="Current","Monitor",IF($K119="1-30","Follow up",IF($K119="31-60","Escalate",IF($K119="61-90","Urgent","Immediate action"))))))</x:f>
      </x:c>
      <x:c r="M119" s="325" t="str">
        <x:f>IF($A119="","",Invoices!$W119)</x:f>
      </x:c>
      <x:c r="N119" s="325" t="str">
        <x:f>IF($A119="","",LOWER($A119&amp;" "&amp;$B119&amp;" "&amp;$C119&amp;" "&amp;$I119&amp;" "&amp;$K119&amp;" "&amp;$L119))</x:f>
      </x:c>
    </x:row>
    <x:row r="120">
      <x:c r="A120" s="325" t="str">
        <x:f>IF(Invoices!$A120="","",Invoices!$A120)</x:f>
      </x:c>
      <x:c r="B120" s="325" t="str">
        <x:f>IF($A120="","",Invoices!$C120)</x:f>
      </x:c>
      <x:c r="C120" s="325" t="str">
        <x:f>IF($A120="","",Invoices!$D120)</x:f>
      </x:c>
      <x:c r="D120" s="327" t="str">
        <x:f>IF($A120="","",Invoices!$B120)</x:f>
      </x:c>
      <x:c r="E120" s="327" t="str">
        <x:f>IF($A120="","",Invoices!$R120)</x:f>
      </x:c>
      <x:c r="F120" s="329" t="str">
        <x:f>IF($A120="","",Invoices!$L120)</x:f>
      </x:c>
      <x:c r="G120" s="329" t="str">
        <x:f>IF($A120="","",Invoices!$G120)</x:f>
      </x:c>
      <x:c r="H120" s="329" t="str">
        <x:f>IF($A120="","",Invoices!$Q120)</x:f>
      </x:c>
      <x:c r="I120" s="325" t="str">
        <x:f>IF($A120="","",Invoices!$S120)</x:f>
      </x:c>
      <x:c r="J120" s="325" t="str">
        <x:f>IF($A120="","",Invoices!$T120)</x:f>
      </x:c>
      <x:c r="K120" s="325" t="str">
        <x:f>IF($A120="","",Invoices!$U120)</x:f>
      </x:c>
      <x:c r="L120" s="325" t="str">
        <x:f>IF($A120="","",IF($H120&lt;=0,"Closed",IF($K120="Current","Monitor",IF($K120="1-30","Follow up",IF($K120="31-60","Escalate",IF($K120="61-90","Urgent","Immediate action"))))))</x:f>
      </x:c>
      <x:c r="M120" s="325" t="str">
        <x:f>IF($A120="","",Invoices!$W120)</x:f>
      </x:c>
      <x:c r="N120" s="325" t="str">
        <x:f>IF($A120="","",LOWER($A120&amp;" "&amp;$B120&amp;" "&amp;$C120&amp;" "&amp;$I120&amp;" "&amp;$K120&amp;" "&amp;$L120))</x:f>
      </x:c>
    </x:row>
    <x:row r="121">
      <x:c r="A121" s="325" t="str">
        <x:f>IF(Invoices!$A121="","",Invoices!$A121)</x:f>
      </x:c>
      <x:c r="B121" s="325" t="str">
        <x:f>IF($A121="","",Invoices!$C121)</x:f>
      </x:c>
      <x:c r="C121" s="325" t="str">
        <x:f>IF($A121="","",Invoices!$D121)</x:f>
      </x:c>
      <x:c r="D121" s="327" t="str">
        <x:f>IF($A121="","",Invoices!$B121)</x:f>
      </x:c>
      <x:c r="E121" s="327" t="str">
        <x:f>IF($A121="","",Invoices!$R121)</x:f>
      </x:c>
      <x:c r="F121" s="329" t="str">
        <x:f>IF($A121="","",Invoices!$L121)</x:f>
      </x:c>
      <x:c r="G121" s="329" t="str">
        <x:f>IF($A121="","",Invoices!$G121)</x:f>
      </x:c>
      <x:c r="H121" s="329" t="str">
        <x:f>IF($A121="","",Invoices!$Q121)</x:f>
      </x:c>
      <x:c r="I121" s="325" t="str">
        <x:f>IF($A121="","",Invoices!$S121)</x:f>
      </x:c>
      <x:c r="J121" s="325" t="str">
        <x:f>IF($A121="","",Invoices!$T121)</x:f>
      </x:c>
      <x:c r="K121" s="325" t="str">
        <x:f>IF($A121="","",Invoices!$U121)</x:f>
      </x:c>
      <x:c r="L121" s="325" t="str">
        <x:f>IF($A121="","",IF($H121&lt;=0,"Closed",IF($K121="Current","Monitor",IF($K121="1-30","Follow up",IF($K121="31-60","Escalate",IF($K121="61-90","Urgent","Immediate action"))))))</x:f>
      </x:c>
      <x:c r="M121" s="325" t="str">
        <x:f>IF($A121="","",Invoices!$W121)</x:f>
      </x:c>
      <x:c r="N121" s="325" t="str">
        <x:f>IF($A121="","",LOWER($A121&amp;" "&amp;$B121&amp;" "&amp;$C121&amp;" "&amp;$I121&amp;" "&amp;$K121&amp;" "&amp;$L121))</x:f>
      </x:c>
    </x:row>
    <x:row r="122">
      <x:c r="A122" s="325" t="str">
        <x:f>IF(Invoices!$A122="","",Invoices!$A122)</x:f>
      </x:c>
      <x:c r="B122" s="325" t="str">
        <x:f>IF($A122="","",Invoices!$C122)</x:f>
      </x:c>
      <x:c r="C122" s="325" t="str">
        <x:f>IF($A122="","",Invoices!$D122)</x:f>
      </x:c>
      <x:c r="D122" s="327" t="str">
        <x:f>IF($A122="","",Invoices!$B122)</x:f>
      </x:c>
      <x:c r="E122" s="327" t="str">
        <x:f>IF($A122="","",Invoices!$R122)</x:f>
      </x:c>
      <x:c r="F122" s="329" t="str">
        <x:f>IF($A122="","",Invoices!$L122)</x:f>
      </x:c>
      <x:c r="G122" s="329" t="str">
        <x:f>IF($A122="","",Invoices!$G122)</x:f>
      </x:c>
      <x:c r="H122" s="329" t="str">
        <x:f>IF($A122="","",Invoices!$Q122)</x:f>
      </x:c>
      <x:c r="I122" s="325" t="str">
        <x:f>IF($A122="","",Invoices!$S122)</x:f>
      </x:c>
      <x:c r="J122" s="325" t="str">
        <x:f>IF($A122="","",Invoices!$T122)</x:f>
      </x:c>
      <x:c r="K122" s="325" t="str">
        <x:f>IF($A122="","",Invoices!$U122)</x:f>
      </x:c>
      <x:c r="L122" s="325" t="str">
        <x:f>IF($A122="","",IF($H122&lt;=0,"Closed",IF($K122="Current","Monitor",IF($K122="1-30","Follow up",IF($K122="31-60","Escalate",IF($K122="61-90","Urgent","Immediate action"))))))</x:f>
      </x:c>
      <x:c r="M122" s="325" t="str">
        <x:f>IF($A122="","",Invoices!$W122)</x:f>
      </x:c>
      <x:c r="N122" s="325" t="str">
        <x:f>IF($A122="","",LOWER($A122&amp;" "&amp;$B122&amp;" "&amp;$C122&amp;" "&amp;$I122&amp;" "&amp;$K122&amp;" "&amp;$L122))</x:f>
      </x:c>
    </x:row>
    <x:row r="123">
      <x:c r="A123" s="325" t="str">
        <x:f>IF(Invoices!$A123="","",Invoices!$A123)</x:f>
      </x:c>
      <x:c r="B123" s="325" t="str">
        <x:f>IF($A123="","",Invoices!$C123)</x:f>
      </x:c>
      <x:c r="C123" s="325" t="str">
        <x:f>IF($A123="","",Invoices!$D123)</x:f>
      </x:c>
      <x:c r="D123" s="327" t="str">
        <x:f>IF($A123="","",Invoices!$B123)</x:f>
      </x:c>
      <x:c r="E123" s="327" t="str">
        <x:f>IF($A123="","",Invoices!$R123)</x:f>
      </x:c>
      <x:c r="F123" s="329" t="str">
        <x:f>IF($A123="","",Invoices!$L123)</x:f>
      </x:c>
      <x:c r="G123" s="329" t="str">
        <x:f>IF($A123="","",Invoices!$G123)</x:f>
      </x:c>
      <x:c r="H123" s="329" t="str">
        <x:f>IF($A123="","",Invoices!$Q123)</x:f>
      </x:c>
      <x:c r="I123" s="325" t="str">
        <x:f>IF($A123="","",Invoices!$S123)</x:f>
      </x:c>
      <x:c r="J123" s="325" t="str">
        <x:f>IF($A123="","",Invoices!$T123)</x:f>
      </x:c>
      <x:c r="K123" s="325" t="str">
        <x:f>IF($A123="","",Invoices!$U123)</x:f>
      </x:c>
      <x:c r="L123" s="325" t="str">
        <x:f>IF($A123="","",IF($H123&lt;=0,"Closed",IF($K123="Current","Monitor",IF($K123="1-30","Follow up",IF($K123="31-60","Escalate",IF($K123="61-90","Urgent","Immediate action"))))))</x:f>
      </x:c>
      <x:c r="M123" s="325" t="str">
        <x:f>IF($A123="","",Invoices!$W123)</x:f>
      </x:c>
      <x:c r="N123" s="325" t="str">
        <x:f>IF($A123="","",LOWER($A123&amp;" "&amp;$B123&amp;" "&amp;$C123&amp;" "&amp;$I123&amp;" "&amp;$K123&amp;" "&amp;$L123))</x:f>
      </x:c>
    </x:row>
    <x:row r="124">
      <x:c r="A124" s="325" t="str">
        <x:f>IF(Invoices!$A124="","",Invoices!$A124)</x:f>
      </x:c>
      <x:c r="B124" s="325" t="str">
        <x:f>IF($A124="","",Invoices!$C124)</x:f>
      </x:c>
      <x:c r="C124" s="325" t="str">
        <x:f>IF($A124="","",Invoices!$D124)</x:f>
      </x:c>
      <x:c r="D124" s="327" t="str">
        <x:f>IF($A124="","",Invoices!$B124)</x:f>
      </x:c>
      <x:c r="E124" s="327" t="str">
        <x:f>IF($A124="","",Invoices!$R124)</x:f>
      </x:c>
      <x:c r="F124" s="329" t="str">
        <x:f>IF($A124="","",Invoices!$L124)</x:f>
      </x:c>
      <x:c r="G124" s="329" t="str">
        <x:f>IF($A124="","",Invoices!$G124)</x:f>
      </x:c>
      <x:c r="H124" s="329" t="str">
        <x:f>IF($A124="","",Invoices!$Q124)</x:f>
      </x:c>
      <x:c r="I124" s="325" t="str">
        <x:f>IF($A124="","",Invoices!$S124)</x:f>
      </x:c>
      <x:c r="J124" s="325" t="str">
        <x:f>IF($A124="","",Invoices!$T124)</x:f>
      </x:c>
      <x:c r="K124" s="325" t="str">
        <x:f>IF($A124="","",Invoices!$U124)</x:f>
      </x:c>
      <x:c r="L124" s="325" t="str">
        <x:f>IF($A124="","",IF($H124&lt;=0,"Closed",IF($K124="Current","Monitor",IF($K124="1-30","Follow up",IF($K124="31-60","Escalate",IF($K124="61-90","Urgent","Immediate action"))))))</x:f>
      </x:c>
      <x:c r="M124" s="325" t="str">
        <x:f>IF($A124="","",Invoices!$W124)</x:f>
      </x:c>
      <x:c r="N124" s="325" t="str">
        <x:f>IF($A124="","",LOWER($A124&amp;" "&amp;$B124&amp;" "&amp;$C124&amp;" "&amp;$I124&amp;" "&amp;$K124&amp;" "&amp;$L124))</x:f>
      </x:c>
    </x:row>
    <x:row r="125">
      <x:c r="A125" s="325" t="str">
        <x:f>IF(Invoices!$A125="","",Invoices!$A125)</x:f>
      </x:c>
      <x:c r="B125" s="325" t="str">
        <x:f>IF($A125="","",Invoices!$C125)</x:f>
      </x:c>
      <x:c r="C125" s="325" t="str">
        <x:f>IF($A125="","",Invoices!$D125)</x:f>
      </x:c>
      <x:c r="D125" s="327" t="str">
        <x:f>IF($A125="","",Invoices!$B125)</x:f>
      </x:c>
      <x:c r="E125" s="327" t="str">
        <x:f>IF($A125="","",Invoices!$R125)</x:f>
      </x:c>
      <x:c r="F125" s="329" t="str">
        <x:f>IF($A125="","",Invoices!$L125)</x:f>
      </x:c>
      <x:c r="G125" s="329" t="str">
        <x:f>IF($A125="","",Invoices!$G125)</x:f>
      </x:c>
      <x:c r="H125" s="329" t="str">
        <x:f>IF($A125="","",Invoices!$Q125)</x:f>
      </x:c>
      <x:c r="I125" s="325" t="str">
        <x:f>IF($A125="","",Invoices!$S125)</x:f>
      </x:c>
      <x:c r="J125" s="325" t="str">
        <x:f>IF($A125="","",Invoices!$T125)</x:f>
      </x:c>
      <x:c r="K125" s="325" t="str">
        <x:f>IF($A125="","",Invoices!$U125)</x:f>
      </x:c>
      <x:c r="L125" s="325" t="str">
        <x:f>IF($A125="","",IF($H125&lt;=0,"Closed",IF($K125="Current","Monitor",IF($K125="1-30","Follow up",IF($K125="31-60","Escalate",IF($K125="61-90","Urgent","Immediate action"))))))</x:f>
      </x:c>
      <x:c r="M125" s="325" t="str">
        <x:f>IF($A125="","",Invoices!$W125)</x:f>
      </x:c>
      <x:c r="N125" s="325" t="str">
        <x:f>IF($A125="","",LOWER($A125&amp;" "&amp;$B125&amp;" "&amp;$C125&amp;" "&amp;$I125&amp;" "&amp;$K125&amp;" "&amp;$L125))</x:f>
      </x:c>
    </x:row>
    <x:row r="126">
      <x:c r="A126" s="325" t="str">
        <x:f>IF(Invoices!$A126="","",Invoices!$A126)</x:f>
      </x:c>
      <x:c r="B126" s="325" t="str">
        <x:f>IF($A126="","",Invoices!$C126)</x:f>
      </x:c>
      <x:c r="C126" s="325" t="str">
        <x:f>IF($A126="","",Invoices!$D126)</x:f>
      </x:c>
      <x:c r="D126" s="327" t="str">
        <x:f>IF($A126="","",Invoices!$B126)</x:f>
      </x:c>
      <x:c r="E126" s="327" t="str">
        <x:f>IF($A126="","",Invoices!$R126)</x:f>
      </x:c>
      <x:c r="F126" s="329" t="str">
        <x:f>IF($A126="","",Invoices!$L126)</x:f>
      </x:c>
      <x:c r="G126" s="329" t="str">
        <x:f>IF($A126="","",Invoices!$G126)</x:f>
      </x:c>
      <x:c r="H126" s="329" t="str">
        <x:f>IF($A126="","",Invoices!$Q126)</x:f>
      </x:c>
      <x:c r="I126" s="325" t="str">
        <x:f>IF($A126="","",Invoices!$S126)</x:f>
      </x:c>
      <x:c r="J126" s="325" t="str">
        <x:f>IF($A126="","",Invoices!$T126)</x:f>
      </x:c>
      <x:c r="K126" s="325" t="str">
        <x:f>IF($A126="","",Invoices!$U126)</x:f>
      </x:c>
      <x:c r="L126" s="325" t="str">
        <x:f>IF($A126="","",IF($H126&lt;=0,"Closed",IF($K126="Current","Monitor",IF($K126="1-30","Follow up",IF($K126="31-60","Escalate",IF($K126="61-90","Urgent","Immediate action"))))))</x:f>
      </x:c>
      <x:c r="M126" s="325" t="str">
        <x:f>IF($A126="","",Invoices!$W126)</x:f>
      </x:c>
      <x:c r="N126" s="325" t="str">
        <x:f>IF($A126="","",LOWER($A126&amp;" "&amp;$B126&amp;" "&amp;$C126&amp;" "&amp;$I126&amp;" "&amp;$K126&amp;" "&amp;$L126))</x:f>
      </x:c>
    </x:row>
    <x:row r="127">
      <x:c r="A127" s="325" t="str">
        <x:f>IF(Invoices!$A127="","",Invoices!$A127)</x:f>
      </x:c>
      <x:c r="B127" s="325" t="str">
        <x:f>IF($A127="","",Invoices!$C127)</x:f>
      </x:c>
      <x:c r="C127" s="325" t="str">
        <x:f>IF($A127="","",Invoices!$D127)</x:f>
      </x:c>
      <x:c r="D127" s="327" t="str">
        <x:f>IF($A127="","",Invoices!$B127)</x:f>
      </x:c>
      <x:c r="E127" s="327" t="str">
        <x:f>IF($A127="","",Invoices!$R127)</x:f>
      </x:c>
      <x:c r="F127" s="329" t="str">
        <x:f>IF($A127="","",Invoices!$L127)</x:f>
      </x:c>
      <x:c r="G127" s="329" t="str">
        <x:f>IF($A127="","",Invoices!$G127)</x:f>
      </x:c>
      <x:c r="H127" s="329" t="str">
        <x:f>IF($A127="","",Invoices!$Q127)</x:f>
      </x:c>
      <x:c r="I127" s="325" t="str">
        <x:f>IF($A127="","",Invoices!$S127)</x:f>
      </x:c>
      <x:c r="J127" s="325" t="str">
        <x:f>IF($A127="","",Invoices!$T127)</x:f>
      </x:c>
      <x:c r="K127" s="325" t="str">
        <x:f>IF($A127="","",Invoices!$U127)</x:f>
      </x:c>
      <x:c r="L127" s="325" t="str">
        <x:f>IF($A127="","",IF($H127&lt;=0,"Closed",IF($K127="Current","Monitor",IF($K127="1-30","Follow up",IF($K127="31-60","Escalate",IF($K127="61-90","Urgent","Immediate action"))))))</x:f>
      </x:c>
      <x:c r="M127" s="325" t="str">
        <x:f>IF($A127="","",Invoices!$W127)</x:f>
      </x:c>
      <x:c r="N127" s="325" t="str">
        <x:f>IF($A127="","",LOWER($A127&amp;" "&amp;$B127&amp;" "&amp;$C127&amp;" "&amp;$I127&amp;" "&amp;$K127&amp;" "&amp;$L127))</x:f>
      </x:c>
    </x:row>
    <x:row r="128">
      <x:c r="A128" s="325" t="str">
        <x:f>IF(Invoices!$A128="","",Invoices!$A128)</x:f>
      </x:c>
      <x:c r="B128" s="325" t="str">
        <x:f>IF($A128="","",Invoices!$C128)</x:f>
      </x:c>
      <x:c r="C128" s="325" t="str">
        <x:f>IF($A128="","",Invoices!$D128)</x:f>
      </x:c>
      <x:c r="D128" s="327" t="str">
        <x:f>IF($A128="","",Invoices!$B128)</x:f>
      </x:c>
      <x:c r="E128" s="327" t="str">
        <x:f>IF($A128="","",Invoices!$R128)</x:f>
      </x:c>
      <x:c r="F128" s="329" t="str">
        <x:f>IF($A128="","",Invoices!$L128)</x:f>
      </x:c>
      <x:c r="G128" s="329" t="str">
        <x:f>IF($A128="","",Invoices!$G128)</x:f>
      </x:c>
      <x:c r="H128" s="329" t="str">
        <x:f>IF($A128="","",Invoices!$Q128)</x:f>
      </x:c>
      <x:c r="I128" s="325" t="str">
        <x:f>IF($A128="","",Invoices!$S128)</x:f>
      </x:c>
      <x:c r="J128" s="325" t="str">
        <x:f>IF($A128="","",Invoices!$T128)</x:f>
      </x:c>
      <x:c r="K128" s="325" t="str">
        <x:f>IF($A128="","",Invoices!$U128)</x:f>
      </x:c>
      <x:c r="L128" s="325" t="str">
        <x:f>IF($A128="","",IF($H128&lt;=0,"Closed",IF($K128="Current","Monitor",IF($K128="1-30","Follow up",IF($K128="31-60","Escalate",IF($K128="61-90","Urgent","Immediate action"))))))</x:f>
      </x:c>
      <x:c r="M128" s="325" t="str">
        <x:f>IF($A128="","",Invoices!$W128)</x:f>
      </x:c>
      <x:c r="N128" s="325" t="str">
        <x:f>IF($A128="","",LOWER($A128&amp;" "&amp;$B128&amp;" "&amp;$C128&amp;" "&amp;$I128&amp;" "&amp;$K128&amp;" "&amp;$L128))</x:f>
      </x:c>
    </x:row>
    <x:row r="129">
      <x:c r="A129" s="325" t="str">
        <x:f>IF(Invoices!$A129="","",Invoices!$A129)</x:f>
      </x:c>
      <x:c r="B129" s="325" t="str">
        <x:f>IF($A129="","",Invoices!$C129)</x:f>
      </x:c>
      <x:c r="C129" s="325" t="str">
        <x:f>IF($A129="","",Invoices!$D129)</x:f>
      </x:c>
      <x:c r="D129" s="327" t="str">
        <x:f>IF($A129="","",Invoices!$B129)</x:f>
      </x:c>
      <x:c r="E129" s="327" t="str">
        <x:f>IF($A129="","",Invoices!$R129)</x:f>
      </x:c>
      <x:c r="F129" s="329" t="str">
        <x:f>IF($A129="","",Invoices!$L129)</x:f>
      </x:c>
      <x:c r="G129" s="329" t="str">
        <x:f>IF($A129="","",Invoices!$G129)</x:f>
      </x:c>
      <x:c r="H129" s="329" t="str">
        <x:f>IF($A129="","",Invoices!$Q129)</x:f>
      </x:c>
      <x:c r="I129" s="325" t="str">
        <x:f>IF($A129="","",Invoices!$S129)</x:f>
      </x:c>
      <x:c r="J129" s="325" t="str">
        <x:f>IF($A129="","",Invoices!$T129)</x:f>
      </x:c>
      <x:c r="K129" s="325" t="str">
        <x:f>IF($A129="","",Invoices!$U129)</x:f>
      </x:c>
      <x:c r="L129" s="325" t="str">
        <x:f>IF($A129="","",IF($H129&lt;=0,"Closed",IF($K129="Current","Monitor",IF($K129="1-30","Follow up",IF($K129="31-60","Escalate",IF($K129="61-90","Urgent","Immediate action"))))))</x:f>
      </x:c>
      <x:c r="M129" s="325" t="str">
        <x:f>IF($A129="","",Invoices!$W129)</x:f>
      </x:c>
      <x:c r="N129" s="325" t="str">
        <x:f>IF($A129="","",LOWER($A129&amp;" "&amp;$B129&amp;" "&amp;$C129&amp;" "&amp;$I129&amp;" "&amp;$K129&amp;" "&amp;$L129))</x:f>
      </x:c>
    </x:row>
    <x:row r="130">
      <x:c r="A130" s="325" t="str">
        <x:f>IF(Invoices!$A130="","",Invoices!$A130)</x:f>
      </x:c>
      <x:c r="B130" s="325" t="str">
        <x:f>IF($A130="","",Invoices!$C130)</x:f>
      </x:c>
      <x:c r="C130" s="325" t="str">
        <x:f>IF($A130="","",Invoices!$D130)</x:f>
      </x:c>
      <x:c r="D130" s="327" t="str">
        <x:f>IF($A130="","",Invoices!$B130)</x:f>
      </x:c>
      <x:c r="E130" s="327" t="str">
        <x:f>IF($A130="","",Invoices!$R130)</x:f>
      </x:c>
      <x:c r="F130" s="329" t="str">
        <x:f>IF($A130="","",Invoices!$L130)</x:f>
      </x:c>
      <x:c r="G130" s="329" t="str">
        <x:f>IF($A130="","",Invoices!$G130)</x:f>
      </x:c>
      <x:c r="H130" s="329" t="str">
        <x:f>IF($A130="","",Invoices!$Q130)</x:f>
      </x:c>
      <x:c r="I130" s="325" t="str">
        <x:f>IF($A130="","",Invoices!$S130)</x:f>
      </x:c>
      <x:c r="J130" s="325" t="str">
        <x:f>IF($A130="","",Invoices!$T130)</x:f>
      </x:c>
      <x:c r="K130" s="325" t="str">
        <x:f>IF($A130="","",Invoices!$U130)</x:f>
      </x:c>
      <x:c r="L130" s="325" t="str">
        <x:f>IF($A130="","",IF($H130&lt;=0,"Closed",IF($K130="Current","Monitor",IF($K130="1-30","Follow up",IF($K130="31-60","Escalate",IF($K130="61-90","Urgent","Immediate action"))))))</x:f>
      </x:c>
      <x:c r="M130" s="325" t="str">
        <x:f>IF($A130="","",Invoices!$W130)</x:f>
      </x:c>
      <x:c r="N130" s="325" t="str">
        <x:f>IF($A130="","",LOWER($A130&amp;" "&amp;$B130&amp;" "&amp;$C130&amp;" "&amp;$I130&amp;" "&amp;$K130&amp;" "&amp;$L130))</x:f>
      </x:c>
    </x:row>
    <x:row r="131">
      <x:c r="A131" s="325" t="str">
        <x:f>IF(Invoices!$A131="","",Invoices!$A131)</x:f>
      </x:c>
      <x:c r="B131" s="325" t="str">
        <x:f>IF($A131="","",Invoices!$C131)</x:f>
      </x:c>
      <x:c r="C131" s="325" t="str">
        <x:f>IF($A131="","",Invoices!$D131)</x:f>
      </x:c>
      <x:c r="D131" s="327" t="str">
        <x:f>IF($A131="","",Invoices!$B131)</x:f>
      </x:c>
      <x:c r="E131" s="327" t="str">
        <x:f>IF($A131="","",Invoices!$R131)</x:f>
      </x:c>
      <x:c r="F131" s="329" t="str">
        <x:f>IF($A131="","",Invoices!$L131)</x:f>
      </x:c>
      <x:c r="G131" s="329" t="str">
        <x:f>IF($A131="","",Invoices!$G131)</x:f>
      </x:c>
      <x:c r="H131" s="329" t="str">
        <x:f>IF($A131="","",Invoices!$Q131)</x:f>
      </x:c>
      <x:c r="I131" s="325" t="str">
        <x:f>IF($A131="","",Invoices!$S131)</x:f>
      </x:c>
      <x:c r="J131" s="325" t="str">
        <x:f>IF($A131="","",Invoices!$T131)</x:f>
      </x:c>
      <x:c r="K131" s="325" t="str">
        <x:f>IF($A131="","",Invoices!$U131)</x:f>
      </x:c>
      <x:c r="L131" s="325" t="str">
        <x:f>IF($A131="","",IF($H131&lt;=0,"Closed",IF($K131="Current","Monitor",IF($K131="1-30","Follow up",IF($K131="31-60","Escalate",IF($K131="61-90","Urgent","Immediate action"))))))</x:f>
      </x:c>
      <x:c r="M131" s="325" t="str">
        <x:f>IF($A131="","",Invoices!$W131)</x:f>
      </x:c>
      <x:c r="N131" s="325" t="str">
        <x:f>IF($A131="","",LOWER($A131&amp;" "&amp;$B131&amp;" "&amp;$C131&amp;" "&amp;$I131&amp;" "&amp;$K131&amp;" "&amp;$L131))</x:f>
      </x:c>
    </x:row>
    <x:row r="132">
      <x:c r="A132" s="325" t="str">
        <x:f>IF(Invoices!$A132="","",Invoices!$A132)</x:f>
      </x:c>
      <x:c r="B132" s="325" t="str">
        <x:f>IF($A132="","",Invoices!$C132)</x:f>
      </x:c>
      <x:c r="C132" s="325" t="str">
        <x:f>IF($A132="","",Invoices!$D132)</x:f>
      </x:c>
      <x:c r="D132" s="327" t="str">
        <x:f>IF($A132="","",Invoices!$B132)</x:f>
      </x:c>
      <x:c r="E132" s="327" t="str">
        <x:f>IF($A132="","",Invoices!$R132)</x:f>
      </x:c>
      <x:c r="F132" s="329" t="str">
        <x:f>IF($A132="","",Invoices!$L132)</x:f>
      </x:c>
      <x:c r="G132" s="329" t="str">
        <x:f>IF($A132="","",Invoices!$G132)</x:f>
      </x:c>
      <x:c r="H132" s="329" t="str">
        <x:f>IF($A132="","",Invoices!$Q132)</x:f>
      </x:c>
      <x:c r="I132" s="325" t="str">
        <x:f>IF($A132="","",Invoices!$S132)</x:f>
      </x:c>
      <x:c r="J132" s="325" t="str">
        <x:f>IF($A132="","",Invoices!$T132)</x:f>
      </x:c>
      <x:c r="K132" s="325" t="str">
        <x:f>IF($A132="","",Invoices!$U132)</x:f>
      </x:c>
      <x:c r="L132" s="325" t="str">
        <x:f>IF($A132="","",IF($H132&lt;=0,"Closed",IF($K132="Current","Monitor",IF($K132="1-30","Follow up",IF($K132="31-60","Escalate",IF($K132="61-90","Urgent","Immediate action"))))))</x:f>
      </x:c>
      <x:c r="M132" s="325" t="str">
        <x:f>IF($A132="","",Invoices!$W132)</x:f>
      </x:c>
      <x:c r="N132" s="325" t="str">
        <x:f>IF($A132="","",LOWER($A132&amp;" "&amp;$B132&amp;" "&amp;$C132&amp;" "&amp;$I132&amp;" "&amp;$K132&amp;" "&amp;$L132))</x:f>
      </x:c>
    </x:row>
    <x:row r="133">
      <x:c r="A133" s="325" t="str">
        <x:f>IF(Invoices!$A133="","",Invoices!$A133)</x:f>
      </x:c>
      <x:c r="B133" s="325" t="str">
        <x:f>IF($A133="","",Invoices!$C133)</x:f>
      </x:c>
      <x:c r="C133" s="325" t="str">
        <x:f>IF($A133="","",Invoices!$D133)</x:f>
      </x:c>
      <x:c r="D133" s="327" t="str">
        <x:f>IF($A133="","",Invoices!$B133)</x:f>
      </x:c>
      <x:c r="E133" s="327" t="str">
        <x:f>IF($A133="","",Invoices!$R133)</x:f>
      </x:c>
      <x:c r="F133" s="329" t="str">
        <x:f>IF($A133="","",Invoices!$L133)</x:f>
      </x:c>
      <x:c r="G133" s="329" t="str">
        <x:f>IF($A133="","",Invoices!$G133)</x:f>
      </x:c>
      <x:c r="H133" s="329" t="str">
        <x:f>IF($A133="","",Invoices!$Q133)</x:f>
      </x:c>
      <x:c r="I133" s="325" t="str">
        <x:f>IF($A133="","",Invoices!$S133)</x:f>
      </x:c>
      <x:c r="J133" s="325" t="str">
        <x:f>IF($A133="","",Invoices!$T133)</x:f>
      </x:c>
      <x:c r="K133" s="325" t="str">
        <x:f>IF($A133="","",Invoices!$U133)</x:f>
      </x:c>
      <x:c r="L133" s="325" t="str">
        <x:f>IF($A133="","",IF($H133&lt;=0,"Closed",IF($K133="Current","Monitor",IF($K133="1-30","Follow up",IF($K133="31-60","Escalate",IF($K133="61-90","Urgent","Immediate action"))))))</x:f>
      </x:c>
      <x:c r="M133" s="325" t="str">
        <x:f>IF($A133="","",Invoices!$W133)</x:f>
      </x:c>
      <x:c r="N133" s="325" t="str">
        <x:f>IF($A133="","",LOWER($A133&amp;" "&amp;$B133&amp;" "&amp;$C133&amp;" "&amp;$I133&amp;" "&amp;$K133&amp;" "&amp;$L133))</x:f>
      </x:c>
    </x:row>
    <x:row r="134">
      <x:c r="A134" s="325" t="str">
        <x:f>IF(Invoices!$A134="","",Invoices!$A134)</x:f>
      </x:c>
      <x:c r="B134" s="325" t="str">
        <x:f>IF($A134="","",Invoices!$C134)</x:f>
      </x:c>
      <x:c r="C134" s="325" t="str">
        <x:f>IF($A134="","",Invoices!$D134)</x:f>
      </x:c>
      <x:c r="D134" s="327" t="str">
        <x:f>IF($A134="","",Invoices!$B134)</x:f>
      </x:c>
      <x:c r="E134" s="327" t="str">
        <x:f>IF($A134="","",Invoices!$R134)</x:f>
      </x:c>
      <x:c r="F134" s="329" t="str">
        <x:f>IF($A134="","",Invoices!$L134)</x:f>
      </x:c>
      <x:c r="G134" s="329" t="str">
        <x:f>IF($A134="","",Invoices!$G134)</x:f>
      </x:c>
      <x:c r="H134" s="329" t="str">
        <x:f>IF($A134="","",Invoices!$Q134)</x:f>
      </x:c>
      <x:c r="I134" s="325" t="str">
        <x:f>IF($A134="","",Invoices!$S134)</x:f>
      </x:c>
      <x:c r="J134" s="325" t="str">
        <x:f>IF($A134="","",Invoices!$T134)</x:f>
      </x:c>
      <x:c r="K134" s="325" t="str">
        <x:f>IF($A134="","",Invoices!$U134)</x:f>
      </x:c>
      <x:c r="L134" s="325" t="str">
        <x:f>IF($A134="","",IF($H134&lt;=0,"Closed",IF($K134="Current","Monitor",IF($K134="1-30","Follow up",IF($K134="31-60","Escalate",IF($K134="61-90","Urgent","Immediate action"))))))</x:f>
      </x:c>
      <x:c r="M134" s="325" t="str">
        <x:f>IF($A134="","",Invoices!$W134)</x:f>
      </x:c>
      <x:c r="N134" s="325" t="str">
        <x:f>IF($A134="","",LOWER($A134&amp;" "&amp;$B134&amp;" "&amp;$C134&amp;" "&amp;$I134&amp;" "&amp;$K134&amp;" "&amp;$L134))</x:f>
      </x:c>
    </x:row>
    <x:row r="135">
      <x:c r="A135" s="325" t="str">
        <x:f>IF(Invoices!$A135="","",Invoices!$A135)</x:f>
      </x:c>
      <x:c r="B135" s="325" t="str">
        <x:f>IF($A135="","",Invoices!$C135)</x:f>
      </x:c>
      <x:c r="C135" s="325" t="str">
        <x:f>IF($A135="","",Invoices!$D135)</x:f>
      </x:c>
      <x:c r="D135" s="327" t="str">
        <x:f>IF($A135="","",Invoices!$B135)</x:f>
      </x:c>
      <x:c r="E135" s="327" t="str">
        <x:f>IF($A135="","",Invoices!$R135)</x:f>
      </x:c>
      <x:c r="F135" s="329" t="str">
        <x:f>IF($A135="","",Invoices!$L135)</x:f>
      </x:c>
      <x:c r="G135" s="329" t="str">
        <x:f>IF($A135="","",Invoices!$G135)</x:f>
      </x:c>
      <x:c r="H135" s="329" t="str">
        <x:f>IF($A135="","",Invoices!$Q135)</x:f>
      </x:c>
      <x:c r="I135" s="325" t="str">
        <x:f>IF($A135="","",Invoices!$S135)</x:f>
      </x:c>
      <x:c r="J135" s="325" t="str">
        <x:f>IF($A135="","",Invoices!$T135)</x:f>
      </x:c>
      <x:c r="K135" s="325" t="str">
        <x:f>IF($A135="","",Invoices!$U135)</x:f>
      </x:c>
      <x:c r="L135" s="325" t="str">
        <x:f>IF($A135="","",IF($H135&lt;=0,"Closed",IF($K135="Current","Monitor",IF($K135="1-30","Follow up",IF($K135="31-60","Escalate",IF($K135="61-90","Urgent","Immediate action"))))))</x:f>
      </x:c>
      <x:c r="M135" s="325" t="str">
        <x:f>IF($A135="","",Invoices!$W135)</x:f>
      </x:c>
      <x:c r="N135" s="325" t="str">
        <x:f>IF($A135="","",LOWER($A135&amp;" "&amp;$B135&amp;" "&amp;$C135&amp;" "&amp;$I135&amp;" "&amp;$K135&amp;" "&amp;$L135))</x:f>
      </x:c>
    </x:row>
    <x:row r="136">
      <x:c r="A136" s="325" t="str">
        <x:f>IF(Invoices!$A136="","",Invoices!$A136)</x:f>
      </x:c>
      <x:c r="B136" s="325" t="str">
        <x:f>IF($A136="","",Invoices!$C136)</x:f>
      </x:c>
      <x:c r="C136" s="325" t="str">
        <x:f>IF($A136="","",Invoices!$D136)</x:f>
      </x:c>
      <x:c r="D136" s="327" t="str">
        <x:f>IF($A136="","",Invoices!$B136)</x:f>
      </x:c>
      <x:c r="E136" s="327" t="str">
        <x:f>IF($A136="","",Invoices!$R136)</x:f>
      </x:c>
      <x:c r="F136" s="329" t="str">
        <x:f>IF($A136="","",Invoices!$L136)</x:f>
      </x:c>
      <x:c r="G136" s="329" t="str">
        <x:f>IF($A136="","",Invoices!$G136)</x:f>
      </x:c>
      <x:c r="H136" s="329" t="str">
        <x:f>IF($A136="","",Invoices!$Q136)</x:f>
      </x:c>
      <x:c r="I136" s="325" t="str">
        <x:f>IF($A136="","",Invoices!$S136)</x:f>
      </x:c>
      <x:c r="J136" s="325" t="str">
        <x:f>IF($A136="","",Invoices!$T136)</x:f>
      </x:c>
      <x:c r="K136" s="325" t="str">
        <x:f>IF($A136="","",Invoices!$U136)</x:f>
      </x:c>
      <x:c r="L136" s="325" t="str">
        <x:f>IF($A136="","",IF($H136&lt;=0,"Closed",IF($K136="Current","Monitor",IF($K136="1-30","Follow up",IF($K136="31-60","Escalate",IF($K136="61-90","Urgent","Immediate action"))))))</x:f>
      </x:c>
      <x:c r="M136" s="325" t="str">
        <x:f>IF($A136="","",Invoices!$W136)</x:f>
      </x:c>
      <x:c r="N136" s="325" t="str">
        <x:f>IF($A136="","",LOWER($A136&amp;" "&amp;$B136&amp;" "&amp;$C136&amp;" "&amp;$I136&amp;" "&amp;$K136&amp;" "&amp;$L136))</x:f>
      </x:c>
    </x:row>
    <x:row r="137">
      <x:c r="A137" s="325" t="str">
        <x:f>IF(Invoices!$A137="","",Invoices!$A137)</x:f>
      </x:c>
      <x:c r="B137" s="325" t="str">
        <x:f>IF($A137="","",Invoices!$C137)</x:f>
      </x:c>
      <x:c r="C137" s="325" t="str">
        <x:f>IF($A137="","",Invoices!$D137)</x:f>
      </x:c>
      <x:c r="D137" s="327" t="str">
        <x:f>IF($A137="","",Invoices!$B137)</x:f>
      </x:c>
      <x:c r="E137" s="327" t="str">
        <x:f>IF($A137="","",Invoices!$R137)</x:f>
      </x:c>
      <x:c r="F137" s="329" t="str">
        <x:f>IF($A137="","",Invoices!$L137)</x:f>
      </x:c>
      <x:c r="G137" s="329" t="str">
        <x:f>IF($A137="","",Invoices!$G137)</x:f>
      </x:c>
      <x:c r="H137" s="329" t="str">
        <x:f>IF($A137="","",Invoices!$Q137)</x:f>
      </x:c>
      <x:c r="I137" s="325" t="str">
        <x:f>IF($A137="","",Invoices!$S137)</x:f>
      </x:c>
      <x:c r="J137" s="325" t="str">
        <x:f>IF($A137="","",Invoices!$T137)</x:f>
      </x:c>
      <x:c r="K137" s="325" t="str">
        <x:f>IF($A137="","",Invoices!$U137)</x:f>
      </x:c>
      <x:c r="L137" s="325" t="str">
        <x:f>IF($A137="","",IF($H137&lt;=0,"Closed",IF($K137="Current","Monitor",IF($K137="1-30","Follow up",IF($K137="31-60","Escalate",IF($K137="61-90","Urgent","Immediate action"))))))</x:f>
      </x:c>
      <x:c r="M137" s="325" t="str">
        <x:f>IF($A137="","",Invoices!$W137)</x:f>
      </x:c>
      <x:c r="N137" s="325" t="str">
        <x:f>IF($A137="","",LOWER($A137&amp;" "&amp;$B137&amp;" "&amp;$C137&amp;" "&amp;$I137&amp;" "&amp;$K137&amp;" "&amp;$L137))</x:f>
      </x:c>
    </x:row>
    <x:row r="138">
      <x:c r="A138" s="325" t="str">
        <x:f>IF(Invoices!$A138="","",Invoices!$A138)</x:f>
      </x:c>
      <x:c r="B138" s="325" t="str">
        <x:f>IF($A138="","",Invoices!$C138)</x:f>
      </x:c>
      <x:c r="C138" s="325" t="str">
        <x:f>IF($A138="","",Invoices!$D138)</x:f>
      </x:c>
      <x:c r="D138" s="327" t="str">
        <x:f>IF($A138="","",Invoices!$B138)</x:f>
      </x:c>
      <x:c r="E138" s="327" t="str">
        <x:f>IF($A138="","",Invoices!$R138)</x:f>
      </x:c>
      <x:c r="F138" s="329" t="str">
        <x:f>IF($A138="","",Invoices!$L138)</x:f>
      </x:c>
      <x:c r="G138" s="329" t="str">
        <x:f>IF($A138="","",Invoices!$G138)</x:f>
      </x:c>
      <x:c r="H138" s="329" t="str">
        <x:f>IF($A138="","",Invoices!$Q138)</x:f>
      </x:c>
      <x:c r="I138" s="325" t="str">
        <x:f>IF($A138="","",Invoices!$S138)</x:f>
      </x:c>
      <x:c r="J138" s="325" t="str">
        <x:f>IF($A138="","",Invoices!$T138)</x:f>
      </x:c>
      <x:c r="K138" s="325" t="str">
        <x:f>IF($A138="","",Invoices!$U138)</x:f>
      </x:c>
      <x:c r="L138" s="325" t="str">
        <x:f>IF($A138="","",IF($H138&lt;=0,"Closed",IF($K138="Current","Monitor",IF($K138="1-30","Follow up",IF($K138="31-60","Escalate",IF($K138="61-90","Urgent","Immediate action"))))))</x:f>
      </x:c>
      <x:c r="M138" s="325" t="str">
        <x:f>IF($A138="","",Invoices!$W138)</x:f>
      </x:c>
      <x:c r="N138" s="325" t="str">
        <x:f>IF($A138="","",LOWER($A138&amp;" "&amp;$B138&amp;" "&amp;$C138&amp;" "&amp;$I138&amp;" "&amp;$K138&amp;" "&amp;$L138))</x:f>
      </x:c>
    </x:row>
    <x:row r="139">
      <x:c r="A139" s="325" t="str">
        <x:f>IF(Invoices!$A139="","",Invoices!$A139)</x:f>
      </x:c>
      <x:c r="B139" s="325" t="str">
        <x:f>IF($A139="","",Invoices!$C139)</x:f>
      </x:c>
      <x:c r="C139" s="325" t="str">
        <x:f>IF($A139="","",Invoices!$D139)</x:f>
      </x:c>
      <x:c r="D139" s="327" t="str">
        <x:f>IF($A139="","",Invoices!$B139)</x:f>
      </x:c>
      <x:c r="E139" s="327" t="str">
        <x:f>IF($A139="","",Invoices!$R139)</x:f>
      </x:c>
      <x:c r="F139" s="329" t="str">
        <x:f>IF($A139="","",Invoices!$L139)</x:f>
      </x:c>
      <x:c r="G139" s="329" t="str">
        <x:f>IF($A139="","",Invoices!$G139)</x:f>
      </x:c>
      <x:c r="H139" s="329" t="str">
        <x:f>IF($A139="","",Invoices!$Q139)</x:f>
      </x:c>
      <x:c r="I139" s="325" t="str">
        <x:f>IF($A139="","",Invoices!$S139)</x:f>
      </x:c>
      <x:c r="J139" s="325" t="str">
        <x:f>IF($A139="","",Invoices!$T139)</x:f>
      </x:c>
      <x:c r="K139" s="325" t="str">
        <x:f>IF($A139="","",Invoices!$U139)</x:f>
      </x:c>
      <x:c r="L139" s="325" t="str">
        <x:f>IF($A139="","",IF($H139&lt;=0,"Closed",IF($K139="Current","Monitor",IF($K139="1-30","Follow up",IF($K139="31-60","Escalate",IF($K139="61-90","Urgent","Immediate action"))))))</x:f>
      </x:c>
      <x:c r="M139" s="325" t="str">
        <x:f>IF($A139="","",Invoices!$W139)</x:f>
      </x:c>
      <x:c r="N139" s="325" t="str">
        <x:f>IF($A139="","",LOWER($A139&amp;" "&amp;$B139&amp;" "&amp;$C139&amp;" "&amp;$I139&amp;" "&amp;$K139&amp;" "&amp;$L139))</x:f>
      </x:c>
    </x:row>
    <x:row r="140">
      <x:c r="A140" s="325" t="str">
        <x:f>IF(Invoices!$A140="","",Invoices!$A140)</x:f>
      </x:c>
      <x:c r="B140" s="325" t="str">
        <x:f>IF($A140="","",Invoices!$C140)</x:f>
      </x:c>
      <x:c r="C140" s="325" t="str">
        <x:f>IF($A140="","",Invoices!$D140)</x:f>
      </x:c>
      <x:c r="D140" s="327" t="str">
        <x:f>IF($A140="","",Invoices!$B140)</x:f>
      </x:c>
      <x:c r="E140" s="327" t="str">
        <x:f>IF($A140="","",Invoices!$R140)</x:f>
      </x:c>
      <x:c r="F140" s="329" t="str">
        <x:f>IF($A140="","",Invoices!$L140)</x:f>
      </x:c>
      <x:c r="G140" s="329" t="str">
        <x:f>IF($A140="","",Invoices!$G140)</x:f>
      </x:c>
      <x:c r="H140" s="329" t="str">
        <x:f>IF($A140="","",Invoices!$Q140)</x:f>
      </x:c>
      <x:c r="I140" s="325" t="str">
        <x:f>IF($A140="","",Invoices!$S140)</x:f>
      </x:c>
      <x:c r="J140" s="325" t="str">
        <x:f>IF($A140="","",Invoices!$T140)</x:f>
      </x:c>
      <x:c r="K140" s="325" t="str">
        <x:f>IF($A140="","",Invoices!$U140)</x:f>
      </x:c>
      <x:c r="L140" s="325" t="str">
        <x:f>IF($A140="","",IF($H140&lt;=0,"Closed",IF($K140="Current","Monitor",IF($K140="1-30","Follow up",IF($K140="31-60","Escalate",IF($K140="61-90","Urgent","Immediate action"))))))</x:f>
      </x:c>
      <x:c r="M140" s="325" t="str">
        <x:f>IF($A140="","",Invoices!$W140)</x:f>
      </x:c>
      <x:c r="N140" s="325" t="str">
        <x:f>IF($A140="","",LOWER($A140&amp;" "&amp;$B140&amp;" "&amp;$C140&amp;" "&amp;$I140&amp;" "&amp;$K140&amp;" "&amp;$L140))</x:f>
      </x:c>
    </x:row>
    <x:row r="141">
      <x:c r="A141" s="325" t="str">
        <x:f>IF(Invoices!$A141="","",Invoices!$A141)</x:f>
      </x:c>
      <x:c r="B141" s="325" t="str">
        <x:f>IF($A141="","",Invoices!$C141)</x:f>
      </x:c>
      <x:c r="C141" s="325" t="str">
        <x:f>IF($A141="","",Invoices!$D141)</x:f>
      </x:c>
      <x:c r="D141" s="327" t="str">
        <x:f>IF($A141="","",Invoices!$B141)</x:f>
      </x:c>
      <x:c r="E141" s="327" t="str">
        <x:f>IF($A141="","",Invoices!$R141)</x:f>
      </x:c>
      <x:c r="F141" s="329" t="str">
        <x:f>IF($A141="","",Invoices!$L141)</x:f>
      </x:c>
      <x:c r="G141" s="329" t="str">
        <x:f>IF($A141="","",Invoices!$G141)</x:f>
      </x:c>
      <x:c r="H141" s="329" t="str">
        <x:f>IF($A141="","",Invoices!$Q141)</x:f>
      </x:c>
      <x:c r="I141" s="325" t="str">
        <x:f>IF($A141="","",Invoices!$S141)</x:f>
      </x:c>
      <x:c r="J141" s="325" t="str">
        <x:f>IF($A141="","",Invoices!$T141)</x:f>
      </x:c>
      <x:c r="K141" s="325" t="str">
        <x:f>IF($A141="","",Invoices!$U141)</x:f>
      </x:c>
      <x:c r="L141" s="325" t="str">
        <x:f>IF($A141="","",IF($H141&lt;=0,"Closed",IF($K141="Current","Monitor",IF($K141="1-30","Follow up",IF($K141="31-60","Escalate",IF($K141="61-90","Urgent","Immediate action"))))))</x:f>
      </x:c>
      <x:c r="M141" s="325" t="str">
        <x:f>IF($A141="","",Invoices!$W141)</x:f>
      </x:c>
      <x:c r="N141" s="325" t="str">
        <x:f>IF($A141="","",LOWER($A141&amp;" "&amp;$B141&amp;" "&amp;$C141&amp;" "&amp;$I141&amp;" "&amp;$K141&amp;" "&amp;$L141))</x:f>
      </x:c>
    </x:row>
    <x:row r="142">
      <x:c r="A142" s="325" t="str">
        <x:f>IF(Invoices!$A142="","",Invoices!$A142)</x:f>
      </x:c>
      <x:c r="B142" s="325" t="str">
        <x:f>IF($A142="","",Invoices!$C142)</x:f>
      </x:c>
      <x:c r="C142" s="325" t="str">
        <x:f>IF($A142="","",Invoices!$D142)</x:f>
      </x:c>
      <x:c r="D142" s="327" t="str">
        <x:f>IF($A142="","",Invoices!$B142)</x:f>
      </x:c>
      <x:c r="E142" s="327" t="str">
        <x:f>IF($A142="","",Invoices!$R142)</x:f>
      </x:c>
      <x:c r="F142" s="329" t="str">
        <x:f>IF($A142="","",Invoices!$L142)</x:f>
      </x:c>
      <x:c r="G142" s="329" t="str">
        <x:f>IF($A142="","",Invoices!$G142)</x:f>
      </x:c>
      <x:c r="H142" s="329" t="str">
        <x:f>IF($A142="","",Invoices!$Q142)</x:f>
      </x:c>
      <x:c r="I142" s="325" t="str">
        <x:f>IF($A142="","",Invoices!$S142)</x:f>
      </x:c>
      <x:c r="J142" s="325" t="str">
        <x:f>IF($A142="","",Invoices!$T142)</x:f>
      </x:c>
      <x:c r="K142" s="325" t="str">
        <x:f>IF($A142="","",Invoices!$U142)</x:f>
      </x:c>
      <x:c r="L142" s="325" t="str">
        <x:f>IF($A142="","",IF($H142&lt;=0,"Closed",IF($K142="Current","Monitor",IF($K142="1-30","Follow up",IF($K142="31-60","Escalate",IF($K142="61-90","Urgent","Immediate action"))))))</x:f>
      </x:c>
      <x:c r="M142" s="325" t="str">
        <x:f>IF($A142="","",Invoices!$W142)</x:f>
      </x:c>
      <x:c r="N142" s="325" t="str">
        <x:f>IF($A142="","",LOWER($A142&amp;" "&amp;$B142&amp;" "&amp;$C142&amp;" "&amp;$I142&amp;" "&amp;$K142&amp;" "&amp;$L142))</x:f>
      </x:c>
    </x:row>
    <x:row r="143">
      <x:c r="A143" s="325" t="str">
        <x:f>IF(Invoices!$A143="","",Invoices!$A143)</x:f>
      </x:c>
      <x:c r="B143" s="325" t="str">
        <x:f>IF($A143="","",Invoices!$C143)</x:f>
      </x:c>
      <x:c r="C143" s="325" t="str">
        <x:f>IF($A143="","",Invoices!$D143)</x:f>
      </x:c>
      <x:c r="D143" s="327" t="str">
        <x:f>IF($A143="","",Invoices!$B143)</x:f>
      </x:c>
      <x:c r="E143" s="327" t="str">
        <x:f>IF($A143="","",Invoices!$R143)</x:f>
      </x:c>
      <x:c r="F143" s="329" t="str">
        <x:f>IF($A143="","",Invoices!$L143)</x:f>
      </x:c>
      <x:c r="G143" s="329" t="str">
        <x:f>IF($A143="","",Invoices!$G143)</x:f>
      </x:c>
      <x:c r="H143" s="329" t="str">
        <x:f>IF($A143="","",Invoices!$Q143)</x:f>
      </x:c>
      <x:c r="I143" s="325" t="str">
        <x:f>IF($A143="","",Invoices!$S143)</x:f>
      </x:c>
      <x:c r="J143" s="325" t="str">
        <x:f>IF($A143="","",Invoices!$T143)</x:f>
      </x:c>
      <x:c r="K143" s="325" t="str">
        <x:f>IF($A143="","",Invoices!$U143)</x:f>
      </x:c>
      <x:c r="L143" s="325" t="str">
        <x:f>IF($A143="","",IF($H143&lt;=0,"Closed",IF($K143="Current","Monitor",IF($K143="1-30","Follow up",IF($K143="31-60","Escalate",IF($K143="61-90","Urgent","Immediate action"))))))</x:f>
      </x:c>
      <x:c r="M143" s="325" t="str">
        <x:f>IF($A143="","",Invoices!$W143)</x:f>
      </x:c>
      <x:c r="N143" s="325" t="str">
        <x:f>IF($A143="","",LOWER($A143&amp;" "&amp;$B143&amp;" "&amp;$C143&amp;" "&amp;$I143&amp;" "&amp;$K143&amp;" "&amp;$L143))</x:f>
      </x:c>
    </x:row>
    <x:row r="144">
      <x:c r="A144" s="325" t="str">
        <x:f>IF(Invoices!$A144="","",Invoices!$A144)</x:f>
      </x:c>
      <x:c r="B144" s="325" t="str">
        <x:f>IF($A144="","",Invoices!$C144)</x:f>
      </x:c>
      <x:c r="C144" s="325" t="str">
        <x:f>IF($A144="","",Invoices!$D144)</x:f>
      </x:c>
      <x:c r="D144" s="327" t="str">
        <x:f>IF($A144="","",Invoices!$B144)</x:f>
      </x:c>
      <x:c r="E144" s="327" t="str">
        <x:f>IF($A144="","",Invoices!$R144)</x:f>
      </x:c>
      <x:c r="F144" s="329" t="str">
        <x:f>IF($A144="","",Invoices!$L144)</x:f>
      </x:c>
      <x:c r="G144" s="329" t="str">
        <x:f>IF($A144="","",Invoices!$G144)</x:f>
      </x:c>
      <x:c r="H144" s="329" t="str">
        <x:f>IF($A144="","",Invoices!$Q144)</x:f>
      </x:c>
      <x:c r="I144" s="325" t="str">
        <x:f>IF($A144="","",Invoices!$S144)</x:f>
      </x:c>
      <x:c r="J144" s="325" t="str">
        <x:f>IF($A144="","",Invoices!$T144)</x:f>
      </x:c>
      <x:c r="K144" s="325" t="str">
        <x:f>IF($A144="","",Invoices!$U144)</x:f>
      </x:c>
      <x:c r="L144" s="325" t="str">
        <x:f>IF($A144="","",IF($H144&lt;=0,"Closed",IF($K144="Current","Monitor",IF($K144="1-30","Follow up",IF($K144="31-60","Escalate",IF($K144="61-90","Urgent","Immediate action"))))))</x:f>
      </x:c>
      <x:c r="M144" s="325" t="str">
        <x:f>IF($A144="","",Invoices!$W144)</x:f>
      </x:c>
      <x:c r="N144" s="325" t="str">
        <x:f>IF($A144="","",LOWER($A144&amp;" "&amp;$B144&amp;" "&amp;$C144&amp;" "&amp;$I144&amp;" "&amp;$K144&amp;" "&amp;$L144))</x:f>
      </x:c>
    </x:row>
    <x:row r="145">
      <x:c r="A145" s="325" t="str">
        <x:f>IF(Invoices!$A145="","",Invoices!$A145)</x:f>
      </x:c>
      <x:c r="B145" s="325" t="str">
        <x:f>IF($A145="","",Invoices!$C145)</x:f>
      </x:c>
      <x:c r="C145" s="325" t="str">
        <x:f>IF($A145="","",Invoices!$D145)</x:f>
      </x:c>
      <x:c r="D145" s="327" t="str">
        <x:f>IF($A145="","",Invoices!$B145)</x:f>
      </x:c>
      <x:c r="E145" s="327" t="str">
        <x:f>IF($A145="","",Invoices!$R145)</x:f>
      </x:c>
      <x:c r="F145" s="329" t="str">
        <x:f>IF($A145="","",Invoices!$L145)</x:f>
      </x:c>
      <x:c r="G145" s="329" t="str">
        <x:f>IF($A145="","",Invoices!$G145)</x:f>
      </x:c>
      <x:c r="H145" s="329" t="str">
        <x:f>IF($A145="","",Invoices!$Q145)</x:f>
      </x:c>
      <x:c r="I145" s="325" t="str">
        <x:f>IF($A145="","",Invoices!$S145)</x:f>
      </x:c>
      <x:c r="J145" s="325" t="str">
        <x:f>IF($A145="","",Invoices!$T145)</x:f>
      </x:c>
      <x:c r="K145" s="325" t="str">
        <x:f>IF($A145="","",Invoices!$U145)</x:f>
      </x:c>
      <x:c r="L145" s="325" t="str">
        <x:f>IF($A145="","",IF($H145&lt;=0,"Closed",IF($K145="Current","Monitor",IF($K145="1-30","Follow up",IF($K145="31-60","Escalate",IF($K145="61-90","Urgent","Immediate action"))))))</x:f>
      </x:c>
      <x:c r="M145" s="325" t="str">
        <x:f>IF($A145="","",Invoices!$W145)</x:f>
      </x:c>
      <x:c r="N145" s="325" t="str">
        <x:f>IF($A145="","",LOWER($A145&amp;" "&amp;$B145&amp;" "&amp;$C145&amp;" "&amp;$I145&amp;" "&amp;$K145&amp;" "&amp;$L145))</x:f>
      </x:c>
    </x:row>
    <x:row r="146">
      <x:c r="A146" s="325" t="str">
        <x:f>IF(Invoices!$A146="","",Invoices!$A146)</x:f>
      </x:c>
      <x:c r="B146" s="325" t="str">
        <x:f>IF($A146="","",Invoices!$C146)</x:f>
      </x:c>
      <x:c r="C146" s="325" t="str">
        <x:f>IF($A146="","",Invoices!$D146)</x:f>
      </x:c>
      <x:c r="D146" s="327" t="str">
        <x:f>IF($A146="","",Invoices!$B146)</x:f>
      </x:c>
      <x:c r="E146" s="327" t="str">
        <x:f>IF($A146="","",Invoices!$R146)</x:f>
      </x:c>
      <x:c r="F146" s="329" t="str">
        <x:f>IF($A146="","",Invoices!$L146)</x:f>
      </x:c>
      <x:c r="G146" s="329" t="str">
        <x:f>IF($A146="","",Invoices!$G146)</x:f>
      </x:c>
      <x:c r="H146" s="329" t="str">
        <x:f>IF($A146="","",Invoices!$Q146)</x:f>
      </x:c>
      <x:c r="I146" s="325" t="str">
        <x:f>IF($A146="","",Invoices!$S146)</x:f>
      </x:c>
      <x:c r="J146" s="325" t="str">
        <x:f>IF($A146="","",Invoices!$T146)</x:f>
      </x:c>
      <x:c r="K146" s="325" t="str">
        <x:f>IF($A146="","",Invoices!$U146)</x:f>
      </x:c>
      <x:c r="L146" s="325" t="str">
        <x:f>IF($A146="","",IF($H146&lt;=0,"Closed",IF($K146="Current","Monitor",IF($K146="1-30","Follow up",IF($K146="31-60","Escalate",IF($K146="61-90","Urgent","Immediate action"))))))</x:f>
      </x:c>
      <x:c r="M146" s="325" t="str">
        <x:f>IF($A146="","",Invoices!$W146)</x:f>
      </x:c>
      <x:c r="N146" s="325" t="str">
        <x:f>IF($A146="","",LOWER($A146&amp;" "&amp;$B146&amp;" "&amp;$C146&amp;" "&amp;$I146&amp;" "&amp;$K146&amp;" "&amp;$L146))</x:f>
      </x:c>
    </x:row>
    <x:row r="147">
      <x:c r="A147" s="325" t="str">
        <x:f>IF(Invoices!$A147="","",Invoices!$A147)</x:f>
      </x:c>
      <x:c r="B147" s="325" t="str">
        <x:f>IF($A147="","",Invoices!$C147)</x:f>
      </x:c>
      <x:c r="C147" s="325" t="str">
        <x:f>IF($A147="","",Invoices!$D147)</x:f>
      </x:c>
      <x:c r="D147" s="327" t="str">
        <x:f>IF($A147="","",Invoices!$B147)</x:f>
      </x:c>
      <x:c r="E147" s="327" t="str">
        <x:f>IF($A147="","",Invoices!$R147)</x:f>
      </x:c>
      <x:c r="F147" s="329" t="str">
        <x:f>IF($A147="","",Invoices!$L147)</x:f>
      </x:c>
      <x:c r="G147" s="329" t="str">
        <x:f>IF($A147="","",Invoices!$G147)</x:f>
      </x:c>
      <x:c r="H147" s="329" t="str">
        <x:f>IF($A147="","",Invoices!$Q147)</x:f>
      </x:c>
      <x:c r="I147" s="325" t="str">
        <x:f>IF($A147="","",Invoices!$S147)</x:f>
      </x:c>
      <x:c r="J147" s="325" t="str">
        <x:f>IF($A147="","",Invoices!$T147)</x:f>
      </x:c>
      <x:c r="K147" s="325" t="str">
        <x:f>IF($A147="","",Invoices!$U147)</x:f>
      </x:c>
      <x:c r="L147" s="325" t="str">
        <x:f>IF($A147="","",IF($H147&lt;=0,"Closed",IF($K147="Current","Monitor",IF($K147="1-30","Follow up",IF($K147="31-60","Escalate",IF($K147="61-90","Urgent","Immediate action"))))))</x:f>
      </x:c>
      <x:c r="M147" s="325" t="str">
        <x:f>IF($A147="","",Invoices!$W147)</x:f>
      </x:c>
      <x:c r="N147" s="325" t="str">
        <x:f>IF($A147="","",LOWER($A147&amp;" "&amp;$B147&amp;" "&amp;$C147&amp;" "&amp;$I147&amp;" "&amp;$K147&amp;" "&amp;$L147))</x:f>
      </x:c>
    </x:row>
    <x:row r="148">
      <x:c r="A148" s="325" t="str">
        <x:f>IF(Invoices!$A148="","",Invoices!$A148)</x:f>
      </x:c>
      <x:c r="B148" s="325" t="str">
        <x:f>IF($A148="","",Invoices!$C148)</x:f>
      </x:c>
      <x:c r="C148" s="325" t="str">
        <x:f>IF($A148="","",Invoices!$D148)</x:f>
      </x:c>
      <x:c r="D148" s="327" t="str">
        <x:f>IF($A148="","",Invoices!$B148)</x:f>
      </x:c>
      <x:c r="E148" s="327" t="str">
        <x:f>IF($A148="","",Invoices!$R148)</x:f>
      </x:c>
      <x:c r="F148" s="329" t="str">
        <x:f>IF($A148="","",Invoices!$L148)</x:f>
      </x:c>
      <x:c r="G148" s="329" t="str">
        <x:f>IF($A148="","",Invoices!$G148)</x:f>
      </x:c>
      <x:c r="H148" s="329" t="str">
        <x:f>IF($A148="","",Invoices!$Q148)</x:f>
      </x:c>
      <x:c r="I148" s="325" t="str">
        <x:f>IF($A148="","",Invoices!$S148)</x:f>
      </x:c>
      <x:c r="J148" s="325" t="str">
        <x:f>IF($A148="","",Invoices!$T148)</x:f>
      </x:c>
      <x:c r="K148" s="325" t="str">
        <x:f>IF($A148="","",Invoices!$U148)</x:f>
      </x:c>
      <x:c r="L148" s="325" t="str">
        <x:f>IF($A148="","",IF($H148&lt;=0,"Closed",IF($K148="Current","Monitor",IF($K148="1-30","Follow up",IF($K148="31-60","Escalate",IF($K148="61-90","Urgent","Immediate action"))))))</x:f>
      </x:c>
      <x:c r="M148" s="325" t="str">
        <x:f>IF($A148="","",Invoices!$W148)</x:f>
      </x:c>
      <x:c r="N148" s="325" t="str">
        <x:f>IF($A148="","",LOWER($A148&amp;" "&amp;$B148&amp;" "&amp;$C148&amp;" "&amp;$I148&amp;" "&amp;$K148&amp;" "&amp;$L148))</x:f>
      </x:c>
    </x:row>
    <x:row r="149">
      <x:c r="A149" s="325" t="str">
        <x:f>IF(Invoices!$A149="","",Invoices!$A149)</x:f>
      </x:c>
      <x:c r="B149" s="325" t="str">
        <x:f>IF($A149="","",Invoices!$C149)</x:f>
      </x:c>
      <x:c r="C149" s="325" t="str">
        <x:f>IF($A149="","",Invoices!$D149)</x:f>
      </x:c>
      <x:c r="D149" s="327" t="str">
        <x:f>IF($A149="","",Invoices!$B149)</x:f>
      </x:c>
      <x:c r="E149" s="327" t="str">
        <x:f>IF($A149="","",Invoices!$R149)</x:f>
      </x:c>
      <x:c r="F149" s="329" t="str">
        <x:f>IF($A149="","",Invoices!$L149)</x:f>
      </x:c>
      <x:c r="G149" s="329" t="str">
        <x:f>IF($A149="","",Invoices!$G149)</x:f>
      </x:c>
      <x:c r="H149" s="329" t="str">
        <x:f>IF($A149="","",Invoices!$Q149)</x:f>
      </x:c>
      <x:c r="I149" s="325" t="str">
        <x:f>IF($A149="","",Invoices!$S149)</x:f>
      </x:c>
      <x:c r="J149" s="325" t="str">
        <x:f>IF($A149="","",Invoices!$T149)</x:f>
      </x:c>
      <x:c r="K149" s="325" t="str">
        <x:f>IF($A149="","",Invoices!$U149)</x:f>
      </x:c>
      <x:c r="L149" s="325" t="str">
        <x:f>IF($A149="","",IF($H149&lt;=0,"Closed",IF($K149="Current","Monitor",IF($K149="1-30","Follow up",IF($K149="31-60","Escalate",IF($K149="61-90","Urgent","Immediate action"))))))</x:f>
      </x:c>
      <x:c r="M149" s="325" t="str">
        <x:f>IF($A149="","",Invoices!$W149)</x:f>
      </x:c>
      <x:c r="N149" s="325" t="str">
        <x:f>IF($A149="","",LOWER($A149&amp;" "&amp;$B149&amp;" "&amp;$C149&amp;" "&amp;$I149&amp;" "&amp;$K149&amp;" "&amp;$L149))</x:f>
      </x:c>
    </x:row>
    <x:row r="150">
      <x:c r="A150" s="325" t="str">
        <x:f>IF(Invoices!$A150="","",Invoices!$A150)</x:f>
      </x:c>
      <x:c r="B150" s="325" t="str">
        <x:f>IF($A150="","",Invoices!$C150)</x:f>
      </x:c>
      <x:c r="C150" s="325" t="str">
        <x:f>IF($A150="","",Invoices!$D150)</x:f>
      </x:c>
      <x:c r="D150" s="327" t="str">
        <x:f>IF($A150="","",Invoices!$B150)</x:f>
      </x:c>
      <x:c r="E150" s="327" t="str">
        <x:f>IF($A150="","",Invoices!$R150)</x:f>
      </x:c>
      <x:c r="F150" s="329" t="str">
        <x:f>IF($A150="","",Invoices!$L150)</x:f>
      </x:c>
      <x:c r="G150" s="329" t="str">
        <x:f>IF($A150="","",Invoices!$G150)</x:f>
      </x:c>
      <x:c r="H150" s="329" t="str">
        <x:f>IF($A150="","",Invoices!$Q150)</x:f>
      </x:c>
      <x:c r="I150" s="325" t="str">
        <x:f>IF($A150="","",Invoices!$S150)</x:f>
      </x:c>
      <x:c r="J150" s="325" t="str">
        <x:f>IF($A150="","",Invoices!$T150)</x:f>
      </x:c>
      <x:c r="K150" s="325" t="str">
        <x:f>IF($A150="","",Invoices!$U150)</x:f>
      </x:c>
      <x:c r="L150" s="325" t="str">
        <x:f>IF($A150="","",IF($H150&lt;=0,"Closed",IF($K150="Current","Monitor",IF($K150="1-30","Follow up",IF($K150="31-60","Escalate",IF($K150="61-90","Urgent","Immediate action"))))))</x:f>
      </x:c>
      <x:c r="M150" s="325" t="str">
        <x:f>IF($A150="","",Invoices!$W150)</x:f>
      </x:c>
      <x:c r="N150" s="325" t="str">
        <x:f>IF($A150="","",LOWER($A150&amp;" "&amp;$B150&amp;" "&amp;$C150&amp;" "&amp;$I150&amp;" "&amp;$K150&amp;" "&amp;$L150))</x:f>
      </x:c>
    </x:row>
    <x:row r="151">
      <x:c r="A151" s="325" t="str">
        <x:f>IF(Invoices!$A151="","",Invoices!$A151)</x:f>
      </x:c>
      <x:c r="B151" s="325" t="str">
        <x:f>IF($A151="","",Invoices!$C151)</x:f>
      </x:c>
      <x:c r="C151" s="325" t="str">
        <x:f>IF($A151="","",Invoices!$D151)</x:f>
      </x:c>
      <x:c r="D151" s="327" t="str">
        <x:f>IF($A151="","",Invoices!$B151)</x:f>
      </x:c>
      <x:c r="E151" s="327" t="str">
        <x:f>IF($A151="","",Invoices!$R151)</x:f>
      </x:c>
      <x:c r="F151" s="329" t="str">
        <x:f>IF($A151="","",Invoices!$L151)</x:f>
      </x:c>
      <x:c r="G151" s="329" t="str">
        <x:f>IF($A151="","",Invoices!$G151)</x:f>
      </x:c>
      <x:c r="H151" s="329" t="str">
        <x:f>IF($A151="","",Invoices!$Q151)</x:f>
      </x:c>
      <x:c r="I151" s="325" t="str">
        <x:f>IF($A151="","",Invoices!$S151)</x:f>
      </x:c>
      <x:c r="J151" s="325" t="str">
        <x:f>IF($A151="","",Invoices!$T151)</x:f>
      </x:c>
      <x:c r="K151" s="325" t="str">
        <x:f>IF($A151="","",Invoices!$U151)</x:f>
      </x:c>
      <x:c r="L151" s="325" t="str">
        <x:f>IF($A151="","",IF($H151&lt;=0,"Closed",IF($K151="Current","Monitor",IF($K151="1-30","Follow up",IF($K151="31-60","Escalate",IF($K151="61-90","Urgent","Immediate action"))))))</x:f>
      </x:c>
      <x:c r="M151" s="325" t="str">
        <x:f>IF($A151="","",Invoices!$W151)</x:f>
      </x:c>
      <x:c r="N151" s="325" t="str">
        <x:f>IF($A151="","",LOWER($A151&amp;" "&amp;$B151&amp;" "&amp;$C151&amp;" "&amp;$I151&amp;" "&amp;$K151&amp;" "&amp;$L151))</x:f>
      </x:c>
    </x:row>
    <x:row r="152">
      <x:c r="A152" s="325" t="str">
        <x:f>IF(Invoices!$A152="","",Invoices!$A152)</x:f>
      </x:c>
      <x:c r="B152" s="325" t="str">
        <x:f>IF($A152="","",Invoices!$C152)</x:f>
      </x:c>
      <x:c r="C152" s="325" t="str">
        <x:f>IF($A152="","",Invoices!$D152)</x:f>
      </x:c>
      <x:c r="D152" s="327" t="str">
        <x:f>IF($A152="","",Invoices!$B152)</x:f>
      </x:c>
      <x:c r="E152" s="327" t="str">
        <x:f>IF($A152="","",Invoices!$R152)</x:f>
      </x:c>
      <x:c r="F152" s="329" t="str">
        <x:f>IF($A152="","",Invoices!$L152)</x:f>
      </x:c>
      <x:c r="G152" s="329" t="str">
        <x:f>IF($A152="","",Invoices!$G152)</x:f>
      </x:c>
      <x:c r="H152" s="329" t="str">
        <x:f>IF($A152="","",Invoices!$Q152)</x:f>
      </x:c>
      <x:c r="I152" s="325" t="str">
        <x:f>IF($A152="","",Invoices!$S152)</x:f>
      </x:c>
      <x:c r="J152" s="325" t="str">
        <x:f>IF($A152="","",Invoices!$T152)</x:f>
      </x:c>
      <x:c r="K152" s="325" t="str">
        <x:f>IF($A152="","",Invoices!$U152)</x:f>
      </x:c>
      <x:c r="L152" s="325" t="str">
        <x:f>IF($A152="","",IF($H152&lt;=0,"Closed",IF($K152="Current","Monitor",IF($K152="1-30","Follow up",IF($K152="31-60","Escalate",IF($K152="61-90","Urgent","Immediate action"))))))</x:f>
      </x:c>
      <x:c r="M152" s="325" t="str">
        <x:f>IF($A152="","",Invoices!$W152)</x:f>
      </x:c>
      <x:c r="N152" s="325" t="str">
        <x:f>IF($A152="","",LOWER($A152&amp;" "&amp;$B152&amp;" "&amp;$C152&amp;" "&amp;$I152&amp;" "&amp;$K152&amp;" "&amp;$L152))</x:f>
      </x:c>
    </x:row>
    <x:row r="153">
      <x:c r="A153" s="325" t="str">
        <x:f>IF(Invoices!$A153="","",Invoices!$A153)</x:f>
      </x:c>
      <x:c r="B153" s="325" t="str">
        <x:f>IF($A153="","",Invoices!$C153)</x:f>
      </x:c>
      <x:c r="C153" s="325" t="str">
        <x:f>IF($A153="","",Invoices!$D153)</x:f>
      </x:c>
      <x:c r="D153" s="327" t="str">
        <x:f>IF($A153="","",Invoices!$B153)</x:f>
      </x:c>
      <x:c r="E153" s="327" t="str">
        <x:f>IF($A153="","",Invoices!$R153)</x:f>
      </x:c>
      <x:c r="F153" s="329" t="str">
        <x:f>IF($A153="","",Invoices!$L153)</x:f>
      </x:c>
      <x:c r="G153" s="329" t="str">
        <x:f>IF($A153="","",Invoices!$G153)</x:f>
      </x:c>
      <x:c r="H153" s="329" t="str">
        <x:f>IF($A153="","",Invoices!$Q153)</x:f>
      </x:c>
      <x:c r="I153" s="325" t="str">
        <x:f>IF($A153="","",Invoices!$S153)</x:f>
      </x:c>
      <x:c r="J153" s="325" t="str">
        <x:f>IF($A153="","",Invoices!$T153)</x:f>
      </x:c>
      <x:c r="K153" s="325" t="str">
        <x:f>IF($A153="","",Invoices!$U153)</x:f>
      </x:c>
      <x:c r="L153" s="325" t="str">
        <x:f>IF($A153="","",IF($H153&lt;=0,"Closed",IF($K153="Current","Monitor",IF($K153="1-30","Follow up",IF($K153="31-60","Escalate",IF($K153="61-90","Urgent","Immediate action"))))))</x:f>
      </x:c>
      <x:c r="M153" s="325" t="str">
        <x:f>IF($A153="","",Invoices!$W153)</x:f>
      </x:c>
      <x:c r="N153" s="325" t="str">
        <x:f>IF($A153="","",LOWER($A153&amp;" "&amp;$B153&amp;" "&amp;$C153&amp;" "&amp;$I153&amp;" "&amp;$K153&amp;" "&amp;$L153))</x:f>
      </x:c>
    </x:row>
    <x:row r="154">
      <x:c r="A154" s="325" t="str">
        <x:f>IF(Invoices!$A154="","",Invoices!$A154)</x:f>
      </x:c>
      <x:c r="B154" s="325" t="str">
        <x:f>IF($A154="","",Invoices!$C154)</x:f>
      </x:c>
      <x:c r="C154" s="325" t="str">
        <x:f>IF($A154="","",Invoices!$D154)</x:f>
      </x:c>
      <x:c r="D154" s="327" t="str">
        <x:f>IF($A154="","",Invoices!$B154)</x:f>
      </x:c>
      <x:c r="E154" s="327" t="str">
        <x:f>IF($A154="","",Invoices!$R154)</x:f>
      </x:c>
      <x:c r="F154" s="329" t="str">
        <x:f>IF($A154="","",Invoices!$L154)</x:f>
      </x:c>
      <x:c r="G154" s="329" t="str">
        <x:f>IF($A154="","",Invoices!$G154)</x:f>
      </x:c>
      <x:c r="H154" s="329" t="str">
        <x:f>IF($A154="","",Invoices!$Q154)</x:f>
      </x:c>
      <x:c r="I154" s="325" t="str">
        <x:f>IF($A154="","",Invoices!$S154)</x:f>
      </x:c>
      <x:c r="J154" s="325" t="str">
        <x:f>IF($A154="","",Invoices!$T154)</x:f>
      </x:c>
      <x:c r="K154" s="325" t="str">
        <x:f>IF($A154="","",Invoices!$U154)</x:f>
      </x:c>
      <x:c r="L154" s="325" t="str">
        <x:f>IF($A154="","",IF($H154&lt;=0,"Closed",IF($K154="Current","Monitor",IF($K154="1-30","Follow up",IF($K154="31-60","Escalate",IF($K154="61-90","Urgent","Immediate action"))))))</x:f>
      </x:c>
      <x:c r="M154" s="325" t="str">
        <x:f>IF($A154="","",Invoices!$W154)</x:f>
      </x:c>
      <x:c r="N154" s="325" t="str">
        <x:f>IF($A154="","",LOWER($A154&amp;" "&amp;$B154&amp;" "&amp;$C154&amp;" "&amp;$I154&amp;" "&amp;$K154&amp;" "&amp;$L154))</x:f>
      </x:c>
    </x:row>
    <x:row r="155">
      <x:c r="A155" s="325" t="str">
        <x:f>IF(Invoices!$A155="","",Invoices!$A155)</x:f>
      </x:c>
      <x:c r="B155" s="325" t="str">
        <x:f>IF($A155="","",Invoices!$C155)</x:f>
      </x:c>
      <x:c r="C155" s="325" t="str">
        <x:f>IF($A155="","",Invoices!$D155)</x:f>
      </x:c>
      <x:c r="D155" s="327" t="str">
        <x:f>IF($A155="","",Invoices!$B155)</x:f>
      </x:c>
      <x:c r="E155" s="327" t="str">
        <x:f>IF($A155="","",Invoices!$R155)</x:f>
      </x:c>
      <x:c r="F155" s="329" t="str">
        <x:f>IF($A155="","",Invoices!$L155)</x:f>
      </x:c>
      <x:c r="G155" s="329" t="str">
        <x:f>IF($A155="","",Invoices!$G155)</x:f>
      </x:c>
      <x:c r="H155" s="329" t="str">
        <x:f>IF($A155="","",Invoices!$Q155)</x:f>
      </x:c>
      <x:c r="I155" s="325" t="str">
        <x:f>IF($A155="","",Invoices!$S155)</x:f>
      </x:c>
      <x:c r="J155" s="325" t="str">
        <x:f>IF($A155="","",Invoices!$T155)</x:f>
      </x:c>
      <x:c r="K155" s="325" t="str">
        <x:f>IF($A155="","",Invoices!$U155)</x:f>
      </x:c>
      <x:c r="L155" s="325" t="str">
        <x:f>IF($A155="","",IF($H155&lt;=0,"Closed",IF($K155="Current","Monitor",IF($K155="1-30","Follow up",IF($K155="31-60","Escalate",IF($K155="61-90","Urgent","Immediate action"))))))</x:f>
      </x:c>
      <x:c r="M155" s="325" t="str">
        <x:f>IF($A155="","",Invoices!$W155)</x:f>
      </x:c>
      <x:c r="N155" s="325" t="str">
        <x:f>IF($A155="","",LOWER($A155&amp;" "&amp;$B155&amp;" "&amp;$C155&amp;" "&amp;$I155&amp;" "&amp;$K155&amp;" "&amp;$L155))</x:f>
      </x:c>
    </x:row>
    <x:row r="156">
      <x:c r="A156" s="325" t="str">
        <x:f>IF(Invoices!$A156="","",Invoices!$A156)</x:f>
      </x:c>
      <x:c r="B156" s="325" t="str">
        <x:f>IF($A156="","",Invoices!$C156)</x:f>
      </x:c>
      <x:c r="C156" s="325" t="str">
        <x:f>IF($A156="","",Invoices!$D156)</x:f>
      </x:c>
      <x:c r="D156" s="327" t="str">
        <x:f>IF($A156="","",Invoices!$B156)</x:f>
      </x:c>
      <x:c r="E156" s="327" t="str">
        <x:f>IF($A156="","",Invoices!$R156)</x:f>
      </x:c>
      <x:c r="F156" s="329" t="str">
        <x:f>IF($A156="","",Invoices!$L156)</x:f>
      </x:c>
      <x:c r="G156" s="329" t="str">
        <x:f>IF($A156="","",Invoices!$G156)</x:f>
      </x:c>
      <x:c r="H156" s="329" t="str">
        <x:f>IF($A156="","",Invoices!$Q156)</x:f>
      </x:c>
      <x:c r="I156" s="325" t="str">
        <x:f>IF($A156="","",Invoices!$S156)</x:f>
      </x:c>
      <x:c r="J156" s="325" t="str">
        <x:f>IF($A156="","",Invoices!$T156)</x:f>
      </x:c>
      <x:c r="K156" s="325" t="str">
        <x:f>IF($A156="","",Invoices!$U156)</x:f>
      </x:c>
      <x:c r="L156" s="325" t="str">
        <x:f>IF($A156="","",IF($H156&lt;=0,"Closed",IF($K156="Current","Monitor",IF($K156="1-30","Follow up",IF($K156="31-60","Escalate",IF($K156="61-90","Urgent","Immediate action"))))))</x:f>
      </x:c>
      <x:c r="M156" s="325" t="str">
        <x:f>IF($A156="","",Invoices!$W156)</x:f>
      </x:c>
      <x:c r="N156" s="325" t="str">
        <x:f>IF($A156="","",LOWER($A156&amp;" "&amp;$B156&amp;" "&amp;$C156&amp;" "&amp;$I156&amp;" "&amp;$K156&amp;" "&amp;$L156))</x:f>
      </x:c>
    </x:row>
    <x:row r="157">
      <x:c r="A157" s="325" t="str">
        <x:f>IF(Invoices!$A157="","",Invoices!$A157)</x:f>
      </x:c>
      <x:c r="B157" s="325" t="str">
        <x:f>IF($A157="","",Invoices!$C157)</x:f>
      </x:c>
      <x:c r="C157" s="325" t="str">
        <x:f>IF($A157="","",Invoices!$D157)</x:f>
      </x:c>
      <x:c r="D157" s="327" t="str">
        <x:f>IF($A157="","",Invoices!$B157)</x:f>
      </x:c>
      <x:c r="E157" s="327" t="str">
        <x:f>IF($A157="","",Invoices!$R157)</x:f>
      </x:c>
      <x:c r="F157" s="329" t="str">
        <x:f>IF($A157="","",Invoices!$L157)</x:f>
      </x:c>
      <x:c r="G157" s="329" t="str">
        <x:f>IF($A157="","",Invoices!$G157)</x:f>
      </x:c>
      <x:c r="H157" s="329" t="str">
        <x:f>IF($A157="","",Invoices!$Q157)</x:f>
      </x:c>
      <x:c r="I157" s="325" t="str">
        <x:f>IF($A157="","",Invoices!$S157)</x:f>
      </x:c>
      <x:c r="J157" s="325" t="str">
        <x:f>IF($A157="","",Invoices!$T157)</x:f>
      </x:c>
      <x:c r="K157" s="325" t="str">
        <x:f>IF($A157="","",Invoices!$U157)</x:f>
      </x:c>
      <x:c r="L157" s="325" t="str">
        <x:f>IF($A157="","",IF($H157&lt;=0,"Closed",IF($K157="Current","Monitor",IF($K157="1-30","Follow up",IF($K157="31-60","Escalate",IF($K157="61-90","Urgent","Immediate action"))))))</x:f>
      </x:c>
      <x:c r="M157" s="325" t="str">
        <x:f>IF($A157="","",Invoices!$W157)</x:f>
      </x:c>
      <x:c r="N157" s="325" t="str">
        <x:f>IF($A157="","",LOWER($A157&amp;" "&amp;$B157&amp;" "&amp;$C157&amp;" "&amp;$I157&amp;" "&amp;$K157&amp;" "&amp;$L157))</x:f>
      </x:c>
    </x:row>
    <x:row r="158">
      <x:c r="A158" s="325" t="str">
        <x:f>IF(Invoices!$A158="","",Invoices!$A158)</x:f>
      </x:c>
      <x:c r="B158" s="325" t="str">
        <x:f>IF($A158="","",Invoices!$C158)</x:f>
      </x:c>
      <x:c r="C158" s="325" t="str">
        <x:f>IF($A158="","",Invoices!$D158)</x:f>
      </x:c>
      <x:c r="D158" s="327" t="str">
        <x:f>IF($A158="","",Invoices!$B158)</x:f>
      </x:c>
      <x:c r="E158" s="327" t="str">
        <x:f>IF($A158="","",Invoices!$R158)</x:f>
      </x:c>
      <x:c r="F158" s="329" t="str">
        <x:f>IF($A158="","",Invoices!$L158)</x:f>
      </x:c>
      <x:c r="G158" s="329" t="str">
        <x:f>IF($A158="","",Invoices!$G158)</x:f>
      </x:c>
      <x:c r="H158" s="329" t="str">
        <x:f>IF($A158="","",Invoices!$Q158)</x:f>
      </x:c>
      <x:c r="I158" s="325" t="str">
        <x:f>IF($A158="","",Invoices!$S158)</x:f>
      </x:c>
      <x:c r="J158" s="325" t="str">
        <x:f>IF($A158="","",Invoices!$T158)</x:f>
      </x:c>
      <x:c r="K158" s="325" t="str">
        <x:f>IF($A158="","",Invoices!$U158)</x:f>
      </x:c>
      <x:c r="L158" s="325" t="str">
        <x:f>IF($A158="","",IF($H158&lt;=0,"Closed",IF($K158="Current","Monitor",IF($K158="1-30","Follow up",IF($K158="31-60","Escalate",IF($K158="61-90","Urgent","Immediate action"))))))</x:f>
      </x:c>
      <x:c r="M158" s="325" t="str">
        <x:f>IF($A158="","",Invoices!$W158)</x:f>
      </x:c>
      <x:c r="N158" s="325" t="str">
        <x:f>IF($A158="","",LOWER($A158&amp;" "&amp;$B158&amp;" "&amp;$C158&amp;" "&amp;$I158&amp;" "&amp;$K158&amp;" "&amp;$L158))</x:f>
      </x:c>
    </x:row>
    <x:row r="159">
      <x:c r="A159" s="325" t="str">
        <x:f>IF(Invoices!$A159="","",Invoices!$A159)</x:f>
      </x:c>
      <x:c r="B159" s="325" t="str">
        <x:f>IF($A159="","",Invoices!$C159)</x:f>
      </x:c>
      <x:c r="C159" s="325" t="str">
        <x:f>IF($A159="","",Invoices!$D159)</x:f>
      </x:c>
      <x:c r="D159" s="327" t="str">
        <x:f>IF($A159="","",Invoices!$B159)</x:f>
      </x:c>
      <x:c r="E159" s="327" t="str">
        <x:f>IF($A159="","",Invoices!$R159)</x:f>
      </x:c>
      <x:c r="F159" s="329" t="str">
        <x:f>IF($A159="","",Invoices!$L159)</x:f>
      </x:c>
      <x:c r="G159" s="329" t="str">
        <x:f>IF($A159="","",Invoices!$G159)</x:f>
      </x:c>
      <x:c r="H159" s="329" t="str">
        <x:f>IF($A159="","",Invoices!$Q159)</x:f>
      </x:c>
      <x:c r="I159" s="325" t="str">
        <x:f>IF($A159="","",Invoices!$S159)</x:f>
      </x:c>
      <x:c r="J159" s="325" t="str">
        <x:f>IF($A159="","",Invoices!$T159)</x:f>
      </x:c>
      <x:c r="K159" s="325" t="str">
        <x:f>IF($A159="","",Invoices!$U159)</x:f>
      </x:c>
      <x:c r="L159" s="325" t="str">
        <x:f>IF($A159="","",IF($H159&lt;=0,"Closed",IF($K159="Current","Monitor",IF($K159="1-30","Follow up",IF($K159="31-60","Escalate",IF($K159="61-90","Urgent","Immediate action"))))))</x:f>
      </x:c>
      <x:c r="M159" s="325" t="str">
        <x:f>IF($A159="","",Invoices!$W159)</x:f>
      </x:c>
      <x:c r="N159" s="325" t="str">
        <x:f>IF($A159="","",LOWER($A159&amp;" "&amp;$B159&amp;" "&amp;$C159&amp;" "&amp;$I159&amp;" "&amp;$K159&amp;" "&amp;$L159))</x:f>
      </x:c>
    </x:row>
    <x:row r="160">
      <x:c r="A160" s="325" t="str">
        <x:f>IF(Invoices!$A160="","",Invoices!$A160)</x:f>
      </x:c>
      <x:c r="B160" s="325" t="str">
        <x:f>IF($A160="","",Invoices!$C160)</x:f>
      </x:c>
      <x:c r="C160" s="325" t="str">
        <x:f>IF($A160="","",Invoices!$D160)</x:f>
      </x:c>
      <x:c r="D160" s="327" t="str">
        <x:f>IF($A160="","",Invoices!$B160)</x:f>
      </x:c>
      <x:c r="E160" s="327" t="str">
        <x:f>IF($A160="","",Invoices!$R160)</x:f>
      </x:c>
      <x:c r="F160" s="329" t="str">
        <x:f>IF($A160="","",Invoices!$L160)</x:f>
      </x:c>
      <x:c r="G160" s="329" t="str">
        <x:f>IF($A160="","",Invoices!$G160)</x:f>
      </x:c>
      <x:c r="H160" s="329" t="str">
        <x:f>IF($A160="","",Invoices!$Q160)</x:f>
      </x:c>
      <x:c r="I160" s="325" t="str">
        <x:f>IF($A160="","",Invoices!$S160)</x:f>
      </x:c>
      <x:c r="J160" s="325" t="str">
        <x:f>IF($A160="","",Invoices!$T160)</x:f>
      </x:c>
      <x:c r="K160" s="325" t="str">
        <x:f>IF($A160="","",Invoices!$U160)</x:f>
      </x:c>
      <x:c r="L160" s="325" t="str">
        <x:f>IF($A160="","",IF($H160&lt;=0,"Closed",IF($K160="Current","Monitor",IF($K160="1-30","Follow up",IF($K160="31-60","Escalate",IF($K160="61-90","Urgent","Immediate action"))))))</x:f>
      </x:c>
      <x:c r="M160" s="325" t="str">
        <x:f>IF($A160="","",Invoices!$W160)</x:f>
      </x:c>
      <x:c r="N160" s="325" t="str">
        <x:f>IF($A160="","",LOWER($A160&amp;" "&amp;$B160&amp;" "&amp;$C160&amp;" "&amp;$I160&amp;" "&amp;$K160&amp;" "&amp;$L160))</x:f>
      </x:c>
    </x:row>
    <x:row r="161">
      <x:c r="A161" s="325" t="str">
        <x:f>IF(Invoices!$A161="","",Invoices!$A161)</x:f>
      </x:c>
      <x:c r="B161" s="325" t="str">
        <x:f>IF($A161="","",Invoices!$C161)</x:f>
      </x:c>
      <x:c r="C161" s="325" t="str">
        <x:f>IF($A161="","",Invoices!$D161)</x:f>
      </x:c>
      <x:c r="D161" s="327" t="str">
        <x:f>IF($A161="","",Invoices!$B161)</x:f>
      </x:c>
      <x:c r="E161" s="327" t="str">
        <x:f>IF($A161="","",Invoices!$R161)</x:f>
      </x:c>
      <x:c r="F161" s="329" t="str">
        <x:f>IF($A161="","",Invoices!$L161)</x:f>
      </x:c>
      <x:c r="G161" s="329" t="str">
        <x:f>IF($A161="","",Invoices!$G161)</x:f>
      </x:c>
      <x:c r="H161" s="329" t="str">
        <x:f>IF($A161="","",Invoices!$Q161)</x:f>
      </x:c>
      <x:c r="I161" s="325" t="str">
        <x:f>IF($A161="","",Invoices!$S161)</x:f>
      </x:c>
      <x:c r="J161" s="325" t="str">
        <x:f>IF($A161="","",Invoices!$T161)</x:f>
      </x:c>
      <x:c r="K161" s="325" t="str">
        <x:f>IF($A161="","",Invoices!$U161)</x:f>
      </x:c>
      <x:c r="L161" s="325" t="str">
        <x:f>IF($A161="","",IF($H161&lt;=0,"Closed",IF($K161="Current","Monitor",IF($K161="1-30","Follow up",IF($K161="31-60","Escalate",IF($K161="61-90","Urgent","Immediate action"))))))</x:f>
      </x:c>
      <x:c r="M161" s="325" t="str">
        <x:f>IF($A161="","",Invoices!$W161)</x:f>
      </x:c>
      <x:c r="N161" s="325" t="str">
        <x:f>IF($A161="","",LOWER($A161&amp;" "&amp;$B161&amp;" "&amp;$C161&amp;" "&amp;$I161&amp;" "&amp;$K161&amp;" "&amp;$L161))</x:f>
      </x:c>
    </x:row>
    <x:row r="162">
      <x:c r="A162" s="325" t="str">
        <x:f>IF(Invoices!$A162="","",Invoices!$A162)</x:f>
      </x:c>
      <x:c r="B162" s="325" t="str">
        <x:f>IF($A162="","",Invoices!$C162)</x:f>
      </x:c>
      <x:c r="C162" s="325" t="str">
        <x:f>IF($A162="","",Invoices!$D162)</x:f>
      </x:c>
      <x:c r="D162" s="327" t="str">
        <x:f>IF($A162="","",Invoices!$B162)</x:f>
      </x:c>
      <x:c r="E162" s="327" t="str">
        <x:f>IF($A162="","",Invoices!$R162)</x:f>
      </x:c>
      <x:c r="F162" s="329" t="str">
        <x:f>IF($A162="","",Invoices!$L162)</x:f>
      </x:c>
      <x:c r="G162" s="329" t="str">
        <x:f>IF($A162="","",Invoices!$G162)</x:f>
      </x:c>
      <x:c r="H162" s="329" t="str">
        <x:f>IF($A162="","",Invoices!$Q162)</x:f>
      </x:c>
      <x:c r="I162" s="325" t="str">
        <x:f>IF($A162="","",Invoices!$S162)</x:f>
      </x:c>
      <x:c r="J162" s="325" t="str">
        <x:f>IF($A162="","",Invoices!$T162)</x:f>
      </x:c>
      <x:c r="K162" s="325" t="str">
        <x:f>IF($A162="","",Invoices!$U162)</x:f>
      </x:c>
      <x:c r="L162" s="325" t="str">
        <x:f>IF($A162="","",IF($H162&lt;=0,"Closed",IF($K162="Current","Monitor",IF($K162="1-30","Follow up",IF($K162="31-60","Escalate",IF($K162="61-90","Urgent","Immediate action"))))))</x:f>
      </x:c>
      <x:c r="M162" s="325" t="str">
        <x:f>IF($A162="","",Invoices!$W162)</x:f>
      </x:c>
      <x:c r="N162" s="325" t="str">
        <x:f>IF($A162="","",LOWER($A162&amp;" "&amp;$B162&amp;" "&amp;$C162&amp;" "&amp;$I162&amp;" "&amp;$K162&amp;" "&amp;$L162))</x:f>
      </x:c>
    </x:row>
    <x:row r="163">
      <x:c r="A163" s="325" t="str">
        <x:f>IF(Invoices!$A163="","",Invoices!$A163)</x:f>
      </x:c>
      <x:c r="B163" s="325" t="str">
        <x:f>IF($A163="","",Invoices!$C163)</x:f>
      </x:c>
      <x:c r="C163" s="325" t="str">
        <x:f>IF($A163="","",Invoices!$D163)</x:f>
      </x:c>
      <x:c r="D163" s="327" t="str">
        <x:f>IF($A163="","",Invoices!$B163)</x:f>
      </x:c>
      <x:c r="E163" s="327" t="str">
        <x:f>IF($A163="","",Invoices!$R163)</x:f>
      </x:c>
      <x:c r="F163" s="329" t="str">
        <x:f>IF($A163="","",Invoices!$L163)</x:f>
      </x:c>
      <x:c r="G163" s="329" t="str">
        <x:f>IF($A163="","",Invoices!$G163)</x:f>
      </x:c>
      <x:c r="H163" s="329" t="str">
        <x:f>IF($A163="","",Invoices!$Q163)</x:f>
      </x:c>
      <x:c r="I163" s="325" t="str">
        <x:f>IF($A163="","",Invoices!$S163)</x:f>
      </x:c>
      <x:c r="J163" s="325" t="str">
        <x:f>IF($A163="","",Invoices!$T163)</x:f>
      </x:c>
      <x:c r="K163" s="325" t="str">
        <x:f>IF($A163="","",Invoices!$U163)</x:f>
      </x:c>
      <x:c r="L163" s="325" t="str">
        <x:f>IF($A163="","",IF($H163&lt;=0,"Closed",IF($K163="Current","Monitor",IF($K163="1-30","Follow up",IF($K163="31-60","Escalate",IF($K163="61-90","Urgent","Immediate action"))))))</x:f>
      </x:c>
      <x:c r="M163" s="325" t="str">
        <x:f>IF($A163="","",Invoices!$W163)</x:f>
      </x:c>
      <x:c r="N163" s="325" t="str">
        <x:f>IF($A163="","",LOWER($A163&amp;" "&amp;$B163&amp;" "&amp;$C163&amp;" "&amp;$I163&amp;" "&amp;$K163&amp;" "&amp;$L163))</x:f>
      </x:c>
    </x:row>
    <x:row r="164">
      <x:c r="A164" s="325" t="str">
        <x:f>IF(Invoices!$A164="","",Invoices!$A164)</x:f>
      </x:c>
      <x:c r="B164" s="325" t="str">
        <x:f>IF($A164="","",Invoices!$C164)</x:f>
      </x:c>
      <x:c r="C164" s="325" t="str">
        <x:f>IF($A164="","",Invoices!$D164)</x:f>
      </x:c>
      <x:c r="D164" s="327" t="str">
        <x:f>IF($A164="","",Invoices!$B164)</x:f>
      </x:c>
      <x:c r="E164" s="327" t="str">
        <x:f>IF($A164="","",Invoices!$R164)</x:f>
      </x:c>
      <x:c r="F164" s="329" t="str">
        <x:f>IF($A164="","",Invoices!$L164)</x:f>
      </x:c>
      <x:c r="G164" s="329" t="str">
        <x:f>IF($A164="","",Invoices!$G164)</x:f>
      </x:c>
      <x:c r="H164" s="329" t="str">
        <x:f>IF($A164="","",Invoices!$Q164)</x:f>
      </x:c>
      <x:c r="I164" s="325" t="str">
        <x:f>IF($A164="","",Invoices!$S164)</x:f>
      </x:c>
      <x:c r="J164" s="325" t="str">
        <x:f>IF($A164="","",Invoices!$T164)</x:f>
      </x:c>
      <x:c r="K164" s="325" t="str">
        <x:f>IF($A164="","",Invoices!$U164)</x:f>
      </x:c>
      <x:c r="L164" s="325" t="str">
        <x:f>IF($A164="","",IF($H164&lt;=0,"Closed",IF($K164="Current","Monitor",IF($K164="1-30","Follow up",IF($K164="31-60","Escalate",IF($K164="61-90","Urgent","Immediate action"))))))</x:f>
      </x:c>
      <x:c r="M164" s="325" t="str">
        <x:f>IF($A164="","",Invoices!$W164)</x:f>
      </x:c>
      <x:c r="N164" s="325" t="str">
        <x:f>IF($A164="","",LOWER($A164&amp;" "&amp;$B164&amp;" "&amp;$C164&amp;" "&amp;$I164&amp;" "&amp;$K164&amp;" "&amp;$L164))</x:f>
      </x:c>
    </x:row>
    <x:row r="165">
      <x:c r="A165" s="325" t="str">
        <x:f>IF(Invoices!$A165="","",Invoices!$A165)</x:f>
      </x:c>
      <x:c r="B165" s="325" t="str">
        <x:f>IF($A165="","",Invoices!$C165)</x:f>
      </x:c>
      <x:c r="C165" s="325" t="str">
        <x:f>IF($A165="","",Invoices!$D165)</x:f>
      </x:c>
      <x:c r="D165" s="327" t="str">
        <x:f>IF($A165="","",Invoices!$B165)</x:f>
      </x:c>
      <x:c r="E165" s="327" t="str">
        <x:f>IF($A165="","",Invoices!$R165)</x:f>
      </x:c>
      <x:c r="F165" s="329" t="str">
        <x:f>IF($A165="","",Invoices!$L165)</x:f>
      </x:c>
      <x:c r="G165" s="329" t="str">
        <x:f>IF($A165="","",Invoices!$G165)</x:f>
      </x:c>
      <x:c r="H165" s="329" t="str">
        <x:f>IF($A165="","",Invoices!$Q165)</x:f>
      </x:c>
      <x:c r="I165" s="325" t="str">
        <x:f>IF($A165="","",Invoices!$S165)</x:f>
      </x:c>
      <x:c r="J165" s="325" t="str">
        <x:f>IF($A165="","",Invoices!$T165)</x:f>
      </x:c>
      <x:c r="K165" s="325" t="str">
        <x:f>IF($A165="","",Invoices!$U165)</x:f>
      </x:c>
      <x:c r="L165" s="325" t="str">
        <x:f>IF($A165="","",IF($H165&lt;=0,"Closed",IF($K165="Current","Monitor",IF($K165="1-30","Follow up",IF($K165="31-60","Escalate",IF($K165="61-90","Urgent","Immediate action"))))))</x:f>
      </x:c>
      <x:c r="M165" s="325" t="str">
        <x:f>IF($A165="","",Invoices!$W165)</x:f>
      </x:c>
      <x:c r="N165" s="325" t="str">
        <x:f>IF($A165="","",LOWER($A165&amp;" "&amp;$B165&amp;" "&amp;$C165&amp;" "&amp;$I165&amp;" "&amp;$K165&amp;" "&amp;$L165))</x:f>
      </x:c>
    </x:row>
    <x:row r="166">
      <x:c r="A166" s="325" t="str">
        <x:f>IF(Invoices!$A166="","",Invoices!$A166)</x:f>
      </x:c>
      <x:c r="B166" s="325" t="str">
        <x:f>IF($A166="","",Invoices!$C166)</x:f>
      </x:c>
      <x:c r="C166" s="325" t="str">
        <x:f>IF($A166="","",Invoices!$D166)</x:f>
      </x:c>
      <x:c r="D166" s="327" t="str">
        <x:f>IF($A166="","",Invoices!$B166)</x:f>
      </x:c>
      <x:c r="E166" s="327" t="str">
        <x:f>IF($A166="","",Invoices!$R166)</x:f>
      </x:c>
      <x:c r="F166" s="329" t="str">
        <x:f>IF($A166="","",Invoices!$L166)</x:f>
      </x:c>
      <x:c r="G166" s="329" t="str">
        <x:f>IF($A166="","",Invoices!$G166)</x:f>
      </x:c>
      <x:c r="H166" s="329" t="str">
        <x:f>IF($A166="","",Invoices!$Q166)</x:f>
      </x:c>
      <x:c r="I166" s="325" t="str">
        <x:f>IF($A166="","",Invoices!$S166)</x:f>
      </x:c>
      <x:c r="J166" s="325" t="str">
        <x:f>IF($A166="","",Invoices!$T166)</x:f>
      </x:c>
      <x:c r="K166" s="325" t="str">
        <x:f>IF($A166="","",Invoices!$U166)</x:f>
      </x:c>
      <x:c r="L166" s="325" t="str">
        <x:f>IF($A166="","",IF($H166&lt;=0,"Closed",IF($K166="Current","Monitor",IF($K166="1-30","Follow up",IF($K166="31-60","Escalate",IF($K166="61-90","Urgent","Immediate action"))))))</x:f>
      </x:c>
      <x:c r="M166" s="325" t="str">
        <x:f>IF($A166="","",Invoices!$W166)</x:f>
      </x:c>
      <x:c r="N166" s="325" t="str">
        <x:f>IF($A166="","",LOWER($A166&amp;" "&amp;$B166&amp;" "&amp;$C166&amp;" "&amp;$I166&amp;" "&amp;$K166&amp;" "&amp;$L166))</x:f>
      </x:c>
    </x:row>
    <x:row r="167">
      <x:c r="A167" s="325" t="str">
        <x:f>IF(Invoices!$A167="","",Invoices!$A167)</x:f>
      </x:c>
      <x:c r="B167" s="325" t="str">
        <x:f>IF($A167="","",Invoices!$C167)</x:f>
      </x:c>
      <x:c r="C167" s="325" t="str">
        <x:f>IF($A167="","",Invoices!$D167)</x:f>
      </x:c>
      <x:c r="D167" s="327" t="str">
        <x:f>IF($A167="","",Invoices!$B167)</x:f>
      </x:c>
      <x:c r="E167" s="327" t="str">
        <x:f>IF($A167="","",Invoices!$R167)</x:f>
      </x:c>
      <x:c r="F167" s="329" t="str">
        <x:f>IF($A167="","",Invoices!$L167)</x:f>
      </x:c>
      <x:c r="G167" s="329" t="str">
        <x:f>IF($A167="","",Invoices!$G167)</x:f>
      </x:c>
      <x:c r="H167" s="329" t="str">
        <x:f>IF($A167="","",Invoices!$Q167)</x:f>
      </x:c>
      <x:c r="I167" s="325" t="str">
        <x:f>IF($A167="","",Invoices!$S167)</x:f>
      </x:c>
      <x:c r="J167" s="325" t="str">
        <x:f>IF($A167="","",Invoices!$T167)</x:f>
      </x:c>
      <x:c r="K167" s="325" t="str">
        <x:f>IF($A167="","",Invoices!$U167)</x:f>
      </x:c>
      <x:c r="L167" s="325" t="str">
        <x:f>IF($A167="","",IF($H167&lt;=0,"Closed",IF($K167="Current","Monitor",IF($K167="1-30","Follow up",IF($K167="31-60","Escalate",IF($K167="61-90","Urgent","Immediate action"))))))</x:f>
      </x:c>
      <x:c r="M167" s="325" t="str">
        <x:f>IF($A167="","",Invoices!$W167)</x:f>
      </x:c>
      <x:c r="N167" s="325" t="str">
        <x:f>IF($A167="","",LOWER($A167&amp;" "&amp;$B167&amp;" "&amp;$C167&amp;" "&amp;$I167&amp;" "&amp;$K167&amp;" "&amp;$L167))</x:f>
      </x:c>
    </x:row>
    <x:row r="168">
      <x:c r="A168" s="325" t="str">
        <x:f>IF(Invoices!$A168="","",Invoices!$A168)</x:f>
      </x:c>
      <x:c r="B168" s="325" t="str">
        <x:f>IF($A168="","",Invoices!$C168)</x:f>
      </x:c>
      <x:c r="C168" s="325" t="str">
        <x:f>IF($A168="","",Invoices!$D168)</x:f>
      </x:c>
      <x:c r="D168" s="327" t="str">
        <x:f>IF($A168="","",Invoices!$B168)</x:f>
      </x:c>
      <x:c r="E168" s="327" t="str">
        <x:f>IF($A168="","",Invoices!$R168)</x:f>
      </x:c>
      <x:c r="F168" s="329" t="str">
        <x:f>IF($A168="","",Invoices!$L168)</x:f>
      </x:c>
      <x:c r="G168" s="329" t="str">
        <x:f>IF($A168="","",Invoices!$G168)</x:f>
      </x:c>
      <x:c r="H168" s="329" t="str">
        <x:f>IF($A168="","",Invoices!$Q168)</x:f>
      </x:c>
      <x:c r="I168" s="325" t="str">
        <x:f>IF($A168="","",Invoices!$S168)</x:f>
      </x:c>
      <x:c r="J168" s="325" t="str">
        <x:f>IF($A168="","",Invoices!$T168)</x:f>
      </x:c>
      <x:c r="K168" s="325" t="str">
        <x:f>IF($A168="","",Invoices!$U168)</x:f>
      </x:c>
      <x:c r="L168" s="325" t="str">
        <x:f>IF($A168="","",IF($H168&lt;=0,"Closed",IF($K168="Current","Monitor",IF($K168="1-30","Follow up",IF($K168="31-60","Escalate",IF($K168="61-90","Urgent","Immediate action"))))))</x:f>
      </x:c>
      <x:c r="M168" s="325" t="str">
        <x:f>IF($A168="","",Invoices!$W168)</x:f>
      </x:c>
      <x:c r="N168" s="325" t="str">
        <x:f>IF($A168="","",LOWER($A168&amp;" "&amp;$B168&amp;" "&amp;$C168&amp;" "&amp;$I168&amp;" "&amp;$K168&amp;" "&amp;$L168))</x:f>
      </x:c>
    </x:row>
    <x:row r="169">
      <x:c r="A169" s="325" t="str">
        <x:f>IF(Invoices!$A169="","",Invoices!$A169)</x:f>
      </x:c>
      <x:c r="B169" s="325" t="str">
        <x:f>IF($A169="","",Invoices!$C169)</x:f>
      </x:c>
      <x:c r="C169" s="325" t="str">
        <x:f>IF($A169="","",Invoices!$D169)</x:f>
      </x:c>
      <x:c r="D169" s="327" t="str">
        <x:f>IF($A169="","",Invoices!$B169)</x:f>
      </x:c>
      <x:c r="E169" s="327" t="str">
        <x:f>IF($A169="","",Invoices!$R169)</x:f>
      </x:c>
      <x:c r="F169" s="329" t="str">
        <x:f>IF($A169="","",Invoices!$L169)</x:f>
      </x:c>
      <x:c r="G169" s="329" t="str">
        <x:f>IF($A169="","",Invoices!$G169)</x:f>
      </x:c>
      <x:c r="H169" s="329" t="str">
        <x:f>IF($A169="","",Invoices!$Q169)</x:f>
      </x:c>
      <x:c r="I169" s="325" t="str">
        <x:f>IF($A169="","",Invoices!$S169)</x:f>
      </x:c>
      <x:c r="J169" s="325" t="str">
        <x:f>IF($A169="","",Invoices!$T169)</x:f>
      </x:c>
      <x:c r="K169" s="325" t="str">
        <x:f>IF($A169="","",Invoices!$U169)</x:f>
      </x:c>
      <x:c r="L169" s="325" t="str">
        <x:f>IF($A169="","",IF($H169&lt;=0,"Closed",IF($K169="Current","Monitor",IF($K169="1-30","Follow up",IF($K169="31-60","Escalate",IF($K169="61-90","Urgent","Immediate action"))))))</x:f>
      </x:c>
      <x:c r="M169" s="325" t="str">
        <x:f>IF($A169="","",Invoices!$W169)</x:f>
      </x:c>
      <x:c r="N169" s="325" t="str">
        <x:f>IF($A169="","",LOWER($A169&amp;" "&amp;$B169&amp;" "&amp;$C169&amp;" "&amp;$I169&amp;" "&amp;$K169&amp;" "&amp;$L169))</x:f>
      </x:c>
    </x:row>
    <x:row r="170">
      <x:c r="A170" s="325" t="str">
        <x:f>IF(Invoices!$A170="","",Invoices!$A170)</x:f>
      </x:c>
      <x:c r="B170" s="325" t="str">
        <x:f>IF($A170="","",Invoices!$C170)</x:f>
      </x:c>
      <x:c r="C170" s="325" t="str">
        <x:f>IF($A170="","",Invoices!$D170)</x:f>
      </x:c>
      <x:c r="D170" s="327" t="str">
        <x:f>IF($A170="","",Invoices!$B170)</x:f>
      </x:c>
      <x:c r="E170" s="327" t="str">
        <x:f>IF($A170="","",Invoices!$R170)</x:f>
      </x:c>
      <x:c r="F170" s="329" t="str">
        <x:f>IF($A170="","",Invoices!$L170)</x:f>
      </x:c>
      <x:c r="G170" s="329" t="str">
        <x:f>IF($A170="","",Invoices!$G170)</x:f>
      </x:c>
      <x:c r="H170" s="329" t="str">
        <x:f>IF($A170="","",Invoices!$Q170)</x:f>
      </x:c>
      <x:c r="I170" s="325" t="str">
        <x:f>IF($A170="","",Invoices!$S170)</x:f>
      </x:c>
      <x:c r="J170" s="325" t="str">
        <x:f>IF($A170="","",Invoices!$T170)</x:f>
      </x:c>
      <x:c r="K170" s="325" t="str">
        <x:f>IF($A170="","",Invoices!$U170)</x:f>
      </x:c>
      <x:c r="L170" s="325" t="str">
        <x:f>IF($A170="","",IF($H170&lt;=0,"Closed",IF($K170="Current","Monitor",IF($K170="1-30","Follow up",IF($K170="31-60","Escalate",IF($K170="61-90","Urgent","Immediate action"))))))</x:f>
      </x:c>
      <x:c r="M170" s="325" t="str">
        <x:f>IF($A170="","",Invoices!$W170)</x:f>
      </x:c>
      <x:c r="N170" s="325" t="str">
        <x:f>IF($A170="","",LOWER($A170&amp;" "&amp;$B170&amp;" "&amp;$C170&amp;" "&amp;$I170&amp;" "&amp;$K170&amp;" "&amp;$L170))</x:f>
      </x:c>
    </x:row>
    <x:row r="171">
      <x:c r="A171" s="325" t="str">
        <x:f>IF(Invoices!$A171="","",Invoices!$A171)</x:f>
      </x:c>
      <x:c r="B171" s="325" t="str">
        <x:f>IF($A171="","",Invoices!$C171)</x:f>
      </x:c>
      <x:c r="C171" s="325" t="str">
        <x:f>IF($A171="","",Invoices!$D171)</x:f>
      </x:c>
      <x:c r="D171" s="327" t="str">
        <x:f>IF($A171="","",Invoices!$B171)</x:f>
      </x:c>
      <x:c r="E171" s="327" t="str">
        <x:f>IF($A171="","",Invoices!$R171)</x:f>
      </x:c>
      <x:c r="F171" s="329" t="str">
        <x:f>IF($A171="","",Invoices!$L171)</x:f>
      </x:c>
      <x:c r="G171" s="329" t="str">
        <x:f>IF($A171="","",Invoices!$G171)</x:f>
      </x:c>
      <x:c r="H171" s="329" t="str">
        <x:f>IF($A171="","",Invoices!$Q171)</x:f>
      </x:c>
      <x:c r="I171" s="325" t="str">
        <x:f>IF($A171="","",Invoices!$S171)</x:f>
      </x:c>
      <x:c r="J171" s="325" t="str">
        <x:f>IF($A171="","",Invoices!$T171)</x:f>
      </x:c>
      <x:c r="K171" s="325" t="str">
        <x:f>IF($A171="","",Invoices!$U171)</x:f>
      </x:c>
      <x:c r="L171" s="325" t="str">
        <x:f>IF($A171="","",IF($H171&lt;=0,"Closed",IF($K171="Current","Monitor",IF($K171="1-30","Follow up",IF($K171="31-60","Escalate",IF($K171="61-90","Urgent","Immediate action"))))))</x:f>
      </x:c>
      <x:c r="M171" s="325" t="str">
        <x:f>IF($A171="","",Invoices!$W171)</x:f>
      </x:c>
      <x:c r="N171" s="325" t="str">
        <x:f>IF($A171="","",LOWER($A171&amp;" "&amp;$B171&amp;" "&amp;$C171&amp;" "&amp;$I171&amp;" "&amp;$K171&amp;" "&amp;$L171))</x:f>
      </x:c>
    </x:row>
    <x:row r="172">
      <x:c r="A172" s="325" t="str">
        <x:f>IF(Invoices!$A172="","",Invoices!$A172)</x:f>
      </x:c>
      <x:c r="B172" s="325" t="str">
        <x:f>IF($A172="","",Invoices!$C172)</x:f>
      </x:c>
      <x:c r="C172" s="325" t="str">
        <x:f>IF($A172="","",Invoices!$D172)</x:f>
      </x:c>
      <x:c r="D172" s="327" t="str">
        <x:f>IF($A172="","",Invoices!$B172)</x:f>
      </x:c>
      <x:c r="E172" s="327" t="str">
        <x:f>IF($A172="","",Invoices!$R172)</x:f>
      </x:c>
      <x:c r="F172" s="329" t="str">
        <x:f>IF($A172="","",Invoices!$L172)</x:f>
      </x:c>
      <x:c r="G172" s="329" t="str">
        <x:f>IF($A172="","",Invoices!$G172)</x:f>
      </x:c>
      <x:c r="H172" s="329" t="str">
        <x:f>IF($A172="","",Invoices!$Q172)</x:f>
      </x:c>
      <x:c r="I172" s="325" t="str">
        <x:f>IF($A172="","",Invoices!$S172)</x:f>
      </x:c>
      <x:c r="J172" s="325" t="str">
        <x:f>IF($A172="","",Invoices!$T172)</x:f>
      </x:c>
      <x:c r="K172" s="325" t="str">
        <x:f>IF($A172="","",Invoices!$U172)</x:f>
      </x:c>
      <x:c r="L172" s="325" t="str">
        <x:f>IF($A172="","",IF($H172&lt;=0,"Closed",IF($K172="Current","Monitor",IF($K172="1-30","Follow up",IF($K172="31-60","Escalate",IF($K172="61-90","Urgent","Immediate action"))))))</x:f>
      </x:c>
      <x:c r="M172" s="325" t="str">
        <x:f>IF($A172="","",Invoices!$W172)</x:f>
      </x:c>
      <x:c r="N172" s="325" t="str">
        <x:f>IF($A172="","",LOWER($A172&amp;" "&amp;$B172&amp;" "&amp;$C172&amp;" "&amp;$I172&amp;" "&amp;$K172&amp;" "&amp;$L172))</x:f>
      </x:c>
    </x:row>
    <x:row r="173">
      <x:c r="A173" s="325" t="str">
        <x:f>IF(Invoices!$A173="","",Invoices!$A173)</x:f>
      </x:c>
      <x:c r="B173" s="325" t="str">
        <x:f>IF($A173="","",Invoices!$C173)</x:f>
      </x:c>
      <x:c r="C173" s="325" t="str">
        <x:f>IF($A173="","",Invoices!$D173)</x:f>
      </x:c>
      <x:c r="D173" s="327" t="str">
        <x:f>IF($A173="","",Invoices!$B173)</x:f>
      </x:c>
      <x:c r="E173" s="327" t="str">
        <x:f>IF($A173="","",Invoices!$R173)</x:f>
      </x:c>
      <x:c r="F173" s="329" t="str">
        <x:f>IF($A173="","",Invoices!$L173)</x:f>
      </x:c>
      <x:c r="G173" s="329" t="str">
        <x:f>IF($A173="","",Invoices!$G173)</x:f>
      </x:c>
      <x:c r="H173" s="329" t="str">
        <x:f>IF($A173="","",Invoices!$Q173)</x:f>
      </x:c>
      <x:c r="I173" s="325" t="str">
        <x:f>IF($A173="","",Invoices!$S173)</x:f>
      </x:c>
      <x:c r="J173" s="325" t="str">
        <x:f>IF($A173="","",Invoices!$T173)</x:f>
      </x:c>
      <x:c r="K173" s="325" t="str">
        <x:f>IF($A173="","",Invoices!$U173)</x:f>
      </x:c>
      <x:c r="L173" s="325" t="str">
        <x:f>IF($A173="","",IF($H173&lt;=0,"Closed",IF($K173="Current","Monitor",IF($K173="1-30","Follow up",IF($K173="31-60","Escalate",IF($K173="61-90","Urgent","Immediate action"))))))</x:f>
      </x:c>
      <x:c r="M173" s="325" t="str">
        <x:f>IF($A173="","",Invoices!$W173)</x:f>
      </x:c>
      <x:c r="N173" s="325" t="str">
        <x:f>IF($A173="","",LOWER($A173&amp;" "&amp;$B173&amp;" "&amp;$C173&amp;" "&amp;$I173&amp;" "&amp;$K173&amp;" "&amp;$L173))</x:f>
      </x:c>
    </x:row>
    <x:row r="174">
      <x:c r="A174" s="325" t="str">
        <x:f>IF(Invoices!$A174="","",Invoices!$A174)</x:f>
      </x:c>
      <x:c r="B174" s="325" t="str">
        <x:f>IF($A174="","",Invoices!$C174)</x:f>
      </x:c>
      <x:c r="C174" s="325" t="str">
        <x:f>IF($A174="","",Invoices!$D174)</x:f>
      </x:c>
      <x:c r="D174" s="327" t="str">
        <x:f>IF($A174="","",Invoices!$B174)</x:f>
      </x:c>
      <x:c r="E174" s="327" t="str">
        <x:f>IF($A174="","",Invoices!$R174)</x:f>
      </x:c>
      <x:c r="F174" s="329" t="str">
        <x:f>IF($A174="","",Invoices!$L174)</x:f>
      </x:c>
      <x:c r="G174" s="329" t="str">
        <x:f>IF($A174="","",Invoices!$G174)</x:f>
      </x:c>
      <x:c r="H174" s="329" t="str">
        <x:f>IF($A174="","",Invoices!$Q174)</x:f>
      </x:c>
      <x:c r="I174" s="325" t="str">
        <x:f>IF($A174="","",Invoices!$S174)</x:f>
      </x:c>
      <x:c r="J174" s="325" t="str">
        <x:f>IF($A174="","",Invoices!$T174)</x:f>
      </x:c>
      <x:c r="K174" s="325" t="str">
        <x:f>IF($A174="","",Invoices!$U174)</x:f>
      </x:c>
      <x:c r="L174" s="325" t="str">
        <x:f>IF($A174="","",IF($H174&lt;=0,"Closed",IF($K174="Current","Monitor",IF($K174="1-30","Follow up",IF($K174="31-60","Escalate",IF($K174="61-90","Urgent","Immediate action"))))))</x:f>
      </x:c>
      <x:c r="M174" s="325" t="str">
        <x:f>IF($A174="","",Invoices!$W174)</x:f>
      </x:c>
      <x:c r="N174" s="325" t="str">
        <x:f>IF($A174="","",LOWER($A174&amp;" "&amp;$B174&amp;" "&amp;$C174&amp;" "&amp;$I174&amp;" "&amp;$K174&amp;" "&amp;$L174))</x:f>
      </x:c>
    </x:row>
    <x:row r="175">
      <x:c r="A175" s="325" t="str">
        <x:f>IF(Invoices!$A175="","",Invoices!$A175)</x:f>
      </x:c>
      <x:c r="B175" s="325" t="str">
        <x:f>IF($A175="","",Invoices!$C175)</x:f>
      </x:c>
      <x:c r="C175" s="325" t="str">
        <x:f>IF($A175="","",Invoices!$D175)</x:f>
      </x:c>
      <x:c r="D175" s="327" t="str">
        <x:f>IF($A175="","",Invoices!$B175)</x:f>
      </x:c>
      <x:c r="E175" s="327" t="str">
        <x:f>IF($A175="","",Invoices!$R175)</x:f>
      </x:c>
      <x:c r="F175" s="329" t="str">
        <x:f>IF($A175="","",Invoices!$L175)</x:f>
      </x:c>
      <x:c r="G175" s="329" t="str">
        <x:f>IF($A175="","",Invoices!$G175)</x:f>
      </x:c>
      <x:c r="H175" s="329" t="str">
        <x:f>IF($A175="","",Invoices!$Q175)</x:f>
      </x:c>
      <x:c r="I175" s="325" t="str">
        <x:f>IF($A175="","",Invoices!$S175)</x:f>
      </x:c>
      <x:c r="J175" s="325" t="str">
        <x:f>IF($A175="","",Invoices!$T175)</x:f>
      </x:c>
      <x:c r="K175" s="325" t="str">
        <x:f>IF($A175="","",Invoices!$U175)</x:f>
      </x:c>
      <x:c r="L175" s="325" t="str">
        <x:f>IF($A175="","",IF($H175&lt;=0,"Closed",IF($K175="Current","Monitor",IF($K175="1-30","Follow up",IF($K175="31-60","Escalate",IF($K175="61-90","Urgent","Immediate action"))))))</x:f>
      </x:c>
      <x:c r="M175" s="325" t="str">
        <x:f>IF($A175="","",Invoices!$W175)</x:f>
      </x:c>
      <x:c r="N175" s="325" t="str">
        <x:f>IF($A175="","",LOWER($A175&amp;" "&amp;$B175&amp;" "&amp;$C175&amp;" "&amp;$I175&amp;" "&amp;$K175&amp;" "&amp;$L175))</x:f>
      </x:c>
    </x:row>
    <x:row r="176">
      <x:c r="A176" s="325" t="str">
        <x:f>IF(Invoices!$A176="","",Invoices!$A176)</x:f>
      </x:c>
      <x:c r="B176" s="325" t="str">
        <x:f>IF($A176="","",Invoices!$C176)</x:f>
      </x:c>
      <x:c r="C176" s="325" t="str">
        <x:f>IF($A176="","",Invoices!$D176)</x:f>
      </x:c>
      <x:c r="D176" s="327" t="str">
        <x:f>IF($A176="","",Invoices!$B176)</x:f>
      </x:c>
      <x:c r="E176" s="327" t="str">
        <x:f>IF($A176="","",Invoices!$R176)</x:f>
      </x:c>
      <x:c r="F176" s="329" t="str">
        <x:f>IF($A176="","",Invoices!$L176)</x:f>
      </x:c>
      <x:c r="G176" s="329" t="str">
        <x:f>IF($A176="","",Invoices!$G176)</x:f>
      </x:c>
      <x:c r="H176" s="329" t="str">
        <x:f>IF($A176="","",Invoices!$Q176)</x:f>
      </x:c>
      <x:c r="I176" s="325" t="str">
        <x:f>IF($A176="","",Invoices!$S176)</x:f>
      </x:c>
      <x:c r="J176" s="325" t="str">
        <x:f>IF($A176="","",Invoices!$T176)</x:f>
      </x:c>
      <x:c r="K176" s="325" t="str">
        <x:f>IF($A176="","",Invoices!$U176)</x:f>
      </x:c>
      <x:c r="L176" s="325" t="str">
        <x:f>IF($A176="","",IF($H176&lt;=0,"Closed",IF($K176="Current","Monitor",IF($K176="1-30","Follow up",IF($K176="31-60","Escalate",IF($K176="61-90","Urgent","Immediate action"))))))</x:f>
      </x:c>
      <x:c r="M176" s="325" t="str">
        <x:f>IF($A176="","",Invoices!$W176)</x:f>
      </x:c>
      <x:c r="N176" s="325" t="str">
        <x:f>IF($A176="","",LOWER($A176&amp;" "&amp;$B176&amp;" "&amp;$C176&amp;" "&amp;$I176&amp;" "&amp;$K176&amp;" "&amp;$L176))</x:f>
      </x:c>
    </x:row>
    <x:row r="177">
      <x:c r="A177" s="325" t="str">
        <x:f>IF(Invoices!$A177="","",Invoices!$A177)</x:f>
      </x:c>
      <x:c r="B177" s="325" t="str">
        <x:f>IF($A177="","",Invoices!$C177)</x:f>
      </x:c>
      <x:c r="C177" s="325" t="str">
        <x:f>IF($A177="","",Invoices!$D177)</x:f>
      </x:c>
      <x:c r="D177" s="327" t="str">
        <x:f>IF($A177="","",Invoices!$B177)</x:f>
      </x:c>
      <x:c r="E177" s="327" t="str">
        <x:f>IF($A177="","",Invoices!$R177)</x:f>
      </x:c>
      <x:c r="F177" s="329" t="str">
        <x:f>IF($A177="","",Invoices!$L177)</x:f>
      </x:c>
      <x:c r="G177" s="329" t="str">
        <x:f>IF($A177="","",Invoices!$G177)</x:f>
      </x:c>
      <x:c r="H177" s="329" t="str">
        <x:f>IF($A177="","",Invoices!$Q177)</x:f>
      </x:c>
      <x:c r="I177" s="325" t="str">
        <x:f>IF($A177="","",Invoices!$S177)</x:f>
      </x:c>
      <x:c r="J177" s="325" t="str">
        <x:f>IF($A177="","",Invoices!$T177)</x:f>
      </x:c>
      <x:c r="K177" s="325" t="str">
        <x:f>IF($A177="","",Invoices!$U177)</x:f>
      </x:c>
      <x:c r="L177" s="325" t="str">
        <x:f>IF($A177="","",IF($H177&lt;=0,"Closed",IF($K177="Current","Monitor",IF($K177="1-30","Follow up",IF($K177="31-60","Escalate",IF($K177="61-90","Urgent","Immediate action"))))))</x:f>
      </x:c>
      <x:c r="M177" s="325" t="str">
        <x:f>IF($A177="","",Invoices!$W177)</x:f>
      </x:c>
      <x:c r="N177" s="325" t="str">
        <x:f>IF($A177="","",LOWER($A177&amp;" "&amp;$B177&amp;" "&amp;$C177&amp;" "&amp;$I177&amp;" "&amp;$K177&amp;" "&amp;$L177))</x:f>
      </x:c>
    </x:row>
    <x:row r="178">
      <x:c r="A178" s="325" t="str">
        <x:f>IF(Invoices!$A178="","",Invoices!$A178)</x:f>
      </x:c>
      <x:c r="B178" s="325" t="str">
        <x:f>IF($A178="","",Invoices!$C178)</x:f>
      </x:c>
      <x:c r="C178" s="325" t="str">
        <x:f>IF($A178="","",Invoices!$D178)</x:f>
      </x:c>
      <x:c r="D178" s="327" t="str">
        <x:f>IF($A178="","",Invoices!$B178)</x:f>
      </x:c>
      <x:c r="E178" s="327" t="str">
        <x:f>IF($A178="","",Invoices!$R178)</x:f>
      </x:c>
      <x:c r="F178" s="329" t="str">
        <x:f>IF($A178="","",Invoices!$L178)</x:f>
      </x:c>
      <x:c r="G178" s="329" t="str">
        <x:f>IF($A178="","",Invoices!$G178)</x:f>
      </x:c>
      <x:c r="H178" s="329" t="str">
        <x:f>IF($A178="","",Invoices!$Q178)</x:f>
      </x:c>
      <x:c r="I178" s="325" t="str">
        <x:f>IF($A178="","",Invoices!$S178)</x:f>
      </x:c>
      <x:c r="J178" s="325" t="str">
        <x:f>IF($A178="","",Invoices!$T178)</x:f>
      </x:c>
      <x:c r="K178" s="325" t="str">
        <x:f>IF($A178="","",Invoices!$U178)</x:f>
      </x:c>
      <x:c r="L178" s="325" t="str">
        <x:f>IF($A178="","",IF($H178&lt;=0,"Closed",IF($K178="Current","Monitor",IF($K178="1-30","Follow up",IF($K178="31-60","Escalate",IF($K178="61-90","Urgent","Immediate action"))))))</x:f>
      </x:c>
      <x:c r="M178" s="325" t="str">
        <x:f>IF($A178="","",Invoices!$W178)</x:f>
      </x:c>
      <x:c r="N178" s="325" t="str">
        <x:f>IF($A178="","",LOWER($A178&amp;" "&amp;$B178&amp;" "&amp;$C178&amp;" "&amp;$I178&amp;" "&amp;$K178&amp;" "&amp;$L178))</x:f>
      </x:c>
    </x:row>
    <x:row r="179">
      <x:c r="A179" s="325" t="str">
        <x:f>IF(Invoices!$A179="","",Invoices!$A179)</x:f>
      </x:c>
      <x:c r="B179" s="325" t="str">
        <x:f>IF($A179="","",Invoices!$C179)</x:f>
      </x:c>
      <x:c r="C179" s="325" t="str">
        <x:f>IF($A179="","",Invoices!$D179)</x:f>
      </x:c>
      <x:c r="D179" s="327" t="str">
        <x:f>IF($A179="","",Invoices!$B179)</x:f>
      </x:c>
      <x:c r="E179" s="327" t="str">
        <x:f>IF($A179="","",Invoices!$R179)</x:f>
      </x:c>
      <x:c r="F179" s="329" t="str">
        <x:f>IF($A179="","",Invoices!$L179)</x:f>
      </x:c>
      <x:c r="G179" s="329" t="str">
        <x:f>IF($A179="","",Invoices!$G179)</x:f>
      </x:c>
      <x:c r="H179" s="329" t="str">
        <x:f>IF($A179="","",Invoices!$Q179)</x:f>
      </x:c>
      <x:c r="I179" s="325" t="str">
        <x:f>IF($A179="","",Invoices!$S179)</x:f>
      </x:c>
      <x:c r="J179" s="325" t="str">
        <x:f>IF($A179="","",Invoices!$T179)</x:f>
      </x:c>
      <x:c r="K179" s="325" t="str">
        <x:f>IF($A179="","",Invoices!$U179)</x:f>
      </x:c>
      <x:c r="L179" s="325" t="str">
        <x:f>IF($A179="","",IF($H179&lt;=0,"Closed",IF($K179="Current","Monitor",IF($K179="1-30","Follow up",IF($K179="31-60","Escalate",IF($K179="61-90","Urgent","Immediate action"))))))</x:f>
      </x:c>
      <x:c r="M179" s="325" t="str">
        <x:f>IF($A179="","",Invoices!$W179)</x:f>
      </x:c>
      <x:c r="N179" s="325" t="str">
        <x:f>IF($A179="","",LOWER($A179&amp;" "&amp;$B179&amp;" "&amp;$C179&amp;" "&amp;$I179&amp;" "&amp;$K179&amp;" "&amp;$L179))</x:f>
      </x:c>
    </x:row>
    <x:row r="180">
      <x:c r="A180" s="325" t="str">
        <x:f>IF(Invoices!$A180="","",Invoices!$A180)</x:f>
      </x:c>
      <x:c r="B180" s="325" t="str">
        <x:f>IF($A180="","",Invoices!$C180)</x:f>
      </x:c>
      <x:c r="C180" s="325" t="str">
        <x:f>IF($A180="","",Invoices!$D180)</x:f>
      </x:c>
      <x:c r="D180" s="327" t="str">
        <x:f>IF($A180="","",Invoices!$B180)</x:f>
      </x:c>
      <x:c r="E180" s="327" t="str">
        <x:f>IF($A180="","",Invoices!$R180)</x:f>
      </x:c>
      <x:c r="F180" s="329" t="str">
        <x:f>IF($A180="","",Invoices!$L180)</x:f>
      </x:c>
      <x:c r="G180" s="329" t="str">
        <x:f>IF($A180="","",Invoices!$G180)</x:f>
      </x:c>
      <x:c r="H180" s="329" t="str">
        <x:f>IF($A180="","",Invoices!$Q180)</x:f>
      </x:c>
      <x:c r="I180" s="325" t="str">
        <x:f>IF($A180="","",Invoices!$S180)</x:f>
      </x:c>
      <x:c r="J180" s="325" t="str">
        <x:f>IF($A180="","",Invoices!$T180)</x:f>
      </x:c>
      <x:c r="K180" s="325" t="str">
        <x:f>IF($A180="","",Invoices!$U180)</x:f>
      </x:c>
      <x:c r="L180" s="325" t="str">
        <x:f>IF($A180="","",IF($H180&lt;=0,"Closed",IF($K180="Current","Monitor",IF($K180="1-30","Follow up",IF($K180="31-60","Escalate",IF($K180="61-90","Urgent","Immediate action"))))))</x:f>
      </x:c>
      <x:c r="M180" s="325" t="str">
        <x:f>IF($A180="","",Invoices!$W180)</x:f>
      </x:c>
      <x:c r="N180" s="325" t="str">
        <x:f>IF($A180="","",LOWER($A180&amp;" "&amp;$B180&amp;" "&amp;$C180&amp;" "&amp;$I180&amp;" "&amp;$K180&amp;" "&amp;$L180))</x:f>
      </x:c>
    </x:row>
    <x:row r="181">
      <x:c r="A181" s="325" t="str">
        <x:f>IF(Invoices!$A181="","",Invoices!$A181)</x:f>
      </x:c>
      <x:c r="B181" s="325" t="str">
        <x:f>IF($A181="","",Invoices!$C181)</x:f>
      </x:c>
      <x:c r="C181" s="325" t="str">
        <x:f>IF($A181="","",Invoices!$D181)</x:f>
      </x:c>
      <x:c r="D181" s="327" t="str">
        <x:f>IF($A181="","",Invoices!$B181)</x:f>
      </x:c>
      <x:c r="E181" s="327" t="str">
        <x:f>IF($A181="","",Invoices!$R181)</x:f>
      </x:c>
      <x:c r="F181" s="329" t="str">
        <x:f>IF($A181="","",Invoices!$L181)</x:f>
      </x:c>
      <x:c r="G181" s="329" t="str">
        <x:f>IF($A181="","",Invoices!$G181)</x:f>
      </x:c>
      <x:c r="H181" s="329" t="str">
        <x:f>IF($A181="","",Invoices!$Q181)</x:f>
      </x:c>
      <x:c r="I181" s="325" t="str">
        <x:f>IF($A181="","",Invoices!$S181)</x:f>
      </x:c>
      <x:c r="J181" s="325" t="str">
        <x:f>IF($A181="","",Invoices!$T181)</x:f>
      </x:c>
      <x:c r="K181" s="325" t="str">
        <x:f>IF($A181="","",Invoices!$U181)</x:f>
      </x:c>
      <x:c r="L181" s="325" t="str">
        <x:f>IF($A181="","",IF($H181&lt;=0,"Closed",IF($K181="Current","Monitor",IF($K181="1-30","Follow up",IF($K181="31-60","Escalate",IF($K181="61-90","Urgent","Immediate action"))))))</x:f>
      </x:c>
      <x:c r="M181" s="325" t="str">
        <x:f>IF($A181="","",Invoices!$W181)</x:f>
      </x:c>
      <x:c r="N181" s="325" t="str">
        <x:f>IF($A181="","",LOWER($A181&amp;" "&amp;$B181&amp;" "&amp;$C181&amp;" "&amp;$I181&amp;" "&amp;$K181&amp;" "&amp;$L181))</x:f>
      </x:c>
    </x:row>
    <x:row r="182">
      <x:c r="A182" s="325" t="str">
        <x:f>IF(Invoices!$A182="","",Invoices!$A182)</x:f>
      </x:c>
      <x:c r="B182" s="325" t="str">
        <x:f>IF($A182="","",Invoices!$C182)</x:f>
      </x:c>
      <x:c r="C182" s="325" t="str">
        <x:f>IF($A182="","",Invoices!$D182)</x:f>
      </x:c>
      <x:c r="D182" s="327" t="str">
        <x:f>IF($A182="","",Invoices!$B182)</x:f>
      </x:c>
      <x:c r="E182" s="327" t="str">
        <x:f>IF($A182="","",Invoices!$R182)</x:f>
      </x:c>
      <x:c r="F182" s="329" t="str">
        <x:f>IF($A182="","",Invoices!$L182)</x:f>
      </x:c>
      <x:c r="G182" s="329" t="str">
        <x:f>IF($A182="","",Invoices!$G182)</x:f>
      </x:c>
      <x:c r="H182" s="329" t="str">
        <x:f>IF($A182="","",Invoices!$Q182)</x:f>
      </x:c>
      <x:c r="I182" s="325" t="str">
        <x:f>IF($A182="","",Invoices!$S182)</x:f>
      </x:c>
      <x:c r="J182" s="325" t="str">
        <x:f>IF($A182="","",Invoices!$T182)</x:f>
      </x:c>
      <x:c r="K182" s="325" t="str">
        <x:f>IF($A182="","",Invoices!$U182)</x:f>
      </x:c>
      <x:c r="L182" s="325" t="str">
        <x:f>IF($A182="","",IF($H182&lt;=0,"Closed",IF($K182="Current","Monitor",IF($K182="1-30","Follow up",IF($K182="31-60","Escalate",IF($K182="61-90","Urgent","Immediate action"))))))</x:f>
      </x:c>
      <x:c r="M182" s="325" t="str">
        <x:f>IF($A182="","",Invoices!$W182)</x:f>
      </x:c>
      <x:c r="N182" s="325" t="str">
        <x:f>IF($A182="","",LOWER($A182&amp;" "&amp;$B182&amp;" "&amp;$C182&amp;" "&amp;$I182&amp;" "&amp;$K182&amp;" "&amp;$L182))</x:f>
      </x:c>
    </x:row>
    <x:row r="183">
      <x:c r="A183" s="325" t="str">
        <x:f>IF(Invoices!$A183="","",Invoices!$A183)</x:f>
      </x:c>
      <x:c r="B183" s="325" t="str">
        <x:f>IF($A183="","",Invoices!$C183)</x:f>
      </x:c>
      <x:c r="C183" s="325" t="str">
        <x:f>IF($A183="","",Invoices!$D183)</x:f>
      </x:c>
      <x:c r="D183" s="327" t="str">
        <x:f>IF($A183="","",Invoices!$B183)</x:f>
      </x:c>
      <x:c r="E183" s="327" t="str">
        <x:f>IF($A183="","",Invoices!$R183)</x:f>
      </x:c>
      <x:c r="F183" s="329" t="str">
        <x:f>IF($A183="","",Invoices!$L183)</x:f>
      </x:c>
      <x:c r="G183" s="329" t="str">
        <x:f>IF($A183="","",Invoices!$G183)</x:f>
      </x:c>
      <x:c r="H183" s="329" t="str">
        <x:f>IF($A183="","",Invoices!$Q183)</x:f>
      </x:c>
      <x:c r="I183" s="325" t="str">
        <x:f>IF($A183="","",Invoices!$S183)</x:f>
      </x:c>
      <x:c r="J183" s="325" t="str">
        <x:f>IF($A183="","",Invoices!$T183)</x:f>
      </x:c>
      <x:c r="K183" s="325" t="str">
        <x:f>IF($A183="","",Invoices!$U183)</x:f>
      </x:c>
      <x:c r="L183" s="325" t="str">
        <x:f>IF($A183="","",IF($H183&lt;=0,"Closed",IF($K183="Current","Monitor",IF($K183="1-30","Follow up",IF($K183="31-60","Escalate",IF($K183="61-90","Urgent","Immediate action"))))))</x:f>
      </x:c>
      <x:c r="M183" s="325" t="str">
        <x:f>IF($A183="","",Invoices!$W183)</x:f>
      </x:c>
      <x:c r="N183" s="325" t="str">
        <x:f>IF($A183="","",LOWER($A183&amp;" "&amp;$B183&amp;" "&amp;$C183&amp;" "&amp;$I183&amp;" "&amp;$K183&amp;" "&amp;$L183))</x:f>
      </x:c>
    </x:row>
    <x:row r="184">
      <x:c r="A184" s="325" t="str">
        <x:f>IF(Invoices!$A184="","",Invoices!$A184)</x:f>
      </x:c>
      <x:c r="B184" s="325" t="str">
        <x:f>IF($A184="","",Invoices!$C184)</x:f>
      </x:c>
      <x:c r="C184" s="325" t="str">
        <x:f>IF($A184="","",Invoices!$D184)</x:f>
      </x:c>
      <x:c r="D184" s="327" t="str">
        <x:f>IF($A184="","",Invoices!$B184)</x:f>
      </x:c>
      <x:c r="E184" s="327" t="str">
        <x:f>IF($A184="","",Invoices!$R184)</x:f>
      </x:c>
      <x:c r="F184" s="329" t="str">
        <x:f>IF($A184="","",Invoices!$L184)</x:f>
      </x:c>
      <x:c r="G184" s="329" t="str">
        <x:f>IF($A184="","",Invoices!$G184)</x:f>
      </x:c>
      <x:c r="H184" s="329" t="str">
        <x:f>IF($A184="","",Invoices!$Q184)</x:f>
      </x:c>
      <x:c r="I184" s="325" t="str">
        <x:f>IF($A184="","",Invoices!$S184)</x:f>
      </x:c>
      <x:c r="J184" s="325" t="str">
        <x:f>IF($A184="","",Invoices!$T184)</x:f>
      </x:c>
      <x:c r="K184" s="325" t="str">
        <x:f>IF($A184="","",Invoices!$U184)</x:f>
      </x:c>
      <x:c r="L184" s="325" t="str">
        <x:f>IF($A184="","",IF($H184&lt;=0,"Closed",IF($K184="Current","Monitor",IF($K184="1-30","Follow up",IF($K184="31-60","Escalate",IF($K184="61-90","Urgent","Immediate action"))))))</x:f>
      </x:c>
      <x:c r="M184" s="325" t="str">
        <x:f>IF($A184="","",Invoices!$W184)</x:f>
      </x:c>
      <x:c r="N184" s="325" t="str">
        <x:f>IF($A184="","",LOWER($A184&amp;" "&amp;$B184&amp;" "&amp;$C184&amp;" "&amp;$I184&amp;" "&amp;$K184&amp;" "&amp;$L184))</x:f>
      </x:c>
    </x:row>
    <x:row r="185">
      <x:c r="A185" s="325" t="str">
        <x:f>IF(Invoices!$A185="","",Invoices!$A185)</x:f>
      </x:c>
      <x:c r="B185" s="325" t="str">
        <x:f>IF($A185="","",Invoices!$C185)</x:f>
      </x:c>
      <x:c r="C185" s="325" t="str">
        <x:f>IF($A185="","",Invoices!$D185)</x:f>
      </x:c>
      <x:c r="D185" s="327" t="str">
        <x:f>IF($A185="","",Invoices!$B185)</x:f>
      </x:c>
      <x:c r="E185" s="327" t="str">
        <x:f>IF($A185="","",Invoices!$R185)</x:f>
      </x:c>
      <x:c r="F185" s="329" t="str">
        <x:f>IF($A185="","",Invoices!$L185)</x:f>
      </x:c>
      <x:c r="G185" s="329" t="str">
        <x:f>IF($A185="","",Invoices!$G185)</x:f>
      </x:c>
      <x:c r="H185" s="329" t="str">
        <x:f>IF($A185="","",Invoices!$Q185)</x:f>
      </x:c>
      <x:c r="I185" s="325" t="str">
        <x:f>IF($A185="","",Invoices!$S185)</x:f>
      </x:c>
      <x:c r="J185" s="325" t="str">
        <x:f>IF($A185="","",Invoices!$T185)</x:f>
      </x:c>
      <x:c r="K185" s="325" t="str">
        <x:f>IF($A185="","",Invoices!$U185)</x:f>
      </x:c>
      <x:c r="L185" s="325" t="str">
        <x:f>IF($A185="","",IF($H185&lt;=0,"Closed",IF($K185="Current","Monitor",IF($K185="1-30","Follow up",IF($K185="31-60","Escalate",IF($K185="61-90","Urgent","Immediate action"))))))</x:f>
      </x:c>
      <x:c r="M185" s="325" t="str">
        <x:f>IF($A185="","",Invoices!$W185)</x:f>
      </x:c>
      <x:c r="N185" s="325" t="str">
        <x:f>IF($A185="","",LOWER($A185&amp;" "&amp;$B185&amp;" "&amp;$C185&amp;" "&amp;$I185&amp;" "&amp;$K185&amp;" "&amp;$L185))</x:f>
      </x:c>
    </x:row>
    <x:row r="186">
      <x:c r="A186" s="325" t="str">
        <x:f>IF(Invoices!$A186="","",Invoices!$A186)</x:f>
      </x:c>
      <x:c r="B186" s="325" t="str">
        <x:f>IF($A186="","",Invoices!$C186)</x:f>
      </x:c>
      <x:c r="C186" s="325" t="str">
        <x:f>IF($A186="","",Invoices!$D186)</x:f>
      </x:c>
      <x:c r="D186" s="327" t="str">
        <x:f>IF($A186="","",Invoices!$B186)</x:f>
      </x:c>
      <x:c r="E186" s="327" t="str">
        <x:f>IF($A186="","",Invoices!$R186)</x:f>
      </x:c>
      <x:c r="F186" s="329" t="str">
        <x:f>IF($A186="","",Invoices!$L186)</x:f>
      </x:c>
      <x:c r="G186" s="329" t="str">
        <x:f>IF($A186="","",Invoices!$G186)</x:f>
      </x:c>
      <x:c r="H186" s="329" t="str">
        <x:f>IF($A186="","",Invoices!$Q186)</x:f>
      </x:c>
      <x:c r="I186" s="325" t="str">
        <x:f>IF($A186="","",Invoices!$S186)</x:f>
      </x:c>
      <x:c r="J186" s="325" t="str">
        <x:f>IF($A186="","",Invoices!$T186)</x:f>
      </x:c>
      <x:c r="K186" s="325" t="str">
        <x:f>IF($A186="","",Invoices!$U186)</x:f>
      </x:c>
      <x:c r="L186" s="325" t="str">
        <x:f>IF($A186="","",IF($H186&lt;=0,"Closed",IF($K186="Current","Monitor",IF($K186="1-30","Follow up",IF($K186="31-60","Escalate",IF($K186="61-90","Urgent","Immediate action"))))))</x:f>
      </x:c>
      <x:c r="M186" s="325" t="str">
        <x:f>IF($A186="","",Invoices!$W186)</x:f>
      </x:c>
      <x:c r="N186" s="325" t="str">
        <x:f>IF($A186="","",LOWER($A186&amp;" "&amp;$B186&amp;" "&amp;$C186&amp;" "&amp;$I186&amp;" "&amp;$K186&amp;" "&amp;$L186))</x:f>
      </x:c>
    </x:row>
    <x:row r="187">
      <x:c r="A187" s="325" t="str">
        <x:f>IF(Invoices!$A187="","",Invoices!$A187)</x:f>
      </x:c>
      <x:c r="B187" s="325" t="str">
        <x:f>IF($A187="","",Invoices!$C187)</x:f>
      </x:c>
      <x:c r="C187" s="325" t="str">
        <x:f>IF($A187="","",Invoices!$D187)</x:f>
      </x:c>
      <x:c r="D187" s="327" t="str">
        <x:f>IF($A187="","",Invoices!$B187)</x:f>
      </x:c>
      <x:c r="E187" s="327" t="str">
        <x:f>IF($A187="","",Invoices!$R187)</x:f>
      </x:c>
      <x:c r="F187" s="329" t="str">
        <x:f>IF($A187="","",Invoices!$L187)</x:f>
      </x:c>
      <x:c r="G187" s="329" t="str">
        <x:f>IF($A187="","",Invoices!$G187)</x:f>
      </x:c>
      <x:c r="H187" s="329" t="str">
        <x:f>IF($A187="","",Invoices!$Q187)</x:f>
      </x:c>
      <x:c r="I187" s="325" t="str">
        <x:f>IF($A187="","",Invoices!$S187)</x:f>
      </x:c>
      <x:c r="J187" s="325" t="str">
        <x:f>IF($A187="","",Invoices!$T187)</x:f>
      </x:c>
      <x:c r="K187" s="325" t="str">
        <x:f>IF($A187="","",Invoices!$U187)</x:f>
      </x:c>
      <x:c r="L187" s="325" t="str">
        <x:f>IF($A187="","",IF($H187&lt;=0,"Closed",IF($K187="Current","Monitor",IF($K187="1-30","Follow up",IF($K187="31-60","Escalate",IF($K187="61-90","Urgent","Immediate action"))))))</x:f>
      </x:c>
      <x:c r="M187" s="325" t="str">
        <x:f>IF($A187="","",Invoices!$W187)</x:f>
      </x:c>
      <x:c r="N187" s="325" t="str">
        <x:f>IF($A187="","",LOWER($A187&amp;" "&amp;$B187&amp;" "&amp;$C187&amp;" "&amp;$I187&amp;" "&amp;$K187&amp;" "&amp;$L187))</x:f>
      </x:c>
    </x:row>
    <x:row r="188">
      <x:c r="A188" s="325" t="str">
        <x:f>IF(Invoices!$A188="","",Invoices!$A188)</x:f>
      </x:c>
      <x:c r="B188" s="325" t="str">
        <x:f>IF($A188="","",Invoices!$C188)</x:f>
      </x:c>
      <x:c r="C188" s="325" t="str">
        <x:f>IF($A188="","",Invoices!$D188)</x:f>
      </x:c>
      <x:c r="D188" s="327" t="str">
        <x:f>IF($A188="","",Invoices!$B188)</x:f>
      </x:c>
      <x:c r="E188" s="327" t="str">
        <x:f>IF($A188="","",Invoices!$R188)</x:f>
      </x:c>
      <x:c r="F188" s="329" t="str">
        <x:f>IF($A188="","",Invoices!$L188)</x:f>
      </x:c>
      <x:c r="G188" s="329" t="str">
        <x:f>IF($A188="","",Invoices!$G188)</x:f>
      </x:c>
      <x:c r="H188" s="329" t="str">
        <x:f>IF($A188="","",Invoices!$Q188)</x:f>
      </x:c>
      <x:c r="I188" s="325" t="str">
        <x:f>IF($A188="","",Invoices!$S188)</x:f>
      </x:c>
      <x:c r="J188" s="325" t="str">
        <x:f>IF($A188="","",Invoices!$T188)</x:f>
      </x:c>
      <x:c r="K188" s="325" t="str">
        <x:f>IF($A188="","",Invoices!$U188)</x:f>
      </x:c>
      <x:c r="L188" s="325" t="str">
        <x:f>IF($A188="","",IF($H188&lt;=0,"Closed",IF($K188="Current","Monitor",IF($K188="1-30","Follow up",IF($K188="31-60","Escalate",IF($K188="61-90","Urgent","Immediate action"))))))</x:f>
      </x:c>
      <x:c r="M188" s="325" t="str">
        <x:f>IF($A188="","",Invoices!$W188)</x:f>
      </x:c>
      <x:c r="N188" s="325" t="str">
        <x:f>IF($A188="","",LOWER($A188&amp;" "&amp;$B188&amp;" "&amp;$C188&amp;" "&amp;$I188&amp;" "&amp;$K188&amp;" "&amp;$L188))</x:f>
      </x:c>
    </x:row>
    <x:row r="189">
      <x:c r="A189" s="325" t="str">
        <x:f>IF(Invoices!$A189="","",Invoices!$A189)</x:f>
      </x:c>
      <x:c r="B189" s="325" t="str">
        <x:f>IF($A189="","",Invoices!$C189)</x:f>
      </x:c>
      <x:c r="C189" s="325" t="str">
        <x:f>IF($A189="","",Invoices!$D189)</x:f>
      </x:c>
      <x:c r="D189" s="327" t="str">
        <x:f>IF($A189="","",Invoices!$B189)</x:f>
      </x:c>
      <x:c r="E189" s="327" t="str">
        <x:f>IF($A189="","",Invoices!$R189)</x:f>
      </x:c>
      <x:c r="F189" s="329" t="str">
        <x:f>IF($A189="","",Invoices!$L189)</x:f>
      </x:c>
      <x:c r="G189" s="329" t="str">
        <x:f>IF($A189="","",Invoices!$G189)</x:f>
      </x:c>
      <x:c r="H189" s="329" t="str">
        <x:f>IF($A189="","",Invoices!$Q189)</x:f>
      </x:c>
      <x:c r="I189" s="325" t="str">
        <x:f>IF($A189="","",Invoices!$S189)</x:f>
      </x:c>
      <x:c r="J189" s="325" t="str">
        <x:f>IF($A189="","",Invoices!$T189)</x:f>
      </x:c>
      <x:c r="K189" s="325" t="str">
        <x:f>IF($A189="","",Invoices!$U189)</x:f>
      </x:c>
      <x:c r="L189" s="325" t="str">
        <x:f>IF($A189="","",IF($H189&lt;=0,"Closed",IF($K189="Current","Monitor",IF($K189="1-30","Follow up",IF($K189="31-60","Escalate",IF($K189="61-90","Urgent","Immediate action"))))))</x:f>
      </x:c>
      <x:c r="M189" s="325" t="str">
        <x:f>IF($A189="","",Invoices!$W189)</x:f>
      </x:c>
      <x:c r="N189" s="325" t="str">
        <x:f>IF($A189="","",LOWER($A189&amp;" "&amp;$B189&amp;" "&amp;$C189&amp;" "&amp;$I189&amp;" "&amp;$K189&amp;" "&amp;$L189))</x:f>
      </x:c>
    </x:row>
    <x:row r="190">
      <x:c r="A190" s="325" t="str">
        <x:f>IF(Invoices!$A190="","",Invoices!$A190)</x:f>
      </x:c>
      <x:c r="B190" s="325" t="str">
        <x:f>IF($A190="","",Invoices!$C190)</x:f>
      </x:c>
      <x:c r="C190" s="325" t="str">
        <x:f>IF($A190="","",Invoices!$D190)</x:f>
      </x:c>
      <x:c r="D190" s="327" t="str">
        <x:f>IF($A190="","",Invoices!$B190)</x:f>
      </x:c>
      <x:c r="E190" s="327" t="str">
        <x:f>IF($A190="","",Invoices!$R190)</x:f>
      </x:c>
      <x:c r="F190" s="329" t="str">
        <x:f>IF($A190="","",Invoices!$L190)</x:f>
      </x:c>
      <x:c r="G190" s="329" t="str">
        <x:f>IF($A190="","",Invoices!$G190)</x:f>
      </x:c>
      <x:c r="H190" s="329" t="str">
        <x:f>IF($A190="","",Invoices!$Q190)</x:f>
      </x:c>
      <x:c r="I190" s="325" t="str">
        <x:f>IF($A190="","",Invoices!$S190)</x:f>
      </x:c>
      <x:c r="J190" s="325" t="str">
        <x:f>IF($A190="","",Invoices!$T190)</x:f>
      </x:c>
      <x:c r="K190" s="325" t="str">
        <x:f>IF($A190="","",Invoices!$U190)</x:f>
      </x:c>
      <x:c r="L190" s="325" t="str">
        <x:f>IF($A190="","",IF($H190&lt;=0,"Closed",IF($K190="Current","Monitor",IF($K190="1-30","Follow up",IF($K190="31-60","Escalate",IF($K190="61-90","Urgent","Immediate action"))))))</x:f>
      </x:c>
      <x:c r="M190" s="325" t="str">
        <x:f>IF($A190="","",Invoices!$W190)</x:f>
      </x:c>
      <x:c r="N190" s="325" t="str">
        <x:f>IF($A190="","",LOWER($A190&amp;" "&amp;$B190&amp;" "&amp;$C190&amp;" "&amp;$I190&amp;" "&amp;$K190&amp;" "&amp;$L190))</x:f>
      </x:c>
    </x:row>
    <x:row r="191">
      <x:c r="A191" s="325" t="str">
        <x:f>IF(Invoices!$A191="","",Invoices!$A191)</x:f>
      </x:c>
      <x:c r="B191" s="325" t="str">
        <x:f>IF($A191="","",Invoices!$C191)</x:f>
      </x:c>
      <x:c r="C191" s="325" t="str">
        <x:f>IF($A191="","",Invoices!$D191)</x:f>
      </x:c>
      <x:c r="D191" s="327" t="str">
        <x:f>IF($A191="","",Invoices!$B191)</x:f>
      </x:c>
      <x:c r="E191" s="327" t="str">
        <x:f>IF($A191="","",Invoices!$R191)</x:f>
      </x:c>
      <x:c r="F191" s="329" t="str">
        <x:f>IF($A191="","",Invoices!$L191)</x:f>
      </x:c>
      <x:c r="G191" s="329" t="str">
        <x:f>IF($A191="","",Invoices!$G191)</x:f>
      </x:c>
      <x:c r="H191" s="329" t="str">
        <x:f>IF($A191="","",Invoices!$Q191)</x:f>
      </x:c>
      <x:c r="I191" s="325" t="str">
        <x:f>IF($A191="","",Invoices!$S191)</x:f>
      </x:c>
      <x:c r="J191" s="325" t="str">
        <x:f>IF($A191="","",Invoices!$T191)</x:f>
      </x:c>
      <x:c r="K191" s="325" t="str">
        <x:f>IF($A191="","",Invoices!$U191)</x:f>
      </x:c>
      <x:c r="L191" s="325" t="str">
        <x:f>IF($A191="","",IF($H191&lt;=0,"Closed",IF($K191="Current","Monitor",IF($K191="1-30","Follow up",IF($K191="31-60","Escalate",IF($K191="61-90","Urgent","Immediate action"))))))</x:f>
      </x:c>
      <x:c r="M191" s="325" t="str">
        <x:f>IF($A191="","",Invoices!$W191)</x:f>
      </x:c>
      <x:c r="N191" s="325" t="str">
        <x:f>IF($A191="","",LOWER($A191&amp;" "&amp;$B191&amp;" "&amp;$C191&amp;" "&amp;$I191&amp;" "&amp;$K191&amp;" "&amp;$L191))</x:f>
      </x:c>
    </x:row>
    <x:row r="192">
      <x:c r="A192" s="325" t="str">
        <x:f>IF(Invoices!$A192="","",Invoices!$A192)</x:f>
      </x:c>
      <x:c r="B192" s="325" t="str">
        <x:f>IF($A192="","",Invoices!$C192)</x:f>
      </x:c>
      <x:c r="C192" s="325" t="str">
        <x:f>IF($A192="","",Invoices!$D192)</x:f>
      </x:c>
      <x:c r="D192" s="327" t="str">
        <x:f>IF($A192="","",Invoices!$B192)</x:f>
      </x:c>
      <x:c r="E192" s="327" t="str">
        <x:f>IF($A192="","",Invoices!$R192)</x:f>
      </x:c>
      <x:c r="F192" s="329" t="str">
        <x:f>IF($A192="","",Invoices!$L192)</x:f>
      </x:c>
      <x:c r="G192" s="329" t="str">
        <x:f>IF($A192="","",Invoices!$G192)</x:f>
      </x:c>
      <x:c r="H192" s="329" t="str">
        <x:f>IF($A192="","",Invoices!$Q192)</x:f>
      </x:c>
      <x:c r="I192" s="325" t="str">
        <x:f>IF($A192="","",Invoices!$S192)</x:f>
      </x:c>
      <x:c r="J192" s="325" t="str">
        <x:f>IF($A192="","",Invoices!$T192)</x:f>
      </x:c>
      <x:c r="K192" s="325" t="str">
        <x:f>IF($A192="","",Invoices!$U192)</x:f>
      </x:c>
      <x:c r="L192" s="325" t="str">
        <x:f>IF($A192="","",IF($H192&lt;=0,"Closed",IF($K192="Current","Monitor",IF($K192="1-30","Follow up",IF($K192="31-60","Escalate",IF($K192="61-90","Urgent","Immediate action"))))))</x:f>
      </x:c>
      <x:c r="M192" s="325" t="str">
        <x:f>IF($A192="","",Invoices!$W192)</x:f>
      </x:c>
      <x:c r="N192" s="325" t="str">
        <x:f>IF($A192="","",LOWER($A192&amp;" "&amp;$B192&amp;" "&amp;$C192&amp;" "&amp;$I192&amp;" "&amp;$K192&amp;" "&amp;$L192))</x:f>
      </x:c>
    </x:row>
    <x:row r="193">
      <x:c r="A193" s="325" t="str">
        <x:f>IF(Invoices!$A193="","",Invoices!$A193)</x:f>
      </x:c>
      <x:c r="B193" s="325" t="str">
        <x:f>IF($A193="","",Invoices!$C193)</x:f>
      </x:c>
      <x:c r="C193" s="325" t="str">
        <x:f>IF($A193="","",Invoices!$D193)</x:f>
      </x:c>
      <x:c r="D193" s="327" t="str">
        <x:f>IF($A193="","",Invoices!$B193)</x:f>
      </x:c>
      <x:c r="E193" s="327" t="str">
        <x:f>IF($A193="","",Invoices!$R193)</x:f>
      </x:c>
      <x:c r="F193" s="329" t="str">
        <x:f>IF($A193="","",Invoices!$L193)</x:f>
      </x:c>
      <x:c r="G193" s="329" t="str">
        <x:f>IF($A193="","",Invoices!$G193)</x:f>
      </x:c>
      <x:c r="H193" s="329" t="str">
        <x:f>IF($A193="","",Invoices!$Q193)</x:f>
      </x:c>
      <x:c r="I193" s="325" t="str">
        <x:f>IF($A193="","",Invoices!$S193)</x:f>
      </x:c>
      <x:c r="J193" s="325" t="str">
        <x:f>IF($A193="","",Invoices!$T193)</x:f>
      </x:c>
      <x:c r="K193" s="325" t="str">
        <x:f>IF($A193="","",Invoices!$U193)</x:f>
      </x:c>
      <x:c r="L193" s="325" t="str">
        <x:f>IF($A193="","",IF($H193&lt;=0,"Closed",IF($K193="Current","Monitor",IF($K193="1-30","Follow up",IF($K193="31-60","Escalate",IF($K193="61-90","Urgent","Immediate action"))))))</x:f>
      </x:c>
      <x:c r="M193" s="325" t="str">
        <x:f>IF($A193="","",Invoices!$W193)</x:f>
      </x:c>
      <x:c r="N193" s="325" t="str">
        <x:f>IF($A193="","",LOWER($A193&amp;" "&amp;$B193&amp;" "&amp;$C193&amp;" "&amp;$I193&amp;" "&amp;$K193&amp;" "&amp;$L193))</x:f>
      </x:c>
    </x:row>
    <x:row r="194">
      <x:c r="A194" s="325" t="str">
        <x:f>IF(Invoices!$A194="","",Invoices!$A194)</x:f>
      </x:c>
      <x:c r="B194" s="325" t="str">
        <x:f>IF($A194="","",Invoices!$C194)</x:f>
      </x:c>
      <x:c r="C194" s="325" t="str">
        <x:f>IF($A194="","",Invoices!$D194)</x:f>
      </x:c>
      <x:c r="D194" s="327" t="str">
        <x:f>IF($A194="","",Invoices!$B194)</x:f>
      </x:c>
      <x:c r="E194" s="327" t="str">
        <x:f>IF($A194="","",Invoices!$R194)</x:f>
      </x:c>
      <x:c r="F194" s="329" t="str">
        <x:f>IF($A194="","",Invoices!$L194)</x:f>
      </x:c>
      <x:c r="G194" s="329" t="str">
        <x:f>IF($A194="","",Invoices!$G194)</x:f>
      </x:c>
      <x:c r="H194" s="329" t="str">
        <x:f>IF($A194="","",Invoices!$Q194)</x:f>
      </x:c>
      <x:c r="I194" s="325" t="str">
        <x:f>IF($A194="","",Invoices!$S194)</x:f>
      </x:c>
      <x:c r="J194" s="325" t="str">
        <x:f>IF($A194="","",Invoices!$T194)</x:f>
      </x:c>
      <x:c r="K194" s="325" t="str">
        <x:f>IF($A194="","",Invoices!$U194)</x:f>
      </x:c>
      <x:c r="L194" s="325" t="str">
        <x:f>IF($A194="","",IF($H194&lt;=0,"Closed",IF($K194="Current","Monitor",IF($K194="1-30","Follow up",IF($K194="31-60","Escalate",IF($K194="61-90","Urgent","Immediate action"))))))</x:f>
      </x:c>
      <x:c r="M194" s="325" t="str">
        <x:f>IF($A194="","",Invoices!$W194)</x:f>
      </x:c>
      <x:c r="N194" s="325" t="str">
        <x:f>IF($A194="","",LOWER($A194&amp;" "&amp;$B194&amp;" "&amp;$C194&amp;" "&amp;$I194&amp;" "&amp;$K194&amp;" "&amp;$L194))</x:f>
      </x:c>
    </x:row>
    <x:row r="195">
      <x:c r="A195" s="325" t="str">
        <x:f>IF(Invoices!$A195="","",Invoices!$A195)</x:f>
      </x:c>
      <x:c r="B195" s="325" t="str">
        <x:f>IF($A195="","",Invoices!$C195)</x:f>
      </x:c>
      <x:c r="C195" s="325" t="str">
        <x:f>IF($A195="","",Invoices!$D195)</x:f>
      </x:c>
      <x:c r="D195" s="327" t="str">
        <x:f>IF($A195="","",Invoices!$B195)</x:f>
      </x:c>
      <x:c r="E195" s="327" t="str">
        <x:f>IF($A195="","",Invoices!$R195)</x:f>
      </x:c>
      <x:c r="F195" s="329" t="str">
        <x:f>IF($A195="","",Invoices!$L195)</x:f>
      </x:c>
      <x:c r="G195" s="329" t="str">
        <x:f>IF($A195="","",Invoices!$G195)</x:f>
      </x:c>
      <x:c r="H195" s="329" t="str">
        <x:f>IF($A195="","",Invoices!$Q195)</x:f>
      </x:c>
      <x:c r="I195" s="325" t="str">
        <x:f>IF($A195="","",Invoices!$S195)</x:f>
      </x:c>
      <x:c r="J195" s="325" t="str">
        <x:f>IF($A195="","",Invoices!$T195)</x:f>
      </x:c>
      <x:c r="K195" s="325" t="str">
        <x:f>IF($A195="","",Invoices!$U195)</x:f>
      </x:c>
      <x:c r="L195" s="325" t="str">
        <x:f>IF($A195="","",IF($H195&lt;=0,"Closed",IF($K195="Current","Monitor",IF($K195="1-30","Follow up",IF($K195="31-60","Escalate",IF($K195="61-90","Urgent","Immediate action"))))))</x:f>
      </x:c>
      <x:c r="M195" s="325" t="str">
        <x:f>IF($A195="","",Invoices!$W195)</x:f>
      </x:c>
      <x:c r="N195" s="325" t="str">
        <x:f>IF($A195="","",LOWER($A195&amp;" "&amp;$B195&amp;" "&amp;$C195&amp;" "&amp;$I195&amp;" "&amp;$K195&amp;" "&amp;$L195))</x:f>
      </x:c>
    </x:row>
    <x:row r="196">
      <x:c r="A196" s="325" t="str">
        <x:f>IF(Invoices!$A196="","",Invoices!$A196)</x:f>
      </x:c>
      <x:c r="B196" s="325" t="str">
        <x:f>IF($A196="","",Invoices!$C196)</x:f>
      </x:c>
      <x:c r="C196" s="325" t="str">
        <x:f>IF($A196="","",Invoices!$D196)</x:f>
      </x:c>
      <x:c r="D196" s="327" t="str">
        <x:f>IF($A196="","",Invoices!$B196)</x:f>
      </x:c>
      <x:c r="E196" s="327" t="str">
        <x:f>IF($A196="","",Invoices!$R196)</x:f>
      </x:c>
      <x:c r="F196" s="329" t="str">
        <x:f>IF($A196="","",Invoices!$L196)</x:f>
      </x:c>
      <x:c r="G196" s="329" t="str">
        <x:f>IF($A196="","",Invoices!$G196)</x:f>
      </x:c>
      <x:c r="H196" s="329" t="str">
        <x:f>IF($A196="","",Invoices!$Q196)</x:f>
      </x:c>
      <x:c r="I196" s="325" t="str">
        <x:f>IF($A196="","",Invoices!$S196)</x:f>
      </x:c>
      <x:c r="J196" s="325" t="str">
        <x:f>IF($A196="","",Invoices!$T196)</x:f>
      </x:c>
      <x:c r="K196" s="325" t="str">
        <x:f>IF($A196="","",Invoices!$U196)</x:f>
      </x:c>
      <x:c r="L196" s="325" t="str">
        <x:f>IF($A196="","",IF($H196&lt;=0,"Closed",IF($K196="Current","Monitor",IF($K196="1-30","Follow up",IF($K196="31-60","Escalate",IF($K196="61-90","Urgent","Immediate action"))))))</x:f>
      </x:c>
      <x:c r="M196" s="325" t="str">
        <x:f>IF($A196="","",Invoices!$W196)</x:f>
      </x:c>
      <x:c r="N196" s="325" t="str">
        <x:f>IF($A196="","",LOWER($A196&amp;" "&amp;$B196&amp;" "&amp;$C196&amp;" "&amp;$I196&amp;" "&amp;$K196&amp;" "&amp;$L196))</x:f>
      </x:c>
    </x:row>
    <x:row r="197">
      <x:c r="A197" s="325" t="str">
        <x:f>IF(Invoices!$A197="","",Invoices!$A197)</x:f>
      </x:c>
      <x:c r="B197" s="325" t="str">
        <x:f>IF($A197="","",Invoices!$C197)</x:f>
      </x:c>
      <x:c r="C197" s="325" t="str">
        <x:f>IF($A197="","",Invoices!$D197)</x:f>
      </x:c>
      <x:c r="D197" s="327" t="str">
        <x:f>IF($A197="","",Invoices!$B197)</x:f>
      </x:c>
      <x:c r="E197" s="327" t="str">
        <x:f>IF($A197="","",Invoices!$R197)</x:f>
      </x:c>
      <x:c r="F197" s="329" t="str">
        <x:f>IF($A197="","",Invoices!$L197)</x:f>
      </x:c>
      <x:c r="G197" s="329" t="str">
        <x:f>IF($A197="","",Invoices!$G197)</x:f>
      </x:c>
      <x:c r="H197" s="329" t="str">
        <x:f>IF($A197="","",Invoices!$Q197)</x:f>
      </x:c>
      <x:c r="I197" s="325" t="str">
        <x:f>IF($A197="","",Invoices!$S197)</x:f>
      </x:c>
      <x:c r="J197" s="325" t="str">
        <x:f>IF($A197="","",Invoices!$T197)</x:f>
      </x:c>
      <x:c r="K197" s="325" t="str">
        <x:f>IF($A197="","",Invoices!$U197)</x:f>
      </x:c>
      <x:c r="L197" s="325" t="str">
        <x:f>IF($A197="","",IF($H197&lt;=0,"Closed",IF($K197="Current","Monitor",IF($K197="1-30","Follow up",IF($K197="31-60","Escalate",IF($K197="61-90","Urgent","Immediate action"))))))</x:f>
      </x:c>
      <x:c r="M197" s="325" t="str">
        <x:f>IF($A197="","",Invoices!$W197)</x:f>
      </x:c>
      <x:c r="N197" s="325" t="str">
        <x:f>IF($A197="","",LOWER($A197&amp;" "&amp;$B197&amp;" "&amp;$C197&amp;" "&amp;$I197&amp;" "&amp;$K197&amp;" "&amp;$L197))</x:f>
      </x:c>
    </x:row>
    <x:row r="198">
      <x:c r="A198" s="325" t="str">
        <x:f>IF(Invoices!$A198="","",Invoices!$A198)</x:f>
      </x:c>
      <x:c r="B198" s="325" t="str">
        <x:f>IF($A198="","",Invoices!$C198)</x:f>
      </x:c>
      <x:c r="C198" s="325" t="str">
        <x:f>IF($A198="","",Invoices!$D198)</x:f>
      </x:c>
      <x:c r="D198" s="327" t="str">
        <x:f>IF($A198="","",Invoices!$B198)</x:f>
      </x:c>
      <x:c r="E198" s="327" t="str">
        <x:f>IF($A198="","",Invoices!$R198)</x:f>
      </x:c>
      <x:c r="F198" s="329" t="str">
        <x:f>IF($A198="","",Invoices!$L198)</x:f>
      </x:c>
      <x:c r="G198" s="329" t="str">
        <x:f>IF($A198="","",Invoices!$G198)</x:f>
      </x:c>
      <x:c r="H198" s="329" t="str">
        <x:f>IF($A198="","",Invoices!$Q198)</x:f>
      </x:c>
      <x:c r="I198" s="325" t="str">
        <x:f>IF($A198="","",Invoices!$S198)</x:f>
      </x:c>
      <x:c r="J198" s="325" t="str">
        <x:f>IF($A198="","",Invoices!$T198)</x:f>
      </x:c>
      <x:c r="K198" s="325" t="str">
        <x:f>IF($A198="","",Invoices!$U198)</x:f>
      </x:c>
      <x:c r="L198" s="325" t="str">
        <x:f>IF($A198="","",IF($H198&lt;=0,"Closed",IF($K198="Current","Monitor",IF($K198="1-30","Follow up",IF($K198="31-60","Escalate",IF($K198="61-90","Urgent","Immediate action"))))))</x:f>
      </x:c>
      <x:c r="M198" s="325" t="str">
        <x:f>IF($A198="","",Invoices!$W198)</x:f>
      </x:c>
      <x:c r="N198" s="325" t="str">
        <x:f>IF($A198="","",LOWER($A198&amp;" "&amp;$B198&amp;" "&amp;$C198&amp;" "&amp;$I198&amp;" "&amp;$K198&amp;" "&amp;$L198))</x:f>
      </x:c>
    </x:row>
    <x:row r="199">
      <x:c r="A199" s="325" t="str">
        <x:f>IF(Invoices!$A199="","",Invoices!$A199)</x:f>
      </x:c>
      <x:c r="B199" s="325" t="str">
        <x:f>IF($A199="","",Invoices!$C199)</x:f>
      </x:c>
      <x:c r="C199" s="325" t="str">
        <x:f>IF($A199="","",Invoices!$D199)</x:f>
      </x:c>
      <x:c r="D199" s="327" t="str">
        <x:f>IF($A199="","",Invoices!$B199)</x:f>
      </x:c>
      <x:c r="E199" s="327" t="str">
        <x:f>IF($A199="","",Invoices!$R199)</x:f>
      </x:c>
      <x:c r="F199" s="329" t="str">
        <x:f>IF($A199="","",Invoices!$L199)</x:f>
      </x:c>
      <x:c r="G199" s="329" t="str">
        <x:f>IF($A199="","",Invoices!$G199)</x:f>
      </x:c>
      <x:c r="H199" s="329" t="str">
        <x:f>IF($A199="","",Invoices!$Q199)</x:f>
      </x:c>
      <x:c r="I199" s="325" t="str">
        <x:f>IF($A199="","",Invoices!$S199)</x:f>
      </x:c>
      <x:c r="J199" s="325" t="str">
        <x:f>IF($A199="","",Invoices!$T199)</x:f>
      </x:c>
      <x:c r="K199" s="325" t="str">
        <x:f>IF($A199="","",Invoices!$U199)</x:f>
      </x:c>
      <x:c r="L199" s="325" t="str">
        <x:f>IF($A199="","",IF($H199&lt;=0,"Closed",IF($K199="Current","Monitor",IF($K199="1-30","Follow up",IF($K199="31-60","Escalate",IF($K199="61-90","Urgent","Immediate action"))))))</x:f>
      </x:c>
      <x:c r="M199" s="325" t="str">
        <x:f>IF($A199="","",Invoices!$W199)</x:f>
      </x:c>
      <x:c r="N199" s="325" t="str">
        <x:f>IF($A199="","",LOWER($A199&amp;" "&amp;$B199&amp;" "&amp;$C199&amp;" "&amp;$I199&amp;" "&amp;$K199&amp;" "&amp;$L199))</x:f>
      </x:c>
    </x:row>
    <x:row r="200">
      <x:c r="A200" s="325" t="str">
        <x:f>IF(Invoices!$A200="","",Invoices!$A200)</x:f>
      </x:c>
      <x:c r="B200" s="325" t="str">
        <x:f>IF($A200="","",Invoices!$C200)</x:f>
      </x:c>
      <x:c r="C200" s="325" t="str">
        <x:f>IF($A200="","",Invoices!$D200)</x:f>
      </x:c>
      <x:c r="D200" s="327" t="str">
        <x:f>IF($A200="","",Invoices!$B200)</x:f>
      </x:c>
      <x:c r="E200" s="327" t="str">
        <x:f>IF($A200="","",Invoices!$R200)</x:f>
      </x:c>
      <x:c r="F200" s="329" t="str">
        <x:f>IF($A200="","",Invoices!$L200)</x:f>
      </x:c>
      <x:c r="G200" s="329" t="str">
        <x:f>IF($A200="","",Invoices!$G200)</x:f>
      </x:c>
      <x:c r="H200" s="329" t="str">
        <x:f>IF($A200="","",Invoices!$Q200)</x:f>
      </x:c>
      <x:c r="I200" s="325" t="str">
        <x:f>IF($A200="","",Invoices!$S200)</x:f>
      </x:c>
      <x:c r="J200" s="325" t="str">
        <x:f>IF($A200="","",Invoices!$T200)</x:f>
      </x:c>
      <x:c r="K200" s="325" t="str">
        <x:f>IF($A200="","",Invoices!$U200)</x:f>
      </x:c>
      <x:c r="L200" s="325" t="str">
        <x:f>IF($A200="","",IF($H200&lt;=0,"Closed",IF($K200="Current","Monitor",IF($K200="1-30","Follow up",IF($K200="31-60","Escalate",IF($K200="61-90","Urgent","Immediate action"))))))</x:f>
      </x:c>
      <x:c r="M200" s="325" t="str">
        <x:f>IF($A200="","",Invoices!$W200)</x:f>
      </x:c>
      <x:c r="N200" s="325" t="str">
        <x:f>IF($A200="","",LOWER($A200&amp;" "&amp;$B200&amp;" "&amp;$C200&amp;" "&amp;$I200&amp;" "&amp;$K200&amp;" "&amp;$L200))</x:f>
      </x:c>
    </x:row>
    <x:row r="201">
      <x:c r="A201" s="325" t="str">
        <x:f>IF(Invoices!$A201="","",Invoices!$A201)</x:f>
      </x:c>
      <x:c r="B201" s="325" t="str">
        <x:f>IF($A201="","",Invoices!$C201)</x:f>
      </x:c>
      <x:c r="C201" s="325" t="str">
        <x:f>IF($A201="","",Invoices!$D201)</x:f>
      </x:c>
      <x:c r="D201" s="327" t="str">
        <x:f>IF($A201="","",Invoices!$B201)</x:f>
      </x:c>
      <x:c r="E201" s="327" t="str">
        <x:f>IF($A201="","",Invoices!$R201)</x:f>
      </x:c>
      <x:c r="F201" s="329" t="str">
        <x:f>IF($A201="","",Invoices!$L201)</x:f>
      </x:c>
      <x:c r="G201" s="329" t="str">
        <x:f>IF($A201="","",Invoices!$G201)</x:f>
      </x:c>
      <x:c r="H201" s="329" t="str">
        <x:f>IF($A201="","",Invoices!$Q201)</x:f>
      </x:c>
      <x:c r="I201" s="325" t="str">
        <x:f>IF($A201="","",Invoices!$S201)</x:f>
      </x:c>
      <x:c r="J201" s="325" t="str">
        <x:f>IF($A201="","",Invoices!$T201)</x:f>
      </x:c>
      <x:c r="K201" s="325" t="str">
        <x:f>IF($A201="","",Invoices!$U201)</x:f>
      </x:c>
      <x:c r="L201" s="325" t="str">
        <x:f>IF($A201="","",IF($H201&lt;=0,"Closed",IF($K201="Current","Monitor",IF($K201="1-30","Follow up",IF($K201="31-60","Escalate",IF($K201="61-90","Urgent","Immediate action"))))))</x:f>
      </x:c>
      <x:c r="M201" s="325" t="str">
        <x:f>IF($A201="","",Invoices!$W201)</x:f>
      </x:c>
      <x:c r="N201" s="325" t="str">
        <x:f>IF($A201="","",LOWER($A201&amp;" "&amp;$B201&amp;" "&amp;$C201&amp;" "&amp;$I201&amp;" "&amp;$K201&amp;" "&amp;$L201))</x:f>
      </x:c>
    </x:row>
    <x:row r="202">
      <x:c r="A202" s="325" t="str">
        <x:f>IF(Invoices!$A202="","",Invoices!$A202)</x:f>
      </x:c>
      <x:c r="B202" s="325" t="str">
        <x:f>IF($A202="","",Invoices!$C202)</x:f>
      </x:c>
      <x:c r="C202" s="325" t="str">
        <x:f>IF($A202="","",Invoices!$D202)</x:f>
      </x:c>
      <x:c r="D202" s="327" t="str">
        <x:f>IF($A202="","",Invoices!$B202)</x:f>
      </x:c>
      <x:c r="E202" s="327" t="str">
        <x:f>IF($A202="","",Invoices!$R202)</x:f>
      </x:c>
      <x:c r="F202" s="329" t="str">
        <x:f>IF($A202="","",Invoices!$L202)</x:f>
      </x:c>
      <x:c r="G202" s="329" t="str">
        <x:f>IF($A202="","",Invoices!$G202)</x:f>
      </x:c>
      <x:c r="H202" s="329" t="str">
        <x:f>IF($A202="","",Invoices!$Q202)</x:f>
      </x:c>
      <x:c r="I202" s="325" t="str">
        <x:f>IF($A202="","",Invoices!$S202)</x:f>
      </x:c>
      <x:c r="J202" s="325" t="str">
        <x:f>IF($A202="","",Invoices!$T202)</x:f>
      </x:c>
      <x:c r="K202" s="325" t="str">
        <x:f>IF($A202="","",Invoices!$U202)</x:f>
      </x:c>
      <x:c r="L202" s="325" t="str">
        <x:f>IF($A202="","",IF($H202&lt;=0,"Closed",IF($K202="Current","Monitor",IF($K202="1-30","Follow up",IF($K202="31-60","Escalate",IF($K202="61-90","Urgent","Immediate action"))))))</x:f>
      </x:c>
      <x:c r="M202" s="325" t="str">
        <x:f>IF($A202="","",Invoices!$W202)</x:f>
      </x:c>
      <x:c r="N202" s="325" t="str">
        <x:f>IF($A202="","",LOWER($A202&amp;" "&amp;$B202&amp;" "&amp;$C202&amp;" "&amp;$I202&amp;" "&amp;$K202&amp;" "&amp;$L202))</x:f>
      </x:c>
    </x:row>
    <x:row r="203">
      <x:c r="A203" s="325" t="str">
        <x:f>IF(Invoices!$A203="","",Invoices!$A203)</x:f>
      </x:c>
      <x:c r="B203" s="325" t="str">
        <x:f>IF($A203="","",Invoices!$C203)</x:f>
      </x:c>
      <x:c r="C203" s="325" t="str">
        <x:f>IF($A203="","",Invoices!$D203)</x:f>
      </x:c>
      <x:c r="D203" s="327" t="str">
        <x:f>IF($A203="","",Invoices!$B203)</x:f>
      </x:c>
      <x:c r="E203" s="327" t="str">
        <x:f>IF($A203="","",Invoices!$R203)</x:f>
      </x:c>
      <x:c r="F203" s="329" t="str">
        <x:f>IF($A203="","",Invoices!$L203)</x:f>
      </x:c>
      <x:c r="G203" s="329" t="str">
        <x:f>IF($A203="","",Invoices!$G203)</x:f>
      </x:c>
      <x:c r="H203" s="329" t="str">
        <x:f>IF($A203="","",Invoices!$Q203)</x:f>
      </x:c>
      <x:c r="I203" s="325" t="str">
        <x:f>IF($A203="","",Invoices!$S203)</x:f>
      </x:c>
      <x:c r="J203" s="325" t="str">
        <x:f>IF($A203="","",Invoices!$T203)</x:f>
      </x:c>
      <x:c r="K203" s="325" t="str">
        <x:f>IF($A203="","",Invoices!$U203)</x:f>
      </x:c>
      <x:c r="L203" s="325" t="str">
        <x:f>IF($A203="","",IF($H203&lt;=0,"Closed",IF($K203="Current","Monitor",IF($K203="1-30","Follow up",IF($K203="31-60","Escalate",IF($K203="61-90","Urgent","Immediate action"))))))</x:f>
      </x:c>
      <x:c r="M203" s="325" t="str">
        <x:f>IF($A203="","",Invoices!$W203)</x:f>
      </x:c>
      <x:c r="N203" s="325" t="str">
        <x:f>IF($A203="","",LOWER($A203&amp;" "&amp;$B203&amp;" "&amp;$C203&amp;" "&amp;$I203&amp;" "&amp;$K203&amp;" "&amp;$L203))</x:f>
      </x:c>
    </x:row>
    <x:row r="204">
      <x:c r="A204" s="325" t="str">
        <x:f>IF(Invoices!$A204="","",Invoices!$A204)</x:f>
      </x:c>
      <x:c r="B204" s="325" t="str">
        <x:f>IF($A204="","",Invoices!$C204)</x:f>
      </x:c>
      <x:c r="C204" s="325" t="str">
        <x:f>IF($A204="","",Invoices!$D204)</x:f>
      </x:c>
      <x:c r="D204" s="327" t="str">
        <x:f>IF($A204="","",Invoices!$B204)</x:f>
      </x:c>
      <x:c r="E204" s="327" t="str">
        <x:f>IF($A204="","",Invoices!$R204)</x:f>
      </x:c>
      <x:c r="F204" s="329" t="str">
        <x:f>IF($A204="","",Invoices!$L204)</x:f>
      </x:c>
      <x:c r="G204" s="329" t="str">
        <x:f>IF($A204="","",Invoices!$G204)</x:f>
      </x:c>
      <x:c r="H204" s="329" t="str">
        <x:f>IF($A204="","",Invoices!$Q204)</x:f>
      </x:c>
      <x:c r="I204" s="325" t="str">
        <x:f>IF($A204="","",Invoices!$S204)</x:f>
      </x:c>
      <x:c r="J204" s="325" t="str">
        <x:f>IF($A204="","",Invoices!$T204)</x:f>
      </x:c>
      <x:c r="K204" s="325" t="str">
        <x:f>IF($A204="","",Invoices!$U204)</x:f>
      </x:c>
      <x:c r="L204" s="325" t="str">
        <x:f>IF($A204="","",IF($H204&lt;=0,"Closed",IF($K204="Current","Monitor",IF($K204="1-30","Follow up",IF($K204="31-60","Escalate",IF($K204="61-90","Urgent","Immediate action"))))))</x:f>
      </x:c>
      <x:c r="M204" s="325" t="str">
        <x:f>IF($A204="","",Invoices!$W204)</x:f>
      </x:c>
      <x:c r="N204" s="325" t="str">
        <x:f>IF($A204="","",LOWER($A204&amp;" "&amp;$B204&amp;" "&amp;$C204&amp;" "&amp;$I204&amp;" "&amp;$K204&amp;" "&amp;$L204))</x:f>
      </x:c>
    </x:row>
    <x:row r="205">
      <x:c r="A205" s="325" t="str">
        <x:f>IF(Invoices!$A205="","",Invoices!$A205)</x:f>
      </x:c>
      <x:c r="B205" s="325" t="str">
        <x:f>IF($A205="","",Invoices!$C205)</x:f>
      </x:c>
      <x:c r="C205" s="325" t="str">
        <x:f>IF($A205="","",Invoices!$D205)</x:f>
      </x:c>
      <x:c r="D205" s="327" t="str">
        <x:f>IF($A205="","",Invoices!$B205)</x:f>
      </x:c>
      <x:c r="E205" s="327" t="str">
        <x:f>IF($A205="","",Invoices!$R205)</x:f>
      </x:c>
      <x:c r="F205" s="329" t="str">
        <x:f>IF($A205="","",Invoices!$L205)</x:f>
      </x:c>
      <x:c r="G205" s="329" t="str">
        <x:f>IF($A205="","",Invoices!$G205)</x:f>
      </x:c>
      <x:c r="H205" s="329" t="str">
        <x:f>IF($A205="","",Invoices!$Q205)</x:f>
      </x:c>
      <x:c r="I205" s="325" t="str">
        <x:f>IF($A205="","",Invoices!$S205)</x:f>
      </x:c>
      <x:c r="J205" s="325" t="str">
        <x:f>IF($A205="","",Invoices!$T205)</x:f>
      </x:c>
      <x:c r="K205" s="325" t="str">
        <x:f>IF($A205="","",Invoices!$U205)</x:f>
      </x:c>
      <x:c r="L205" s="325" t="str">
        <x:f>IF($A205="","",IF($H205&lt;=0,"Closed",IF($K205="Current","Monitor",IF($K205="1-30","Follow up",IF($K205="31-60","Escalate",IF($K205="61-90","Urgent","Immediate action"))))))</x:f>
      </x:c>
      <x:c r="M205" s="325" t="str">
        <x:f>IF($A205="","",Invoices!$W205)</x:f>
      </x:c>
      <x:c r="N205" s="325" t="str">
        <x:f>IF($A205="","",LOWER($A205&amp;" "&amp;$B205&amp;" "&amp;$C205&amp;" "&amp;$I205&amp;" "&amp;$K205&amp;" "&amp;$L205))</x:f>
      </x:c>
    </x:row>
    <x:row r="206">
      <x:c r="A206" s="325" t="str">
        <x:f>IF(Invoices!$A206="","",Invoices!$A206)</x:f>
      </x:c>
      <x:c r="B206" s="325" t="str">
        <x:f>IF($A206="","",Invoices!$C206)</x:f>
      </x:c>
      <x:c r="C206" s="325" t="str">
        <x:f>IF($A206="","",Invoices!$D206)</x:f>
      </x:c>
      <x:c r="D206" s="327" t="str">
        <x:f>IF($A206="","",Invoices!$B206)</x:f>
      </x:c>
      <x:c r="E206" s="327" t="str">
        <x:f>IF($A206="","",Invoices!$R206)</x:f>
      </x:c>
      <x:c r="F206" s="329" t="str">
        <x:f>IF($A206="","",Invoices!$L206)</x:f>
      </x:c>
      <x:c r="G206" s="329" t="str">
        <x:f>IF($A206="","",Invoices!$G206)</x:f>
      </x:c>
      <x:c r="H206" s="329" t="str">
        <x:f>IF($A206="","",Invoices!$Q206)</x:f>
      </x:c>
      <x:c r="I206" s="325" t="str">
        <x:f>IF($A206="","",Invoices!$S206)</x:f>
      </x:c>
      <x:c r="J206" s="325" t="str">
        <x:f>IF($A206="","",Invoices!$T206)</x:f>
      </x:c>
      <x:c r="K206" s="325" t="str">
        <x:f>IF($A206="","",Invoices!$U206)</x:f>
      </x:c>
      <x:c r="L206" s="325" t="str">
        <x:f>IF($A206="","",IF($H206&lt;=0,"Closed",IF($K206="Current","Monitor",IF($K206="1-30","Follow up",IF($K206="31-60","Escalate",IF($K206="61-90","Urgent","Immediate action"))))))</x:f>
      </x:c>
      <x:c r="M206" s="325" t="str">
        <x:f>IF($A206="","",Invoices!$W206)</x:f>
      </x:c>
      <x:c r="N206" s="325" t="str">
        <x:f>IF($A206="","",LOWER($A206&amp;" "&amp;$B206&amp;" "&amp;$C206&amp;" "&amp;$I206&amp;" "&amp;$K206&amp;" "&amp;$L206))</x:f>
      </x:c>
    </x:row>
    <x:row r="207">
      <x:c r="A207" s="325" t="str">
        <x:f>IF(Invoices!$A207="","",Invoices!$A207)</x:f>
      </x:c>
      <x:c r="B207" s="325" t="str">
        <x:f>IF($A207="","",Invoices!$C207)</x:f>
      </x:c>
      <x:c r="C207" s="325" t="str">
        <x:f>IF($A207="","",Invoices!$D207)</x:f>
      </x:c>
      <x:c r="D207" s="327" t="str">
        <x:f>IF($A207="","",Invoices!$B207)</x:f>
      </x:c>
      <x:c r="E207" s="327" t="str">
        <x:f>IF($A207="","",Invoices!$R207)</x:f>
      </x:c>
      <x:c r="F207" s="329" t="str">
        <x:f>IF($A207="","",Invoices!$L207)</x:f>
      </x:c>
      <x:c r="G207" s="329" t="str">
        <x:f>IF($A207="","",Invoices!$G207)</x:f>
      </x:c>
      <x:c r="H207" s="329" t="str">
        <x:f>IF($A207="","",Invoices!$Q207)</x:f>
      </x:c>
      <x:c r="I207" s="325" t="str">
        <x:f>IF($A207="","",Invoices!$S207)</x:f>
      </x:c>
      <x:c r="J207" s="325" t="str">
        <x:f>IF($A207="","",Invoices!$T207)</x:f>
      </x:c>
      <x:c r="K207" s="325" t="str">
        <x:f>IF($A207="","",Invoices!$U207)</x:f>
      </x:c>
      <x:c r="L207" s="325" t="str">
        <x:f>IF($A207="","",IF($H207&lt;=0,"Closed",IF($K207="Current","Monitor",IF($K207="1-30","Follow up",IF($K207="31-60","Escalate",IF($K207="61-90","Urgent","Immediate action"))))))</x:f>
      </x:c>
      <x:c r="M207" s="325" t="str">
        <x:f>IF($A207="","",Invoices!$W207)</x:f>
      </x:c>
      <x:c r="N207" s="325" t="str">
        <x:f>IF($A207="","",LOWER($A207&amp;" "&amp;$B207&amp;" "&amp;$C207&amp;" "&amp;$I207&amp;" "&amp;$K207&amp;" "&amp;$L207))</x:f>
      </x:c>
    </x:row>
    <x:row r="208">
      <x:c r="A208" s="325" t="str">
        <x:f>IF(Invoices!$A208="","",Invoices!$A208)</x:f>
      </x:c>
      <x:c r="B208" s="325" t="str">
        <x:f>IF($A208="","",Invoices!$C208)</x:f>
      </x:c>
      <x:c r="C208" s="325" t="str">
        <x:f>IF($A208="","",Invoices!$D208)</x:f>
      </x:c>
      <x:c r="D208" s="327" t="str">
        <x:f>IF($A208="","",Invoices!$B208)</x:f>
      </x:c>
      <x:c r="E208" s="327" t="str">
        <x:f>IF($A208="","",Invoices!$R208)</x:f>
      </x:c>
      <x:c r="F208" s="329" t="str">
        <x:f>IF($A208="","",Invoices!$L208)</x:f>
      </x:c>
      <x:c r="G208" s="329" t="str">
        <x:f>IF($A208="","",Invoices!$G208)</x:f>
      </x:c>
      <x:c r="H208" s="329" t="str">
        <x:f>IF($A208="","",Invoices!$Q208)</x:f>
      </x:c>
      <x:c r="I208" s="325" t="str">
        <x:f>IF($A208="","",Invoices!$S208)</x:f>
      </x:c>
      <x:c r="J208" s="325" t="str">
        <x:f>IF($A208="","",Invoices!$T208)</x:f>
      </x:c>
      <x:c r="K208" s="325" t="str">
        <x:f>IF($A208="","",Invoices!$U208)</x:f>
      </x:c>
      <x:c r="L208" s="325" t="str">
        <x:f>IF($A208="","",IF($H208&lt;=0,"Closed",IF($K208="Current","Monitor",IF($K208="1-30","Follow up",IF($K208="31-60","Escalate",IF($K208="61-90","Urgent","Immediate action"))))))</x:f>
      </x:c>
      <x:c r="M208" s="325" t="str">
        <x:f>IF($A208="","",Invoices!$W208)</x:f>
      </x:c>
      <x:c r="N208" s="325" t="str">
        <x:f>IF($A208="","",LOWER($A208&amp;" "&amp;$B208&amp;" "&amp;$C208&amp;" "&amp;$I208&amp;" "&amp;$K208&amp;" "&amp;$L208))</x:f>
      </x:c>
    </x:row>
    <x:row r="209">
      <x:c r="A209" s="325" t="str">
        <x:f>IF(Invoices!$A209="","",Invoices!$A209)</x:f>
      </x:c>
      <x:c r="B209" s="325" t="str">
        <x:f>IF($A209="","",Invoices!$C209)</x:f>
      </x:c>
      <x:c r="C209" s="325" t="str">
        <x:f>IF($A209="","",Invoices!$D209)</x:f>
      </x:c>
      <x:c r="D209" s="327" t="str">
        <x:f>IF($A209="","",Invoices!$B209)</x:f>
      </x:c>
      <x:c r="E209" s="327" t="str">
        <x:f>IF($A209="","",Invoices!$R209)</x:f>
      </x:c>
      <x:c r="F209" s="329" t="str">
        <x:f>IF($A209="","",Invoices!$L209)</x:f>
      </x:c>
      <x:c r="G209" s="329" t="str">
        <x:f>IF($A209="","",Invoices!$G209)</x:f>
      </x:c>
      <x:c r="H209" s="329" t="str">
        <x:f>IF($A209="","",Invoices!$Q209)</x:f>
      </x:c>
      <x:c r="I209" s="325" t="str">
        <x:f>IF($A209="","",Invoices!$S209)</x:f>
      </x:c>
      <x:c r="J209" s="325" t="str">
        <x:f>IF($A209="","",Invoices!$T209)</x:f>
      </x:c>
      <x:c r="K209" s="325" t="str">
        <x:f>IF($A209="","",Invoices!$U209)</x:f>
      </x:c>
      <x:c r="L209" s="325" t="str">
        <x:f>IF($A209="","",IF($H209&lt;=0,"Closed",IF($K209="Current","Monitor",IF($K209="1-30","Follow up",IF($K209="31-60","Escalate",IF($K209="61-90","Urgent","Immediate action"))))))</x:f>
      </x:c>
      <x:c r="M209" s="325" t="str">
        <x:f>IF($A209="","",Invoices!$W209)</x:f>
      </x:c>
      <x:c r="N209" s="325" t="str">
        <x:f>IF($A209="","",LOWER($A209&amp;" "&amp;$B209&amp;" "&amp;$C209&amp;" "&amp;$I209&amp;" "&amp;$K209&amp;" "&amp;$L209))</x:f>
      </x:c>
    </x:row>
    <x:row r="210">
      <x:c r="A210" s="325" t="str">
        <x:f>IF(Invoices!$A210="","",Invoices!$A210)</x:f>
      </x:c>
      <x:c r="B210" s="325" t="str">
        <x:f>IF($A210="","",Invoices!$C210)</x:f>
      </x:c>
      <x:c r="C210" s="325" t="str">
        <x:f>IF($A210="","",Invoices!$D210)</x:f>
      </x:c>
      <x:c r="D210" s="327" t="str">
        <x:f>IF($A210="","",Invoices!$B210)</x:f>
      </x:c>
      <x:c r="E210" s="327" t="str">
        <x:f>IF($A210="","",Invoices!$R210)</x:f>
      </x:c>
      <x:c r="F210" s="329" t="str">
        <x:f>IF($A210="","",Invoices!$L210)</x:f>
      </x:c>
      <x:c r="G210" s="329" t="str">
        <x:f>IF($A210="","",Invoices!$G210)</x:f>
      </x:c>
      <x:c r="H210" s="329" t="str">
        <x:f>IF($A210="","",Invoices!$Q210)</x:f>
      </x:c>
      <x:c r="I210" s="325" t="str">
        <x:f>IF($A210="","",Invoices!$S210)</x:f>
      </x:c>
      <x:c r="J210" s="325" t="str">
        <x:f>IF($A210="","",Invoices!$T210)</x:f>
      </x:c>
      <x:c r="K210" s="325" t="str">
        <x:f>IF($A210="","",Invoices!$U210)</x:f>
      </x:c>
      <x:c r="L210" s="325" t="str">
        <x:f>IF($A210="","",IF($H210&lt;=0,"Closed",IF($K210="Current","Monitor",IF($K210="1-30","Follow up",IF($K210="31-60","Escalate",IF($K210="61-90","Urgent","Immediate action"))))))</x:f>
      </x:c>
      <x:c r="M210" s="325" t="str">
        <x:f>IF($A210="","",Invoices!$W210)</x:f>
      </x:c>
      <x:c r="N210" s="325" t="str">
        <x:f>IF($A210="","",LOWER($A210&amp;" "&amp;$B210&amp;" "&amp;$C210&amp;" "&amp;$I210&amp;" "&amp;$K210&amp;" "&amp;$L210))</x:f>
      </x:c>
    </x:row>
    <x:row r="211">
      <x:c r="A211" s="325" t="str">
        <x:f>IF(Invoices!$A211="","",Invoices!$A211)</x:f>
      </x:c>
      <x:c r="B211" s="325" t="str">
        <x:f>IF($A211="","",Invoices!$C211)</x:f>
      </x:c>
      <x:c r="C211" s="325" t="str">
        <x:f>IF($A211="","",Invoices!$D211)</x:f>
      </x:c>
      <x:c r="D211" s="327" t="str">
        <x:f>IF($A211="","",Invoices!$B211)</x:f>
      </x:c>
      <x:c r="E211" s="327" t="str">
        <x:f>IF($A211="","",Invoices!$R211)</x:f>
      </x:c>
      <x:c r="F211" s="329" t="str">
        <x:f>IF($A211="","",Invoices!$L211)</x:f>
      </x:c>
      <x:c r="G211" s="329" t="str">
        <x:f>IF($A211="","",Invoices!$G211)</x:f>
      </x:c>
      <x:c r="H211" s="329" t="str">
        <x:f>IF($A211="","",Invoices!$Q211)</x:f>
      </x:c>
      <x:c r="I211" s="325" t="str">
        <x:f>IF($A211="","",Invoices!$S211)</x:f>
      </x:c>
      <x:c r="J211" s="325" t="str">
        <x:f>IF($A211="","",Invoices!$T211)</x:f>
      </x:c>
      <x:c r="K211" s="325" t="str">
        <x:f>IF($A211="","",Invoices!$U211)</x:f>
      </x:c>
      <x:c r="L211" s="325" t="str">
        <x:f>IF($A211="","",IF($H211&lt;=0,"Closed",IF($K211="Current","Monitor",IF($K211="1-30","Follow up",IF($K211="31-60","Escalate",IF($K211="61-90","Urgent","Immediate action"))))))</x:f>
      </x:c>
      <x:c r="M211" s="325" t="str">
        <x:f>IF($A211="","",Invoices!$W211)</x:f>
      </x:c>
      <x:c r="N211" s="325" t="str">
        <x:f>IF($A211="","",LOWER($A211&amp;" "&amp;$B211&amp;" "&amp;$C211&amp;" "&amp;$I211&amp;" "&amp;$K211&amp;" "&amp;$L211))</x:f>
      </x:c>
    </x:row>
    <x:row r="212">
      <x:c r="A212" s="325" t="str">
        <x:f>IF(Invoices!$A212="","",Invoices!$A212)</x:f>
      </x:c>
      <x:c r="B212" s="325" t="str">
        <x:f>IF($A212="","",Invoices!$C212)</x:f>
      </x:c>
      <x:c r="C212" s="325" t="str">
        <x:f>IF($A212="","",Invoices!$D212)</x:f>
      </x:c>
      <x:c r="D212" s="327" t="str">
        <x:f>IF($A212="","",Invoices!$B212)</x:f>
      </x:c>
      <x:c r="E212" s="327" t="str">
        <x:f>IF($A212="","",Invoices!$R212)</x:f>
      </x:c>
      <x:c r="F212" s="329" t="str">
        <x:f>IF($A212="","",Invoices!$L212)</x:f>
      </x:c>
      <x:c r="G212" s="329" t="str">
        <x:f>IF($A212="","",Invoices!$G212)</x:f>
      </x:c>
      <x:c r="H212" s="329" t="str">
        <x:f>IF($A212="","",Invoices!$Q212)</x:f>
      </x:c>
      <x:c r="I212" s="325" t="str">
        <x:f>IF($A212="","",Invoices!$S212)</x:f>
      </x:c>
      <x:c r="J212" s="325" t="str">
        <x:f>IF($A212="","",Invoices!$T212)</x:f>
      </x:c>
      <x:c r="K212" s="325" t="str">
        <x:f>IF($A212="","",Invoices!$U212)</x:f>
      </x:c>
      <x:c r="L212" s="325" t="str">
        <x:f>IF($A212="","",IF($H212&lt;=0,"Closed",IF($K212="Current","Monitor",IF($K212="1-30","Follow up",IF($K212="31-60","Escalate",IF($K212="61-90","Urgent","Immediate action"))))))</x:f>
      </x:c>
      <x:c r="M212" s="325" t="str">
        <x:f>IF($A212="","",Invoices!$W212)</x:f>
      </x:c>
      <x:c r="N212" s="325" t="str">
        <x:f>IF($A212="","",LOWER($A212&amp;" "&amp;$B212&amp;" "&amp;$C212&amp;" "&amp;$I212&amp;" "&amp;$K212&amp;" "&amp;$L212))</x:f>
      </x:c>
    </x:row>
    <x:row r="213">
      <x:c r="A213" s="325" t="str">
        <x:f>IF(Invoices!$A213="","",Invoices!$A213)</x:f>
      </x:c>
      <x:c r="B213" s="325" t="str">
        <x:f>IF($A213="","",Invoices!$C213)</x:f>
      </x:c>
      <x:c r="C213" s="325" t="str">
        <x:f>IF($A213="","",Invoices!$D213)</x:f>
      </x:c>
      <x:c r="D213" s="327" t="str">
        <x:f>IF($A213="","",Invoices!$B213)</x:f>
      </x:c>
      <x:c r="E213" s="327" t="str">
        <x:f>IF($A213="","",Invoices!$R213)</x:f>
      </x:c>
      <x:c r="F213" s="329" t="str">
        <x:f>IF($A213="","",Invoices!$L213)</x:f>
      </x:c>
      <x:c r="G213" s="329" t="str">
        <x:f>IF($A213="","",Invoices!$G213)</x:f>
      </x:c>
      <x:c r="H213" s="329" t="str">
        <x:f>IF($A213="","",Invoices!$Q213)</x:f>
      </x:c>
      <x:c r="I213" s="325" t="str">
        <x:f>IF($A213="","",Invoices!$S213)</x:f>
      </x:c>
      <x:c r="J213" s="325" t="str">
        <x:f>IF($A213="","",Invoices!$T213)</x:f>
      </x:c>
      <x:c r="K213" s="325" t="str">
        <x:f>IF($A213="","",Invoices!$U213)</x:f>
      </x:c>
      <x:c r="L213" s="325" t="str">
        <x:f>IF($A213="","",IF($H213&lt;=0,"Closed",IF($K213="Current","Monitor",IF($K213="1-30","Follow up",IF($K213="31-60","Escalate",IF($K213="61-90","Urgent","Immediate action"))))))</x:f>
      </x:c>
      <x:c r="M213" s="325" t="str">
        <x:f>IF($A213="","",Invoices!$W213)</x:f>
      </x:c>
      <x:c r="N213" s="325" t="str">
        <x:f>IF($A213="","",LOWER($A213&amp;" "&amp;$B213&amp;" "&amp;$C213&amp;" "&amp;$I213&amp;" "&amp;$K213&amp;" "&amp;$L213))</x:f>
      </x:c>
    </x:row>
    <x:row r="214">
      <x:c r="A214" s="325" t="str">
        <x:f>IF(Invoices!$A214="","",Invoices!$A214)</x:f>
      </x:c>
      <x:c r="B214" s="325" t="str">
        <x:f>IF($A214="","",Invoices!$C214)</x:f>
      </x:c>
      <x:c r="C214" s="325" t="str">
        <x:f>IF($A214="","",Invoices!$D214)</x:f>
      </x:c>
      <x:c r="D214" s="327" t="str">
        <x:f>IF($A214="","",Invoices!$B214)</x:f>
      </x:c>
      <x:c r="E214" s="327" t="str">
        <x:f>IF($A214="","",Invoices!$R214)</x:f>
      </x:c>
      <x:c r="F214" s="329" t="str">
        <x:f>IF($A214="","",Invoices!$L214)</x:f>
      </x:c>
      <x:c r="G214" s="329" t="str">
        <x:f>IF($A214="","",Invoices!$G214)</x:f>
      </x:c>
      <x:c r="H214" s="329" t="str">
        <x:f>IF($A214="","",Invoices!$Q214)</x:f>
      </x:c>
      <x:c r="I214" s="325" t="str">
        <x:f>IF($A214="","",Invoices!$S214)</x:f>
      </x:c>
      <x:c r="J214" s="325" t="str">
        <x:f>IF($A214="","",Invoices!$T214)</x:f>
      </x:c>
      <x:c r="K214" s="325" t="str">
        <x:f>IF($A214="","",Invoices!$U214)</x:f>
      </x:c>
      <x:c r="L214" s="325" t="str">
        <x:f>IF($A214="","",IF($H214&lt;=0,"Closed",IF($K214="Current","Monitor",IF($K214="1-30","Follow up",IF($K214="31-60","Escalate",IF($K214="61-90","Urgent","Immediate action"))))))</x:f>
      </x:c>
      <x:c r="M214" s="325" t="str">
        <x:f>IF($A214="","",Invoices!$W214)</x:f>
      </x:c>
      <x:c r="N214" s="325" t="str">
        <x:f>IF($A214="","",LOWER($A214&amp;" "&amp;$B214&amp;" "&amp;$C214&amp;" "&amp;$I214&amp;" "&amp;$K214&amp;" "&amp;$L214))</x:f>
      </x:c>
    </x:row>
    <x:row r="215">
      <x:c r="A215" s="325" t="str">
        <x:f>IF(Invoices!$A215="","",Invoices!$A215)</x:f>
      </x:c>
      <x:c r="B215" s="325" t="str">
        <x:f>IF($A215="","",Invoices!$C215)</x:f>
      </x:c>
      <x:c r="C215" s="325" t="str">
        <x:f>IF($A215="","",Invoices!$D215)</x:f>
      </x:c>
      <x:c r="D215" s="327" t="str">
        <x:f>IF($A215="","",Invoices!$B215)</x:f>
      </x:c>
      <x:c r="E215" s="327" t="str">
        <x:f>IF($A215="","",Invoices!$R215)</x:f>
      </x:c>
      <x:c r="F215" s="329" t="str">
        <x:f>IF($A215="","",Invoices!$L215)</x:f>
      </x:c>
      <x:c r="G215" s="329" t="str">
        <x:f>IF($A215="","",Invoices!$G215)</x:f>
      </x:c>
      <x:c r="H215" s="329" t="str">
        <x:f>IF($A215="","",Invoices!$Q215)</x:f>
      </x:c>
      <x:c r="I215" s="325" t="str">
        <x:f>IF($A215="","",Invoices!$S215)</x:f>
      </x:c>
      <x:c r="J215" s="325" t="str">
        <x:f>IF($A215="","",Invoices!$T215)</x:f>
      </x:c>
      <x:c r="K215" s="325" t="str">
        <x:f>IF($A215="","",Invoices!$U215)</x:f>
      </x:c>
      <x:c r="L215" s="325" t="str">
        <x:f>IF($A215="","",IF($H215&lt;=0,"Closed",IF($K215="Current","Monitor",IF($K215="1-30","Follow up",IF($K215="31-60","Escalate",IF($K215="61-90","Urgent","Immediate action"))))))</x:f>
      </x:c>
      <x:c r="M215" s="325" t="str">
        <x:f>IF($A215="","",Invoices!$W215)</x:f>
      </x:c>
      <x:c r="N215" s="325" t="str">
        <x:f>IF($A215="","",LOWER($A215&amp;" "&amp;$B215&amp;" "&amp;$C215&amp;" "&amp;$I215&amp;" "&amp;$K215&amp;" "&amp;$L215))</x:f>
      </x:c>
    </x:row>
    <x:row r="216">
      <x:c r="A216" s="325" t="str">
        <x:f>IF(Invoices!$A216="","",Invoices!$A216)</x:f>
      </x:c>
      <x:c r="B216" s="325" t="str">
        <x:f>IF($A216="","",Invoices!$C216)</x:f>
      </x:c>
      <x:c r="C216" s="325" t="str">
        <x:f>IF($A216="","",Invoices!$D216)</x:f>
      </x:c>
      <x:c r="D216" s="327" t="str">
        <x:f>IF($A216="","",Invoices!$B216)</x:f>
      </x:c>
      <x:c r="E216" s="327" t="str">
        <x:f>IF($A216="","",Invoices!$R216)</x:f>
      </x:c>
      <x:c r="F216" s="329" t="str">
        <x:f>IF($A216="","",Invoices!$L216)</x:f>
      </x:c>
      <x:c r="G216" s="329" t="str">
        <x:f>IF($A216="","",Invoices!$G216)</x:f>
      </x:c>
      <x:c r="H216" s="329" t="str">
        <x:f>IF($A216="","",Invoices!$Q216)</x:f>
      </x:c>
      <x:c r="I216" s="325" t="str">
        <x:f>IF($A216="","",Invoices!$S216)</x:f>
      </x:c>
      <x:c r="J216" s="325" t="str">
        <x:f>IF($A216="","",Invoices!$T216)</x:f>
      </x:c>
      <x:c r="K216" s="325" t="str">
        <x:f>IF($A216="","",Invoices!$U216)</x:f>
      </x:c>
      <x:c r="L216" s="325" t="str">
        <x:f>IF($A216="","",IF($H216&lt;=0,"Closed",IF($K216="Current","Monitor",IF($K216="1-30","Follow up",IF($K216="31-60","Escalate",IF($K216="61-90","Urgent","Immediate action"))))))</x:f>
      </x:c>
      <x:c r="M216" s="325" t="str">
        <x:f>IF($A216="","",Invoices!$W216)</x:f>
      </x:c>
      <x:c r="N216" s="325" t="str">
        <x:f>IF($A216="","",LOWER($A216&amp;" "&amp;$B216&amp;" "&amp;$C216&amp;" "&amp;$I216&amp;" "&amp;$K216&amp;" "&amp;$L216))</x:f>
      </x:c>
    </x:row>
    <x:row r="217">
      <x:c r="A217" s="325" t="str">
        <x:f>IF(Invoices!$A217="","",Invoices!$A217)</x:f>
      </x:c>
      <x:c r="B217" s="325" t="str">
        <x:f>IF($A217="","",Invoices!$C217)</x:f>
      </x:c>
      <x:c r="C217" s="325" t="str">
        <x:f>IF($A217="","",Invoices!$D217)</x:f>
      </x:c>
      <x:c r="D217" s="327" t="str">
        <x:f>IF($A217="","",Invoices!$B217)</x:f>
      </x:c>
      <x:c r="E217" s="327" t="str">
        <x:f>IF($A217="","",Invoices!$R217)</x:f>
      </x:c>
      <x:c r="F217" s="329" t="str">
        <x:f>IF($A217="","",Invoices!$L217)</x:f>
      </x:c>
      <x:c r="G217" s="329" t="str">
        <x:f>IF($A217="","",Invoices!$G217)</x:f>
      </x:c>
      <x:c r="H217" s="329" t="str">
        <x:f>IF($A217="","",Invoices!$Q217)</x:f>
      </x:c>
      <x:c r="I217" s="325" t="str">
        <x:f>IF($A217="","",Invoices!$S217)</x:f>
      </x:c>
      <x:c r="J217" s="325" t="str">
        <x:f>IF($A217="","",Invoices!$T217)</x:f>
      </x:c>
      <x:c r="K217" s="325" t="str">
        <x:f>IF($A217="","",Invoices!$U217)</x:f>
      </x:c>
      <x:c r="L217" s="325" t="str">
        <x:f>IF($A217="","",IF($H217&lt;=0,"Closed",IF($K217="Current","Monitor",IF($K217="1-30","Follow up",IF($K217="31-60","Escalate",IF($K217="61-90","Urgent","Immediate action"))))))</x:f>
      </x:c>
      <x:c r="M217" s="325" t="str">
        <x:f>IF($A217="","",Invoices!$W217)</x:f>
      </x:c>
      <x:c r="N217" s="325" t="str">
        <x:f>IF($A217="","",LOWER($A217&amp;" "&amp;$B217&amp;" "&amp;$C217&amp;" "&amp;$I217&amp;" "&amp;$K217&amp;" "&amp;$L217))</x:f>
      </x:c>
    </x:row>
    <x:row r="218">
      <x:c r="A218" s="325" t="str">
        <x:f>IF(Invoices!$A218="","",Invoices!$A218)</x:f>
      </x:c>
      <x:c r="B218" s="325" t="str">
        <x:f>IF($A218="","",Invoices!$C218)</x:f>
      </x:c>
      <x:c r="C218" s="325" t="str">
        <x:f>IF($A218="","",Invoices!$D218)</x:f>
      </x:c>
      <x:c r="D218" s="327" t="str">
        <x:f>IF($A218="","",Invoices!$B218)</x:f>
      </x:c>
      <x:c r="E218" s="327" t="str">
        <x:f>IF($A218="","",Invoices!$R218)</x:f>
      </x:c>
      <x:c r="F218" s="329" t="str">
        <x:f>IF($A218="","",Invoices!$L218)</x:f>
      </x:c>
      <x:c r="G218" s="329" t="str">
        <x:f>IF($A218="","",Invoices!$G218)</x:f>
      </x:c>
      <x:c r="H218" s="329" t="str">
        <x:f>IF($A218="","",Invoices!$Q218)</x:f>
      </x:c>
      <x:c r="I218" s="325" t="str">
        <x:f>IF($A218="","",Invoices!$S218)</x:f>
      </x:c>
      <x:c r="J218" s="325" t="str">
        <x:f>IF($A218="","",Invoices!$T218)</x:f>
      </x:c>
      <x:c r="K218" s="325" t="str">
        <x:f>IF($A218="","",Invoices!$U218)</x:f>
      </x:c>
      <x:c r="L218" s="325" t="str">
        <x:f>IF($A218="","",IF($H218&lt;=0,"Closed",IF($K218="Current","Monitor",IF($K218="1-30","Follow up",IF($K218="31-60","Escalate",IF($K218="61-90","Urgent","Immediate action"))))))</x:f>
      </x:c>
      <x:c r="M218" s="325" t="str">
        <x:f>IF($A218="","",Invoices!$W218)</x:f>
      </x:c>
      <x:c r="N218" s="325" t="str">
        <x:f>IF($A218="","",LOWER($A218&amp;" "&amp;$B218&amp;" "&amp;$C218&amp;" "&amp;$I218&amp;" "&amp;$K218&amp;" "&amp;$L218))</x:f>
      </x:c>
    </x:row>
    <x:row r="219">
      <x:c r="A219" s="325" t="str">
        <x:f>IF(Invoices!$A219="","",Invoices!$A219)</x:f>
      </x:c>
      <x:c r="B219" s="325" t="str">
        <x:f>IF($A219="","",Invoices!$C219)</x:f>
      </x:c>
      <x:c r="C219" s="325" t="str">
        <x:f>IF($A219="","",Invoices!$D219)</x:f>
      </x:c>
      <x:c r="D219" s="327" t="str">
        <x:f>IF($A219="","",Invoices!$B219)</x:f>
      </x:c>
      <x:c r="E219" s="327" t="str">
        <x:f>IF($A219="","",Invoices!$R219)</x:f>
      </x:c>
      <x:c r="F219" s="329" t="str">
        <x:f>IF($A219="","",Invoices!$L219)</x:f>
      </x:c>
      <x:c r="G219" s="329" t="str">
        <x:f>IF($A219="","",Invoices!$G219)</x:f>
      </x:c>
      <x:c r="H219" s="329" t="str">
        <x:f>IF($A219="","",Invoices!$Q219)</x:f>
      </x:c>
      <x:c r="I219" s="325" t="str">
        <x:f>IF($A219="","",Invoices!$S219)</x:f>
      </x:c>
      <x:c r="J219" s="325" t="str">
        <x:f>IF($A219="","",Invoices!$T219)</x:f>
      </x:c>
      <x:c r="K219" s="325" t="str">
        <x:f>IF($A219="","",Invoices!$U219)</x:f>
      </x:c>
      <x:c r="L219" s="325" t="str">
        <x:f>IF($A219="","",IF($H219&lt;=0,"Closed",IF($K219="Current","Monitor",IF($K219="1-30","Follow up",IF($K219="31-60","Escalate",IF($K219="61-90","Urgent","Immediate action"))))))</x:f>
      </x:c>
      <x:c r="M219" s="325" t="str">
        <x:f>IF($A219="","",Invoices!$W219)</x:f>
      </x:c>
      <x:c r="N219" s="325" t="str">
        <x:f>IF($A219="","",LOWER($A219&amp;" "&amp;$B219&amp;" "&amp;$C219&amp;" "&amp;$I219&amp;" "&amp;$K219&amp;" "&amp;$L219))</x:f>
      </x:c>
    </x:row>
    <x:row r="220">
      <x:c r="A220" s="325" t="str">
        <x:f>IF(Invoices!$A220="","",Invoices!$A220)</x:f>
      </x:c>
      <x:c r="B220" s="325" t="str">
        <x:f>IF($A220="","",Invoices!$C220)</x:f>
      </x:c>
      <x:c r="C220" s="325" t="str">
        <x:f>IF($A220="","",Invoices!$D220)</x:f>
      </x:c>
      <x:c r="D220" s="327" t="str">
        <x:f>IF($A220="","",Invoices!$B220)</x:f>
      </x:c>
      <x:c r="E220" s="327" t="str">
        <x:f>IF($A220="","",Invoices!$R220)</x:f>
      </x:c>
      <x:c r="F220" s="329" t="str">
        <x:f>IF($A220="","",Invoices!$L220)</x:f>
      </x:c>
      <x:c r="G220" s="329" t="str">
        <x:f>IF($A220="","",Invoices!$G220)</x:f>
      </x:c>
      <x:c r="H220" s="329" t="str">
        <x:f>IF($A220="","",Invoices!$Q220)</x:f>
      </x:c>
      <x:c r="I220" s="325" t="str">
        <x:f>IF($A220="","",Invoices!$S220)</x:f>
      </x:c>
      <x:c r="J220" s="325" t="str">
        <x:f>IF($A220="","",Invoices!$T220)</x:f>
      </x:c>
      <x:c r="K220" s="325" t="str">
        <x:f>IF($A220="","",Invoices!$U220)</x:f>
      </x:c>
      <x:c r="L220" s="325" t="str">
        <x:f>IF($A220="","",IF($H220&lt;=0,"Closed",IF($K220="Current","Monitor",IF($K220="1-30","Follow up",IF($K220="31-60","Escalate",IF($K220="61-90","Urgent","Immediate action"))))))</x:f>
      </x:c>
      <x:c r="M220" s="325" t="str">
        <x:f>IF($A220="","",Invoices!$W220)</x:f>
      </x:c>
      <x:c r="N220" s="325" t="str">
        <x:f>IF($A220="","",LOWER($A220&amp;" "&amp;$B220&amp;" "&amp;$C220&amp;" "&amp;$I220&amp;" "&amp;$K220&amp;" "&amp;$L220))</x:f>
      </x:c>
    </x:row>
    <x:row r="221">
      <x:c r="A221" s="325" t="str">
        <x:f>IF(Invoices!$A221="","",Invoices!$A221)</x:f>
      </x:c>
      <x:c r="B221" s="325" t="str">
        <x:f>IF($A221="","",Invoices!$C221)</x:f>
      </x:c>
      <x:c r="C221" s="325" t="str">
        <x:f>IF($A221="","",Invoices!$D221)</x:f>
      </x:c>
      <x:c r="D221" s="327" t="str">
        <x:f>IF($A221="","",Invoices!$B221)</x:f>
      </x:c>
      <x:c r="E221" s="327" t="str">
        <x:f>IF($A221="","",Invoices!$R221)</x:f>
      </x:c>
      <x:c r="F221" s="329" t="str">
        <x:f>IF($A221="","",Invoices!$L221)</x:f>
      </x:c>
      <x:c r="G221" s="329" t="str">
        <x:f>IF($A221="","",Invoices!$G221)</x:f>
      </x:c>
      <x:c r="H221" s="329" t="str">
        <x:f>IF($A221="","",Invoices!$Q221)</x:f>
      </x:c>
      <x:c r="I221" s="325" t="str">
        <x:f>IF($A221="","",Invoices!$S221)</x:f>
      </x:c>
      <x:c r="J221" s="325" t="str">
        <x:f>IF($A221="","",Invoices!$T221)</x:f>
      </x:c>
      <x:c r="K221" s="325" t="str">
        <x:f>IF($A221="","",Invoices!$U221)</x:f>
      </x:c>
      <x:c r="L221" s="325" t="str">
        <x:f>IF($A221="","",IF($H221&lt;=0,"Closed",IF($K221="Current","Monitor",IF($K221="1-30","Follow up",IF($K221="31-60","Escalate",IF($K221="61-90","Urgent","Immediate action"))))))</x:f>
      </x:c>
      <x:c r="M221" s="325" t="str">
        <x:f>IF($A221="","",Invoices!$W221)</x:f>
      </x:c>
      <x:c r="N221" s="325" t="str">
        <x:f>IF($A221="","",LOWER($A221&amp;" "&amp;$B221&amp;" "&amp;$C221&amp;" "&amp;$I221&amp;" "&amp;$K221&amp;" "&amp;$L221))</x:f>
      </x:c>
    </x:row>
    <x:row r="222">
      <x:c r="A222" s="325" t="str">
        <x:f>IF(Invoices!$A222="","",Invoices!$A222)</x:f>
      </x:c>
      <x:c r="B222" s="325" t="str">
        <x:f>IF($A222="","",Invoices!$C222)</x:f>
      </x:c>
      <x:c r="C222" s="325" t="str">
        <x:f>IF($A222="","",Invoices!$D222)</x:f>
      </x:c>
      <x:c r="D222" s="327" t="str">
        <x:f>IF($A222="","",Invoices!$B222)</x:f>
      </x:c>
      <x:c r="E222" s="327" t="str">
        <x:f>IF($A222="","",Invoices!$R222)</x:f>
      </x:c>
      <x:c r="F222" s="329" t="str">
        <x:f>IF($A222="","",Invoices!$L222)</x:f>
      </x:c>
      <x:c r="G222" s="329" t="str">
        <x:f>IF($A222="","",Invoices!$G222)</x:f>
      </x:c>
      <x:c r="H222" s="329" t="str">
        <x:f>IF($A222="","",Invoices!$Q222)</x:f>
      </x:c>
      <x:c r="I222" s="325" t="str">
        <x:f>IF($A222="","",Invoices!$S222)</x:f>
      </x:c>
      <x:c r="J222" s="325" t="str">
        <x:f>IF($A222="","",Invoices!$T222)</x:f>
      </x:c>
      <x:c r="K222" s="325" t="str">
        <x:f>IF($A222="","",Invoices!$U222)</x:f>
      </x:c>
      <x:c r="L222" s="325" t="str">
        <x:f>IF($A222="","",IF($H222&lt;=0,"Closed",IF($K222="Current","Monitor",IF($K222="1-30","Follow up",IF($K222="31-60","Escalate",IF($K222="61-90","Urgent","Immediate action"))))))</x:f>
      </x:c>
      <x:c r="M222" s="325" t="str">
        <x:f>IF($A222="","",Invoices!$W222)</x:f>
      </x:c>
      <x:c r="N222" s="325" t="str">
        <x:f>IF($A222="","",LOWER($A222&amp;" "&amp;$B222&amp;" "&amp;$C222&amp;" "&amp;$I222&amp;" "&amp;$K222&amp;" "&amp;$L222))</x:f>
      </x:c>
    </x:row>
    <x:row r="223">
      <x:c r="A223" s="325" t="str">
        <x:f>IF(Invoices!$A223="","",Invoices!$A223)</x:f>
      </x:c>
      <x:c r="B223" s="325" t="str">
        <x:f>IF($A223="","",Invoices!$C223)</x:f>
      </x:c>
      <x:c r="C223" s="325" t="str">
        <x:f>IF($A223="","",Invoices!$D223)</x:f>
      </x:c>
      <x:c r="D223" s="327" t="str">
        <x:f>IF($A223="","",Invoices!$B223)</x:f>
      </x:c>
      <x:c r="E223" s="327" t="str">
        <x:f>IF($A223="","",Invoices!$R223)</x:f>
      </x:c>
      <x:c r="F223" s="329" t="str">
        <x:f>IF($A223="","",Invoices!$L223)</x:f>
      </x:c>
      <x:c r="G223" s="329" t="str">
        <x:f>IF($A223="","",Invoices!$G223)</x:f>
      </x:c>
      <x:c r="H223" s="329" t="str">
        <x:f>IF($A223="","",Invoices!$Q223)</x:f>
      </x:c>
      <x:c r="I223" s="325" t="str">
        <x:f>IF($A223="","",Invoices!$S223)</x:f>
      </x:c>
      <x:c r="J223" s="325" t="str">
        <x:f>IF($A223="","",Invoices!$T223)</x:f>
      </x:c>
      <x:c r="K223" s="325" t="str">
        <x:f>IF($A223="","",Invoices!$U223)</x:f>
      </x:c>
      <x:c r="L223" s="325" t="str">
        <x:f>IF($A223="","",IF($H223&lt;=0,"Closed",IF($K223="Current","Monitor",IF($K223="1-30","Follow up",IF($K223="31-60","Escalate",IF($K223="61-90","Urgent","Immediate action"))))))</x:f>
      </x:c>
      <x:c r="M223" s="325" t="str">
        <x:f>IF($A223="","",Invoices!$W223)</x:f>
      </x:c>
      <x:c r="N223" s="325" t="str">
        <x:f>IF($A223="","",LOWER($A223&amp;" "&amp;$B223&amp;" "&amp;$C223&amp;" "&amp;$I223&amp;" "&amp;$K223&amp;" "&amp;$L223))</x:f>
      </x:c>
    </x:row>
    <x:row r="224">
      <x:c r="A224" s="325" t="str">
        <x:f>IF(Invoices!$A224="","",Invoices!$A224)</x:f>
      </x:c>
      <x:c r="B224" s="325" t="str">
        <x:f>IF($A224="","",Invoices!$C224)</x:f>
      </x:c>
      <x:c r="C224" s="325" t="str">
        <x:f>IF($A224="","",Invoices!$D224)</x:f>
      </x:c>
      <x:c r="D224" s="327" t="str">
        <x:f>IF($A224="","",Invoices!$B224)</x:f>
      </x:c>
      <x:c r="E224" s="327" t="str">
        <x:f>IF($A224="","",Invoices!$R224)</x:f>
      </x:c>
      <x:c r="F224" s="329" t="str">
        <x:f>IF($A224="","",Invoices!$L224)</x:f>
      </x:c>
      <x:c r="G224" s="329" t="str">
        <x:f>IF($A224="","",Invoices!$G224)</x:f>
      </x:c>
      <x:c r="H224" s="329" t="str">
        <x:f>IF($A224="","",Invoices!$Q224)</x:f>
      </x:c>
      <x:c r="I224" s="325" t="str">
        <x:f>IF($A224="","",Invoices!$S224)</x:f>
      </x:c>
      <x:c r="J224" s="325" t="str">
        <x:f>IF($A224="","",Invoices!$T224)</x:f>
      </x:c>
      <x:c r="K224" s="325" t="str">
        <x:f>IF($A224="","",Invoices!$U224)</x:f>
      </x:c>
      <x:c r="L224" s="325" t="str">
        <x:f>IF($A224="","",IF($H224&lt;=0,"Closed",IF($K224="Current","Monitor",IF($K224="1-30","Follow up",IF($K224="31-60","Escalate",IF($K224="61-90","Urgent","Immediate action"))))))</x:f>
      </x:c>
      <x:c r="M224" s="325" t="str">
        <x:f>IF($A224="","",Invoices!$W224)</x:f>
      </x:c>
      <x:c r="N224" s="325" t="str">
        <x:f>IF($A224="","",LOWER($A224&amp;" "&amp;$B224&amp;" "&amp;$C224&amp;" "&amp;$I224&amp;" "&amp;$K224&amp;" "&amp;$L224))</x:f>
      </x:c>
    </x:row>
    <x:row r="225">
      <x:c r="A225" s="325" t="str">
        <x:f>IF(Invoices!$A225="","",Invoices!$A225)</x:f>
      </x:c>
      <x:c r="B225" s="325" t="str">
        <x:f>IF($A225="","",Invoices!$C225)</x:f>
      </x:c>
      <x:c r="C225" s="325" t="str">
        <x:f>IF($A225="","",Invoices!$D225)</x:f>
      </x:c>
      <x:c r="D225" s="327" t="str">
        <x:f>IF($A225="","",Invoices!$B225)</x:f>
      </x:c>
      <x:c r="E225" s="327" t="str">
        <x:f>IF($A225="","",Invoices!$R225)</x:f>
      </x:c>
      <x:c r="F225" s="329" t="str">
        <x:f>IF($A225="","",Invoices!$L225)</x:f>
      </x:c>
      <x:c r="G225" s="329" t="str">
        <x:f>IF($A225="","",Invoices!$G225)</x:f>
      </x:c>
      <x:c r="H225" s="329" t="str">
        <x:f>IF($A225="","",Invoices!$Q225)</x:f>
      </x:c>
      <x:c r="I225" s="325" t="str">
        <x:f>IF($A225="","",Invoices!$S225)</x:f>
      </x:c>
      <x:c r="J225" s="325" t="str">
        <x:f>IF($A225="","",Invoices!$T225)</x:f>
      </x:c>
      <x:c r="K225" s="325" t="str">
        <x:f>IF($A225="","",Invoices!$U225)</x:f>
      </x:c>
      <x:c r="L225" s="325" t="str">
        <x:f>IF($A225="","",IF($H225&lt;=0,"Closed",IF($K225="Current","Monitor",IF($K225="1-30","Follow up",IF($K225="31-60","Escalate",IF($K225="61-90","Urgent","Immediate action"))))))</x:f>
      </x:c>
      <x:c r="M225" s="325" t="str">
        <x:f>IF($A225="","",Invoices!$W225)</x:f>
      </x:c>
      <x:c r="N225" s="325" t="str">
        <x:f>IF($A225="","",LOWER($A225&amp;" "&amp;$B225&amp;" "&amp;$C225&amp;" "&amp;$I225&amp;" "&amp;$K225&amp;" "&amp;$L225))</x:f>
      </x:c>
    </x:row>
    <x:row r="226">
      <x:c r="A226" s="325" t="str">
        <x:f>IF(Invoices!$A226="","",Invoices!$A226)</x:f>
      </x:c>
      <x:c r="B226" s="325" t="str">
        <x:f>IF($A226="","",Invoices!$C226)</x:f>
      </x:c>
      <x:c r="C226" s="325" t="str">
        <x:f>IF($A226="","",Invoices!$D226)</x:f>
      </x:c>
      <x:c r="D226" s="327" t="str">
        <x:f>IF($A226="","",Invoices!$B226)</x:f>
      </x:c>
      <x:c r="E226" s="327" t="str">
        <x:f>IF($A226="","",Invoices!$R226)</x:f>
      </x:c>
      <x:c r="F226" s="329" t="str">
        <x:f>IF($A226="","",Invoices!$L226)</x:f>
      </x:c>
      <x:c r="G226" s="329" t="str">
        <x:f>IF($A226="","",Invoices!$G226)</x:f>
      </x:c>
      <x:c r="H226" s="329" t="str">
        <x:f>IF($A226="","",Invoices!$Q226)</x:f>
      </x:c>
      <x:c r="I226" s="325" t="str">
        <x:f>IF($A226="","",Invoices!$S226)</x:f>
      </x:c>
      <x:c r="J226" s="325" t="str">
        <x:f>IF($A226="","",Invoices!$T226)</x:f>
      </x:c>
      <x:c r="K226" s="325" t="str">
        <x:f>IF($A226="","",Invoices!$U226)</x:f>
      </x:c>
      <x:c r="L226" s="325" t="str">
        <x:f>IF($A226="","",IF($H226&lt;=0,"Closed",IF($K226="Current","Monitor",IF($K226="1-30","Follow up",IF($K226="31-60","Escalate",IF($K226="61-90","Urgent","Immediate action"))))))</x:f>
      </x:c>
      <x:c r="M226" s="325" t="str">
        <x:f>IF($A226="","",Invoices!$W226)</x:f>
      </x:c>
      <x:c r="N226" s="325" t="str">
        <x:f>IF($A226="","",LOWER($A226&amp;" "&amp;$B226&amp;" "&amp;$C226&amp;" "&amp;$I226&amp;" "&amp;$K226&amp;" "&amp;$L226))</x:f>
      </x:c>
    </x:row>
    <x:row r="227">
      <x:c r="A227" s="325" t="str">
        <x:f>IF(Invoices!$A227="","",Invoices!$A227)</x:f>
      </x:c>
      <x:c r="B227" s="325" t="str">
        <x:f>IF($A227="","",Invoices!$C227)</x:f>
      </x:c>
      <x:c r="C227" s="325" t="str">
        <x:f>IF($A227="","",Invoices!$D227)</x:f>
      </x:c>
      <x:c r="D227" s="327" t="str">
        <x:f>IF($A227="","",Invoices!$B227)</x:f>
      </x:c>
      <x:c r="E227" s="327" t="str">
        <x:f>IF($A227="","",Invoices!$R227)</x:f>
      </x:c>
      <x:c r="F227" s="329" t="str">
        <x:f>IF($A227="","",Invoices!$L227)</x:f>
      </x:c>
      <x:c r="G227" s="329" t="str">
        <x:f>IF($A227="","",Invoices!$G227)</x:f>
      </x:c>
      <x:c r="H227" s="329" t="str">
        <x:f>IF($A227="","",Invoices!$Q227)</x:f>
      </x:c>
      <x:c r="I227" s="325" t="str">
        <x:f>IF($A227="","",Invoices!$S227)</x:f>
      </x:c>
      <x:c r="J227" s="325" t="str">
        <x:f>IF($A227="","",Invoices!$T227)</x:f>
      </x:c>
      <x:c r="K227" s="325" t="str">
        <x:f>IF($A227="","",Invoices!$U227)</x:f>
      </x:c>
      <x:c r="L227" s="325" t="str">
        <x:f>IF($A227="","",IF($H227&lt;=0,"Closed",IF($K227="Current","Monitor",IF($K227="1-30","Follow up",IF($K227="31-60","Escalate",IF($K227="61-90","Urgent","Immediate action"))))))</x:f>
      </x:c>
      <x:c r="M227" s="325" t="str">
        <x:f>IF($A227="","",Invoices!$W227)</x:f>
      </x:c>
      <x:c r="N227" s="325" t="str">
        <x:f>IF($A227="","",LOWER($A227&amp;" "&amp;$B227&amp;" "&amp;$C227&amp;" "&amp;$I227&amp;" "&amp;$K227&amp;" "&amp;$L227))</x:f>
      </x:c>
    </x:row>
    <x:row r="228">
      <x:c r="A228" s="325" t="str">
        <x:f>IF(Invoices!$A228="","",Invoices!$A228)</x:f>
      </x:c>
      <x:c r="B228" s="325" t="str">
        <x:f>IF($A228="","",Invoices!$C228)</x:f>
      </x:c>
      <x:c r="C228" s="325" t="str">
        <x:f>IF($A228="","",Invoices!$D228)</x:f>
      </x:c>
      <x:c r="D228" s="327" t="str">
        <x:f>IF($A228="","",Invoices!$B228)</x:f>
      </x:c>
      <x:c r="E228" s="327" t="str">
        <x:f>IF($A228="","",Invoices!$R228)</x:f>
      </x:c>
      <x:c r="F228" s="329" t="str">
        <x:f>IF($A228="","",Invoices!$L228)</x:f>
      </x:c>
      <x:c r="G228" s="329" t="str">
        <x:f>IF($A228="","",Invoices!$G228)</x:f>
      </x:c>
      <x:c r="H228" s="329" t="str">
        <x:f>IF($A228="","",Invoices!$Q228)</x:f>
      </x:c>
      <x:c r="I228" s="325" t="str">
        <x:f>IF($A228="","",Invoices!$S228)</x:f>
      </x:c>
      <x:c r="J228" s="325" t="str">
        <x:f>IF($A228="","",Invoices!$T228)</x:f>
      </x:c>
      <x:c r="K228" s="325" t="str">
        <x:f>IF($A228="","",Invoices!$U228)</x:f>
      </x:c>
      <x:c r="L228" s="325" t="str">
        <x:f>IF($A228="","",IF($H228&lt;=0,"Closed",IF($K228="Current","Monitor",IF($K228="1-30","Follow up",IF($K228="31-60","Escalate",IF($K228="61-90","Urgent","Immediate action"))))))</x:f>
      </x:c>
      <x:c r="M228" s="325" t="str">
        <x:f>IF($A228="","",Invoices!$W228)</x:f>
      </x:c>
      <x:c r="N228" s="325" t="str">
        <x:f>IF($A228="","",LOWER($A228&amp;" "&amp;$B228&amp;" "&amp;$C228&amp;" "&amp;$I228&amp;" "&amp;$K228&amp;" "&amp;$L228))</x:f>
      </x:c>
    </x:row>
    <x:row r="229">
      <x:c r="A229" s="325" t="str">
        <x:f>IF(Invoices!$A229="","",Invoices!$A229)</x:f>
      </x:c>
      <x:c r="B229" s="325" t="str">
        <x:f>IF($A229="","",Invoices!$C229)</x:f>
      </x:c>
      <x:c r="C229" s="325" t="str">
        <x:f>IF($A229="","",Invoices!$D229)</x:f>
      </x:c>
      <x:c r="D229" s="327" t="str">
        <x:f>IF($A229="","",Invoices!$B229)</x:f>
      </x:c>
      <x:c r="E229" s="327" t="str">
        <x:f>IF($A229="","",Invoices!$R229)</x:f>
      </x:c>
      <x:c r="F229" s="329" t="str">
        <x:f>IF($A229="","",Invoices!$L229)</x:f>
      </x:c>
      <x:c r="G229" s="329" t="str">
        <x:f>IF($A229="","",Invoices!$G229)</x:f>
      </x:c>
      <x:c r="H229" s="329" t="str">
        <x:f>IF($A229="","",Invoices!$Q229)</x:f>
      </x:c>
      <x:c r="I229" s="325" t="str">
        <x:f>IF($A229="","",Invoices!$S229)</x:f>
      </x:c>
      <x:c r="J229" s="325" t="str">
        <x:f>IF($A229="","",Invoices!$T229)</x:f>
      </x:c>
      <x:c r="K229" s="325" t="str">
        <x:f>IF($A229="","",Invoices!$U229)</x:f>
      </x:c>
      <x:c r="L229" s="325" t="str">
        <x:f>IF($A229="","",IF($H229&lt;=0,"Closed",IF($K229="Current","Monitor",IF($K229="1-30","Follow up",IF($K229="31-60","Escalate",IF($K229="61-90","Urgent","Immediate action"))))))</x:f>
      </x:c>
      <x:c r="M229" s="325" t="str">
        <x:f>IF($A229="","",Invoices!$W229)</x:f>
      </x:c>
      <x:c r="N229" s="325" t="str">
        <x:f>IF($A229="","",LOWER($A229&amp;" "&amp;$B229&amp;" "&amp;$C229&amp;" "&amp;$I229&amp;" "&amp;$K229&amp;" "&amp;$L229))</x:f>
      </x:c>
    </x:row>
    <x:row r="230">
      <x:c r="A230" s="325" t="str">
        <x:f>IF(Invoices!$A230="","",Invoices!$A230)</x:f>
      </x:c>
      <x:c r="B230" s="325" t="str">
        <x:f>IF($A230="","",Invoices!$C230)</x:f>
      </x:c>
      <x:c r="C230" s="325" t="str">
        <x:f>IF($A230="","",Invoices!$D230)</x:f>
      </x:c>
      <x:c r="D230" s="327" t="str">
        <x:f>IF($A230="","",Invoices!$B230)</x:f>
      </x:c>
      <x:c r="E230" s="327" t="str">
        <x:f>IF($A230="","",Invoices!$R230)</x:f>
      </x:c>
      <x:c r="F230" s="329" t="str">
        <x:f>IF($A230="","",Invoices!$L230)</x:f>
      </x:c>
      <x:c r="G230" s="329" t="str">
        <x:f>IF($A230="","",Invoices!$G230)</x:f>
      </x:c>
      <x:c r="H230" s="329" t="str">
        <x:f>IF($A230="","",Invoices!$Q230)</x:f>
      </x:c>
      <x:c r="I230" s="325" t="str">
        <x:f>IF($A230="","",Invoices!$S230)</x:f>
      </x:c>
      <x:c r="J230" s="325" t="str">
        <x:f>IF($A230="","",Invoices!$T230)</x:f>
      </x:c>
      <x:c r="K230" s="325" t="str">
        <x:f>IF($A230="","",Invoices!$U230)</x:f>
      </x:c>
      <x:c r="L230" s="325" t="str">
        <x:f>IF($A230="","",IF($H230&lt;=0,"Closed",IF($K230="Current","Monitor",IF($K230="1-30","Follow up",IF($K230="31-60","Escalate",IF($K230="61-90","Urgent","Immediate action"))))))</x:f>
      </x:c>
      <x:c r="M230" s="325" t="str">
        <x:f>IF($A230="","",Invoices!$W230)</x:f>
      </x:c>
      <x:c r="N230" s="325" t="str">
        <x:f>IF($A230="","",LOWER($A230&amp;" "&amp;$B230&amp;" "&amp;$C230&amp;" "&amp;$I230&amp;" "&amp;$K230&amp;" "&amp;$L230))</x:f>
      </x:c>
    </x:row>
    <x:row r="231">
      <x:c r="A231" s="325" t="str">
        <x:f>IF(Invoices!$A231="","",Invoices!$A231)</x:f>
      </x:c>
      <x:c r="B231" s="325" t="str">
        <x:f>IF($A231="","",Invoices!$C231)</x:f>
      </x:c>
      <x:c r="C231" s="325" t="str">
        <x:f>IF($A231="","",Invoices!$D231)</x:f>
      </x:c>
      <x:c r="D231" s="327" t="str">
        <x:f>IF($A231="","",Invoices!$B231)</x:f>
      </x:c>
      <x:c r="E231" s="327" t="str">
        <x:f>IF($A231="","",Invoices!$R231)</x:f>
      </x:c>
      <x:c r="F231" s="329" t="str">
        <x:f>IF($A231="","",Invoices!$L231)</x:f>
      </x:c>
      <x:c r="G231" s="329" t="str">
        <x:f>IF($A231="","",Invoices!$G231)</x:f>
      </x:c>
      <x:c r="H231" s="329" t="str">
        <x:f>IF($A231="","",Invoices!$Q231)</x:f>
      </x:c>
      <x:c r="I231" s="325" t="str">
        <x:f>IF($A231="","",Invoices!$S231)</x:f>
      </x:c>
      <x:c r="J231" s="325" t="str">
        <x:f>IF($A231="","",Invoices!$T231)</x:f>
      </x:c>
      <x:c r="K231" s="325" t="str">
        <x:f>IF($A231="","",Invoices!$U231)</x:f>
      </x:c>
      <x:c r="L231" s="325" t="str">
        <x:f>IF($A231="","",IF($H231&lt;=0,"Closed",IF($K231="Current","Monitor",IF($K231="1-30","Follow up",IF($K231="31-60","Escalate",IF($K231="61-90","Urgent","Immediate action"))))))</x:f>
      </x:c>
      <x:c r="M231" s="325" t="str">
        <x:f>IF($A231="","",Invoices!$W231)</x:f>
      </x:c>
      <x:c r="N231" s="325" t="str">
        <x:f>IF($A231="","",LOWER($A231&amp;" "&amp;$B231&amp;" "&amp;$C231&amp;" "&amp;$I231&amp;" "&amp;$K231&amp;" "&amp;$L231))</x:f>
      </x:c>
    </x:row>
    <x:row r="232">
      <x:c r="A232" s="325" t="str">
        <x:f>IF(Invoices!$A232="","",Invoices!$A232)</x:f>
      </x:c>
      <x:c r="B232" s="325" t="str">
        <x:f>IF($A232="","",Invoices!$C232)</x:f>
      </x:c>
      <x:c r="C232" s="325" t="str">
        <x:f>IF($A232="","",Invoices!$D232)</x:f>
      </x:c>
      <x:c r="D232" s="327" t="str">
        <x:f>IF($A232="","",Invoices!$B232)</x:f>
      </x:c>
      <x:c r="E232" s="327" t="str">
        <x:f>IF($A232="","",Invoices!$R232)</x:f>
      </x:c>
      <x:c r="F232" s="329" t="str">
        <x:f>IF($A232="","",Invoices!$L232)</x:f>
      </x:c>
      <x:c r="G232" s="329" t="str">
        <x:f>IF($A232="","",Invoices!$G232)</x:f>
      </x:c>
      <x:c r="H232" s="329" t="str">
        <x:f>IF($A232="","",Invoices!$Q232)</x:f>
      </x:c>
      <x:c r="I232" s="325" t="str">
        <x:f>IF($A232="","",Invoices!$S232)</x:f>
      </x:c>
      <x:c r="J232" s="325" t="str">
        <x:f>IF($A232="","",Invoices!$T232)</x:f>
      </x:c>
      <x:c r="K232" s="325" t="str">
        <x:f>IF($A232="","",Invoices!$U232)</x:f>
      </x:c>
      <x:c r="L232" s="325" t="str">
        <x:f>IF($A232="","",IF($H232&lt;=0,"Closed",IF($K232="Current","Monitor",IF($K232="1-30","Follow up",IF($K232="31-60","Escalate",IF($K232="61-90","Urgent","Immediate action"))))))</x:f>
      </x:c>
      <x:c r="M232" s="325" t="str">
        <x:f>IF($A232="","",Invoices!$W232)</x:f>
      </x:c>
      <x:c r="N232" s="325" t="str">
        <x:f>IF($A232="","",LOWER($A232&amp;" "&amp;$B232&amp;" "&amp;$C232&amp;" "&amp;$I232&amp;" "&amp;$K232&amp;" "&amp;$L232))</x:f>
      </x:c>
    </x:row>
    <x:row r="233">
      <x:c r="A233" s="325" t="str">
        <x:f>IF(Invoices!$A233="","",Invoices!$A233)</x:f>
      </x:c>
      <x:c r="B233" s="325" t="str">
        <x:f>IF($A233="","",Invoices!$C233)</x:f>
      </x:c>
      <x:c r="C233" s="325" t="str">
        <x:f>IF($A233="","",Invoices!$D233)</x:f>
      </x:c>
      <x:c r="D233" s="327" t="str">
        <x:f>IF($A233="","",Invoices!$B233)</x:f>
      </x:c>
      <x:c r="E233" s="327" t="str">
        <x:f>IF($A233="","",Invoices!$R233)</x:f>
      </x:c>
      <x:c r="F233" s="329" t="str">
        <x:f>IF($A233="","",Invoices!$L233)</x:f>
      </x:c>
      <x:c r="G233" s="329" t="str">
        <x:f>IF($A233="","",Invoices!$G233)</x:f>
      </x:c>
      <x:c r="H233" s="329" t="str">
        <x:f>IF($A233="","",Invoices!$Q233)</x:f>
      </x:c>
      <x:c r="I233" s="325" t="str">
        <x:f>IF($A233="","",Invoices!$S233)</x:f>
      </x:c>
      <x:c r="J233" s="325" t="str">
        <x:f>IF($A233="","",Invoices!$T233)</x:f>
      </x:c>
      <x:c r="K233" s="325" t="str">
        <x:f>IF($A233="","",Invoices!$U233)</x:f>
      </x:c>
      <x:c r="L233" s="325" t="str">
        <x:f>IF($A233="","",IF($H233&lt;=0,"Closed",IF($K233="Current","Monitor",IF($K233="1-30","Follow up",IF($K233="31-60","Escalate",IF($K233="61-90","Urgent","Immediate action"))))))</x:f>
      </x:c>
      <x:c r="M233" s="325" t="str">
        <x:f>IF($A233="","",Invoices!$W233)</x:f>
      </x:c>
      <x:c r="N233" s="325" t="str">
        <x:f>IF($A233="","",LOWER($A233&amp;" "&amp;$B233&amp;" "&amp;$C233&amp;" "&amp;$I233&amp;" "&amp;$K233&amp;" "&amp;$L233))</x:f>
      </x:c>
    </x:row>
    <x:row r="234">
      <x:c r="A234" s="325" t="str">
        <x:f>IF(Invoices!$A234="","",Invoices!$A234)</x:f>
      </x:c>
      <x:c r="B234" s="325" t="str">
        <x:f>IF($A234="","",Invoices!$C234)</x:f>
      </x:c>
      <x:c r="C234" s="325" t="str">
        <x:f>IF($A234="","",Invoices!$D234)</x:f>
      </x:c>
      <x:c r="D234" s="327" t="str">
        <x:f>IF($A234="","",Invoices!$B234)</x:f>
      </x:c>
      <x:c r="E234" s="327" t="str">
        <x:f>IF($A234="","",Invoices!$R234)</x:f>
      </x:c>
      <x:c r="F234" s="329" t="str">
        <x:f>IF($A234="","",Invoices!$L234)</x:f>
      </x:c>
      <x:c r="G234" s="329" t="str">
        <x:f>IF($A234="","",Invoices!$G234)</x:f>
      </x:c>
      <x:c r="H234" s="329" t="str">
        <x:f>IF($A234="","",Invoices!$Q234)</x:f>
      </x:c>
      <x:c r="I234" s="325" t="str">
        <x:f>IF($A234="","",Invoices!$S234)</x:f>
      </x:c>
      <x:c r="J234" s="325" t="str">
        <x:f>IF($A234="","",Invoices!$T234)</x:f>
      </x:c>
      <x:c r="K234" s="325" t="str">
        <x:f>IF($A234="","",Invoices!$U234)</x:f>
      </x:c>
      <x:c r="L234" s="325" t="str">
        <x:f>IF($A234="","",IF($H234&lt;=0,"Closed",IF($K234="Current","Monitor",IF($K234="1-30","Follow up",IF($K234="31-60","Escalate",IF($K234="61-90","Urgent","Immediate action"))))))</x:f>
      </x:c>
      <x:c r="M234" s="325" t="str">
        <x:f>IF($A234="","",Invoices!$W234)</x:f>
      </x:c>
      <x:c r="N234" s="325" t="str">
        <x:f>IF($A234="","",LOWER($A234&amp;" "&amp;$B234&amp;" "&amp;$C234&amp;" "&amp;$I234&amp;" "&amp;$K234&amp;" "&amp;$L234))</x:f>
      </x:c>
    </x:row>
    <x:row r="235">
      <x:c r="A235" s="325" t="str">
        <x:f>IF(Invoices!$A235="","",Invoices!$A235)</x:f>
      </x:c>
      <x:c r="B235" s="325" t="str">
        <x:f>IF($A235="","",Invoices!$C235)</x:f>
      </x:c>
      <x:c r="C235" s="325" t="str">
        <x:f>IF($A235="","",Invoices!$D235)</x:f>
      </x:c>
      <x:c r="D235" s="327" t="str">
        <x:f>IF($A235="","",Invoices!$B235)</x:f>
      </x:c>
      <x:c r="E235" s="327" t="str">
        <x:f>IF($A235="","",Invoices!$R235)</x:f>
      </x:c>
      <x:c r="F235" s="329" t="str">
        <x:f>IF($A235="","",Invoices!$L235)</x:f>
      </x:c>
      <x:c r="G235" s="329" t="str">
        <x:f>IF($A235="","",Invoices!$G235)</x:f>
      </x:c>
      <x:c r="H235" s="329" t="str">
        <x:f>IF($A235="","",Invoices!$Q235)</x:f>
      </x:c>
      <x:c r="I235" s="325" t="str">
        <x:f>IF($A235="","",Invoices!$S235)</x:f>
      </x:c>
      <x:c r="J235" s="325" t="str">
        <x:f>IF($A235="","",Invoices!$T235)</x:f>
      </x:c>
      <x:c r="K235" s="325" t="str">
        <x:f>IF($A235="","",Invoices!$U235)</x:f>
      </x:c>
      <x:c r="L235" s="325" t="str">
        <x:f>IF($A235="","",IF($H235&lt;=0,"Closed",IF($K235="Current","Monitor",IF($K235="1-30","Follow up",IF($K235="31-60","Escalate",IF($K235="61-90","Urgent","Immediate action"))))))</x:f>
      </x:c>
      <x:c r="M235" s="325" t="str">
        <x:f>IF($A235="","",Invoices!$W235)</x:f>
      </x:c>
      <x:c r="N235" s="325" t="str">
        <x:f>IF($A235="","",LOWER($A235&amp;" "&amp;$B235&amp;" "&amp;$C235&amp;" "&amp;$I235&amp;" "&amp;$K235&amp;" "&amp;$L235))</x:f>
      </x:c>
    </x:row>
    <x:row r="236">
      <x:c r="A236" s="325" t="str">
        <x:f>IF(Invoices!$A236="","",Invoices!$A236)</x:f>
      </x:c>
      <x:c r="B236" s="325" t="str">
        <x:f>IF($A236="","",Invoices!$C236)</x:f>
      </x:c>
      <x:c r="C236" s="325" t="str">
        <x:f>IF($A236="","",Invoices!$D236)</x:f>
      </x:c>
      <x:c r="D236" s="327" t="str">
        <x:f>IF($A236="","",Invoices!$B236)</x:f>
      </x:c>
      <x:c r="E236" s="327" t="str">
        <x:f>IF($A236="","",Invoices!$R236)</x:f>
      </x:c>
      <x:c r="F236" s="329" t="str">
        <x:f>IF($A236="","",Invoices!$L236)</x:f>
      </x:c>
      <x:c r="G236" s="329" t="str">
        <x:f>IF($A236="","",Invoices!$G236)</x:f>
      </x:c>
      <x:c r="H236" s="329" t="str">
        <x:f>IF($A236="","",Invoices!$Q236)</x:f>
      </x:c>
      <x:c r="I236" s="325" t="str">
        <x:f>IF($A236="","",Invoices!$S236)</x:f>
      </x:c>
      <x:c r="J236" s="325" t="str">
        <x:f>IF($A236="","",Invoices!$T236)</x:f>
      </x:c>
      <x:c r="K236" s="325" t="str">
        <x:f>IF($A236="","",Invoices!$U236)</x:f>
      </x:c>
      <x:c r="L236" s="325" t="str">
        <x:f>IF($A236="","",IF($H236&lt;=0,"Closed",IF($K236="Current","Monitor",IF($K236="1-30","Follow up",IF($K236="31-60","Escalate",IF($K236="61-90","Urgent","Immediate action"))))))</x:f>
      </x:c>
      <x:c r="M236" s="325" t="str">
        <x:f>IF($A236="","",Invoices!$W236)</x:f>
      </x:c>
      <x:c r="N236" s="325" t="str">
        <x:f>IF($A236="","",LOWER($A236&amp;" "&amp;$B236&amp;" "&amp;$C236&amp;" "&amp;$I236&amp;" "&amp;$K236&amp;" "&amp;$L236))</x:f>
      </x:c>
    </x:row>
    <x:row r="237">
      <x:c r="A237" s="325" t="str">
        <x:f>IF(Invoices!$A237="","",Invoices!$A237)</x:f>
      </x:c>
      <x:c r="B237" s="325" t="str">
        <x:f>IF($A237="","",Invoices!$C237)</x:f>
      </x:c>
      <x:c r="C237" s="325" t="str">
        <x:f>IF($A237="","",Invoices!$D237)</x:f>
      </x:c>
      <x:c r="D237" s="327" t="str">
        <x:f>IF($A237="","",Invoices!$B237)</x:f>
      </x:c>
      <x:c r="E237" s="327" t="str">
        <x:f>IF($A237="","",Invoices!$R237)</x:f>
      </x:c>
      <x:c r="F237" s="329" t="str">
        <x:f>IF($A237="","",Invoices!$L237)</x:f>
      </x:c>
      <x:c r="G237" s="329" t="str">
        <x:f>IF($A237="","",Invoices!$G237)</x:f>
      </x:c>
      <x:c r="H237" s="329" t="str">
        <x:f>IF($A237="","",Invoices!$Q237)</x:f>
      </x:c>
      <x:c r="I237" s="325" t="str">
        <x:f>IF($A237="","",Invoices!$S237)</x:f>
      </x:c>
      <x:c r="J237" s="325" t="str">
        <x:f>IF($A237="","",Invoices!$T237)</x:f>
      </x:c>
      <x:c r="K237" s="325" t="str">
        <x:f>IF($A237="","",Invoices!$U237)</x:f>
      </x:c>
      <x:c r="L237" s="325" t="str">
        <x:f>IF($A237="","",IF($H237&lt;=0,"Closed",IF($K237="Current","Monitor",IF($K237="1-30","Follow up",IF($K237="31-60","Escalate",IF($K237="61-90","Urgent","Immediate action"))))))</x:f>
      </x:c>
      <x:c r="M237" s="325" t="str">
        <x:f>IF($A237="","",Invoices!$W237)</x:f>
      </x:c>
      <x:c r="N237" s="325" t="str">
        <x:f>IF($A237="","",LOWER($A237&amp;" "&amp;$B237&amp;" "&amp;$C237&amp;" "&amp;$I237&amp;" "&amp;$K237&amp;" "&amp;$L237))</x:f>
      </x:c>
    </x:row>
    <x:row r="238">
      <x:c r="A238" s="325" t="str">
        <x:f>IF(Invoices!$A238="","",Invoices!$A238)</x:f>
      </x:c>
      <x:c r="B238" s="325" t="str">
        <x:f>IF($A238="","",Invoices!$C238)</x:f>
      </x:c>
      <x:c r="C238" s="325" t="str">
        <x:f>IF($A238="","",Invoices!$D238)</x:f>
      </x:c>
      <x:c r="D238" s="327" t="str">
        <x:f>IF($A238="","",Invoices!$B238)</x:f>
      </x:c>
      <x:c r="E238" s="327" t="str">
        <x:f>IF($A238="","",Invoices!$R238)</x:f>
      </x:c>
      <x:c r="F238" s="329" t="str">
        <x:f>IF($A238="","",Invoices!$L238)</x:f>
      </x:c>
      <x:c r="G238" s="329" t="str">
        <x:f>IF($A238="","",Invoices!$G238)</x:f>
      </x:c>
      <x:c r="H238" s="329" t="str">
        <x:f>IF($A238="","",Invoices!$Q238)</x:f>
      </x:c>
      <x:c r="I238" s="325" t="str">
        <x:f>IF($A238="","",Invoices!$S238)</x:f>
      </x:c>
      <x:c r="J238" s="325" t="str">
        <x:f>IF($A238="","",Invoices!$T238)</x:f>
      </x:c>
      <x:c r="K238" s="325" t="str">
        <x:f>IF($A238="","",Invoices!$U238)</x:f>
      </x:c>
      <x:c r="L238" s="325" t="str">
        <x:f>IF($A238="","",IF($H238&lt;=0,"Closed",IF($K238="Current","Monitor",IF($K238="1-30","Follow up",IF($K238="31-60","Escalate",IF($K238="61-90","Urgent","Immediate action"))))))</x:f>
      </x:c>
      <x:c r="M238" s="325" t="str">
        <x:f>IF($A238="","",Invoices!$W238)</x:f>
      </x:c>
      <x:c r="N238" s="325" t="str">
        <x:f>IF($A238="","",LOWER($A238&amp;" "&amp;$B238&amp;" "&amp;$C238&amp;" "&amp;$I238&amp;" "&amp;$K238&amp;" "&amp;$L238))</x:f>
      </x:c>
    </x:row>
    <x:row r="239">
      <x:c r="A239" s="325" t="str">
        <x:f>IF(Invoices!$A239="","",Invoices!$A239)</x:f>
      </x:c>
      <x:c r="B239" s="325" t="str">
        <x:f>IF($A239="","",Invoices!$C239)</x:f>
      </x:c>
      <x:c r="C239" s="325" t="str">
        <x:f>IF($A239="","",Invoices!$D239)</x:f>
      </x:c>
      <x:c r="D239" s="327" t="str">
        <x:f>IF($A239="","",Invoices!$B239)</x:f>
      </x:c>
      <x:c r="E239" s="327" t="str">
        <x:f>IF($A239="","",Invoices!$R239)</x:f>
      </x:c>
      <x:c r="F239" s="329" t="str">
        <x:f>IF($A239="","",Invoices!$L239)</x:f>
      </x:c>
      <x:c r="G239" s="329" t="str">
        <x:f>IF($A239="","",Invoices!$G239)</x:f>
      </x:c>
      <x:c r="H239" s="329" t="str">
        <x:f>IF($A239="","",Invoices!$Q239)</x:f>
      </x:c>
      <x:c r="I239" s="325" t="str">
        <x:f>IF($A239="","",Invoices!$S239)</x:f>
      </x:c>
      <x:c r="J239" s="325" t="str">
        <x:f>IF($A239="","",Invoices!$T239)</x:f>
      </x:c>
      <x:c r="K239" s="325" t="str">
        <x:f>IF($A239="","",Invoices!$U239)</x:f>
      </x:c>
      <x:c r="L239" s="325" t="str">
        <x:f>IF($A239="","",IF($H239&lt;=0,"Closed",IF($K239="Current","Monitor",IF($K239="1-30","Follow up",IF($K239="31-60","Escalate",IF($K239="61-90","Urgent","Immediate action"))))))</x:f>
      </x:c>
      <x:c r="M239" s="325" t="str">
        <x:f>IF($A239="","",Invoices!$W239)</x:f>
      </x:c>
      <x:c r="N239" s="325" t="str">
        <x:f>IF($A239="","",LOWER($A239&amp;" "&amp;$B239&amp;" "&amp;$C239&amp;" "&amp;$I239&amp;" "&amp;$K239&amp;" "&amp;$L239))</x:f>
      </x:c>
    </x:row>
    <x:row r="240">
      <x:c r="A240" s="325" t="str">
        <x:f>IF(Invoices!$A240="","",Invoices!$A240)</x:f>
      </x:c>
      <x:c r="B240" s="325" t="str">
        <x:f>IF($A240="","",Invoices!$C240)</x:f>
      </x:c>
      <x:c r="C240" s="325" t="str">
        <x:f>IF($A240="","",Invoices!$D240)</x:f>
      </x:c>
      <x:c r="D240" s="327" t="str">
        <x:f>IF($A240="","",Invoices!$B240)</x:f>
      </x:c>
      <x:c r="E240" s="327" t="str">
        <x:f>IF($A240="","",Invoices!$R240)</x:f>
      </x:c>
      <x:c r="F240" s="329" t="str">
        <x:f>IF($A240="","",Invoices!$L240)</x:f>
      </x:c>
      <x:c r="G240" s="329" t="str">
        <x:f>IF($A240="","",Invoices!$G240)</x:f>
      </x:c>
      <x:c r="H240" s="329" t="str">
        <x:f>IF($A240="","",Invoices!$Q240)</x:f>
      </x:c>
      <x:c r="I240" s="325" t="str">
        <x:f>IF($A240="","",Invoices!$S240)</x:f>
      </x:c>
      <x:c r="J240" s="325" t="str">
        <x:f>IF($A240="","",Invoices!$T240)</x:f>
      </x:c>
      <x:c r="K240" s="325" t="str">
        <x:f>IF($A240="","",Invoices!$U240)</x:f>
      </x:c>
      <x:c r="L240" s="325" t="str">
        <x:f>IF($A240="","",IF($H240&lt;=0,"Closed",IF($K240="Current","Monitor",IF($K240="1-30","Follow up",IF($K240="31-60","Escalate",IF($K240="61-90","Urgent","Immediate action"))))))</x:f>
      </x:c>
      <x:c r="M240" s="325" t="str">
        <x:f>IF($A240="","",Invoices!$W240)</x:f>
      </x:c>
      <x:c r="N240" s="325" t="str">
        <x:f>IF($A240="","",LOWER($A240&amp;" "&amp;$B240&amp;" "&amp;$C240&amp;" "&amp;$I240&amp;" "&amp;$K240&amp;" "&amp;$L240))</x:f>
      </x:c>
    </x:row>
    <x:row r="241">
      <x:c r="A241" s="325" t="str">
        <x:f>IF(Invoices!$A241="","",Invoices!$A241)</x:f>
      </x:c>
      <x:c r="B241" s="325" t="str">
        <x:f>IF($A241="","",Invoices!$C241)</x:f>
      </x:c>
      <x:c r="C241" s="325" t="str">
        <x:f>IF($A241="","",Invoices!$D241)</x:f>
      </x:c>
      <x:c r="D241" s="327" t="str">
        <x:f>IF($A241="","",Invoices!$B241)</x:f>
      </x:c>
      <x:c r="E241" s="327" t="str">
        <x:f>IF($A241="","",Invoices!$R241)</x:f>
      </x:c>
      <x:c r="F241" s="329" t="str">
        <x:f>IF($A241="","",Invoices!$L241)</x:f>
      </x:c>
      <x:c r="G241" s="329" t="str">
        <x:f>IF($A241="","",Invoices!$G241)</x:f>
      </x:c>
      <x:c r="H241" s="329" t="str">
        <x:f>IF($A241="","",Invoices!$Q241)</x:f>
      </x:c>
      <x:c r="I241" s="325" t="str">
        <x:f>IF($A241="","",Invoices!$S241)</x:f>
      </x:c>
      <x:c r="J241" s="325" t="str">
        <x:f>IF($A241="","",Invoices!$T241)</x:f>
      </x:c>
      <x:c r="K241" s="325" t="str">
        <x:f>IF($A241="","",Invoices!$U241)</x:f>
      </x:c>
      <x:c r="L241" s="325" t="str">
        <x:f>IF($A241="","",IF($H241&lt;=0,"Closed",IF($K241="Current","Monitor",IF($K241="1-30","Follow up",IF($K241="31-60","Escalate",IF($K241="61-90","Urgent","Immediate action"))))))</x:f>
      </x:c>
      <x:c r="M241" s="325" t="str">
        <x:f>IF($A241="","",Invoices!$W241)</x:f>
      </x:c>
      <x:c r="N241" s="325" t="str">
        <x:f>IF($A241="","",LOWER($A241&amp;" "&amp;$B241&amp;" "&amp;$C241&amp;" "&amp;$I241&amp;" "&amp;$K241&amp;" "&amp;$L241))</x:f>
      </x:c>
    </x:row>
    <x:row r="242">
      <x:c r="A242" s="325" t="str">
        <x:f>IF(Invoices!$A242="","",Invoices!$A242)</x:f>
      </x:c>
      <x:c r="B242" s="325" t="str">
        <x:f>IF($A242="","",Invoices!$C242)</x:f>
      </x:c>
      <x:c r="C242" s="325" t="str">
        <x:f>IF($A242="","",Invoices!$D242)</x:f>
      </x:c>
      <x:c r="D242" s="327" t="str">
        <x:f>IF($A242="","",Invoices!$B242)</x:f>
      </x:c>
      <x:c r="E242" s="327" t="str">
        <x:f>IF($A242="","",Invoices!$R242)</x:f>
      </x:c>
      <x:c r="F242" s="329" t="str">
        <x:f>IF($A242="","",Invoices!$L242)</x:f>
      </x:c>
      <x:c r="G242" s="329" t="str">
        <x:f>IF($A242="","",Invoices!$G242)</x:f>
      </x:c>
      <x:c r="H242" s="329" t="str">
        <x:f>IF($A242="","",Invoices!$Q242)</x:f>
      </x:c>
      <x:c r="I242" s="325" t="str">
        <x:f>IF($A242="","",Invoices!$S242)</x:f>
      </x:c>
      <x:c r="J242" s="325" t="str">
        <x:f>IF($A242="","",Invoices!$T242)</x:f>
      </x:c>
      <x:c r="K242" s="325" t="str">
        <x:f>IF($A242="","",Invoices!$U242)</x:f>
      </x:c>
      <x:c r="L242" s="325" t="str">
        <x:f>IF($A242="","",IF($H242&lt;=0,"Closed",IF($K242="Current","Monitor",IF($K242="1-30","Follow up",IF($K242="31-60","Escalate",IF($K242="61-90","Urgent","Immediate action"))))))</x:f>
      </x:c>
      <x:c r="M242" s="325" t="str">
        <x:f>IF($A242="","",Invoices!$W242)</x:f>
      </x:c>
      <x:c r="N242" s="325" t="str">
        <x:f>IF($A242="","",LOWER($A242&amp;" "&amp;$B242&amp;" "&amp;$C242&amp;" "&amp;$I242&amp;" "&amp;$K242&amp;" "&amp;$L242))</x:f>
      </x:c>
    </x:row>
    <x:row r="243">
      <x:c r="A243" s="325" t="str">
        <x:f>IF(Invoices!$A243="","",Invoices!$A243)</x:f>
      </x:c>
      <x:c r="B243" s="325" t="str">
        <x:f>IF($A243="","",Invoices!$C243)</x:f>
      </x:c>
      <x:c r="C243" s="325" t="str">
        <x:f>IF($A243="","",Invoices!$D243)</x:f>
      </x:c>
      <x:c r="D243" s="327" t="str">
        <x:f>IF($A243="","",Invoices!$B243)</x:f>
      </x:c>
      <x:c r="E243" s="327" t="str">
        <x:f>IF($A243="","",Invoices!$R243)</x:f>
      </x:c>
      <x:c r="F243" s="329" t="str">
        <x:f>IF($A243="","",Invoices!$L243)</x:f>
      </x:c>
      <x:c r="G243" s="329" t="str">
        <x:f>IF($A243="","",Invoices!$G243)</x:f>
      </x:c>
      <x:c r="H243" s="329" t="str">
        <x:f>IF($A243="","",Invoices!$Q243)</x:f>
      </x:c>
      <x:c r="I243" s="325" t="str">
        <x:f>IF($A243="","",Invoices!$S243)</x:f>
      </x:c>
      <x:c r="J243" s="325" t="str">
        <x:f>IF($A243="","",Invoices!$T243)</x:f>
      </x:c>
      <x:c r="K243" s="325" t="str">
        <x:f>IF($A243="","",Invoices!$U243)</x:f>
      </x:c>
      <x:c r="L243" s="325" t="str">
        <x:f>IF($A243="","",IF($H243&lt;=0,"Closed",IF($K243="Current","Monitor",IF($K243="1-30","Follow up",IF($K243="31-60","Escalate",IF($K243="61-90","Urgent","Immediate action"))))))</x:f>
      </x:c>
      <x:c r="M243" s="325" t="str">
        <x:f>IF($A243="","",Invoices!$W243)</x:f>
      </x:c>
      <x:c r="N243" s="325" t="str">
        <x:f>IF($A243="","",LOWER($A243&amp;" "&amp;$B243&amp;" "&amp;$C243&amp;" "&amp;$I243&amp;" "&amp;$K243&amp;" "&amp;$L243))</x:f>
      </x:c>
    </x:row>
    <x:row r="244">
      <x:c r="A244" s="325" t="str">
        <x:f>IF(Invoices!$A244="","",Invoices!$A244)</x:f>
      </x:c>
      <x:c r="B244" s="325" t="str">
        <x:f>IF($A244="","",Invoices!$C244)</x:f>
      </x:c>
      <x:c r="C244" s="325" t="str">
        <x:f>IF($A244="","",Invoices!$D244)</x:f>
      </x:c>
      <x:c r="D244" s="327" t="str">
        <x:f>IF($A244="","",Invoices!$B244)</x:f>
      </x:c>
      <x:c r="E244" s="327" t="str">
        <x:f>IF($A244="","",Invoices!$R244)</x:f>
      </x:c>
      <x:c r="F244" s="329" t="str">
        <x:f>IF($A244="","",Invoices!$L244)</x:f>
      </x:c>
      <x:c r="G244" s="329" t="str">
        <x:f>IF($A244="","",Invoices!$G244)</x:f>
      </x:c>
      <x:c r="H244" s="329" t="str">
        <x:f>IF($A244="","",Invoices!$Q244)</x:f>
      </x:c>
      <x:c r="I244" s="325" t="str">
        <x:f>IF($A244="","",Invoices!$S244)</x:f>
      </x:c>
      <x:c r="J244" s="325" t="str">
        <x:f>IF($A244="","",Invoices!$T244)</x:f>
      </x:c>
      <x:c r="K244" s="325" t="str">
        <x:f>IF($A244="","",Invoices!$U244)</x:f>
      </x:c>
      <x:c r="L244" s="325" t="str">
        <x:f>IF($A244="","",IF($H244&lt;=0,"Closed",IF($K244="Current","Monitor",IF($K244="1-30","Follow up",IF($K244="31-60","Escalate",IF($K244="61-90","Urgent","Immediate action"))))))</x:f>
      </x:c>
      <x:c r="M244" s="325" t="str">
        <x:f>IF($A244="","",Invoices!$W244)</x:f>
      </x:c>
      <x:c r="N244" s="325" t="str">
        <x:f>IF($A244="","",LOWER($A244&amp;" "&amp;$B244&amp;" "&amp;$C244&amp;" "&amp;$I244&amp;" "&amp;$K244&amp;" "&amp;$L244))</x:f>
      </x:c>
    </x:row>
    <x:row r="245">
      <x:c r="A245" s="325" t="str">
        <x:f>IF(Invoices!$A245="","",Invoices!$A245)</x:f>
      </x:c>
      <x:c r="B245" s="325" t="str">
        <x:f>IF($A245="","",Invoices!$C245)</x:f>
      </x:c>
      <x:c r="C245" s="325" t="str">
        <x:f>IF($A245="","",Invoices!$D245)</x:f>
      </x:c>
      <x:c r="D245" s="327" t="str">
        <x:f>IF($A245="","",Invoices!$B245)</x:f>
      </x:c>
      <x:c r="E245" s="327" t="str">
        <x:f>IF($A245="","",Invoices!$R245)</x:f>
      </x:c>
      <x:c r="F245" s="329" t="str">
        <x:f>IF($A245="","",Invoices!$L245)</x:f>
      </x:c>
      <x:c r="G245" s="329" t="str">
        <x:f>IF($A245="","",Invoices!$G245)</x:f>
      </x:c>
      <x:c r="H245" s="329" t="str">
        <x:f>IF($A245="","",Invoices!$Q245)</x:f>
      </x:c>
      <x:c r="I245" s="325" t="str">
        <x:f>IF($A245="","",Invoices!$S245)</x:f>
      </x:c>
      <x:c r="J245" s="325" t="str">
        <x:f>IF($A245="","",Invoices!$T245)</x:f>
      </x:c>
      <x:c r="K245" s="325" t="str">
        <x:f>IF($A245="","",Invoices!$U245)</x:f>
      </x:c>
      <x:c r="L245" s="325" t="str">
        <x:f>IF($A245="","",IF($H245&lt;=0,"Closed",IF($K245="Current","Monitor",IF($K245="1-30","Follow up",IF($K245="31-60","Escalate",IF($K245="61-90","Urgent","Immediate action"))))))</x:f>
      </x:c>
      <x:c r="M245" s="325" t="str">
        <x:f>IF($A245="","",Invoices!$W245)</x:f>
      </x:c>
      <x:c r="N245" s="325" t="str">
        <x:f>IF($A245="","",LOWER($A245&amp;" "&amp;$B245&amp;" "&amp;$C245&amp;" "&amp;$I245&amp;" "&amp;$K245&amp;" "&amp;$L245))</x:f>
      </x:c>
    </x:row>
    <x:row r="246">
      <x:c r="A246" s="325" t="str">
        <x:f>IF(Invoices!$A246="","",Invoices!$A246)</x:f>
      </x:c>
      <x:c r="B246" s="325" t="str">
        <x:f>IF($A246="","",Invoices!$C246)</x:f>
      </x:c>
      <x:c r="C246" s="325" t="str">
        <x:f>IF($A246="","",Invoices!$D246)</x:f>
      </x:c>
      <x:c r="D246" s="327" t="str">
        <x:f>IF($A246="","",Invoices!$B246)</x:f>
      </x:c>
      <x:c r="E246" s="327" t="str">
        <x:f>IF($A246="","",Invoices!$R246)</x:f>
      </x:c>
      <x:c r="F246" s="329" t="str">
        <x:f>IF($A246="","",Invoices!$L246)</x:f>
      </x:c>
      <x:c r="G246" s="329" t="str">
        <x:f>IF($A246="","",Invoices!$G246)</x:f>
      </x:c>
      <x:c r="H246" s="329" t="str">
        <x:f>IF($A246="","",Invoices!$Q246)</x:f>
      </x:c>
      <x:c r="I246" s="325" t="str">
        <x:f>IF($A246="","",Invoices!$S246)</x:f>
      </x:c>
      <x:c r="J246" s="325" t="str">
        <x:f>IF($A246="","",Invoices!$T246)</x:f>
      </x:c>
      <x:c r="K246" s="325" t="str">
        <x:f>IF($A246="","",Invoices!$U246)</x:f>
      </x:c>
      <x:c r="L246" s="325" t="str">
        <x:f>IF($A246="","",IF($H246&lt;=0,"Closed",IF($K246="Current","Monitor",IF($K246="1-30","Follow up",IF($K246="31-60","Escalate",IF($K246="61-90","Urgent","Immediate action"))))))</x:f>
      </x:c>
      <x:c r="M246" s="325" t="str">
        <x:f>IF($A246="","",Invoices!$W246)</x:f>
      </x:c>
      <x:c r="N246" s="325" t="str">
        <x:f>IF($A246="","",LOWER($A246&amp;" "&amp;$B246&amp;" "&amp;$C246&amp;" "&amp;$I246&amp;" "&amp;$K246&amp;" "&amp;$L246))</x:f>
      </x:c>
    </x:row>
    <x:row r="247">
      <x:c r="A247" s="325" t="str">
        <x:f>IF(Invoices!$A247="","",Invoices!$A247)</x:f>
      </x:c>
      <x:c r="B247" s="325" t="str">
        <x:f>IF($A247="","",Invoices!$C247)</x:f>
      </x:c>
      <x:c r="C247" s="325" t="str">
        <x:f>IF($A247="","",Invoices!$D247)</x:f>
      </x:c>
      <x:c r="D247" s="327" t="str">
        <x:f>IF($A247="","",Invoices!$B247)</x:f>
      </x:c>
      <x:c r="E247" s="327" t="str">
        <x:f>IF($A247="","",Invoices!$R247)</x:f>
      </x:c>
      <x:c r="F247" s="329" t="str">
        <x:f>IF($A247="","",Invoices!$L247)</x:f>
      </x:c>
      <x:c r="G247" s="329" t="str">
        <x:f>IF($A247="","",Invoices!$G247)</x:f>
      </x:c>
      <x:c r="H247" s="329" t="str">
        <x:f>IF($A247="","",Invoices!$Q247)</x:f>
      </x:c>
      <x:c r="I247" s="325" t="str">
        <x:f>IF($A247="","",Invoices!$S247)</x:f>
      </x:c>
      <x:c r="J247" s="325" t="str">
        <x:f>IF($A247="","",Invoices!$T247)</x:f>
      </x:c>
      <x:c r="K247" s="325" t="str">
        <x:f>IF($A247="","",Invoices!$U247)</x:f>
      </x:c>
      <x:c r="L247" s="325" t="str">
        <x:f>IF($A247="","",IF($H247&lt;=0,"Closed",IF($K247="Current","Monitor",IF($K247="1-30","Follow up",IF($K247="31-60","Escalate",IF($K247="61-90","Urgent","Immediate action"))))))</x:f>
      </x:c>
      <x:c r="M247" s="325" t="str">
        <x:f>IF($A247="","",Invoices!$W247)</x:f>
      </x:c>
      <x:c r="N247" s="325" t="str">
        <x:f>IF($A247="","",LOWER($A247&amp;" "&amp;$B247&amp;" "&amp;$C247&amp;" "&amp;$I247&amp;" "&amp;$K247&amp;" "&amp;$L247))</x:f>
      </x:c>
    </x:row>
    <x:row r="248">
      <x:c r="A248" s="325" t="str">
        <x:f>IF(Invoices!$A248="","",Invoices!$A248)</x:f>
      </x:c>
      <x:c r="B248" s="325" t="str">
        <x:f>IF($A248="","",Invoices!$C248)</x:f>
      </x:c>
      <x:c r="C248" s="325" t="str">
        <x:f>IF($A248="","",Invoices!$D248)</x:f>
      </x:c>
      <x:c r="D248" s="327" t="str">
        <x:f>IF($A248="","",Invoices!$B248)</x:f>
      </x:c>
      <x:c r="E248" s="327" t="str">
        <x:f>IF($A248="","",Invoices!$R248)</x:f>
      </x:c>
      <x:c r="F248" s="329" t="str">
        <x:f>IF($A248="","",Invoices!$L248)</x:f>
      </x:c>
      <x:c r="G248" s="329" t="str">
        <x:f>IF($A248="","",Invoices!$G248)</x:f>
      </x:c>
      <x:c r="H248" s="329" t="str">
        <x:f>IF($A248="","",Invoices!$Q248)</x:f>
      </x:c>
      <x:c r="I248" s="325" t="str">
        <x:f>IF($A248="","",Invoices!$S248)</x:f>
      </x:c>
      <x:c r="J248" s="325" t="str">
        <x:f>IF($A248="","",Invoices!$T248)</x:f>
      </x:c>
      <x:c r="K248" s="325" t="str">
        <x:f>IF($A248="","",Invoices!$U248)</x:f>
      </x:c>
      <x:c r="L248" s="325" t="str">
        <x:f>IF($A248="","",IF($H248&lt;=0,"Closed",IF($K248="Current","Monitor",IF($K248="1-30","Follow up",IF($K248="31-60","Escalate",IF($K248="61-90","Urgent","Immediate action"))))))</x:f>
      </x:c>
      <x:c r="M248" s="325" t="str">
        <x:f>IF($A248="","",Invoices!$W248)</x:f>
      </x:c>
      <x:c r="N248" s="325" t="str">
        <x:f>IF($A248="","",LOWER($A248&amp;" "&amp;$B248&amp;" "&amp;$C248&amp;" "&amp;$I248&amp;" "&amp;$K248&amp;" "&amp;$L248))</x:f>
      </x:c>
    </x:row>
    <x:row r="249">
      <x:c r="A249" s="325" t="str">
        <x:f>IF(Invoices!$A249="","",Invoices!$A249)</x:f>
      </x:c>
      <x:c r="B249" s="325" t="str">
        <x:f>IF($A249="","",Invoices!$C249)</x:f>
      </x:c>
      <x:c r="C249" s="325" t="str">
        <x:f>IF($A249="","",Invoices!$D249)</x:f>
      </x:c>
      <x:c r="D249" s="327" t="str">
        <x:f>IF($A249="","",Invoices!$B249)</x:f>
      </x:c>
      <x:c r="E249" s="327" t="str">
        <x:f>IF($A249="","",Invoices!$R249)</x:f>
      </x:c>
      <x:c r="F249" s="329" t="str">
        <x:f>IF($A249="","",Invoices!$L249)</x:f>
      </x:c>
      <x:c r="G249" s="329" t="str">
        <x:f>IF($A249="","",Invoices!$G249)</x:f>
      </x:c>
      <x:c r="H249" s="329" t="str">
        <x:f>IF($A249="","",Invoices!$Q249)</x:f>
      </x:c>
      <x:c r="I249" s="325" t="str">
        <x:f>IF($A249="","",Invoices!$S249)</x:f>
      </x:c>
      <x:c r="J249" s="325" t="str">
        <x:f>IF($A249="","",Invoices!$T249)</x:f>
      </x:c>
      <x:c r="K249" s="325" t="str">
        <x:f>IF($A249="","",Invoices!$U249)</x:f>
      </x:c>
      <x:c r="L249" s="325" t="str">
        <x:f>IF($A249="","",IF($H249&lt;=0,"Closed",IF($K249="Current","Monitor",IF($K249="1-30","Follow up",IF($K249="31-60","Escalate",IF($K249="61-90","Urgent","Immediate action"))))))</x:f>
      </x:c>
      <x:c r="M249" s="325" t="str">
        <x:f>IF($A249="","",Invoices!$W249)</x:f>
      </x:c>
      <x:c r="N249" s="325" t="str">
        <x:f>IF($A249="","",LOWER($A249&amp;" "&amp;$B249&amp;" "&amp;$C249&amp;" "&amp;$I249&amp;" "&amp;$K249&amp;" "&amp;$L249))</x:f>
      </x:c>
    </x:row>
    <x:row r="250">
      <x:c r="A250" s="325" t="str">
        <x:f>IF(Invoices!$A250="","",Invoices!$A250)</x:f>
      </x:c>
      <x:c r="B250" s="325" t="str">
        <x:f>IF($A250="","",Invoices!$C250)</x:f>
      </x:c>
      <x:c r="C250" s="325" t="str">
        <x:f>IF($A250="","",Invoices!$D250)</x:f>
      </x:c>
      <x:c r="D250" s="327" t="str">
        <x:f>IF($A250="","",Invoices!$B250)</x:f>
      </x:c>
      <x:c r="E250" s="327" t="str">
        <x:f>IF($A250="","",Invoices!$R250)</x:f>
      </x:c>
      <x:c r="F250" s="329" t="str">
        <x:f>IF($A250="","",Invoices!$L250)</x:f>
      </x:c>
      <x:c r="G250" s="329" t="str">
        <x:f>IF($A250="","",Invoices!$G250)</x:f>
      </x:c>
      <x:c r="H250" s="329" t="str">
        <x:f>IF($A250="","",Invoices!$Q250)</x:f>
      </x:c>
      <x:c r="I250" s="325" t="str">
        <x:f>IF($A250="","",Invoices!$S250)</x:f>
      </x:c>
      <x:c r="J250" s="325" t="str">
        <x:f>IF($A250="","",Invoices!$T250)</x:f>
      </x:c>
      <x:c r="K250" s="325" t="str">
        <x:f>IF($A250="","",Invoices!$U250)</x:f>
      </x:c>
      <x:c r="L250" s="325" t="str">
        <x:f>IF($A250="","",IF($H250&lt;=0,"Closed",IF($K250="Current","Monitor",IF($K250="1-30","Follow up",IF($K250="31-60","Escalate",IF($K250="61-90","Urgent","Immediate action"))))))</x:f>
      </x:c>
      <x:c r="M250" s="325" t="str">
        <x:f>IF($A250="","",Invoices!$W250)</x:f>
      </x:c>
      <x:c r="N250" s="325" t="str">
        <x:f>IF($A250="","",LOWER($A250&amp;" "&amp;$B250&amp;" "&amp;$C250&amp;" "&amp;$I250&amp;" "&amp;$K250&amp;" "&amp;$L250))</x:f>
      </x:c>
    </x:row>
    <x:row r="251">
      <x:c r="A251" s="325" t="str">
        <x:f>IF(Invoices!$A251="","",Invoices!$A251)</x:f>
      </x:c>
      <x:c r="B251" s="325" t="str">
        <x:f>IF($A251="","",Invoices!$C251)</x:f>
      </x:c>
      <x:c r="C251" s="325" t="str">
        <x:f>IF($A251="","",Invoices!$D251)</x:f>
      </x:c>
      <x:c r="D251" s="327" t="str">
        <x:f>IF($A251="","",Invoices!$B251)</x:f>
      </x:c>
      <x:c r="E251" s="327" t="str">
        <x:f>IF($A251="","",Invoices!$R251)</x:f>
      </x:c>
      <x:c r="F251" s="329" t="str">
        <x:f>IF($A251="","",Invoices!$L251)</x:f>
      </x:c>
      <x:c r="G251" s="329" t="str">
        <x:f>IF($A251="","",Invoices!$G251)</x:f>
      </x:c>
      <x:c r="H251" s="329" t="str">
        <x:f>IF($A251="","",Invoices!$Q251)</x:f>
      </x:c>
      <x:c r="I251" s="325" t="str">
        <x:f>IF($A251="","",Invoices!$S251)</x:f>
      </x:c>
      <x:c r="J251" s="325" t="str">
        <x:f>IF($A251="","",Invoices!$T251)</x:f>
      </x:c>
      <x:c r="K251" s="325" t="str">
        <x:f>IF($A251="","",Invoices!$U251)</x:f>
      </x:c>
      <x:c r="L251" s="325" t="str">
        <x:f>IF($A251="","",IF($H251&lt;=0,"Closed",IF($K251="Current","Monitor",IF($K251="1-30","Follow up",IF($K251="31-60","Escalate",IF($K251="61-90","Urgent","Immediate action"))))))</x:f>
      </x:c>
      <x:c r="M251" s="325" t="str">
        <x:f>IF($A251="","",Invoices!$W251)</x:f>
      </x:c>
      <x:c r="N251" s="325" t="str">
        <x:f>IF($A251="","",LOWER($A251&amp;" "&amp;$B251&amp;" "&amp;$C251&amp;" "&amp;$I251&amp;" "&amp;$K251&amp;" "&amp;$L251))</x:f>
      </x:c>
    </x:row>
    <x:row r="252">
      <x:c r="A252" s="325" t="str">
        <x:f>IF(Invoices!$A252="","",Invoices!$A252)</x:f>
      </x:c>
      <x:c r="B252" s="325" t="str">
        <x:f>IF($A252="","",Invoices!$C252)</x:f>
      </x:c>
      <x:c r="C252" s="325" t="str">
        <x:f>IF($A252="","",Invoices!$D252)</x:f>
      </x:c>
      <x:c r="D252" s="327" t="str">
        <x:f>IF($A252="","",Invoices!$B252)</x:f>
      </x:c>
      <x:c r="E252" s="327" t="str">
        <x:f>IF($A252="","",Invoices!$R252)</x:f>
      </x:c>
      <x:c r="F252" s="329" t="str">
        <x:f>IF($A252="","",Invoices!$L252)</x:f>
      </x:c>
      <x:c r="G252" s="329" t="str">
        <x:f>IF($A252="","",Invoices!$G252)</x:f>
      </x:c>
      <x:c r="H252" s="329" t="str">
        <x:f>IF($A252="","",Invoices!$Q252)</x:f>
      </x:c>
      <x:c r="I252" s="325" t="str">
        <x:f>IF($A252="","",Invoices!$S252)</x:f>
      </x:c>
      <x:c r="J252" s="325" t="str">
        <x:f>IF($A252="","",Invoices!$T252)</x:f>
      </x:c>
      <x:c r="K252" s="325" t="str">
        <x:f>IF($A252="","",Invoices!$U252)</x:f>
      </x:c>
      <x:c r="L252" s="325" t="str">
        <x:f>IF($A252="","",IF($H252&lt;=0,"Closed",IF($K252="Current","Monitor",IF($K252="1-30","Follow up",IF($K252="31-60","Escalate",IF($K252="61-90","Urgent","Immediate action"))))))</x:f>
      </x:c>
      <x:c r="M252" s="325" t="str">
        <x:f>IF($A252="","",Invoices!$W252)</x:f>
      </x:c>
      <x:c r="N252" s="325" t="str">
        <x:f>IF($A252="","",LOWER($A252&amp;" "&amp;$B252&amp;" "&amp;$C252&amp;" "&amp;$I252&amp;" "&amp;$K252&amp;" "&amp;$L252))</x:f>
      </x:c>
    </x:row>
    <x:row r="253">
      <x:c r="A253" s="325" t="str">
        <x:f>IF(Invoices!$A253="","",Invoices!$A253)</x:f>
      </x:c>
      <x:c r="B253" s="325" t="str">
        <x:f>IF($A253="","",Invoices!$C253)</x:f>
      </x:c>
      <x:c r="C253" s="325" t="str">
        <x:f>IF($A253="","",Invoices!$D253)</x:f>
      </x:c>
      <x:c r="D253" s="327" t="str">
        <x:f>IF($A253="","",Invoices!$B253)</x:f>
      </x:c>
      <x:c r="E253" s="327" t="str">
        <x:f>IF($A253="","",Invoices!$R253)</x:f>
      </x:c>
      <x:c r="F253" s="329" t="str">
        <x:f>IF($A253="","",Invoices!$L253)</x:f>
      </x:c>
      <x:c r="G253" s="329" t="str">
        <x:f>IF($A253="","",Invoices!$G253)</x:f>
      </x:c>
      <x:c r="H253" s="329" t="str">
        <x:f>IF($A253="","",Invoices!$Q253)</x:f>
      </x:c>
      <x:c r="I253" s="325" t="str">
        <x:f>IF($A253="","",Invoices!$S253)</x:f>
      </x:c>
      <x:c r="J253" s="325" t="str">
        <x:f>IF($A253="","",Invoices!$T253)</x:f>
      </x:c>
      <x:c r="K253" s="325" t="str">
        <x:f>IF($A253="","",Invoices!$U253)</x:f>
      </x:c>
      <x:c r="L253" s="325" t="str">
        <x:f>IF($A253="","",IF($H253&lt;=0,"Closed",IF($K253="Current","Monitor",IF($K253="1-30","Follow up",IF($K253="31-60","Escalate",IF($K253="61-90","Urgent","Immediate action"))))))</x:f>
      </x:c>
      <x:c r="M253" s="325" t="str">
        <x:f>IF($A253="","",Invoices!$W253)</x:f>
      </x:c>
      <x:c r="N253" s="325" t="str">
        <x:f>IF($A253="","",LOWER($A253&amp;" "&amp;$B253&amp;" "&amp;$C253&amp;" "&amp;$I253&amp;" "&amp;$K253&amp;" "&amp;$L253))</x:f>
      </x:c>
    </x:row>
    <x:row r="254">
      <x:c r="A254" s="325" t="str">
        <x:f>IF(Invoices!$A254="","",Invoices!$A254)</x:f>
      </x:c>
      <x:c r="B254" s="325" t="str">
        <x:f>IF($A254="","",Invoices!$C254)</x:f>
      </x:c>
      <x:c r="C254" s="325" t="str">
        <x:f>IF($A254="","",Invoices!$D254)</x:f>
      </x:c>
      <x:c r="D254" s="327" t="str">
        <x:f>IF($A254="","",Invoices!$B254)</x:f>
      </x:c>
      <x:c r="E254" s="327" t="str">
        <x:f>IF($A254="","",Invoices!$R254)</x:f>
      </x:c>
      <x:c r="F254" s="329" t="str">
        <x:f>IF($A254="","",Invoices!$L254)</x:f>
      </x:c>
      <x:c r="G254" s="329" t="str">
        <x:f>IF($A254="","",Invoices!$G254)</x:f>
      </x:c>
      <x:c r="H254" s="329" t="str">
        <x:f>IF($A254="","",Invoices!$Q254)</x:f>
      </x:c>
      <x:c r="I254" s="325" t="str">
        <x:f>IF($A254="","",Invoices!$S254)</x:f>
      </x:c>
      <x:c r="J254" s="325" t="str">
        <x:f>IF($A254="","",Invoices!$T254)</x:f>
      </x:c>
      <x:c r="K254" s="325" t="str">
        <x:f>IF($A254="","",Invoices!$U254)</x:f>
      </x:c>
      <x:c r="L254" s="325" t="str">
        <x:f>IF($A254="","",IF($H254&lt;=0,"Closed",IF($K254="Current","Monitor",IF($K254="1-30","Follow up",IF($K254="31-60","Escalate",IF($K254="61-90","Urgent","Immediate action"))))))</x:f>
      </x:c>
      <x:c r="M254" s="325" t="str">
        <x:f>IF($A254="","",Invoices!$W254)</x:f>
      </x:c>
      <x:c r="N254" s="325" t="str">
        <x:f>IF($A254="","",LOWER($A254&amp;" "&amp;$B254&amp;" "&amp;$C254&amp;" "&amp;$I254&amp;" "&amp;$K254&amp;" "&amp;$L254))</x:f>
      </x:c>
    </x:row>
    <x:row r="255">
      <x:c r="A255" s="325" t="str">
        <x:f>IF(Invoices!$A255="","",Invoices!$A255)</x:f>
      </x:c>
      <x:c r="B255" s="325" t="str">
        <x:f>IF($A255="","",Invoices!$C255)</x:f>
      </x:c>
      <x:c r="C255" s="325" t="str">
        <x:f>IF($A255="","",Invoices!$D255)</x:f>
      </x:c>
      <x:c r="D255" s="327" t="str">
        <x:f>IF($A255="","",Invoices!$B255)</x:f>
      </x:c>
      <x:c r="E255" s="327" t="str">
        <x:f>IF($A255="","",Invoices!$R255)</x:f>
      </x:c>
      <x:c r="F255" s="329" t="str">
        <x:f>IF($A255="","",Invoices!$L255)</x:f>
      </x:c>
      <x:c r="G255" s="329" t="str">
        <x:f>IF($A255="","",Invoices!$G255)</x:f>
      </x:c>
      <x:c r="H255" s="329" t="str">
        <x:f>IF($A255="","",Invoices!$Q255)</x:f>
      </x:c>
      <x:c r="I255" s="325" t="str">
        <x:f>IF($A255="","",Invoices!$S255)</x:f>
      </x:c>
      <x:c r="J255" s="325" t="str">
        <x:f>IF($A255="","",Invoices!$T255)</x:f>
      </x:c>
      <x:c r="K255" s="325" t="str">
        <x:f>IF($A255="","",Invoices!$U255)</x:f>
      </x:c>
      <x:c r="L255" s="325" t="str">
        <x:f>IF($A255="","",IF($H255&lt;=0,"Closed",IF($K255="Current","Monitor",IF($K255="1-30","Follow up",IF($K255="31-60","Escalate",IF($K255="61-90","Urgent","Immediate action"))))))</x:f>
      </x:c>
      <x:c r="M255" s="325" t="str">
        <x:f>IF($A255="","",Invoices!$W255)</x:f>
      </x:c>
      <x:c r="N255" s="325" t="str">
        <x:f>IF($A255="","",LOWER($A255&amp;" "&amp;$B255&amp;" "&amp;$C255&amp;" "&amp;$I255&amp;" "&amp;$K255&amp;" "&amp;$L255))</x:f>
      </x:c>
    </x:row>
    <x:row r="256">
      <x:c r="A256" s="326" t="str">
        <x:f>IF(Invoices!$A256="","",Invoices!$A256)</x:f>
      </x:c>
      <x:c r="B256" s="326" t="str">
        <x:f>IF($A256="","",Invoices!$C256)</x:f>
      </x:c>
      <x:c r="C256" s="326" t="str">
        <x:f>IF($A256="","",Invoices!$D256)</x:f>
      </x:c>
      <x:c r="D256" s="328" t="str">
        <x:f>IF($A256="","",Invoices!$B256)</x:f>
      </x:c>
      <x:c r="E256" s="328" t="str">
        <x:f>IF($A256="","",Invoices!$R256)</x:f>
      </x:c>
      <x:c r="F256" s="330" t="str">
        <x:f>IF($A256="","",Invoices!$L256)</x:f>
      </x:c>
      <x:c r="G256" s="330" t="str">
        <x:f>IF($A256="","",Invoices!$G256)</x:f>
      </x:c>
      <x:c r="H256" s="330" t="str">
        <x:f>IF($A256="","",Invoices!$Q256)</x:f>
      </x:c>
      <x:c r="I256" s="326" t="str">
        <x:f>IF($A256="","",Invoices!$S256)</x:f>
      </x:c>
      <x:c r="J256" s="326" t="str">
        <x:f>IF($A256="","",Invoices!$T256)</x:f>
      </x:c>
      <x:c r="K256" s="326" t="str">
        <x:f>IF($A256="","",Invoices!$U256)</x:f>
      </x:c>
      <x:c r="L256" s="326" t="str">
        <x:f>IF($A256="","",IF($H256&lt;=0,"Closed",IF($K256="Current","Monitor",IF($K256="1-30","Follow up",IF($K256="31-60","Escalate",IF($K256="61-90","Urgent","Immediate action"))))))</x:f>
      </x:c>
      <x:c r="M256" s="326" t="str">
        <x:f>IF($A256="","",Invoices!$W256)</x:f>
      </x:c>
      <x:c r="N256" s="326" t="str">
        <x:f>IF($A256="","",LOWER($A256&amp;" "&amp;$B256&amp;" "&amp;$C256&amp;" "&amp;$I256&amp;" "&amp;$K256&amp;" "&amp;$L256))</x:f>
      </x:c>
    </x:row>
  </x:sheetData>
  <x:mergeCells>
    <x:mergeCell ref="C1:N1"/>
    <x:mergeCell ref="C2:N2"/>
    <x:mergeCell ref="B5:D5"/>
    <x:mergeCell ref="F5:G5"/>
    <x:mergeCell ref="I5:J5"/>
    <x:mergeCell ref="K5:N5"/>
    <x:mergeCell ref="A1:B1"/>
    <x:mergeCell ref="A2:B2"/>
  </x:mergeCells>
  <x:conditionalFormatting sqref="K9:K256">
    <x:cfRule type="expression" dxfId="8" priority="1">
      <x:formula>$K9="Current"</x:formula>
    </x:cfRule>
    <x:cfRule type="expression" dxfId="9" priority="2">
      <x:formula>$K9="1-30"</x:formula>
    </x:cfRule>
    <x:cfRule type="expression" dxfId="10" priority="3">
      <x:formula>$K9="31-60"</x:formula>
    </x:cfRule>
    <x:cfRule type="expression" dxfId="11" priority="4">
      <x:formula>$K9="61-90"</x:formula>
    </x:cfRule>
    <x:cfRule type="expression" dxfId="12" priority="5">
      <x:formula>$K9="90+"</x:formula>
    </x:cfRule>
  </x:conditionalFormatting>
  <x:conditionalFormatting sqref="L9:L256">
    <x:cfRule type="expression" dxfId="13" priority="6">
      <x:formula>OR($L9="Urgent",$L9="Immediate action")</x:formula>
    </x:cfRule>
    <x:cfRule type="expression" dxfId="14" priority="7">
      <x:formula>OR($L9="Follow up",$L9="Escalate")</x:formula>
    </x:cfRule>
  </x:conditionalFormatting>
  <x:dataValidations count="2">
    <x:dataValidation type="list" sqref="F5:G5">
      <x:formula1>"All Open,Current,1-30,31-60,61-90,90+"</x:formula1>
    </x:dataValidation>
    <x:dataValidation type="list" sqref="I5:J5">
      <x:formula1>Setup!$A$44:$A$93</x:formula1>
    </x:dataValidation>
  </x:dataValidations>
  <x:pageMargins left="0.7" right="0.7" top="0.75" bottom="0.75" header="0.3" footer="0.3"/>
  <x:drawing xmlns:r="http://schemas.openxmlformats.org/officeDocument/2006/relationships" r:id="R93fc395e47f3431d"/>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14" hidden="0" customWidth="1"/>
    <x:col min="4" max="4" width="14" hidden="0" customWidth="1"/>
    <x:col min="5" max="5" width="15" hidden="0" customWidth="1"/>
    <x:col min="6" max="6" width="12" hidden="0" customWidth="1"/>
    <x:col min="7" max="7" width="3" hidden="0" customWidth="1"/>
    <x:col min="8" max="8" width="31" hidden="0" customWidth="1"/>
    <x:col min="9" max="9" width="14" hidden="0" customWidth="1"/>
    <x:col min="10" max="10" width="14" hidden="0" customWidth="1"/>
    <x:col min="11" max="11" width="11" hidden="0" customWidth="1"/>
    <x:col min="12" max="12" width="11" hidden="0" customWidth="1"/>
    <x:col min="13" max="13" width="15" hidden="0" customWidth="1"/>
    <x:col min="14" max="14" width="14" hidden="0" customWidth="1"/>
  </x:cols>
  <x:sheetData>
    <x:row r="1" ht="25" customHeight="1">
      <x:c r="A1" s="765" t="str">
        <x:v>LAGOM</x:v>
      </x:c>
      <x:c r="B1" s="765"/>
      <x:c r="C1" s="431" t="str">
        <x:v>REPORTS</x:v>
      </x:c>
      <x:c r="D1" s="431"/>
      <x:c r="E1" s="431"/>
      <x:c r="F1" s="431"/>
      <x:c r="G1" s="431"/>
      <x:c r="H1" s="431"/>
      <x:c r="I1" s="431"/>
      <x:c r="J1" s="431"/>
      <x:c r="K1" s="431"/>
      <x:c r="L1" s="431"/>
      <x:c r="M1" s="431"/>
      <x:c r="N1" s="431"/>
    </x:row>
    <x:row r="2" ht="25" customHeight="1">
      <x:c r="A2" s="767" t="str">
        <x:v>NATURALS</x:v>
      </x:c>
      <x:c r="B2" s="767"/>
      <x:c r="C2" s="433" t="str">
        <x:v>Dynamic analytical workspace for product, account and rep performance.</x:v>
      </x:c>
      <x:c r="D2" s="433"/>
      <x:c r="E2" s="433"/>
      <x:c r="F2" s="433"/>
      <x:c r="G2" s="433"/>
      <x:c r="H2" s="433"/>
      <x:c r="I2" s="433"/>
      <x:c r="J2" s="433"/>
      <x:c r="K2" s="433"/>
      <x:c r="L2" s="433"/>
      <x:c r="M2" s="433"/>
      <x:c r="N2" s="433"/>
    </x:row>
    <x:row r="3" ht="6" customHeight="1">
      <x:c r="A3" s="429"/>
      <x:c r="B3" s="429"/>
      <x:c r="C3" s="429"/>
      <x:c r="D3" s="429"/>
      <x:c r="E3" s="429"/>
      <x:c r="F3" s="429"/>
      <x:c r="G3" s="429"/>
      <x:c r="H3" s="429"/>
      <x:c r="I3" s="429"/>
      <x:c r="J3" s="429"/>
      <x:c r="K3" s="429"/>
      <x:c r="L3" s="429"/>
      <x:c r="M3" s="429"/>
      <x:c r="N3" s="429"/>
    </x:row>
    <x:row r="4">
      <x:c r="A4" s="434"/>
      <x:c r="B4" s="434"/>
      <x:c r="C4" s="434"/>
      <x:c r="D4" s="434"/>
      <x:c r="E4" s="434"/>
      <x:c r="F4" s="434"/>
      <x:c r="G4" s="434"/>
      <x:c r="H4" s="434"/>
      <x:c r="I4" s="434"/>
      <x:c r="J4" s="434"/>
      <x:c r="K4" s="434"/>
      <x:c r="L4" s="434"/>
      <x:c r="M4" s="434"/>
      <x:c r="N4" s="434"/>
    </x:row>
    <x:row r="5">
      <x:c r="A5" s="436" t="str">
        <x:v>START DATE</x:v>
      </x:c>
      <x:c r="B5" s="441" t="n">
        <x:v>46023</x:v>
      </x:c>
      <x:c r="C5" s="429"/>
      <x:c r="D5" s="436" t="str">
        <x:v>END DATE</x:v>
      </x:c>
      <x:c r="E5" s="441" t="n">
        <x:v>46387</x:v>
      </x:c>
      <x:c r="F5" s="429"/>
      <x:c r="G5" s="436" t="str">
        <x:v>REP</x:v>
      </x:c>
      <x:c r="H5" s="440" t="str">
        <x:v>All</x:v>
      </x:c>
      <x:c r="I5" s="429"/>
      <x:c r="J5" s="436" t="str">
        <x:v>ACCOUNT</x:v>
      </x:c>
      <x:c r="K5" s="440" t="str">
        <x:v>All</x:v>
      </x:c>
      <x:c r="L5" s="429"/>
      <x:c r="M5" s="436" t="str">
        <x:v>PRODUCT LINE</x:v>
      </x:c>
      <x:c r="N5" s="440" t="str">
        <x:v>All</x:v>
      </x:c>
    </x:row>
    <x:row r="7" ht="27" customHeight="1">
      <x:c r="A7" s="445" t="str">
        <x:v>Product Performance</x:v>
      </x:c>
      <x:c r="B7" s="445"/>
      <x:c r="C7" s="445"/>
      <x:c r="D7" s="445"/>
      <x:c r="E7" s="445"/>
      <x:c r="F7" s="445"/>
      <x:c r="H7" s="445" t="str">
        <x:v>Account Performance</x:v>
      </x:c>
      <x:c r="I7" s="445"/>
      <x:c r="J7" s="445"/>
      <x:c r="K7" s="445"/>
      <x:c r="L7" s="445"/>
      <x:c r="M7" s="445"/>
      <x:c r="N7" s="445"/>
    </x:row>
    <x:row r="9" ht="30" customHeight="1">
      <x:c r="A9" s="450" t="str">
        <x:v>Product</x:v>
      </x:c>
      <x:c r="B9" s="450" t="str">
        <x:v>Cases</x:v>
      </x:c>
      <x:c r="C9" s="450" t="str">
        <x:v>Revenue</x:v>
      </x:c>
      <x:c r="D9" s="450" t="str">
        <x:v>COGS</x:v>
      </x:c>
      <x:c r="E9" s="450" t="str">
        <x:v>Gross Profit</x:v>
      </x:c>
      <x:c r="F9" s="450" t="str">
        <x:v>Margin</x:v>
      </x:c>
      <x:c r="H9" s="450" t="str">
        <x:v>Account</x:v>
      </x:c>
      <x:c r="I9" s="450" t="str">
        <x:v>City</x:v>
      </x:c>
      <x:c r="J9" s="450" t="str">
        <x:v>Revenue</x:v>
      </x:c>
      <x:c r="K9" s="450" t="str">
        <x:v>Cases</x:v>
      </x:c>
      <x:c r="L9" s="450" t="str">
        <x:v>Invoices</x:v>
      </x:c>
      <x:c r="M9" s="450" t="str">
        <x:v>Current Open AR</x:v>
      </x:c>
      <x:c r="N9" s="450" t="str">
        <x:v>Last Order</x:v>
      </x:c>
    </x:row>
    <x:row r="10">
      <x:c r="A10" s="453" t="str">
        <x:f>IF(Setup!A10="","",Setup!A10)</x:f>
        <x:v>Lagom - 24K Lemonade</x:v>
      </x:c>
      <x:c r="B10" s="453" t="n">
        <x:f>IF($A10="","",IF($H$5="All",SUMIFS(Depletion!$C$9:$C$108,Depletion!$B$9:$B$108,$A10,Depletion!$K$9:$K$108,"&gt;="&amp;$B$5,Depletion!$K$9:$K$108,"&lt;="&amp;$E$5),SUMIFS(Depletion!$C$9:$C$108,Depletion!$B$9:$B$108,$A10,Depletion!$K$9:$K$108,"&gt;="&amp;$B$5,Depletion!$K$9:$K$108,"&lt;="&amp;$E$5,Depletion!$M$9:$M$108,$H$5)))</x:f>
        <x:v>2</x:v>
      </x:c>
      <x:c r="C10" s="455" t="n">
        <x:f>IF($A10="","",IF($H$5="All",SUMIFS(Depletion!$E$9:$E$108,Depletion!$B$9:$B$108,$A10,Depletion!$K$9:$K$108,"&gt;="&amp;$B$5,Depletion!$K$9:$K$108,"&lt;="&amp;$E$5),SUMIFS(Depletion!$E$9:$E$108,Depletion!$B$9:$B$108,$A10,Depletion!$K$9:$K$108,"&gt;="&amp;$B$5,Depletion!$K$9:$K$108,"&lt;="&amp;$E$5,Depletion!$M$9:$M$108,$H$5)))</x:f>
        <x:v>145.98</x:v>
      </x:c>
      <x:c r="D10" s="455" t="n">
        <x:f>IF($A10="","",IF($H$5="All",SUMIFS(Depletion!$I$9:$I$108,Depletion!$B$9:$B$108,$A10,Depletion!$K$9:$K$108,"&gt;="&amp;$B$5,Depletion!$K$9:$K$108,"&lt;="&amp;$E$5),SUMIFS(Depletion!$I$9:$I$108,Depletion!$B$9:$B$108,$A10,Depletion!$K$9:$K$108,"&gt;="&amp;$B$5,Depletion!$K$9:$K$108,"&lt;="&amp;$E$5,Depletion!$M$9:$M$108,$H$5)))</x:f>
        <x:v>144</x:v>
      </x:c>
      <x:c r="E10" s="455" t="n">
        <x:f>IF($A10="","",$C10-$D10)</x:f>
        <x:v>1.9799999999999898</x:v>
      </x:c>
      <x:c r="F10" s="457" t="n">
        <x:f>IFERROR($E10/$C10,0)</x:f>
        <x:v>0.013563501849568366</x:v>
      </x:c>
      <x:c r="H10" s="453" t="str">
        <x:f>IF(Setup!A34="","",Setup!A34)</x:f>
        <x:v>Wayzata Smoke Shop &amp; Vape</x:v>
      </x:c>
      <x:c r="I10" s="453" t="str">
        <x:f>IF($H10="","",Setup!B34)</x:f>
        <x:v>Wayzata</x:v>
      </x:c>
      <x:c r="J10" s="455" t="n">
        <x:f>IF($H10="","",IF($H$5="All",SUMIFS(Depletion!$E$9:$E$108,Depletion!$L$9:$L$108,$H10,Depletion!$K$9:$K$108,"&gt;="&amp;$B$5,Depletion!$K$9:$K$108,"&lt;="&amp;$E$5),SUMIFS(Depletion!$E$9:$E$108,Depletion!$L$9:$L$108,$H10,Depletion!$K$9:$K$108,"&gt;="&amp;$B$5,Depletion!$K$9:$K$108,"&lt;="&amp;$E$5,Depletion!$M$9:$M$108,$H$5)))</x:f>
        <x:v>291.96</x:v>
      </x:c>
      <x:c r="K10" s="453" t="n">
        <x:f>IF($H10="","",SUMIFS(Depletion!$C$9:$C$108,Depletion!$L$9:$L$108,$H10,Depletion!$K$9:$K$108,"&gt;="&amp;$B$5,Depletion!$K$9:$K$108,"&lt;="&amp;$E$5))</x:f>
        <x:v>4</x:v>
      </x:c>
      <x:c r="L10" s="453" t="n">
        <x:f>IF($H10="","",COUNTIFS(Invoices!$C$9:$C$256,$H10,Invoices!$B$9:$B$256,"&gt;="&amp;$B$5,Invoices!$B$9:$B$256,"&lt;="&amp;$E$5))</x:f>
        <x:v>1</x:v>
      </x:c>
      <x:c r="M10" s="455" t="n">
        <x:f>IF($H10="","",SUMIFS(Invoices!$Q$9:$Q$256,Invoices!$C$9:$C$256,$H10))</x:f>
        <x:v>0</x:v>
      </x:c>
      <x:c r="N10" s="459" t="n">
        <x:f>IF($H10="","",MAXIFS(Invoices!$B$9:$B$256,Invoices!$C$9:$C$256,$H10))</x:f>
        <x:v>46064</x:v>
      </x:c>
    </x:row>
    <x:row r="11">
      <x:c r="A11" s="453" t="str">
        <x:f>IF(Setup!A11="","",Setup!A11)</x:f>
        <x:v>Lagom - Strawberry Lime Fusion</x:v>
      </x:c>
      <x:c r="B11" s="453" t="n">
        <x:f>IF($A11="","",IF($H$5="All",SUMIFS(Depletion!$C$9:$C$108,Depletion!$B$9:$B$108,$A11,Depletion!$K$9:$K$108,"&gt;="&amp;$B$5,Depletion!$K$9:$K$108,"&lt;="&amp;$E$5),SUMIFS(Depletion!$C$9:$C$108,Depletion!$B$9:$B$108,$A11,Depletion!$K$9:$K$108,"&gt;="&amp;$B$5,Depletion!$K$9:$K$108,"&lt;="&amp;$E$5,Depletion!$M$9:$M$108,$H$5)))</x:f>
        <x:v>2</x:v>
      </x:c>
      <x:c r="C11" s="455" t="n">
        <x:f>IF($A11="","",IF($H$5="All",SUMIFS(Depletion!$E$9:$E$108,Depletion!$B$9:$B$108,$A11,Depletion!$K$9:$K$108,"&gt;="&amp;$B$5,Depletion!$K$9:$K$108,"&lt;="&amp;$E$5),SUMIFS(Depletion!$E$9:$E$108,Depletion!$B$9:$B$108,$A11,Depletion!$K$9:$K$108,"&gt;="&amp;$B$5,Depletion!$K$9:$K$108,"&lt;="&amp;$E$5,Depletion!$M$9:$M$108,$H$5)))</x:f>
        <x:v>145.98</x:v>
      </x:c>
      <x:c r="D11" s="455" t="n">
        <x:f>IF($A11="","",IF($H$5="All",SUMIFS(Depletion!$I$9:$I$108,Depletion!$B$9:$B$108,$A11,Depletion!$K$9:$K$108,"&gt;="&amp;$B$5,Depletion!$K$9:$K$108,"&lt;="&amp;$E$5),SUMIFS(Depletion!$I$9:$I$108,Depletion!$B$9:$B$108,$A11,Depletion!$K$9:$K$108,"&gt;="&amp;$B$5,Depletion!$K$9:$K$108,"&lt;="&amp;$E$5,Depletion!$M$9:$M$108,$H$5)))</x:f>
        <x:v>144</x:v>
      </x:c>
      <x:c r="E11" s="455" t="n">
        <x:f>IF($A11="","",$C11-$D11)</x:f>
        <x:v>1.9799999999999898</x:v>
      </x:c>
      <x:c r="F11" s="457" t="n">
        <x:f>IFERROR($E11/$C11,0)</x:f>
        <x:v>0.013563501849568366</x:v>
      </x:c>
      <x:c r="H11" s="453" t="str">
        <x:f>IF(Setup!A35="","",Setup!A35)</x:f>
        <x:v>Long Lake Orono Smoke Shop</x:v>
      </x:c>
      <x:c r="I11" s="453" t="str">
        <x:f>IF($H11="","",Setup!B35)</x:f>
        <x:v>Long Lake</x:v>
      </x:c>
      <x:c r="J11" s="455" t="n">
        <x:f>IF($H11="","",IF($H$5="All",SUMIFS(Depletion!$E$9:$E$108,Depletion!$L$9:$L$108,$H11,Depletion!$K$9:$K$108,"&gt;="&amp;$B$5,Depletion!$K$9:$K$108,"&lt;="&amp;$E$5),SUMIFS(Depletion!$E$9:$E$108,Depletion!$L$9:$L$108,$H11,Depletion!$K$9:$K$108,"&gt;="&amp;$B$5,Depletion!$K$9:$K$108,"&lt;="&amp;$E$5,Depletion!$M$9:$M$108,$H$5)))</x:f>
        <x:v>291.96</x:v>
      </x:c>
      <x:c r="K11" s="453" t="n">
        <x:f>IF($H11="","",SUMIFS(Depletion!$C$9:$C$108,Depletion!$L$9:$L$108,$H11,Depletion!$K$9:$K$108,"&gt;="&amp;$B$5,Depletion!$K$9:$K$108,"&lt;="&amp;$E$5))</x:f>
        <x:v>4</x:v>
      </x:c>
      <x:c r="L11" s="453" t="n">
        <x:f>IF($H11="","",COUNTIFS(Invoices!$C$9:$C$256,$H11,Invoices!$B$9:$B$256,"&gt;="&amp;$B$5,Invoices!$B$9:$B$256,"&lt;="&amp;$E$5))</x:f>
        <x:v>1</x:v>
      </x:c>
      <x:c r="M11" s="455" t="n">
        <x:f>IF($H11="","",SUMIFS(Invoices!$Q$9:$Q$256,Invoices!$C$9:$C$256,$H11))</x:f>
        <x:v>0</x:v>
      </x:c>
      <x:c r="N11" s="459" t="n">
        <x:f>IF($H11="","",MAXIFS(Invoices!$B$9:$B$256,Invoices!$C$9:$C$256,$H11))</x:f>
        <x:v>46064</x:v>
      </x:c>
    </x:row>
    <x:row r="12">
      <x:c r="A12" s="453" t="str">
        <x:f>IF(Setup!A12="","",Setup!A12)</x:f>
        <x:v>Lagom - Blackberry Breeze</x:v>
      </x:c>
      <x:c r="B12" s="453" t="n">
        <x:f>IF($A12="","",IF($H$5="All",SUMIFS(Depletion!$C$9:$C$108,Depletion!$B$9:$B$108,$A12,Depletion!$K$9:$K$108,"&gt;="&amp;$B$5,Depletion!$K$9:$K$108,"&lt;="&amp;$E$5),SUMIFS(Depletion!$C$9:$C$108,Depletion!$B$9:$B$108,$A12,Depletion!$K$9:$K$108,"&gt;="&amp;$B$5,Depletion!$K$9:$K$108,"&lt;="&amp;$E$5,Depletion!$M$9:$M$108,$H$5)))</x:f>
        <x:v>2</x:v>
      </x:c>
      <x:c r="C12" s="455" t="n">
        <x:f>IF($A12="","",IF($H$5="All",SUMIFS(Depletion!$E$9:$E$108,Depletion!$B$9:$B$108,$A12,Depletion!$K$9:$K$108,"&gt;="&amp;$B$5,Depletion!$K$9:$K$108,"&lt;="&amp;$E$5),SUMIFS(Depletion!$E$9:$E$108,Depletion!$B$9:$B$108,$A12,Depletion!$K$9:$K$108,"&gt;="&amp;$B$5,Depletion!$K$9:$K$108,"&lt;="&amp;$E$5,Depletion!$M$9:$M$108,$H$5)))</x:f>
        <x:v>145.98</x:v>
      </x:c>
      <x:c r="D12" s="455" t="n">
        <x:f>IF($A12="","",IF($H$5="All",SUMIFS(Depletion!$I$9:$I$108,Depletion!$B$9:$B$108,$A12,Depletion!$K$9:$K$108,"&gt;="&amp;$B$5,Depletion!$K$9:$K$108,"&lt;="&amp;$E$5),SUMIFS(Depletion!$I$9:$I$108,Depletion!$B$9:$B$108,$A12,Depletion!$K$9:$K$108,"&gt;="&amp;$B$5,Depletion!$K$9:$K$108,"&lt;="&amp;$E$5,Depletion!$M$9:$M$108,$H$5)))</x:f>
        <x:v>144</x:v>
      </x:c>
      <x:c r="E12" s="455" t="n">
        <x:f>IF($A12="","",$C12-$D12)</x:f>
        <x:v>1.9799999999999898</x:v>
      </x:c>
      <x:c r="F12" s="457" t="n">
        <x:f>IFERROR($E12/$C12,0)</x:f>
        <x:v>0.013563501849568366</x:v>
      </x:c>
      <x:c r="H12" s="453"/>
      <x:c r="I12" s="453"/>
      <x:c r="J12" s="455"/>
      <x:c r="K12" s="453"/>
      <x:c r="L12" s="453"/>
      <x:c r="M12" s="455"/>
      <x:c r="N12" s="459"/>
    </x:row>
    <x:row r="13">
      <x:c r="A13" s="453" t="str">
        <x:f>IF(Setup!A13="","",Setup!A13)</x:f>
        <x:v>Lagom - Watermelon Refresher</x:v>
      </x:c>
      <x:c r="B13" s="453" t="n">
        <x:f>IF($A13="","",IF($H$5="All",SUMIFS(Depletion!$C$9:$C$108,Depletion!$B$9:$B$108,$A13,Depletion!$K$9:$K$108,"&gt;="&amp;$B$5,Depletion!$K$9:$K$108,"&lt;="&amp;$E$5),SUMIFS(Depletion!$C$9:$C$108,Depletion!$B$9:$B$108,$A13,Depletion!$K$9:$K$108,"&gt;="&amp;$B$5,Depletion!$K$9:$K$108,"&lt;="&amp;$E$5,Depletion!$M$9:$M$108,$H$5)))</x:f>
        <x:v>2</x:v>
      </x:c>
      <x:c r="C13" s="455" t="n">
        <x:f>IF($A13="","",IF($H$5="All",SUMIFS(Depletion!$E$9:$E$108,Depletion!$B$9:$B$108,$A13,Depletion!$K$9:$K$108,"&gt;="&amp;$B$5,Depletion!$K$9:$K$108,"&lt;="&amp;$E$5),SUMIFS(Depletion!$E$9:$E$108,Depletion!$B$9:$B$108,$A13,Depletion!$K$9:$K$108,"&gt;="&amp;$B$5,Depletion!$K$9:$K$108,"&lt;="&amp;$E$5,Depletion!$M$9:$M$108,$H$5)))</x:f>
        <x:v>145.98</x:v>
      </x:c>
      <x:c r="D13" s="455" t="n">
        <x:f>IF($A13="","",IF($H$5="All",SUMIFS(Depletion!$I$9:$I$108,Depletion!$B$9:$B$108,$A13,Depletion!$K$9:$K$108,"&gt;="&amp;$B$5,Depletion!$K$9:$K$108,"&lt;="&amp;$E$5),SUMIFS(Depletion!$I$9:$I$108,Depletion!$B$9:$B$108,$A13,Depletion!$K$9:$K$108,"&gt;="&amp;$B$5,Depletion!$K$9:$K$108,"&lt;="&amp;$E$5,Depletion!$M$9:$M$108,$H$5)))</x:f>
        <x:v>144</x:v>
      </x:c>
      <x:c r="E13" s="455" t="n">
        <x:f>IF($A13="","",$C13-$D13)</x:f>
        <x:v>1.9799999999999898</x:v>
      </x:c>
      <x:c r="F13" s="457" t="n">
        <x:f>IFERROR($E13/$C13,0)</x:f>
        <x:v>0.013563501849568366</x:v>
      </x:c>
      <x:c r="H13" s="453"/>
      <x:c r="I13" s="453"/>
      <x:c r="J13" s="455"/>
      <x:c r="K13" s="453"/>
      <x:c r="L13" s="453"/>
      <x:c r="M13" s="455"/>
      <x:c r="N13" s="459"/>
    </x:row>
    <x:row r="14">
      <x:c r="A14" s="453" t="str">
        <x:f>IF(Setup!A14="","",Setup!A14)</x:f>
        <x:v>Lagom - Variety Pack</x:v>
      </x:c>
      <x:c r="B14" s="453" t="n">
        <x:f>IF($A14="","",IF($H$5="All",SUMIFS(Depletion!$C$9:$C$108,Depletion!$B$9:$B$108,$A14,Depletion!$K$9:$K$108,"&gt;="&amp;$B$5,Depletion!$K$9:$K$108,"&lt;="&amp;$E$5),SUMIFS(Depletion!$C$9:$C$108,Depletion!$B$9:$B$108,$A14,Depletion!$K$9:$K$108,"&gt;="&amp;$B$5,Depletion!$K$9:$K$108,"&lt;="&amp;$E$5,Depletion!$M$9:$M$108,$H$5)))</x:f>
        <x:v>0</x:v>
      </x:c>
      <x:c r="C14" s="455" t="n">
        <x:f>IF($A14="","",IF($H$5="All",SUMIFS(Depletion!$E$9:$E$108,Depletion!$B$9:$B$108,$A14,Depletion!$K$9:$K$108,"&gt;="&amp;$B$5,Depletion!$K$9:$K$108,"&lt;="&amp;$E$5),SUMIFS(Depletion!$E$9:$E$108,Depletion!$B$9:$B$108,$A14,Depletion!$K$9:$K$108,"&gt;="&amp;$B$5,Depletion!$K$9:$K$108,"&lt;="&amp;$E$5,Depletion!$M$9:$M$108,$H$5)))</x:f>
        <x:v>0</x:v>
      </x:c>
      <x:c r="D14" s="455" t="n">
        <x:f>IF($A14="","",IF($H$5="All",SUMIFS(Depletion!$I$9:$I$108,Depletion!$B$9:$B$108,$A14,Depletion!$K$9:$K$108,"&gt;="&amp;$B$5,Depletion!$K$9:$K$108,"&lt;="&amp;$E$5),SUMIFS(Depletion!$I$9:$I$108,Depletion!$B$9:$B$108,$A14,Depletion!$K$9:$K$108,"&gt;="&amp;$B$5,Depletion!$K$9:$K$108,"&lt;="&amp;$E$5,Depletion!$M$9:$M$108,$H$5)))</x:f>
        <x:v>0</x:v>
      </x:c>
      <x:c r="E14" s="455" t="n">
        <x:f>IF($A14="","",$C14-$D14)</x:f>
        <x:v>0</x:v>
      </x:c>
      <x:c r="F14" s="457" t="n">
        <x:f>IFERROR($E14/$C14,0)</x:f>
        <x:v>0</x:v>
      </x:c>
      <x:c r="H14" s="453"/>
      <x:c r="I14" s="453"/>
      <x:c r="J14" s="455"/>
      <x:c r="K14" s="453"/>
      <x:c r="L14" s="453"/>
      <x:c r="M14" s="455"/>
      <x:c r="N14" s="459"/>
    </x:row>
    <x:row r="15">
      <x:c r="A15" s="453" t="str">
        <x:f>IF(Setup!A15="","",Setup!A15)</x:f>
        <x:v>Midnight Drift - Blueberry Yum Yum</x:v>
      </x:c>
      <x:c r="B15" s="453" t="n">
        <x:f>IF($A15="","",IF($H$5="All",SUMIFS(Depletion!$C$9:$C$108,Depletion!$B$9:$B$108,$A15,Depletion!$K$9:$K$108,"&gt;="&amp;$B$5,Depletion!$K$9:$K$108,"&lt;="&amp;$E$5),SUMIFS(Depletion!$C$9:$C$108,Depletion!$B$9:$B$108,$A15,Depletion!$K$9:$K$108,"&gt;="&amp;$B$5,Depletion!$K$9:$K$108,"&lt;="&amp;$E$5,Depletion!$M$9:$M$108,$H$5)))</x:f>
        <x:v>0</x:v>
      </x:c>
      <x:c r="C15" s="455" t="n">
        <x:f>IF($A15="","",IF($H$5="All",SUMIFS(Depletion!$E$9:$E$108,Depletion!$B$9:$B$108,$A15,Depletion!$K$9:$K$108,"&gt;="&amp;$B$5,Depletion!$K$9:$K$108,"&lt;="&amp;$E$5),SUMIFS(Depletion!$E$9:$E$108,Depletion!$B$9:$B$108,$A15,Depletion!$K$9:$K$108,"&gt;="&amp;$B$5,Depletion!$K$9:$K$108,"&lt;="&amp;$E$5,Depletion!$M$9:$M$108,$H$5)))</x:f>
        <x:v>0</x:v>
      </x:c>
      <x:c r="D15" s="455" t="n">
        <x:f>IF($A15="","",IF($H$5="All",SUMIFS(Depletion!$I$9:$I$108,Depletion!$B$9:$B$108,$A15,Depletion!$K$9:$K$108,"&gt;="&amp;$B$5,Depletion!$K$9:$K$108,"&lt;="&amp;$E$5),SUMIFS(Depletion!$I$9:$I$108,Depletion!$B$9:$B$108,$A15,Depletion!$K$9:$K$108,"&gt;="&amp;$B$5,Depletion!$K$9:$K$108,"&lt;="&amp;$E$5,Depletion!$M$9:$M$108,$H$5)))</x:f>
        <x:v>0</x:v>
      </x:c>
      <x:c r="E15" s="455" t="n">
        <x:f>IF($A15="","",$C15-$D15)</x:f>
        <x:v>0</x:v>
      </x:c>
      <x:c r="F15" s="457" t="n">
        <x:f>IFERROR($E15/$C15,0)</x:f>
        <x:v>0</x:v>
      </x:c>
      <x:c r="H15" s="453"/>
      <x:c r="I15" s="453"/>
      <x:c r="J15" s="455"/>
      <x:c r="K15" s="453"/>
      <x:c r="L15" s="453"/>
      <x:c r="M15" s="455"/>
      <x:c r="N15" s="459"/>
    </x:row>
    <x:row r="16">
      <x:c r="A16" s="453" t="str">
        <x:f>IF(Setup!A16="","",Setup!A16)</x:f>
        <x:v>Midnight Drift - Strawberry</x:v>
      </x:c>
      <x:c r="B16" s="453" t="n">
        <x:f>IF($A16="","",IF($H$5="All",SUMIFS(Depletion!$C$9:$C$108,Depletion!$B$9:$B$108,$A16,Depletion!$K$9:$K$108,"&gt;="&amp;$B$5,Depletion!$K$9:$K$108,"&lt;="&amp;$E$5),SUMIFS(Depletion!$C$9:$C$108,Depletion!$B$9:$B$108,$A16,Depletion!$K$9:$K$108,"&gt;="&amp;$B$5,Depletion!$K$9:$K$108,"&lt;="&amp;$E$5,Depletion!$M$9:$M$108,$H$5)))</x:f>
        <x:v>0</x:v>
      </x:c>
      <x:c r="C16" s="455" t="n">
        <x:f>IF($A16="","",IF($H$5="All",SUMIFS(Depletion!$E$9:$E$108,Depletion!$B$9:$B$108,$A16,Depletion!$K$9:$K$108,"&gt;="&amp;$B$5,Depletion!$K$9:$K$108,"&lt;="&amp;$E$5),SUMIFS(Depletion!$E$9:$E$108,Depletion!$B$9:$B$108,$A16,Depletion!$K$9:$K$108,"&gt;="&amp;$B$5,Depletion!$K$9:$K$108,"&lt;="&amp;$E$5,Depletion!$M$9:$M$108,$H$5)))</x:f>
        <x:v>0</x:v>
      </x:c>
      <x:c r="D16" s="455" t="n">
        <x:f>IF($A16="","",IF($H$5="All",SUMIFS(Depletion!$I$9:$I$108,Depletion!$B$9:$B$108,$A16,Depletion!$K$9:$K$108,"&gt;="&amp;$B$5,Depletion!$K$9:$K$108,"&lt;="&amp;$E$5),SUMIFS(Depletion!$I$9:$I$108,Depletion!$B$9:$B$108,$A16,Depletion!$K$9:$K$108,"&gt;="&amp;$B$5,Depletion!$K$9:$K$108,"&lt;="&amp;$E$5,Depletion!$M$9:$M$108,$H$5)))</x:f>
        <x:v>0</x:v>
      </x:c>
      <x:c r="E16" s="455" t="n">
        <x:f>IF($A16="","",$C16-$D16)</x:f>
        <x:v>0</x:v>
      </x:c>
      <x:c r="F16" s="457" t="n">
        <x:f>IFERROR($E16/$C16,0)</x:f>
        <x:v>0</x:v>
      </x:c>
      <x:c r="H16" s="453"/>
      <x:c r="I16" s="453"/>
      <x:c r="J16" s="455"/>
      <x:c r="K16" s="453"/>
      <x:c r="L16" s="453"/>
      <x:c r="M16" s="455"/>
      <x:c r="N16" s="459"/>
    </x:row>
    <x:row r="17">
      <x:c r="A17" s="453" t="str">
        <x:f>IF(Setup!A17="","",Setup!A17)</x:f>
        <x:v>Midnight Drift - Pink Lemonade</x:v>
      </x:c>
      <x:c r="B17" s="453" t="n">
        <x:f>IF($A17="","",IF($H$5="All",SUMIFS(Depletion!$C$9:$C$108,Depletion!$B$9:$B$108,$A17,Depletion!$K$9:$K$108,"&gt;="&amp;$B$5,Depletion!$K$9:$K$108,"&lt;="&amp;$E$5),SUMIFS(Depletion!$C$9:$C$108,Depletion!$B$9:$B$108,$A17,Depletion!$K$9:$K$108,"&gt;="&amp;$B$5,Depletion!$K$9:$K$108,"&lt;="&amp;$E$5,Depletion!$M$9:$M$108,$H$5)))</x:f>
        <x:v>0</x:v>
      </x:c>
      <x:c r="C17" s="455" t="n">
        <x:f>IF($A17="","",IF($H$5="All",SUMIFS(Depletion!$E$9:$E$108,Depletion!$B$9:$B$108,$A17,Depletion!$K$9:$K$108,"&gt;="&amp;$B$5,Depletion!$K$9:$K$108,"&lt;="&amp;$E$5),SUMIFS(Depletion!$E$9:$E$108,Depletion!$B$9:$B$108,$A17,Depletion!$K$9:$K$108,"&gt;="&amp;$B$5,Depletion!$K$9:$K$108,"&lt;="&amp;$E$5,Depletion!$M$9:$M$108,$H$5)))</x:f>
        <x:v>0</x:v>
      </x:c>
      <x:c r="D17" s="455" t="n">
        <x:f>IF($A17="","",IF($H$5="All",SUMIFS(Depletion!$I$9:$I$108,Depletion!$B$9:$B$108,$A17,Depletion!$K$9:$K$108,"&gt;="&amp;$B$5,Depletion!$K$9:$K$108,"&lt;="&amp;$E$5),SUMIFS(Depletion!$I$9:$I$108,Depletion!$B$9:$B$108,$A17,Depletion!$K$9:$K$108,"&gt;="&amp;$B$5,Depletion!$K$9:$K$108,"&lt;="&amp;$E$5,Depletion!$M$9:$M$108,$H$5)))</x:f>
        <x:v>0</x:v>
      </x:c>
      <x:c r="E17" s="455" t="n">
        <x:f>IF($A17="","",$C17-$D17)</x:f>
        <x:v>0</x:v>
      </x:c>
      <x:c r="F17" s="457" t="n">
        <x:f>IFERROR($E17/$C17,0)</x:f>
        <x:v>0</x:v>
      </x:c>
      <x:c r="H17" s="453"/>
      <x:c r="I17" s="453"/>
      <x:c r="J17" s="455"/>
      <x:c r="K17" s="453"/>
      <x:c r="L17" s="453"/>
      <x:c r="M17" s="455"/>
      <x:c r="N17" s="459"/>
    </x:row>
    <x:row r="18">
      <x:c r="A18" s="453" t="str">
        <x:f>IF(Setup!A18="","",Setup!A18)</x:f>
        <x:v>Midnight Drift - Peach</x:v>
      </x:c>
      <x:c r="B18" s="453" t="n">
        <x:f>IF($A18="","",IF($H$5="All",SUMIFS(Depletion!$C$9:$C$108,Depletion!$B$9:$B$108,$A18,Depletion!$K$9:$K$108,"&gt;="&amp;$B$5,Depletion!$K$9:$K$108,"&lt;="&amp;$E$5),SUMIFS(Depletion!$C$9:$C$108,Depletion!$B$9:$B$108,$A18,Depletion!$K$9:$K$108,"&gt;="&amp;$B$5,Depletion!$K$9:$K$108,"&lt;="&amp;$E$5,Depletion!$M$9:$M$108,$H$5)))</x:f>
        <x:v>0</x:v>
      </x:c>
      <x:c r="C18" s="455" t="n">
        <x:f>IF($A18="","",IF($H$5="All",SUMIFS(Depletion!$E$9:$E$108,Depletion!$B$9:$B$108,$A18,Depletion!$K$9:$K$108,"&gt;="&amp;$B$5,Depletion!$K$9:$K$108,"&lt;="&amp;$E$5),SUMIFS(Depletion!$E$9:$E$108,Depletion!$B$9:$B$108,$A18,Depletion!$K$9:$K$108,"&gt;="&amp;$B$5,Depletion!$K$9:$K$108,"&lt;="&amp;$E$5,Depletion!$M$9:$M$108,$H$5)))</x:f>
        <x:v>0</x:v>
      </x:c>
      <x:c r="D18" s="455" t="n">
        <x:f>IF($A18="","",IF($H$5="All",SUMIFS(Depletion!$I$9:$I$108,Depletion!$B$9:$B$108,$A18,Depletion!$K$9:$K$108,"&gt;="&amp;$B$5,Depletion!$K$9:$K$108,"&lt;="&amp;$E$5),SUMIFS(Depletion!$I$9:$I$108,Depletion!$B$9:$B$108,$A18,Depletion!$K$9:$K$108,"&gt;="&amp;$B$5,Depletion!$K$9:$K$108,"&lt;="&amp;$E$5,Depletion!$M$9:$M$108,$H$5)))</x:f>
        <x:v>0</x:v>
      </x:c>
      <x:c r="E18" s="455" t="n">
        <x:f>IF($A18="","",$C18-$D18)</x:f>
        <x:v>0</x:v>
      </x:c>
      <x:c r="F18" s="457" t="n">
        <x:f>IFERROR($E18/$C18,0)</x:f>
        <x:v>0</x:v>
      </x:c>
      <x:c r="H18" s="453"/>
      <x:c r="I18" s="453"/>
      <x:c r="J18" s="455"/>
      <x:c r="K18" s="453"/>
      <x:c r="L18" s="453"/>
      <x:c r="M18" s="455"/>
      <x:c r="N18" s="459"/>
    </x:row>
    <x:row r="19">
      <x:c r="A19" s="453" t="str">
        <x:f>IF(Setup!A19="","",Setup!A19)</x:f>
        <x:v>Organic Line - Blue Razz</x:v>
      </x:c>
      <x:c r="B19" s="453" t="n">
        <x:f>IF($A19="","",IF($H$5="All",SUMIFS(Depletion!$C$9:$C$108,Depletion!$B$9:$B$108,$A19,Depletion!$K$9:$K$108,"&gt;="&amp;$B$5,Depletion!$K$9:$K$108,"&lt;="&amp;$E$5),SUMIFS(Depletion!$C$9:$C$108,Depletion!$B$9:$B$108,$A19,Depletion!$K$9:$K$108,"&gt;="&amp;$B$5,Depletion!$K$9:$K$108,"&lt;="&amp;$E$5,Depletion!$M$9:$M$108,$H$5)))</x:f>
        <x:v>0</x:v>
      </x:c>
      <x:c r="C19" s="455" t="n">
        <x:f>IF($A19="","",IF($H$5="All",SUMIFS(Depletion!$E$9:$E$108,Depletion!$B$9:$B$108,$A19,Depletion!$K$9:$K$108,"&gt;="&amp;$B$5,Depletion!$K$9:$K$108,"&lt;="&amp;$E$5),SUMIFS(Depletion!$E$9:$E$108,Depletion!$B$9:$B$108,$A19,Depletion!$K$9:$K$108,"&gt;="&amp;$B$5,Depletion!$K$9:$K$108,"&lt;="&amp;$E$5,Depletion!$M$9:$M$108,$H$5)))</x:f>
        <x:v>0</x:v>
      </x:c>
      <x:c r="D19" s="455" t="n">
        <x:f>IF($A19="","",IF($H$5="All",SUMIFS(Depletion!$I$9:$I$108,Depletion!$B$9:$B$108,$A19,Depletion!$K$9:$K$108,"&gt;="&amp;$B$5,Depletion!$K$9:$K$108,"&lt;="&amp;$E$5),SUMIFS(Depletion!$I$9:$I$108,Depletion!$B$9:$B$108,$A19,Depletion!$K$9:$K$108,"&gt;="&amp;$B$5,Depletion!$K$9:$K$108,"&lt;="&amp;$E$5,Depletion!$M$9:$M$108,$H$5)))</x:f>
        <x:v>0</x:v>
      </x:c>
      <x:c r="E19" s="455" t="n">
        <x:f>IF($A19="","",$C19-$D19)</x:f>
        <x:v>0</x:v>
      </x:c>
      <x:c r="F19" s="457" t="n">
        <x:f>IFERROR($E19/$C19,0)</x:f>
        <x:v>0</x:v>
      </x:c>
      <x:c r="H19" s="453"/>
      <x:c r="I19" s="453"/>
      <x:c r="J19" s="455"/>
      <x:c r="K19" s="453"/>
      <x:c r="L19" s="453"/>
      <x:c r="M19" s="455"/>
      <x:c r="N19" s="459"/>
    </x:row>
    <x:row r="20">
      <x:c r="A20" s="453" t="str">
        <x:f>IF(Setup!A20="","",Setup!A20)</x:f>
        <x:v>Organic Line - Berry Melon Bliss</x:v>
      </x:c>
      <x:c r="B20" s="453" t="n">
        <x:f>IF($A20="","",IF($H$5="All",SUMIFS(Depletion!$C$9:$C$108,Depletion!$B$9:$B$108,$A20,Depletion!$K$9:$K$108,"&gt;="&amp;$B$5,Depletion!$K$9:$K$108,"&lt;="&amp;$E$5),SUMIFS(Depletion!$C$9:$C$108,Depletion!$B$9:$B$108,$A20,Depletion!$K$9:$K$108,"&gt;="&amp;$B$5,Depletion!$K$9:$K$108,"&lt;="&amp;$E$5,Depletion!$M$9:$M$108,$H$5)))</x:f>
        <x:v>0</x:v>
      </x:c>
      <x:c r="C20" s="455" t="n">
        <x:f>IF($A20="","",IF($H$5="All",SUMIFS(Depletion!$E$9:$E$108,Depletion!$B$9:$B$108,$A20,Depletion!$K$9:$K$108,"&gt;="&amp;$B$5,Depletion!$K$9:$K$108,"&lt;="&amp;$E$5),SUMIFS(Depletion!$E$9:$E$108,Depletion!$B$9:$B$108,$A20,Depletion!$K$9:$K$108,"&gt;="&amp;$B$5,Depletion!$K$9:$K$108,"&lt;="&amp;$E$5,Depletion!$M$9:$M$108,$H$5)))</x:f>
        <x:v>0</x:v>
      </x:c>
      <x:c r="D20" s="455" t="n">
        <x:f>IF($A20="","",IF($H$5="All",SUMIFS(Depletion!$I$9:$I$108,Depletion!$B$9:$B$108,$A20,Depletion!$K$9:$K$108,"&gt;="&amp;$B$5,Depletion!$K$9:$K$108,"&lt;="&amp;$E$5),SUMIFS(Depletion!$I$9:$I$108,Depletion!$B$9:$B$108,$A20,Depletion!$K$9:$K$108,"&gt;="&amp;$B$5,Depletion!$K$9:$K$108,"&lt;="&amp;$E$5,Depletion!$M$9:$M$108,$H$5)))</x:f>
        <x:v>0</x:v>
      </x:c>
      <x:c r="E20" s="455" t="n">
        <x:f>IF($A20="","",$C20-$D20)</x:f>
        <x:v>0</x:v>
      </x:c>
      <x:c r="F20" s="457" t="n">
        <x:f>IFERROR($E20/$C20,0)</x:f>
        <x:v>0</x:v>
      </x:c>
      <x:c r="H20" s="453"/>
      <x:c r="I20" s="453"/>
      <x:c r="J20" s="455"/>
      <x:c r="K20" s="453"/>
      <x:c r="L20" s="453"/>
      <x:c r="M20" s="455"/>
      <x:c r="N20" s="459"/>
    </x:row>
    <x:row r="21">
      <x:c r="A21" s="453" t="str">
        <x:f>IF(Setup!A21="","",Setup!A21)</x:f>
        <x:v>Organic Line - Cherry Bliss</x:v>
      </x:c>
      <x:c r="B21" s="453" t="n">
        <x:f>IF($A21="","",IF($H$5="All",SUMIFS(Depletion!$C$9:$C$108,Depletion!$B$9:$B$108,$A21,Depletion!$K$9:$K$108,"&gt;="&amp;$B$5,Depletion!$K$9:$K$108,"&lt;="&amp;$E$5),SUMIFS(Depletion!$C$9:$C$108,Depletion!$B$9:$B$108,$A21,Depletion!$K$9:$K$108,"&gt;="&amp;$B$5,Depletion!$K$9:$K$108,"&lt;="&amp;$E$5,Depletion!$M$9:$M$108,$H$5)))</x:f>
        <x:v>0</x:v>
      </x:c>
      <x:c r="C21" s="455" t="n">
        <x:f>IF($A21="","",IF($H$5="All",SUMIFS(Depletion!$E$9:$E$108,Depletion!$B$9:$B$108,$A21,Depletion!$K$9:$K$108,"&gt;="&amp;$B$5,Depletion!$K$9:$K$108,"&lt;="&amp;$E$5),SUMIFS(Depletion!$E$9:$E$108,Depletion!$B$9:$B$108,$A21,Depletion!$K$9:$K$108,"&gt;="&amp;$B$5,Depletion!$K$9:$K$108,"&lt;="&amp;$E$5,Depletion!$M$9:$M$108,$H$5)))</x:f>
        <x:v>0</x:v>
      </x:c>
      <x:c r="D21" s="455" t="n">
        <x:f>IF($A21="","",IF($H$5="All",SUMIFS(Depletion!$I$9:$I$108,Depletion!$B$9:$B$108,$A21,Depletion!$K$9:$K$108,"&gt;="&amp;$B$5,Depletion!$K$9:$K$108,"&lt;="&amp;$E$5),SUMIFS(Depletion!$I$9:$I$108,Depletion!$B$9:$B$108,$A21,Depletion!$K$9:$K$108,"&gt;="&amp;$B$5,Depletion!$K$9:$K$108,"&lt;="&amp;$E$5,Depletion!$M$9:$M$108,$H$5)))</x:f>
        <x:v>0</x:v>
      </x:c>
      <x:c r="E21" s="455" t="n">
        <x:f>IF($A21="","",$C21-$D21)</x:f>
        <x:v>0</x:v>
      </x:c>
      <x:c r="F21" s="457" t="n">
        <x:f>IFERROR($E21/$C21,0)</x:f>
        <x:v>0</x:v>
      </x:c>
      <x:c r="H21" s="453"/>
      <x:c r="I21" s="453"/>
      <x:c r="J21" s="455"/>
      <x:c r="K21" s="453"/>
      <x:c r="L21" s="453"/>
      <x:c r="M21" s="455"/>
      <x:c r="N21" s="459"/>
    </x:row>
    <x:row r="22">
      <x:c r="A22" s="453" t="str">
        <x:f>IF(Setup!A22="","",Setup!A22)</x:f>
        <x:v>Organic Line - Push Pop</x:v>
      </x:c>
      <x:c r="B22" s="453" t="n">
        <x:f>IF($A22="","",IF($H$5="All",SUMIFS(Depletion!$C$9:$C$108,Depletion!$B$9:$B$108,$A22,Depletion!$K$9:$K$108,"&gt;="&amp;$B$5,Depletion!$K$9:$K$108,"&lt;="&amp;$E$5),SUMIFS(Depletion!$C$9:$C$108,Depletion!$B$9:$B$108,$A22,Depletion!$K$9:$K$108,"&gt;="&amp;$B$5,Depletion!$K$9:$K$108,"&lt;="&amp;$E$5,Depletion!$M$9:$M$108,$H$5)))</x:f>
        <x:v>0</x:v>
      </x:c>
      <x:c r="C22" s="455" t="n">
        <x:f>IF($A22="","",IF($H$5="All",SUMIFS(Depletion!$E$9:$E$108,Depletion!$B$9:$B$108,$A22,Depletion!$K$9:$K$108,"&gt;="&amp;$B$5,Depletion!$K$9:$K$108,"&lt;="&amp;$E$5),SUMIFS(Depletion!$E$9:$E$108,Depletion!$B$9:$B$108,$A22,Depletion!$K$9:$K$108,"&gt;="&amp;$B$5,Depletion!$K$9:$K$108,"&lt;="&amp;$E$5,Depletion!$M$9:$M$108,$H$5)))</x:f>
        <x:v>0</x:v>
      </x:c>
      <x:c r="D22" s="455" t="n">
        <x:f>IF($A22="","",IF($H$5="All",SUMIFS(Depletion!$I$9:$I$108,Depletion!$B$9:$B$108,$A22,Depletion!$K$9:$K$108,"&gt;="&amp;$B$5,Depletion!$K$9:$K$108,"&lt;="&amp;$E$5),SUMIFS(Depletion!$I$9:$I$108,Depletion!$B$9:$B$108,$A22,Depletion!$K$9:$K$108,"&gt;="&amp;$B$5,Depletion!$K$9:$K$108,"&lt;="&amp;$E$5,Depletion!$M$9:$M$108,$H$5)))</x:f>
        <x:v>0</x:v>
      </x:c>
      <x:c r="E22" s="455" t="n">
        <x:f>IF($A22="","",$C22-$D22)</x:f>
        <x:v>0</x:v>
      </x:c>
      <x:c r="F22" s="457" t="n">
        <x:f>IFERROR($E22/$C22,0)</x:f>
        <x:v>0</x:v>
      </x:c>
      <x:c r="H22" s="453"/>
      <x:c r="I22" s="453"/>
      <x:c r="J22" s="455"/>
      <x:c r="K22" s="453"/>
      <x:c r="L22" s="453"/>
      <x:c r="M22" s="455"/>
      <x:c r="N22" s="459"/>
    </x:row>
    <x:row r="23">
      <x:c r="A23" s="453" t="str">
        <x:f>IF(Setup!A23="","",Setup!A23)</x:f>
        <x:v>The Drip - Blueberry Yum Yum</x:v>
      </x:c>
      <x:c r="B23" s="453" t="n">
        <x:f>IF($A23="","",IF($H$5="All",SUMIFS(Depletion!$C$9:$C$108,Depletion!$B$9:$B$108,$A23,Depletion!$K$9:$K$108,"&gt;="&amp;$B$5,Depletion!$K$9:$K$108,"&lt;="&amp;$E$5),SUMIFS(Depletion!$C$9:$C$108,Depletion!$B$9:$B$108,$A23,Depletion!$K$9:$K$108,"&gt;="&amp;$B$5,Depletion!$K$9:$K$108,"&lt;="&amp;$E$5,Depletion!$M$9:$M$108,$H$5)))</x:f>
        <x:v>0</x:v>
      </x:c>
      <x:c r="C23" s="455" t="n">
        <x:f>IF($A23="","",IF($H$5="All",SUMIFS(Depletion!$E$9:$E$108,Depletion!$B$9:$B$108,$A23,Depletion!$K$9:$K$108,"&gt;="&amp;$B$5,Depletion!$K$9:$K$108,"&lt;="&amp;$E$5),SUMIFS(Depletion!$E$9:$E$108,Depletion!$B$9:$B$108,$A23,Depletion!$K$9:$K$108,"&gt;="&amp;$B$5,Depletion!$K$9:$K$108,"&lt;="&amp;$E$5,Depletion!$M$9:$M$108,$H$5)))</x:f>
        <x:v>0</x:v>
      </x:c>
      <x:c r="D23" s="455" t="n">
        <x:f>IF($A23="","",IF($H$5="All",SUMIFS(Depletion!$I$9:$I$108,Depletion!$B$9:$B$108,$A23,Depletion!$K$9:$K$108,"&gt;="&amp;$B$5,Depletion!$K$9:$K$108,"&lt;="&amp;$E$5),SUMIFS(Depletion!$I$9:$I$108,Depletion!$B$9:$B$108,$A23,Depletion!$K$9:$K$108,"&gt;="&amp;$B$5,Depletion!$K$9:$K$108,"&lt;="&amp;$E$5,Depletion!$M$9:$M$108,$H$5)))</x:f>
        <x:v>0</x:v>
      </x:c>
      <x:c r="E23" s="455" t="n">
        <x:f>IF($A23="","",$C23-$D23)</x:f>
        <x:v>0</x:v>
      </x:c>
      <x:c r="F23" s="457" t="n">
        <x:f>IFERROR($E23/$C23,0)</x:f>
        <x:v>0</x:v>
      </x:c>
      <x:c r="H23" s="453"/>
      <x:c r="I23" s="453"/>
      <x:c r="J23" s="455"/>
      <x:c r="K23" s="453"/>
      <x:c r="L23" s="453"/>
      <x:c r="M23" s="455"/>
      <x:c r="N23" s="459"/>
    </x:row>
    <x:row r="24">
      <x:c r="A24" s="453" t="str">
        <x:f>IF(Setup!A24="","",Setup!A24)</x:f>
        <x:v>The Drip - Push Pop</x:v>
      </x:c>
      <x:c r="B24" s="453" t="n">
        <x:f>IF($A24="","",IF($H$5="All",SUMIFS(Depletion!$C$9:$C$108,Depletion!$B$9:$B$108,$A24,Depletion!$K$9:$K$108,"&gt;="&amp;$B$5,Depletion!$K$9:$K$108,"&lt;="&amp;$E$5),SUMIFS(Depletion!$C$9:$C$108,Depletion!$B$9:$B$108,$A24,Depletion!$K$9:$K$108,"&gt;="&amp;$B$5,Depletion!$K$9:$K$108,"&lt;="&amp;$E$5,Depletion!$M$9:$M$108,$H$5)))</x:f>
        <x:v>0</x:v>
      </x:c>
      <x:c r="C24" s="455" t="n">
        <x:f>IF($A24="","",IF($H$5="All",SUMIFS(Depletion!$E$9:$E$108,Depletion!$B$9:$B$108,$A24,Depletion!$K$9:$K$108,"&gt;="&amp;$B$5,Depletion!$K$9:$K$108,"&lt;="&amp;$E$5),SUMIFS(Depletion!$E$9:$E$108,Depletion!$B$9:$B$108,$A24,Depletion!$K$9:$K$108,"&gt;="&amp;$B$5,Depletion!$K$9:$K$108,"&lt;="&amp;$E$5,Depletion!$M$9:$M$108,$H$5)))</x:f>
        <x:v>0</x:v>
      </x:c>
      <x:c r="D24" s="455" t="n">
        <x:f>IF($A24="","",IF($H$5="All",SUMIFS(Depletion!$I$9:$I$108,Depletion!$B$9:$B$108,$A24,Depletion!$K$9:$K$108,"&gt;="&amp;$B$5,Depletion!$K$9:$K$108,"&lt;="&amp;$E$5),SUMIFS(Depletion!$I$9:$I$108,Depletion!$B$9:$B$108,$A24,Depletion!$K$9:$K$108,"&gt;="&amp;$B$5,Depletion!$K$9:$K$108,"&lt;="&amp;$E$5,Depletion!$M$9:$M$108,$H$5)))</x:f>
        <x:v>0</x:v>
      </x:c>
      <x:c r="E24" s="455" t="n">
        <x:f>IF($A24="","",$C24-$D24)</x:f>
        <x:v>0</x:v>
      </x:c>
      <x:c r="F24" s="457" t="n">
        <x:f>IFERROR($E24/$C24,0)</x:f>
        <x:v>0</x:v>
      </x:c>
      <x:c r="H24" s="453"/>
      <x:c r="I24" s="453"/>
      <x:c r="J24" s="455"/>
      <x:c r="K24" s="453"/>
      <x:c r="L24" s="453"/>
      <x:c r="M24" s="455"/>
      <x:c r="N24" s="459"/>
    </x:row>
    <x:row r="25">
      <x:c r="A25" s="453" t="str">
        <x:f>IF(Setup!A25="","",Setup!A25)</x:f>
        <x:v>The Drip - Green Apple</x:v>
      </x:c>
      <x:c r="B25" s="453" t="n">
        <x:f>IF($A25="","",IF($H$5="All",SUMIFS(Depletion!$C$9:$C$108,Depletion!$B$9:$B$108,$A25,Depletion!$K$9:$K$108,"&gt;="&amp;$B$5,Depletion!$K$9:$K$108,"&lt;="&amp;$E$5),SUMIFS(Depletion!$C$9:$C$108,Depletion!$B$9:$B$108,$A25,Depletion!$K$9:$K$108,"&gt;="&amp;$B$5,Depletion!$K$9:$K$108,"&lt;="&amp;$E$5,Depletion!$M$9:$M$108,$H$5)))</x:f>
        <x:v>0</x:v>
      </x:c>
      <x:c r="C25" s="455" t="n">
        <x:f>IF($A25="","",IF($H$5="All",SUMIFS(Depletion!$E$9:$E$108,Depletion!$B$9:$B$108,$A25,Depletion!$K$9:$K$108,"&gt;="&amp;$B$5,Depletion!$K$9:$K$108,"&lt;="&amp;$E$5),SUMIFS(Depletion!$E$9:$E$108,Depletion!$B$9:$B$108,$A25,Depletion!$K$9:$K$108,"&gt;="&amp;$B$5,Depletion!$K$9:$K$108,"&lt;="&amp;$E$5,Depletion!$M$9:$M$108,$H$5)))</x:f>
        <x:v>0</x:v>
      </x:c>
      <x:c r="D25" s="455" t="n">
        <x:f>IF($A25="","",IF($H$5="All",SUMIFS(Depletion!$I$9:$I$108,Depletion!$B$9:$B$108,$A25,Depletion!$K$9:$K$108,"&gt;="&amp;$B$5,Depletion!$K$9:$K$108,"&lt;="&amp;$E$5),SUMIFS(Depletion!$I$9:$I$108,Depletion!$B$9:$B$108,$A25,Depletion!$K$9:$K$108,"&gt;="&amp;$B$5,Depletion!$K$9:$K$108,"&lt;="&amp;$E$5,Depletion!$M$9:$M$108,$H$5)))</x:f>
        <x:v>0</x:v>
      </x:c>
      <x:c r="E25" s="455" t="n">
        <x:f>IF($A25="","",$C25-$D25)</x:f>
        <x:v>0</x:v>
      </x:c>
      <x:c r="F25" s="457" t="n">
        <x:f>IFERROR($E25/$C25,0)</x:f>
        <x:v>0</x:v>
      </x:c>
      <x:c r="H25" s="453"/>
      <x:c r="I25" s="453"/>
      <x:c r="J25" s="455"/>
      <x:c r="K25" s="453"/>
      <x:c r="L25" s="453"/>
      <x:c r="M25" s="455"/>
      <x:c r="N25" s="459"/>
    </x:row>
    <x:row r="26">
      <x:c r="A26" s="454" t="str">
        <x:f>IF(Setup!A26="","",Setup!A26)</x:f>
        <x:v>The Drip - Strawberry Banana</x:v>
      </x:c>
      <x:c r="B26" s="454" t="n">
        <x:f>IF($A26="","",IF($H$5="All",SUMIFS(Depletion!$C$9:$C$108,Depletion!$B$9:$B$108,$A26,Depletion!$K$9:$K$108,"&gt;="&amp;$B$5,Depletion!$K$9:$K$108,"&lt;="&amp;$E$5),SUMIFS(Depletion!$C$9:$C$108,Depletion!$B$9:$B$108,$A26,Depletion!$K$9:$K$108,"&gt;="&amp;$B$5,Depletion!$K$9:$K$108,"&lt;="&amp;$E$5,Depletion!$M$9:$M$108,$H$5)))</x:f>
        <x:v>0</x:v>
      </x:c>
      <x:c r="C26" s="456" t="n">
        <x:f>IF($A26="","",IF($H$5="All",SUMIFS(Depletion!$E$9:$E$108,Depletion!$B$9:$B$108,$A26,Depletion!$K$9:$K$108,"&gt;="&amp;$B$5,Depletion!$K$9:$K$108,"&lt;="&amp;$E$5),SUMIFS(Depletion!$E$9:$E$108,Depletion!$B$9:$B$108,$A26,Depletion!$K$9:$K$108,"&gt;="&amp;$B$5,Depletion!$K$9:$K$108,"&lt;="&amp;$E$5,Depletion!$M$9:$M$108,$H$5)))</x:f>
        <x:v>0</x:v>
      </x:c>
      <x:c r="D26" s="456" t="n">
        <x:f>IF($A26="","",IF($H$5="All",SUMIFS(Depletion!$I$9:$I$108,Depletion!$B$9:$B$108,$A26,Depletion!$K$9:$K$108,"&gt;="&amp;$B$5,Depletion!$K$9:$K$108,"&lt;="&amp;$E$5),SUMIFS(Depletion!$I$9:$I$108,Depletion!$B$9:$B$108,$A26,Depletion!$K$9:$K$108,"&gt;="&amp;$B$5,Depletion!$K$9:$K$108,"&lt;="&amp;$E$5,Depletion!$M$9:$M$108,$H$5)))</x:f>
        <x:v>0</x:v>
      </x:c>
      <x:c r="E26" s="456" t="n">
        <x:f>IF($A26="","",$C26-$D26)</x:f>
        <x:v>0</x:v>
      </x:c>
      <x:c r="F26" s="458" t="n">
        <x:f>IFERROR($E26/$C26,0)</x:f>
        <x:v>0</x:v>
      </x:c>
      <x:c r="H26" s="454"/>
      <x:c r="I26" s="454"/>
      <x:c r="J26" s="456"/>
      <x:c r="K26" s="454"/>
      <x:c r="L26" s="454"/>
      <x:c r="M26" s="456"/>
      <x:c r="N26" s="460"/>
    </x:row>
    <x:row r="29" ht="27" customHeight="1">
      <x:c r="A29" s="445" t="str">
        <x:v>Rep Performance</x:v>
      </x:c>
      <x:c r="B29" s="445"/>
      <x:c r="C29" s="445"/>
      <x:c r="D29" s="445"/>
      <x:c r="E29" s="445"/>
      <x:c r="F29" s="445"/>
      <x:c r="G29" s="445"/>
      <x:c r="H29" s="445"/>
      <x:c r="I29" s="445"/>
      <x:c r="J29" s="445"/>
      <x:c r="K29" s="445"/>
      <x:c r="L29" s="445"/>
      <x:c r="M29" s="445"/>
      <x:c r="N29" s="445"/>
    </x:row>
    <x:row r="31" ht="30" customHeight="1">
      <x:c r="A31" s="450" t="str">
        <x:v>Rep</x:v>
      </x:c>
      <x:c r="B31" s="450" t="str">
        <x:v>Revenue</x:v>
      </x:c>
      <x:c r="C31" s="450" t="str">
        <x:v>Cases</x:v>
      </x:c>
      <x:c r="D31" s="450" t="str">
        <x:v>Invoices</x:v>
      </x:c>
      <x:c r="E31" s="450" t="str">
        <x:v>Gross Profit</x:v>
      </x:c>
      <x:c r="F31" s="450" t="str">
        <x:v>Current Open AR</x:v>
      </x:c>
    </x:row>
    <x:row r="32">
      <x:c r="A32" s="453" t="str">
        <x:f>Setup!A44</x:f>
        <x:v>Roman</x:v>
      </x:c>
      <x:c r="B32" s="455" t="n">
        <x:f>SUMIFS(Invoices!$L$9:$L$256,Invoices!$D$9:$D$256,$A32,Invoices!$B$9:$B$256,"&gt;="&amp;$B$5,Invoices!$B$9:$B$256,"&lt;="&amp;$E$5)</x:f>
        <x:v>0</x:v>
      </x:c>
      <x:c r="C32" s="453" t="n">
        <x:f>SUMIFS(Invoices!$M$9:$M$256,Invoices!$D$9:$D$256,$A32,Invoices!$B$9:$B$256,"&gt;="&amp;$B$5,Invoices!$B$9:$B$256,"&lt;="&amp;$E$5)</x:f>
        <x:v>0</x:v>
      </x:c>
      <x:c r="D32" s="453" t="n">
        <x:f>COUNTIFS(Invoices!$D$9:$D$256,$A32,Invoices!$B$9:$B$256,"&gt;="&amp;$B$5,Invoices!$B$9:$B$256,"&lt;="&amp;$E$5)</x:f>
        <x:v>0</x:v>
      </x:c>
      <x:c r="E32" s="455" t="n">
        <x:f>SUMIFS(Invoices!$O$9:$O$256,Invoices!$D$9:$D$256,$A32,Invoices!$B$9:$B$256,"&gt;="&amp;$B$5,Invoices!$B$9:$B$256,"&lt;="&amp;$E$5)</x:f>
        <x:v>0</x:v>
      </x:c>
      <x:c r="F32" s="455" t="n">
        <x:f>SUMIFS(Invoices!$Q$9:$Q$256,Invoices!$D$9:$D$256,$A32)</x:f>
        <x:v>0</x:v>
      </x:c>
    </x:row>
    <x:row r="33">
      <x:c r="A33" s="453" t="str">
        <x:f>Setup!A45</x:f>
        <x:v>Jess</x:v>
      </x:c>
      <x:c r="B33" s="455" t="n">
        <x:f>SUMIFS(Invoices!$L$9:$L$256,Invoices!$D$9:$D$256,$A33,Invoices!$B$9:$B$256,"&gt;="&amp;$B$5,Invoices!$B$9:$B$256,"&lt;="&amp;$E$5)</x:f>
        <x:v>0</x:v>
      </x:c>
      <x:c r="C33" s="453" t="n">
        <x:f>SUMIFS(Invoices!$M$9:$M$256,Invoices!$D$9:$D$256,$A33,Invoices!$B$9:$B$256,"&gt;="&amp;$B$5,Invoices!$B$9:$B$256,"&lt;="&amp;$E$5)</x:f>
        <x:v>0</x:v>
      </x:c>
      <x:c r="D33" s="453" t="n">
        <x:f>COUNTIFS(Invoices!$D$9:$D$256,$A33,Invoices!$B$9:$B$256,"&gt;="&amp;$B$5,Invoices!$B$9:$B$256,"&lt;="&amp;$E$5)</x:f>
        <x:v>0</x:v>
      </x:c>
      <x:c r="E33" s="455" t="n">
        <x:f>SUMIFS(Invoices!$O$9:$O$256,Invoices!$D$9:$D$256,$A33,Invoices!$B$9:$B$256,"&gt;="&amp;$B$5,Invoices!$B$9:$B$256,"&lt;="&amp;$E$5)</x:f>
        <x:v>0</x:v>
      </x:c>
      <x:c r="F33" s="455" t="n">
        <x:f>SUMIFS(Invoices!$Q$9:$Q$256,Invoices!$D$9:$D$256,$A33)</x:f>
        <x:v>0</x:v>
      </x:c>
    </x:row>
    <x:row r="34">
      <x:c r="A34" s="453" t="str">
        <x:f>Setup!A46</x:f>
        <x:v>Timmy</x:v>
      </x:c>
      <x:c r="B34" s="455" t="n">
        <x:f>SUMIFS(Invoices!$L$9:$L$256,Invoices!$D$9:$D$256,$A34,Invoices!$B$9:$B$256,"&gt;="&amp;$B$5,Invoices!$B$9:$B$256,"&lt;="&amp;$E$5)</x:f>
        <x:v>0</x:v>
      </x:c>
      <x:c r="C34" s="453" t="n">
        <x:f>SUMIFS(Invoices!$M$9:$M$256,Invoices!$D$9:$D$256,$A34,Invoices!$B$9:$B$256,"&gt;="&amp;$B$5,Invoices!$B$9:$B$256,"&lt;="&amp;$E$5)</x:f>
        <x:v>0</x:v>
      </x:c>
      <x:c r="D34" s="453" t="n">
        <x:f>COUNTIFS(Invoices!$D$9:$D$256,$A34,Invoices!$B$9:$B$256,"&gt;="&amp;$B$5,Invoices!$B$9:$B$256,"&lt;="&amp;$E$5)</x:f>
        <x:v>0</x:v>
      </x:c>
      <x:c r="E34" s="455" t="n">
        <x:f>SUMIFS(Invoices!$O$9:$O$256,Invoices!$D$9:$D$256,$A34,Invoices!$B$9:$B$256,"&gt;="&amp;$B$5,Invoices!$B$9:$B$256,"&lt;="&amp;$E$5)</x:f>
        <x:v>0</x:v>
      </x:c>
      <x:c r="F34" s="455" t="n">
        <x:f>SUMIFS(Invoices!$Q$9:$Q$256,Invoices!$D$9:$D$256,$A34)</x:f>
        <x:v>0</x:v>
      </x:c>
    </x:row>
    <x:row r="35">
      <x:c r="A35" s="454" t="str">
        <x:f>Setup!A47</x:f>
        <x:v>Tito</x:v>
      </x:c>
      <x:c r="B35" s="456" t="n">
        <x:f>SUMIFS(Invoices!$L$9:$L$256,Invoices!$D$9:$D$256,$A35,Invoices!$B$9:$B$256,"&gt;="&amp;$B$5,Invoices!$B$9:$B$256,"&lt;="&amp;$E$5)</x:f>
        <x:v>583.92</x:v>
      </x:c>
      <x:c r="C35" s="454" t="n">
        <x:f>SUMIFS(Invoices!$M$9:$M$256,Invoices!$D$9:$D$256,$A35,Invoices!$B$9:$B$256,"&gt;="&amp;$B$5,Invoices!$B$9:$B$256,"&lt;="&amp;$E$5)</x:f>
        <x:v>8</x:v>
      </x:c>
      <x:c r="D35" s="454" t="n">
        <x:f>COUNTIFS(Invoices!$D$9:$D$256,$A35,Invoices!$B$9:$B$256,"&gt;="&amp;$B$5,Invoices!$B$9:$B$256,"&lt;="&amp;$E$5)</x:f>
        <x:v>2</x:v>
      </x:c>
      <x:c r="E35" s="456" t="n">
        <x:f>SUMIFS(Invoices!$O$9:$O$256,Invoices!$D$9:$D$256,$A35,Invoices!$B$9:$B$256,"&gt;="&amp;$B$5,Invoices!$B$9:$B$256,"&lt;="&amp;$E$5)</x:f>
        <x:v>7.919999999999959</x:v>
      </x:c>
      <x:c r="F35" s="456" t="n">
        <x:f>SUMIFS(Invoices!$Q$9:$Q$256,Invoices!$D$9:$D$256,$A35)</x:f>
        <x:v>0</x:v>
      </x:c>
    </x:row>
  </x:sheetData>
  <x:mergeCells>
    <x:mergeCell ref="C1:N1"/>
    <x:mergeCell ref="C2:N2"/>
    <x:mergeCell ref="A7:F7"/>
    <x:mergeCell ref="H7:N7"/>
    <x:mergeCell ref="A29:N29"/>
    <x:mergeCell ref="A1:B1"/>
    <x:mergeCell ref="A2:B2"/>
  </x:mergeCells>
  <x:dataValidations count="3">
    <x:dataValidation type="list" sqref="H5">
      <x:formula1>"All,Roman,Jess,Timmy,Tito"</x:formula1>
    </x:dataValidation>
    <x:dataValidation type="list" sqref="K5">
      <x:formula1>"All,Wayzata Smoke Shop &amp; Vape,Long Lake Orono Smoke Shop"</x:formula1>
    </x:dataValidation>
    <x:dataValidation type="list" sqref="N5">
      <x:formula1>"All,Seltzer,Midnight Drift,Organic Line,The Drip"</x:formula1>
    </x:dataValidation>
  </x:dataValidations>
  <x:pageMargins left="0.7" right="0.7" top="0.75" bottom="0.75" header="0.3" footer="0.3"/>
  <x:drawing xmlns:r="http://schemas.openxmlformats.org/officeDocument/2006/relationships" r:id="R7700d339133642ca"/>
</x:worksheet>
</file>

<file path=xl/worksheets/sheet6.xml><?xml version="1.0" encoding="utf-8"?>
<x:worksheet xmlns:x="http://schemas.openxmlformats.org/spreadsheetml/2006/main">
  <x:sheetViews>
    <x:sheetView showGridLines="0" workbookViewId="0"/>
  </x:sheetViews>
  <x:sheetFormatPr defaultRowHeight="15"/>
  <x:cols>
    <x:col min="1" max="1" width="21" hidden="0" customWidth="1"/>
    <x:col min="2" max="2" width="18" hidden="0" customWidth="1"/>
    <x:col min="3" max="3" width="3" hidden="0" customWidth="1"/>
    <x:col min="4" max="4" width="18" hidden="0" customWidth="1"/>
    <x:col min="5" max="5" width="14" hidden="0" customWidth="1"/>
    <x:col min="6" max="6" width="16" hidden="0" customWidth="1"/>
    <x:col min="7" max="7" width="18" hidden="0" customWidth="1"/>
    <x:col min="8" max="8" width="16" hidden="0" customWidth="1"/>
    <x:col min="9" max="9" width="16" hidden="0" customWidth="1"/>
    <x:col min="10" max="10" width="26" hidden="0" customWidth="1"/>
  </x:cols>
  <x:sheetData>
    <x:row r="1" ht="25" customHeight="1">
      <x:c r="A1" s="765" t="str">
        <x:v>LAGOM</x:v>
      </x:c>
      <x:c r="B1" s="765"/>
      <x:c r="C1" s="431" t="str">
        <x:v>COMMISSIONS</x:v>
      </x:c>
      <x:c r="D1" s="431"/>
      <x:c r="E1" s="431"/>
      <x:c r="F1" s="431"/>
      <x:c r="G1" s="431"/>
      <x:c r="H1" s="431"/>
      <x:c r="I1" s="431"/>
      <x:c r="J1" s="431"/>
    </x:row>
    <x:row r="2" ht="25" customHeight="1">
      <x:c r="A2" s="767" t="str">
        <x:v>NATURALS</x:v>
      </x:c>
      <x:c r="B2" s="767"/>
      <x:c r="C2" s="433" t="str">
        <x:v>Payment-based commission workspace. Bonus logic remains excluded until ownership confirms exact semantics.</x:v>
      </x:c>
      <x:c r="D2" s="433"/>
      <x:c r="E2" s="433"/>
      <x:c r="F2" s="433"/>
      <x:c r="G2" s="433"/>
      <x:c r="H2" s="433"/>
      <x:c r="I2" s="433"/>
      <x:c r="J2" s="433"/>
    </x:row>
    <x:row r="3" ht="6" customHeight="1">
      <x:c r="A3" s="429"/>
      <x:c r="B3" s="429"/>
      <x:c r="C3" s="429"/>
      <x:c r="D3" s="429"/>
      <x:c r="E3" s="429"/>
      <x:c r="F3" s="429"/>
      <x:c r="G3" s="429"/>
      <x:c r="H3" s="429"/>
      <x:c r="I3" s="429"/>
      <x:c r="J3" s="429"/>
    </x:row>
    <x:row r="4">
      <x:c r="A4" s="434"/>
      <x:c r="B4" s="434"/>
      <x:c r="C4" s="434"/>
      <x:c r="D4" s="434"/>
      <x:c r="E4" s="434"/>
      <x:c r="F4" s="434"/>
      <x:c r="G4" s="434"/>
      <x:c r="H4" s="434"/>
      <x:c r="I4" s="434"/>
      <x:c r="J4" s="434"/>
    </x:row>
    <x:row r="5" ht="28" customHeight="1">
      <x:c r="A5" s="429" t="str">
        <x:v>REP</x:v>
      </x:c>
      <x:c r="B5" s="466" t="str">
        <x:v>Tito</x:v>
      </x:c>
      <x:c r="C5" s="467"/>
      <x:c r="D5" s="429" t="str">
        <x:v>START DATE</x:v>
      </x:c>
      <x:c r="E5" s="441" t="n">
        <x:v>46023</x:v>
      </x:c>
      <x:c r="F5" s="429" t="str">
        <x:v>END DATE</x:v>
      </x:c>
      <x:c r="G5" s="441" t="n">
        <x:v>46387</x:v>
      </x:c>
      <x:c r="H5" s="429"/>
      <x:c r="I5" s="474" t="str">
        <x:v>Finalize Period</x:v>
      </x:c>
      <x:c r="J5" s="475"/>
    </x:row>
    <x:row r="7">
      <x:c r="A7" s="477" t="str">
        <x:v>New Rate</x:v>
      </x:c>
      <x:c r="B7" s="478" t="n">
        <x:f>IFERROR(VLOOKUP($B$5,Setup!$A$44:$G$93,2,FALSE),0)</x:f>
        <x:v>0</x:v>
      </x:c>
      <x:c r="C7" s="478" t="str">
        <x:v>Reorder Rate</x:v>
      </x:c>
      <x:c r="D7" s="478" t="n">
        <x:f>IFERROR(VLOOKUP($B$5,Setup!$A$44:$G$93,3,FALSE),0)</x:f>
        <x:v>0</x:v>
      </x:c>
      <x:c r="E7" s="477" t="str">
        <x:v>Mileage Ref</x:v>
      </x:c>
      <x:c r="F7" s="479" t="n">
        <x:f>IFERROR(VLOOKUP($B$5,Setup!$A$44:$G$93,4,FALSE),0)</x:f>
        <x:v>0</x:v>
      </x:c>
      <x:c r="G7" s="479" t="str">
        <x:v>Bonus Threshold</x:v>
      </x:c>
      <x:c r="H7" s="479" t="str">
        <x:f>IFERROR(VLOOKUP($B$5,Setup!$A$44:$G$93,5,FALSE),"")</x:f>
      </x:c>
      <x:c r="I7" s="477" t="str">
        <x:v>Bonus Rule / Status</x:v>
      </x:c>
      <x:c r="J7" s="477" t="str">
        <x:f>IFERROR(VLOOKUP($B$5,Setup!$A$44:$G$93,6,FALSE),"")</x:f>
        <x:v>None in export</x:v>
      </x:c>
    </x:row>
    <x:row r="10">
      <x:c r="A10" s="480"/>
      <x:c r="B10" s="481"/>
      <x:c r="C10" s="482"/>
      <x:c r="D10" s="480"/>
      <x:c r="E10" s="481"/>
      <x:c r="F10" s="482"/>
      <x:c r="G10" s="480"/>
      <x:c r="H10" s="481"/>
      <x:c r="I10" s="481"/>
      <x:c r="J10" s="482"/>
    </x:row>
    <x:row r="11">
      <x:c r="A11" s="490" t="str">
        <x:v>ELIGIBLE REVENUE</x:v>
      </x:c>
      <x:c r="B11" s="484"/>
      <x:c r="C11" s="485"/>
      <x:c r="D11" s="490" t="str">
        <x:v>NEW REVENUE</x:v>
      </x:c>
      <x:c r="E11" s="484"/>
      <x:c r="F11" s="485"/>
      <x:c r="G11" s="490" t="str">
        <x:v>REORDER REVENUE</x:v>
      </x:c>
      <x:c r="H11" s="484"/>
      <x:c r="I11" s="484"/>
      <x:c r="J11" s="485"/>
    </x:row>
    <x:row r="12">
      <x:c r="A12" s="493" t="n">
        <x:f>SUMIFS(Invoices!$L$9:$L$256,Invoices!$D$9:$D$256,$B$5,Invoices!$V$9:$V$256,"&gt;="&amp;$E$5,Invoices!$V$9:$V$256,"&lt;="&amp;$G$5)</x:f>
        <x:v>583.92</x:v>
      </x:c>
      <x:c r="B12" s="484"/>
      <x:c r="C12" s="485"/>
      <x:c r="D12" s="493" t="n">
        <x:f>SUMIFS(Invoices!$L$9:$L$256,Invoices!$D$9:$D$256,$B$5,Invoices!$E$9:$E$256,"New",Invoices!$V$9:$V$256,"&gt;="&amp;$E$5,Invoices!$V$9:$V$256,"&lt;="&amp;$G$5)</x:f>
        <x:v>0</x:v>
      </x:c>
      <x:c r="E12" s="484"/>
      <x:c r="F12" s="485"/>
      <x:c r="G12" s="493" t="n">
        <x:f>SUMIFS(Invoices!$L$9:$L$256,Invoices!$D$9:$D$256,$B$5,Invoices!$E$9:$E$256,"Reorder",Invoices!$V$9:$V$256,"&gt;="&amp;$E$5,Invoices!$V$9:$V$256,"&lt;="&amp;$G$5)</x:f>
        <x:v>583.92</x:v>
      </x:c>
      <x:c r="H12" s="484"/>
      <x:c r="I12" s="484"/>
      <x:c r="J12" s="485"/>
    </x:row>
    <x:row r="13">
      <x:c r="A13" s="486"/>
      <x:c r="B13" s="487"/>
      <x:c r="C13" s="488"/>
      <x:c r="D13" s="486"/>
      <x:c r="E13" s="487"/>
      <x:c r="F13" s="488"/>
      <x:c r="G13" s="486"/>
      <x:c r="H13" s="487"/>
      <x:c r="I13" s="487"/>
      <x:c r="J13" s="488"/>
    </x:row>
    <x:row r="15" ht="27" customHeight="1">
      <x:c r="A15" s="445" t="str">
        <x:v>Period Calculation</x:v>
      </x:c>
      <x:c r="B15" s="445"/>
      <x:c r="C15" s="445"/>
      <x:c r="D15" s="445"/>
      <x:c r="E15" s="445"/>
      <x:c r="F15" s="445"/>
      <x:c r="G15" s="445"/>
      <x:c r="H15" s="445"/>
      <x:c r="I15" s="445"/>
      <x:c r="J15" s="445"/>
    </x:row>
    <x:row r="17" ht="30" customHeight="1">
      <x:c r="A17" s="450" t="str">
        <x:v>Metric</x:v>
      </x:c>
      <x:c r="B17" s="450" t="str">
        <x:v>Value</x:v>
      </x:c>
      <x:c r="D17" s="513" t="str">
        <x:v>Mileage is reference-only unless a separate operational mileage source is established. Unresolved bonus notes are displayed for review but are excluded from commission calculation. Finalize Period should snapshot values and prevent duplicate finalization through Apps Script.</x:v>
      </x:c>
      <x:c r="E17" s="514"/>
      <x:c r="F17" s="514"/>
      <x:c r="G17" s="514"/>
      <x:c r="H17" s="514"/>
      <x:c r="I17" s="514"/>
      <x:c r="J17" s="515"/>
    </x:row>
    <x:row r="18">
      <x:c r="A18" s="272" t="str">
        <x:v>Eligible invoice count</x:v>
      </x:c>
      <x:c r="B18" s="453" t="n">
        <x:f>COUNTIFS(Invoices!$D$9:$D$256,$B$5,Invoices!$V$9:$V$256,"&gt;="&amp;$E$5,Invoices!$V$9:$V$256,"&lt;="&amp;$G$5)</x:f>
        <x:v>2</x:v>
      </x:c>
      <x:c r="D18" s="516"/>
      <x:c r="E18" s="517"/>
      <x:c r="F18" s="517"/>
      <x:c r="G18" s="517"/>
      <x:c r="H18" s="517"/>
      <x:c r="I18" s="517"/>
      <x:c r="J18" s="518"/>
    </x:row>
    <x:row r="19">
      <x:c r="A19" s="272" t="str">
        <x:v>Eligible cases</x:v>
      </x:c>
      <x:c r="B19" s="453" t="n">
        <x:f>SUMIFS(Invoices!$M$9:$M$256,Invoices!$D$9:$D$256,$B$5,Invoices!$V$9:$V$256,"&gt;="&amp;$E$5,Invoices!$V$9:$V$256,"&lt;="&amp;$G$5)</x:f>
        <x:v>8</x:v>
      </x:c>
      <x:c r="D19" s="516"/>
      <x:c r="E19" s="517"/>
      <x:c r="F19" s="517"/>
      <x:c r="G19" s="517"/>
      <x:c r="H19" s="517"/>
      <x:c r="I19" s="517"/>
      <x:c r="J19" s="518"/>
    </x:row>
    <x:row r="20">
      <x:c r="A20" s="272" t="str">
        <x:v>Final commission</x:v>
      </x:c>
      <x:c r="B20" s="455" t="n">
        <x:f>D12*$B$7+G12*$D$7</x:f>
        <x:v>0</x:v>
      </x:c>
      <x:c r="D20" s="516"/>
      <x:c r="E20" s="517"/>
      <x:c r="F20" s="517"/>
      <x:c r="G20" s="517"/>
      <x:c r="H20" s="517"/>
      <x:c r="I20" s="517"/>
      <x:c r="J20" s="518"/>
    </x:row>
    <x:row r="21">
      <x:c r="A21" s="272" t="str">
        <x:v>Current Open AR</x:v>
      </x:c>
      <x:c r="B21" s="455" t="n">
        <x:f>SUMIFS(Invoices!$Q$9:$Q$256,Invoices!$D$9:$D$256,$B$5)</x:f>
        <x:v>0</x:v>
      </x:c>
      <x:c r="D21" s="516"/>
      <x:c r="E21" s="517"/>
      <x:c r="F21" s="517"/>
      <x:c r="G21" s="517"/>
      <x:c r="H21" s="517"/>
      <x:c r="I21" s="517"/>
      <x:c r="J21" s="518"/>
    </x:row>
    <x:row r="22">
      <x:c r="A22" s="452" t="str">
        <x:v>QA State</x:v>
      </x:c>
      <x:c r="B22" s="454" t="str">
        <x:f>IF(COUNTIFS(Invoices!$D$9:$D$256,$B$5,Invoices!$W$9:$W$256,"REVIEW")=0,"OK","REVIEW")</x:f>
        <x:v>OK</x:v>
      </x:c>
      <x:c r="D22" s="519"/>
      <x:c r="E22" s="520"/>
      <x:c r="F22" s="520"/>
      <x:c r="G22" s="520"/>
      <x:c r="H22" s="520"/>
      <x:c r="I22" s="520"/>
      <x:c r="J22" s="521"/>
    </x:row>
  </x:sheetData>
  <x:mergeCells>
    <x:mergeCell ref="C1:J1"/>
    <x:mergeCell ref="C2:J2"/>
    <x:mergeCell ref="B5:C5"/>
    <x:mergeCell ref="I5:J5"/>
    <x:mergeCell ref="A15:J15"/>
    <x:mergeCell ref="D17:J22"/>
    <x:mergeCell ref="A1:B1"/>
    <x:mergeCell ref="A2:B2"/>
  </x:mergeCells>
  <x:conditionalFormatting sqref="B22:B22">
    <x:cfRule type="expression" dxfId="19" priority="1">
      <x:formula>$B22="OK"</x:formula>
    </x:cfRule>
    <x:cfRule type="expression" dxfId="20" priority="2">
      <x:formula>$B22="REVIEW"</x:formula>
    </x:cfRule>
  </x:conditionalFormatting>
  <x:dataValidations count="1">
    <x:dataValidation type="list" sqref="B5:C5">
      <x:formula1>Setup!$A$44:$A$93</x:formula1>
    </x:dataValidation>
  </x:dataValidations>
  <x:pageMargins left="0.7" right="0.7" top="0.75" bottom="0.75" header="0.3" footer="0.3"/>
  <x:drawing xmlns:r="http://schemas.openxmlformats.org/officeDocument/2006/relationships" r:id="Re3bd01dbc77b4bb1"/>
</x:worksheet>
</file>

<file path=xl/worksheets/sheet7.xml><?xml version="1.0" encoding="utf-8"?>
<x:worksheet xmlns:x="http://schemas.openxmlformats.org/spreadsheetml/2006/main">
  <x:sheetViews>
    <x:sheetView showGridLines="0" workbookViewId="0"/>
  </x:sheetViews>
  <x:sheetFormatPr defaultRowHeight="15"/>
  <x:cols>
    <x:col min="1" max="1" width="32" hidden="0" customWidth="1"/>
    <x:col min="2" max="2" width="18" hidden="0" customWidth="1"/>
    <x:col min="3" max="3" width="38" hidden="0" customWidth="1"/>
    <x:col min="4" max="4" width="40" hidden="0" customWidth="1"/>
    <x:col min="5" max="5" width="18" hidden="0" customWidth="1"/>
    <x:col min="6" max="6" width="18" hidden="0" customWidth="1"/>
    <x:col min="7" max="7" width="18" hidden="0" customWidth="1"/>
    <x:col min="8" max="8" width="12" hidden="0" customWidth="1"/>
  </x:cols>
  <x:sheetData>
    <x:row r="1" ht="25" customHeight="1">
      <x:c r="A1" s="765" t="str">
        <x:v>LAGOM</x:v>
      </x:c>
      <x:c r="B1" s="765"/>
      <x:c r="C1" s="2"/>
      <x:c r="D1" s="5" t="str">
        <x:v>SETUP</x:v>
      </x:c>
      <x:c r="E1" s="5"/>
      <x:c r="F1" s="5"/>
      <x:c r="G1" s="5"/>
      <x:c r="H1" s="5"/>
    </x:row>
    <x:row r="2" ht="25" customHeight="1">
      <x:c r="A2" s="767" t="str">
        <x:v>NATURALS</x:v>
      </x:c>
      <x:c r="B2" s="767"/>
      <x:c r="C2" s="2"/>
      <x:c r="D2" s="9" t="str">
        <x:v>Master data, configuration and system governance.</x:v>
      </x:c>
      <x:c r="E2" s="9"/>
      <x:c r="F2" s="9"/>
      <x:c r="G2" s="9"/>
      <x:c r="H2" s="9"/>
    </x:row>
    <x:row r="3" ht="6" customHeight="1">
      <x:c r="A3" s="2"/>
      <x:c r="B3" s="2"/>
      <x:c r="C3" s="2"/>
      <x:c r="D3" s="2"/>
      <x:c r="E3" s="2"/>
      <x:c r="F3" s="2"/>
      <x:c r="G3" s="2"/>
      <x:c r="H3" s="2"/>
    </x:row>
    <x:row r="4">
      <x:c r="A4" s="12"/>
      <x:c r="B4" s="12"/>
      <x:c r="C4" s="12"/>
      <x:c r="D4" s="12"/>
      <x:c r="E4" s="12"/>
      <x:c r="F4" s="12"/>
      <x:c r="G4" s="12"/>
      <x:c r="H4" s="12"/>
    </x:row>
    <x:row r="5">
      <x:c r="A5" s="2"/>
      <x:c r="B5" s="2"/>
      <x:c r="C5" s="2"/>
      <x:c r="D5" s="2"/>
      <x:c r="E5" s="2"/>
      <x:c r="F5" s="2"/>
      <x:c r="G5" s="2"/>
      <x:c r="H5" s="2"/>
    </x:row>
    <x:row r="6" ht="27" customHeight="1">
      <x:c r="A6" s="17" t="str">
        <x:v>Products</x:v>
      </x:c>
      <x:c r="B6" s="17"/>
      <x:c r="C6" s="17"/>
      <x:c r="D6" s="17"/>
      <x:c r="E6" s="17"/>
      <x:c r="F6" s="17"/>
      <x:c r="G6" s="17"/>
      <x:c r="H6" s="17"/>
    </x:row>
    <x:row r="7" ht="30" customHeight="1">
      <x:c r="A7" t="str">
        <x:v>Search</x:v>
      </x:c>
      <x:c r="B7" s="27" t="str"/>
      <x:c r="C7" s="28"/>
      <x:c r="D7" s="29"/>
    </x:row>
    <x:row r="9" ht="30" customHeight="1">
      <x:c r="A9" s="42" t="str">
        <x:v>Product</x:v>
      </x:c>
      <x:c r="B9" s="42" t="str">
        <x:v>SKU</x:v>
      </x:c>
      <x:c r="C9" s="42" t="str">
        <x:v>Description</x:v>
      </x:c>
      <x:c r="D9" s="42" t="str">
        <x:v>Category</x:v>
      </x:c>
      <x:c r="E9" s="42" t="str">
        <x:v>Product Line</x:v>
      </x:c>
      <x:c r="F9" s="42" t="str">
        <x:v>COGS / Case</x:v>
      </x:c>
      <x:c r="G9" s="42" t="str">
        <x:v>Cost / Unit Ref</x:v>
      </x:c>
      <x:c r="H9" s="42" t="str">
        <x:v>Active</x:v>
      </x:c>
    </x:row>
    <x:row r="10">
      <x:c r="A10" s="66" t="str">
        <x:v>Lagom - 24K Lemonade</x:v>
      </x:c>
      <x:c r="B10" s="66" t="n">
        <x:v>860012530502</x:v>
      </x:c>
      <x:c r="C10" s="66" t="str">
        <x:v>24 can case - 12 oz cans</x:v>
      </x:c>
      <x:c r="D10" s="66" t="str">
        <x:v>Seltzer</x:v>
      </x:c>
      <x:c r="E10" s="66" t="str">
        <x:v>Seltzer</x:v>
      </x:c>
      <x:c r="F10" s="74" t="n">
        <x:v>72</x:v>
      </x:c>
      <x:c r="G10" s="74" t="n">
        <x:v>3</x:v>
      </x:c>
      <x:c r="H10" s="67" t="b">
        <x:v>1</x:v>
      </x:c>
    </x:row>
    <x:row r="11">
      <x:c r="A11" s="66" t="str">
        <x:v>Lagom - Strawberry Lime Fusion</x:v>
      </x:c>
      <x:c r="B11" s="66" t="n">
        <x:v>860012530540</x:v>
      </x:c>
      <x:c r="C11" s="66" t="str">
        <x:v>24 can case - 12 oz cans</x:v>
      </x:c>
      <x:c r="D11" s="66" t="str">
        <x:v>Seltzer</x:v>
      </x:c>
      <x:c r="E11" s="66" t="str">
        <x:v>Seltzer</x:v>
      </x:c>
      <x:c r="F11" s="74" t="n">
        <x:v>72</x:v>
      </x:c>
      <x:c r="G11" s="74" t="n">
        <x:v>3</x:v>
      </x:c>
      <x:c r="H11" s="67" t="b">
        <x:v>1</x:v>
      </x:c>
    </x:row>
    <x:row r="12">
      <x:c r="A12" s="66" t="str">
        <x:v>Lagom - Blackberry Breeze</x:v>
      </x:c>
      <x:c r="B12" s="66" t="n">
        <x:v>860012530564</x:v>
      </x:c>
      <x:c r="C12" s="66" t="str">
        <x:v>24 can case - 12 oz cans</x:v>
      </x:c>
      <x:c r="D12" s="66" t="str">
        <x:v>Seltzer</x:v>
      </x:c>
      <x:c r="E12" s="66" t="str">
        <x:v>Seltzer</x:v>
      </x:c>
      <x:c r="F12" s="74" t="n">
        <x:v>72</x:v>
      </x:c>
      <x:c r="G12" s="74" t="n">
        <x:v>3</x:v>
      </x:c>
      <x:c r="H12" s="67" t="b">
        <x:v>1</x:v>
      </x:c>
    </x:row>
    <x:row r="13">
      <x:c r="A13" s="66" t="str">
        <x:v>Lagom - Watermelon Refresher</x:v>
      </x:c>
      <x:c r="B13" s="66" t="n">
        <x:v>860012530526</x:v>
      </x:c>
      <x:c r="C13" s="66" t="str">
        <x:v>24 can case - 12 oz cans</x:v>
      </x:c>
      <x:c r="D13" s="66" t="str">
        <x:v>Seltzer</x:v>
      </x:c>
      <x:c r="E13" s="66" t="str">
        <x:v>Seltzer</x:v>
      </x:c>
      <x:c r="F13" s="74" t="n">
        <x:v>72</x:v>
      </x:c>
      <x:c r="G13" s="74" t="n">
        <x:v>3</x:v>
      </x:c>
      <x:c r="H13" s="67" t="b">
        <x:v>1</x:v>
      </x:c>
    </x:row>
    <x:row r="14">
      <x:c r="A14" s="66" t="str">
        <x:v>Lagom - Variety Pack</x:v>
      </x:c>
      <x:c r="B14" s="66" t="n">
        <x:v>860012530588</x:v>
      </x:c>
      <x:c r="C14" s="66" t="str">
        <x:v>24 can case - 12 oz cans</x:v>
      </x:c>
      <x:c r="D14" s="66" t="str">
        <x:v>Seltzer</x:v>
      </x:c>
      <x:c r="E14" s="66" t="str">
        <x:v>Seltzer</x:v>
      </x:c>
      <x:c r="F14" s="74" t="n">
        <x:v>72</x:v>
      </x:c>
      <x:c r="G14" s="74" t="n">
        <x:v>3</x:v>
      </x:c>
      <x:c r="H14" s="67" t="b">
        <x:v>1</x:v>
      </x:c>
    </x:row>
    <x:row r="15">
      <x:c r="A15" s="66" t="str">
        <x:v>Midnight Drift - Blueberry Yum Yum</x:v>
      </x:c>
      <x:c r="B15" s="66" t="n">
        <x:v>792671159896</x:v>
      </x:c>
      <x:c r="C15" s="66" t="str">
        <x:v>Case of 10</x:v>
      </x:c>
      <x:c r="D15" s="66" t="str">
        <x:v>Gummy</x:v>
      </x:c>
      <x:c r="E15" s="66" t="str">
        <x:v>Midnight Drift</x:v>
      </x:c>
      <x:c r="F15" s="74" t="n">
        <x:v>80</x:v>
      </x:c>
      <x:c r="G15" s="74" t="n">
        <x:v>8</x:v>
      </x:c>
      <x:c r="H15" s="67" t="b">
        <x:v>1</x:v>
      </x:c>
    </x:row>
    <x:row r="16">
      <x:c r="A16" s="66" t="str">
        <x:v>Midnight Drift - Strawberry</x:v>
      </x:c>
      <x:c r="B16" s="66" t="n">
        <x:v>792671159872</x:v>
      </x:c>
      <x:c r="C16" s="66" t="str">
        <x:v>Case of 10</x:v>
      </x:c>
      <x:c r="D16" s="66" t="str">
        <x:v>Gummy</x:v>
      </x:c>
      <x:c r="E16" s="66" t="str">
        <x:v>Midnight Drift</x:v>
      </x:c>
      <x:c r="F16" s="74" t="n">
        <x:v>80</x:v>
      </x:c>
      <x:c r="G16" s="74" t="n">
        <x:v>8</x:v>
      </x:c>
      <x:c r="H16" s="67" t="b">
        <x:v>1</x:v>
      </x:c>
    </x:row>
    <x:row r="17">
      <x:c r="A17" s="66" t="str">
        <x:v>Midnight Drift - Pink Lemonade</x:v>
      </x:c>
      <x:c r="B17" s="66" t="n">
        <x:v>792671159902</x:v>
      </x:c>
      <x:c r="C17" s="66" t="str">
        <x:v>Case of 10</x:v>
      </x:c>
      <x:c r="D17" s="66" t="str">
        <x:v>Gummy</x:v>
      </x:c>
      <x:c r="E17" s="66" t="str">
        <x:v>Midnight Drift</x:v>
      </x:c>
      <x:c r="F17" s="74" t="n">
        <x:v>80</x:v>
      </x:c>
      <x:c r="G17" s="74" t="n">
        <x:v>8</x:v>
      </x:c>
      <x:c r="H17" s="67" t="b">
        <x:v>1</x:v>
      </x:c>
    </x:row>
    <x:row r="18">
      <x:c r="A18" s="66" t="str">
        <x:v>Midnight Drift - Peach</x:v>
      </x:c>
      <x:c r="B18" s="66" t="n">
        <x:v>792671159889</x:v>
      </x:c>
      <x:c r="C18" s="66" t="str">
        <x:v>Case of 10</x:v>
      </x:c>
      <x:c r="D18" s="66" t="str">
        <x:v>Gummy</x:v>
      </x:c>
      <x:c r="E18" s="66" t="str">
        <x:v>Midnight Drift</x:v>
      </x:c>
      <x:c r="F18" s="74" t="n">
        <x:v>80</x:v>
      </x:c>
      <x:c r="G18" s="74" t="n">
        <x:v>8</x:v>
      </x:c>
      <x:c r="H18" s="67" t="b">
        <x:v>1</x:v>
      </x:c>
    </x:row>
    <x:row r="19">
      <x:c r="A19" s="66" t="str">
        <x:v>Organic Line - Blue Razz</x:v>
      </x:c>
      <x:c r="B19" s="66" t="n">
        <x:v>860012530533</x:v>
      </x:c>
      <x:c r="C19" s="66" t="str">
        <x:v>Case of 10</x:v>
      </x:c>
      <x:c r="D19" s="66" t="str">
        <x:v>Gummy</x:v>
      </x:c>
      <x:c r="E19" s="66" t="str">
        <x:v>Organic Line</x:v>
      </x:c>
      <x:c r="F19" s="74" t="n">
        <x:v>81</x:v>
      </x:c>
      <x:c r="G19" s="74" t="n">
        <x:v>8.1</x:v>
      </x:c>
      <x:c r="H19" s="67" t="b">
        <x:v>1</x:v>
      </x:c>
    </x:row>
    <x:row r="20">
      <x:c r="A20" s="66" t="str">
        <x:v>Organic Line - Berry Melon Bliss</x:v>
      </x:c>
      <x:c r="B20" s="66" t="n">
        <x:v>860012530557</x:v>
      </x:c>
      <x:c r="C20" s="66" t="str">
        <x:v>Case of 10</x:v>
      </x:c>
      <x:c r="D20" s="66" t="str">
        <x:v>Gummy</x:v>
      </x:c>
      <x:c r="E20" s="66" t="str">
        <x:v>Organic Line</x:v>
      </x:c>
      <x:c r="F20" s="74" t="n">
        <x:v>81</x:v>
      </x:c>
      <x:c r="G20" s="74" t="n">
        <x:v>8.1</x:v>
      </x:c>
      <x:c r="H20" s="67" t="b">
        <x:v>1</x:v>
      </x:c>
    </x:row>
    <x:row r="21">
      <x:c r="A21" s="66" t="str">
        <x:v>Organic Line - Cherry Bliss</x:v>
      </x:c>
      <x:c r="B21" s="66" t="n">
        <x:v>860012530571</x:v>
      </x:c>
      <x:c r="C21" s="66" t="str">
        <x:v>Case of 10</x:v>
      </x:c>
      <x:c r="D21" s="66" t="str">
        <x:v>Gummy</x:v>
      </x:c>
      <x:c r="E21" s="66" t="str">
        <x:v>Organic Line</x:v>
      </x:c>
      <x:c r="F21" s="74" t="n">
        <x:v>81</x:v>
      </x:c>
      <x:c r="G21" s="74" t="n">
        <x:v>8.1</x:v>
      </x:c>
      <x:c r="H21" s="67" t="b">
        <x:v>1</x:v>
      </x:c>
    </x:row>
    <x:row r="22">
      <x:c r="A22" s="66" t="str">
        <x:v>Organic Line - Push Pop</x:v>
      </x:c>
      <x:c r="B22" s="66" t="n">
        <x:v>860012530595</x:v>
      </x:c>
      <x:c r="C22" s="66" t="str">
        <x:v>Case of 10</x:v>
      </x:c>
      <x:c r="D22" s="66" t="str">
        <x:v>Gummy</x:v>
      </x:c>
      <x:c r="E22" s="66" t="str">
        <x:v>Organic Line</x:v>
      </x:c>
      <x:c r="F22" s="74" t="n">
        <x:v>81</x:v>
      </x:c>
      <x:c r="G22" s="74" t="n">
        <x:v>8</x:v>
      </x:c>
      <x:c r="H22" s="67" t="b">
        <x:v>1</x:v>
      </x:c>
    </x:row>
    <x:row r="23">
      <x:c r="A23" s="66" t="str">
        <x:v>The Drip - Blueberry Yum Yum</x:v>
      </x:c>
      <x:c r="B23" s="66" t="n">
        <x:v>792671159919</x:v>
      </x:c>
      <x:c r="C23" s="66" t="str">
        <x:v>Case of 10</x:v>
      </x:c>
      <x:c r="D23" s="66" t="str">
        <x:v>Gummy</x:v>
      </x:c>
      <x:c r="E23" s="66" t="str">
        <x:v>The Drip</x:v>
      </x:c>
      <x:c r="F23" s="74" t="n">
        <x:v>70</x:v>
      </x:c>
      <x:c r="G23" s="74" t="n">
        <x:v>7</x:v>
      </x:c>
      <x:c r="H23" s="67" t="b">
        <x:v>1</x:v>
      </x:c>
    </x:row>
    <x:row r="24">
      <x:c r="A24" s="66" t="str">
        <x:v>The Drip - Push Pop</x:v>
      </x:c>
      <x:c r="B24" s="66" t="n">
        <x:v>792671159926</x:v>
      </x:c>
      <x:c r="C24" s="66" t="str">
        <x:v>Case of 10</x:v>
      </x:c>
      <x:c r="D24" s="66" t="str">
        <x:v>Gummy</x:v>
      </x:c>
      <x:c r="E24" s="66" t="str">
        <x:v>The Drip</x:v>
      </x:c>
      <x:c r="F24" s="74" t="n">
        <x:v>70</x:v>
      </x:c>
      <x:c r="G24" s="74" t="n">
        <x:v>7</x:v>
      </x:c>
      <x:c r="H24" s="67" t="b">
        <x:v>1</x:v>
      </x:c>
    </x:row>
    <x:row r="25">
      <x:c r="A25" s="66" t="str">
        <x:v>The Drip - Green Apple</x:v>
      </x:c>
      <x:c r="B25" s="66" t="n">
        <x:v>792671159933</x:v>
      </x:c>
      <x:c r="C25" s="66" t="str">
        <x:v>Case of 10</x:v>
      </x:c>
      <x:c r="D25" s="66" t="str">
        <x:v>Gummy</x:v>
      </x:c>
      <x:c r="E25" s="66" t="str">
        <x:v>The Drip</x:v>
      </x:c>
      <x:c r="F25" s="74" t="n">
        <x:v>70</x:v>
      </x:c>
      <x:c r="G25" s="74" t="n">
        <x:v>7</x:v>
      </x:c>
      <x:c r="H25" s="67" t="b">
        <x:v>1</x:v>
      </x:c>
    </x:row>
    <x:row r="26">
      <x:c r="A26" s="68" t="str">
        <x:v>The Drip - Strawberry Banana</x:v>
      </x:c>
      <x:c r="B26" s="68" t="n">
        <x:v>792671159940</x:v>
      </x:c>
      <x:c r="C26" s="68" t="str">
        <x:v>Case of 10</x:v>
      </x:c>
      <x:c r="D26" s="68" t="str">
        <x:v>Gummy</x:v>
      </x:c>
      <x:c r="E26" s="68" t="str">
        <x:v>The Drip</x:v>
      </x:c>
      <x:c r="F26" s="75" t="n">
        <x:v>70</x:v>
      </x:c>
      <x:c r="G26" s="75" t="n">
        <x:v>7</x:v>
      </x:c>
      <x:c r="H26" s="69" t="b">
        <x:v>1</x:v>
      </x:c>
    </x:row>
    <x:row r="30" ht="27" customHeight="1">
      <x:c r="A30" s="17" t="str">
        <x:v>Accounts</x:v>
      </x:c>
      <x:c r="B30" s="17"/>
      <x:c r="C30" s="17"/>
      <x:c r="D30" s="17"/>
    </x:row>
    <x:row r="31" ht="30" customHeight="1">
      <x:c r="A31" t="str">
        <x:v>Search</x:v>
      </x:c>
      <x:c r="B31" s="27" t="str"/>
      <x:c r="C31" s="28"/>
      <x:c r="D31" s="29"/>
    </x:row>
    <x:row r="33" ht="30" customHeight="1">
      <x:c r="A33" s="42" t="str">
        <x:v>Account</x:v>
      </x:c>
      <x:c r="B33" s="42" t="str">
        <x:v>City</x:v>
      </x:c>
      <x:c r="C33" s="42" t="str">
        <x:v>Channel</x:v>
      </x:c>
      <x:c r="D33" s="42" t="str">
        <x:v>Active</x:v>
      </x:c>
    </x:row>
    <x:row r="34">
      <x:c r="A34" s="66" t="str">
        <x:v>Wayzata Smoke Shop &amp; Vape</x:v>
      </x:c>
      <x:c r="B34" s="66" t="str">
        <x:v>Wayzata</x:v>
      </x:c>
      <x:c r="C34" s="66" t="str">
        <x:v>Liquor Store</x:v>
      </x:c>
      <x:c r="D34" s="67" t="b">
        <x:v>1</x:v>
      </x:c>
    </x:row>
    <x:row r="35">
      <x:c r="A35" s="68" t="str">
        <x:v>Long Lake Orono Smoke Shop</x:v>
      </x:c>
      <x:c r="B35" s="68" t="str">
        <x:v>Long Lake</x:v>
      </x:c>
      <x:c r="C35" s="68" t="str">
        <x:v>Liquor Store</x:v>
      </x:c>
      <x:c r="D35" s="69" t="b">
        <x:v>1</x:v>
      </x:c>
    </x:row>
    <x:row r="40" ht="27" customHeight="1">
      <x:c r="A40" s="17" t="str">
        <x:v>Sales Reps &amp; Commission Configuration</x:v>
      </x:c>
      <x:c r="B40" s="17"/>
      <x:c r="C40" s="17"/>
      <x:c r="D40" s="17"/>
      <x:c r="E40" s="17"/>
      <x:c r="F40" s="17"/>
      <x:c r="G40" s="17"/>
    </x:row>
    <x:row r="41" ht="30" customHeight="1">
      <x:c r="A41" t="str">
        <x:v>Search</x:v>
      </x:c>
      <x:c r="B41" s="27" t="str"/>
      <x:c r="C41" s="28"/>
      <x:c r="D41" s="29"/>
    </x:row>
    <x:row r="43" ht="30" customHeight="1">
      <x:c r="A43" s="42" t="str">
        <x:v>Rep</x:v>
      </x:c>
      <x:c r="B43" s="42" t="str">
        <x:v>New Rate</x:v>
      </x:c>
      <x:c r="C43" s="42" t="str">
        <x:v>Reorder Rate</x:v>
      </x:c>
      <x:c r="D43" s="42" t="str">
        <x:v>Mileage Ref</x:v>
      </x:c>
      <x:c r="E43" s="42" t="str">
        <x:v>Bonus Threshold</x:v>
      </x:c>
      <x:c r="F43" s="42" t="str">
        <x:v>Bonus Rule / Status</x:v>
      </x:c>
      <x:c r="G43" s="42" t="str">
        <x:v>Active</x:v>
      </x:c>
    </x:row>
    <x:row r="44">
      <x:c r="A44" s="66" t="str">
        <x:v>Roman</x:v>
      </x:c>
      <x:c r="B44" s="78" t="n">
        <x:v>0.2</x:v>
      </x:c>
      <x:c r="C44" s="78" t="n">
        <x:v>0.1</x:v>
      </x:c>
      <x:c r="D44" s="74" t="n">
        <x:v>0.55</x:v>
      </x:c>
      <x:c r="E44" s="74"/>
      <x:c r="F44" s="66" t="str">
        <x:v>None in export</x:v>
      </x:c>
      <x:c r="G44" s="67" t="b">
        <x:v>1</x:v>
      </x:c>
    </x:row>
    <x:row r="45">
      <x:c r="A45" s="66" t="str">
        <x:v>Jess</x:v>
      </x:c>
      <x:c r="B45" s="78" t="n">
        <x:v>0.12</x:v>
      </x:c>
      <x:c r="C45" s="78" t="n">
        <x:v>0.05</x:v>
      </x:c>
      <x:c r="D45" s="74" t="n">
        <x:v>0</x:v>
      </x:c>
      <x:c r="E45" s="74" t="n">
        <x:v>10000</x:v>
      </x:c>
      <x:c r="F45" s="66" t="str">
        <x:v>Legacy note: 3% bonus over $10k; excluded pending confirmation.</x:v>
      </x:c>
      <x:c r="G45" s="67" t="b">
        <x:v>1</x:v>
      </x:c>
    </x:row>
    <x:row r="46">
      <x:c r="A46" s="66" t="str">
        <x:v>Timmy</x:v>
      </x:c>
      <x:c r="B46" s="78" t="n">
        <x:v>0</x:v>
      </x:c>
      <x:c r="C46" s="78" t="n">
        <x:v>0</x:v>
      </x:c>
      <x:c r="D46" s="74" t="n">
        <x:v>0</x:v>
      </x:c>
      <x:c r="E46" s="74"/>
      <x:c r="F46" s="66" t="str">
        <x:v>None in export</x:v>
      </x:c>
      <x:c r="G46" s="67" t="b">
        <x:v>1</x:v>
      </x:c>
    </x:row>
    <x:row r="47">
      <x:c r="A47" s="68" t="str">
        <x:v>Tito</x:v>
      </x:c>
      <x:c r="B47" s="79" t="n">
        <x:v>0</x:v>
      </x:c>
      <x:c r="C47" s="79" t="n">
        <x:v>0</x:v>
      </x:c>
      <x:c r="D47" s="75" t="n">
        <x:v>0</x:v>
      </x:c>
      <x:c r="E47" s="75"/>
      <x:c r="F47" s="68" t="str">
        <x:v>None in export</x:v>
      </x:c>
      <x:c r="G47" s="69" t="b">
        <x:v>1</x:v>
      </x:c>
    </x:row>
    <x:row r="51" ht="27" customHeight="1">
      <x:c r="A51" s="17" t="str">
        <x:v>Account Types</x:v>
      </x:c>
      <x:c r="B51" s="17"/>
      <x:c r="C51" s="17"/>
      <x:c r="D51" s="17"/>
    </x:row>
    <x:row r="53" ht="30" customHeight="1">
      <x:c r="A53" s="42" t="str">
        <x:v>Account Type</x:v>
      </x:c>
      <x:c r="B53" s="42" t="str">
        <x:v>Active</x:v>
      </x:c>
    </x:row>
    <x:row r="54">
      <x:c r="A54" s="66" t="str">
        <x:v>New</x:v>
      </x:c>
      <x:c r="B54" s="67" t="b">
        <x:v>1</x:v>
      </x:c>
    </x:row>
    <x:row r="55">
      <x:c r="A55" s="68" t="str">
        <x:v>Reorder</x:v>
      </x:c>
      <x:c r="B55" s="69" t="b">
        <x:v>1</x:v>
      </x:c>
    </x:row>
    <x:row r="58" ht="27" customHeight="1">
      <x:c r="A58" s="17" t="str">
        <x:v>Payment Terms</x:v>
      </x:c>
      <x:c r="B58" s="17"/>
      <x:c r="C58" s="17"/>
      <x:c r="D58" s="17"/>
    </x:row>
    <x:row r="60" ht="30" customHeight="1">
      <x:c r="A60" s="42" t="str">
        <x:v>Term</x:v>
      </x:c>
      <x:c r="B60" s="42" t="str">
        <x:v>Days</x:v>
      </x:c>
    </x:row>
    <x:row r="61">
      <x:c r="A61" s="66" t="str">
        <x:v>Due on receipt</x:v>
      </x:c>
      <x:c r="B61" s="66" t="n">
        <x:v>0</x:v>
      </x:c>
    </x:row>
    <x:row r="62">
      <x:c r="A62" s="66" t="str">
        <x:v>Net 15</x:v>
      </x:c>
      <x:c r="B62" s="66" t="n">
        <x:v>15</x:v>
      </x:c>
    </x:row>
    <x:row r="63">
      <x:c r="A63" s="66" t="str">
        <x:v>Net 30</x:v>
      </x:c>
      <x:c r="B63" s="66" t="n">
        <x:v>30</x:v>
      </x:c>
    </x:row>
    <x:row r="64">
      <x:c r="A64" s="68" t="str">
        <x:v>Net 45</x:v>
      </x:c>
      <x:c r="B64" s="68" t="n">
        <x:v>45</x:v>
      </x:c>
    </x:row>
    <x:row r="67" ht="27" customHeight="1">
      <x:c r="A67" s="17" t="str">
        <x:v>Automation Configuration</x:v>
      </x:c>
      <x:c r="B67" s="17"/>
      <x:c r="C67" s="17"/>
      <x:c r="D67" s="17"/>
      <x:c r="E67" s="17"/>
      <x:c r="F67" s="17"/>
      <x:c r="G67" s="17"/>
      <x:c r="H67" s="17"/>
    </x:row>
    <x:row r="69" ht="30" customHeight="1">
      <x:c r="A69" s="42" t="str">
        <x:v>Setting</x:v>
      </x:c>
      <x:c r="B69" s="42" t="str">
        <x:v>Value</x:v>
      </x:c>
      <x:c r="C69" s="42" t="str">
        <x:v>Notes</x:v>
      </x:c>
    </x:row>
    <x:row r="70">
      <x:c r="A70" s="54" t="str">
        <x:v>Workbook Version</x:v>
      </x:c>
      <x:c r="B70" s="66" t="str">
        <x:v>3.0.0</x:v>
      </x:c>
      <x:c r="C70" s="54" t="str">
        <x:v>Canonical Google Workspace production target</x:v>
      </x:c>
    </x:row>
    <x:row r="71">
      <x:c r="A71" s="54" t="str">
        <x:v>Primary Platform</x:v>
      </x:c>
      <x:c r="B71" s="66" t="str">
        <x:v>Google Sheets</x:v>
      </x:c>
      <x:c r="C71" s="54" t="str">
        <x:v>Apps Script + Drive/Docs automation</x:v>
      </x:c>
    </x:row>
    <x:row r="72">
      <x:c r="A72" s="54" t="str">
        <x:v>Full QA</x:v>
      </x:c>
      <x:c r="B72" s="66" t="str">
        <x:v>Explicit action</x:v>
      </x:c>
      <x:c r="C72" s="54" t="str">
        <x:v>No edit-trigger full scans</x:v>
      </x:c>
    </x:row>
    <x:row r="73">
      <x:c r="A73" s="54" t="str">
        <x:v>Snapshot on Close</x:v>
      </x:c>
      <x:c r="B73" s="66" t="str">
        <x:v>TRUE</x:v>
      </x:c>
      <x:c r="C73" s="54" t="str">
        <x:v>Create recovery snapshot before close</x:v>
      </x:c>
    </x:row>
    <x:row r="74">
      <x:c r="A74" s="54" t="str">
        <x:v>Critical QA Blocks Close</x:v>
      </x:c>
      <x:c r="B74" s="66" t="str">
        <x:v>TRUE</x:v>
      </x:c>
      <x:c r="C74" s="54" t="str">
        <x:v>Period close/finalization should block on critical QA</x:v>
      </x:c>
    </x:row>
    <x:row r="75">
      <x:c r="A75" s="54" t="str">
        <x:v>Invoice Capacity</x:v>
      </x:c>
      <x:c r="B75" s="66" t="n">
        <x:v>2000</x:v>
      </x:c>
      <x:c r="C75" s="54" t="str">
        <x:v>Formula capacity in import-ready workbook; Apps Script extends as needed</x:v>
      </x:c>
    </x:row>
    <x:row r="76">
      <x:c r="A76" s="56" t="str">
        <x:v>Depletion Capacity</x:v>
      </x:c>
      <x:c r="B76" s="68" t="n">
        <x:v>10000</x:v>
      </x:c>
      <x:c r="C76" s="56" t="str">
        <x:v>Formula capacity in import-ready workbook; Apps Script extends as needed</x:v>
      </x:c>
    </x:row>
    <x:row r="80" ht="27" customHeight="1">
      <x:c r="A80" s="17" t="str">
        <x:v>Safety / System Notes</x:v>
      </x:c>
      <x:c r="B80" s="17"/>
      <x:c r="C80" s="17"/>
      <x:c r="D80" s="17"/>
      <x:c r="E80" s="17"/>
      <x:c r="F80" s="17"/>
      <x:c r="G80" s="17"/>
      <x:c r="H80" s="17"/>
    </x:row>
    <x:row r="82" ht="30" customHeight="1">
      <x:c r="A82" s="42" t="str">
        <x:v>Rule</x:v>
      </x:c>
      <x:c r="B82" s="42" t="str">
        <x:v>Status</x:v>
      </x:c>
      <x:c r="C82" s="42" t="str">
        <x:v>Reason</x:v>
      </x:c>
      <x:c r="D82" s="42" t="str">
        <x:v>Action</x:v>
      </x:c>
      <x:c r="E82" s="42" t="str">
        <x:v>Owner</x:v>
      </x:c>
    </x:row>
    <x:row r="83">
      <x:c r="A83" s="54" t="str">
        <x:v>Banking credentials</x:v>
      </x:c>
      <x:c r="B83" s="54" t="str">
        <x:v>Excluded</x:v>
      </x:c>
      <x:c r="C83" s="54" t="str">
        <x:v>Legacy invoice generator contains remittance credentials.</x:v>
      </x:c>
      <x:c r="D83" s="54" t="str">
        <x:v>Never store credentials in workbook cells.</x:v>
      </x:c>
      <x:c r="E83" s="54" t="str">
        <x:v>Finance</x:v>
      </x:c>
    </x:row>
    <x:row r="84">
      <x:c r="A84" s="54" t="str">
        <x:v>Jess bonus</x:v>
      </x:c>
      <x:c r="B84" s="54" t="str">
        <x:v>Review</x:v>
      </x:c>
      <x:c r="C84" s="54" t="str">
        <x:v>Threshold/note exists but exact auditable rule is unresolved.</x:v>
      </x:c>
      <x:c r="D84" s="54" t="str">
        <x:v>Do not include bonus until ownership confirms semantics.</x:v>
      </x:c>
      <x:c r="E84" s="54" t="str">
        <x:v>Ownership</x:v>
      </x:c>
    </x:row>
    <x:row r="85">
      <x:c r="A85" s="54" t="str">
        <x:v>1099 tax estimator</x:v>
      </x:c>
      <x:c r="B85" s="54" t="str">
        <x:v>Removed</x:v>
      </x:c>
      <x:c r="C85" s="54" t="str">
        <x:v>Individual tax estimation is outside depletion/AR scope.</x:v>
      </x:c>
      <x:c r="D85" s="54" t="str">
        <x:v>Use accounting/tax workflow.</x:v>
      </x:c>
      <x:c r="E85" s="54" t="str">
        <x:v>Rep</x:v>
      </x:c>
    </x:row>
    <x:row r="86">
      <x:c r="A86" s="54" t="str">
        <x:v>CRM dependency</x:v>
      </x:c>
      <x:c r="B86" s="54" t="str">
        <x:v>None</x:v>
      </x:c>
      <x:c r="C86" s="54" t="str">
        <x:v>Workbook remains independently operable.</x:v>
      </x:c>
      <x:c r="D86" s="54" t="str">
        <x:v>Future CRM sync should be optional/read-only first.</x:v>
      </x:c>
      <x:c r="E86" s="54" t="str">
        <x:v>Engineering</x:v>
      </x:c>
    </x:row>
    <x:row r="87">
      <x:c r="A87" s="54" t="str">
        <x:v>Invoice print</x:v>
      </x:c>
      <x:c r="B87" s="54" t="str">
        <x:v>Deferred</x:v>
      </x:c>
      <x:c r="C87" s="54" t="str">
        <x:v>Core workbook does not require remittance-bearing print output.</x:v>
      </x:c>
      <x:c r="D87" s="54" t="str">
        <x:v>Enable only after ownership confirms requirements.</x:v>
      </x:c>
      <x:c r="E87" s="54" t="str">
        <x:v>Finance</x:v>
      </x:c>
    </x:row>
    <x:row r="88">
      <x:c r="A88" s="56" t="str">
        <x:v>Historical seed date</x:v>
      </x:c>
      <x:c r="B88" s="56" t="str">
        <x:v>Confirm</x:v>
      </x:c>
      <x:c r="C88" s="56" t="str">
        <x:v>Legacy serial 46064 resolves to 2026-02-11.</x:v>
      </x:c>
      <x:c r="D88" s="56" t="str">
        <x:v>Confirm during full migration.</x:v>
      </x:c>
      <x:c r="E88" s="56" t="str">
        <x:v>Ownership</x:v>
      </x:c>
    </x:row>
  </x:sheetData>
  <x:mergeCells>
    <x:mergeCell ref="D1:H1"/>
    <x:mergeCell ref="D2:H2"/>
    <x:mergeCell ref="A6:H6"/>
    <x:mergeCell ref="B7:D7"/>
    <x:mergeCell ref="A30:D30"/>
    <x:mergeCell ref="B31:D31"/>
    <x:mergeCell ref="A40:G40"/>
    <x:mergeCell ref="B41:D41"/>
    <x:mergeCell ref="A51:D51"/>
    <x:mergeCell ref="A58:D58"/>
    <x:mergeCell ref="A67:H67"/>
    <x:mergeCell ref="A80:H80"/>
    <x:mergeCell ref="A1:B1"/>
    <x:mergeCell ref="A2:B2"/>
  </x:mergeCells>
  <x:conditionalFormatting sqref="B83:B88">
    <x:cfRule type="expression" dxfId="0" priority="1">
      <x:formula>B83="Review"</x:formula>
    </x:cfRule>
    <x:cfRule type="expression" dxfId="1" priority="2">
      <x:formula>B83="Excluded"</x:formula>
    </x:cfRule>
  </x:conditionalFormatting>
  <x:dataValidations count="4">
    <x:dataValidation type="list" sqref="H10:H26">
      <x:formula1>"TRUE,FALSE"</x:formula1>
    </x:dataValidation>
    <x:dataValidation type="list" sqref="D34:D35">
      <x:formula1>"TRUE,FALSE"</x:formula1>
    </x:dataValidation>
    <x:dataValidation type="list" sqref="G44:G47">
      <x:formula1>"TRUE,FALSE"</x:formula1>
    </x:dataValidation>
    <x:dataValidation type="list" sqref="B54:B55">
      <x:formula1>"TRUE,FALSE"</x:formula1>
    </x:dataValidation>
  </x:dataValidations>
  <x:pageMargins left="0.7" right="0.7" top="0.75" bottom="0.75" header="0.3" footer="0.3"/>
  <x:drawing xmlns:r="http://schemas.openxmlformats.org/officeDocument/2006/relationships" r:id="Rc94f2240af924174"/>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5" customHeight="1">
      <x:c r="A1" s="765" t="str">
        <x:v>LAGOM</x:v>
      </x:c>
      <x:c r="B1" s="765"/>
      <x:c r="C1" s="658"/>
      <x:c r="D1" s="660" t="str">
        <x:v>WORKBOOK GUIDE</x:v>
      </x:c>
      <x:c r="E1" s="660"/>
      <x:c r="F1" s="660"/>
      <x:c r="G1" s="660"/>
      <x:c r="H1" s="660"/>
    </x:row>
    <x:row r="2" ht="25" customHeight="1">
      <x:c r="A2" s="767" t="str">
        <x:v>NATURALS</x:v>
      </x:c>
      <x:c r="B2" s="767"/>
      <x:c r="C2" s="658"/>
      <x:c r="D2" s="662" t="str">
        <x:v>Operating workflow, ownership boundaries, safety rules and support notes.</x:v>
      </x:c>
      <x:c r="E2" s="662"/>
      <x:c r="F2" s="662"/>
      <x:c r="G2" s="662"/>
      <x:c r="H2" s="662"/>
    </x:row>
    <x:row r="3" ht="6" customHeight="1">
      <x:c r="A3" s="658"/>
      <x:c r="B3" s="658"/>
      <x:c r="C3" s="658"/>
      <x:c r="D3" s="658"/>
      <x:c r="E3" s="658"/>
      <x:c r="F3" s="658"/>
      <x:c r="G3" s="658"/>
      <x:c r="H3" s="658"/>
    </x:row>
    <x:row r="4">
      <x:c r="A4" s="663"/>
      <x:c r="B4" s="663"/>
      <x:c r="C4" s="663"/>
      <x:c r="D4" s="663"/>
      <x:c r="E4" s="663"/>
      <x:c r="F4" s="663"/>
      <x:c r="G4" s="663"/>
      <x:c r="H4" s="663"/>
    </x:row>
    <x:row r="5">
      <x:c r="A5" s="658"/>
      <x:c r="B5" s="658"/>
      <x:c r="C5" s="658"/>
      <x:c r="D5" s="658"/>
      <x:c r="E5" s="658"/>
      <x:c r="F5" s="658"/>
      <x:c r="G5" s="658"/>
      <x:c r="H5" s="658"/>
    </x:row>
    <x:row r="6">
      <x:c r="A6" s="667" t="str">
        <x:v>Workbook ownership</x:v>
      </x:c>
      <x:c r="B6" s="667"/>
      <x:c r="C6" s="667"/>
      <x:c r="D6" s="667"/>
      <x:c r="E6" s="667"/>
      <x:c r="F6" s="667"/>
      <x:c r="G6" s="667"/>
      <x:c r="H6" s="667"/>
    </x:row>
    <x:row r="7">
      <x:c r="A7" s="682" t="str">
        <x:v>This workbook owns completed invoices, product-level depletion, payment state, AR, commission eligibility, reporting, QA, period snapshots and controlled imports.</x:v>
      </x:c>
      <x:c r="B7" s="683"/>
      <x:c r="C7" s="683"/>
      <x:c r="D7" s="683"/>
      <x:c r="E7" s="683"/>
      <x:c r="F7" s="683"/>
      <x:c r="G7" s="683"/>
      <x:c r="H7" s="684"/>
    </x:row>
    <x:row r="8">
      <x:c r="A8" s="685"/>
      <x:c r="B8" s="686"/>
      <x:c r="C8" s="686"/>
      <x:c r="D8" s="686"/>
      <x:c r="E8" s="686"/>
      <x:c r="F8" s="686"/>
      <x:c r="G8" s="686"/>
      <x:c r="H8" s="687"/>
    </x:row>
    <x:row r="10">
      <x:c r="A10" s="667" t="str">
        <x:v>Daily workflow</x:v>
      </x:c>
      <x:c r="B10" s="667"/>
      <x:c r="C10" s="667"/>
      <x:c r="D10" s="667"/>
      <x:c r="E10" s="667"/>
      <x:c r="F10" s="667"/>
      <x:c r="G10" s="667"/>
      <x:c r="H10" s="667"/>
    </x:row>
    <x:row r="11">
      <x:c r="A11" s="682" t="str">
        <x:v>1) Maintain products/accounts/reps in Setup.  2) Create or enter invoice inputs.  3) Add Depletion lines.  4) Record payment once.  5) Review AR/QA.  6) Use Reports and Commissions for analysis.</x:v>
      </x:c>
      <x:c r="B11" s="683"/>
      <x:c r="C11" s="683"/>
      <x:c r="D11" s="683"/>
      <x:c r="E11" s="683"/>
      <x:c r="F11" s="683"/>
      <x:c r="G11" s="683"/>
      <x:c r="H11" s="684"/>
    </x:row>
    <x:row r="12">
      <x:c r="A12" s="685"/>
      <x:c r="B12" s="686"/>
      <x:c r="C12" s="686"/>
      <x:c r="D12" s="686"/>
      <x:c r="E12" s="686"/>
      <x:c r="F12" s="686"/>
      <x:c r="G12" s="686"/>
      <x:c r="H12" s="687"/>
    </x:row>
    <x:row r="14">
      <x:c r="A14" s="667" t="str">
        <x:v>Invoices</x:v>
      </x:c>
      <x:c r="B14" s="667"/>
      <x:c r="C14" s="667"/>
      <x:c r="D14" s="667"/>
      <x:c r="E14" s="667"/>
      <x:c r="F14" s="667"/>
      <x:c r="G14" s="667"/>
      <x:c r="H14" s="667"/>
    </x:row>
    <x:row r="15">
      <x:c r="A15" s="682" t="str">
        <x:v>Cream cells are editable. City, Channel, revenue, cases, COGS, margin, balance, due date, payment status, aging, commission eligibility and QA are derived.</x:v>
      </x:c>
      <x:c r="B15" s="683"/>
      <x:c r="C15" s="683"/>
      <x:c r="D15" s="683"/>
      <x:c r="E15" s="683"/>
      <x:c r="F15" s="683"/>
      <x:c r="G15" s="683"/>
      <x:c r="H15" s="684"/>
    </x:row>
    <x:row r="16">
      <x:c r="A16" s="685"/>
      <x:c r="B16" s="686"/>
      <x:c r="C16" s="686"/>
      <x:c r="D16" s="686"/>
      <x:c r="E16" s="686"/>
      <x:c r="F16" s="686"/>
      <x:c r="G16" s="686"/>
      <x:c r="H16" s="687"/>
    </x:row>
    <x:row r="18">
      <x:c r="A18" s="667" t="str">
        <x:v>Depletion</x:v>
      </x:c>
      <x:c r="B18" s="667"/>
      <x:c r="C18" s="667"/>
      <x:c r="D18" s="667"/>
      <x:c r="E18" s="667"/>
      <x:c r="F18" s="667"/>
      <x:c r="G18" s="667"/>
      <x:c r="H18" s="667"/>
    </x:row>
    <x:row r="19">
      <x:c r="A19" s="682" t="str">
        <x:v>Enter only Invoice #, Product, Cases and Sale Price. Product economics and invoice context derive from Setup and Invoices.</x:v>
      </x:c>
      <x:c r="B19" s="683"/>
      <x:c r="C19" s="683"/>
      <x:c r="D19" s="683"/>
      <x:c r="E19" s="683"/>
      <x:c r="F19" s="683"/>
      <x:c r="G19" s="683"/>
      <x:c r="H19" s="684"/>
    </x:row>
    <x:row r="20">
      <x:c r="A20" s="685"/>
      <x:c r="B20" s="686"/>
      <x:c r="C20" s="686"/>
      <x:c r="D20" s="686"/>
      <x:c r="E20" s="686"/>
      <x:c r="F20" s="686"/>
      <x:c r="G20" s="686"/>
      <x:c r="H20" s="687"/>
    </x:row>
    <x:row r="22">
      <x:c r="A22" s="667" t="str">
        <x:v>Payments</x:v>
      </x:c>
      <x:c r="B22" s="667"/>
      <x:c r="C22" s="667"/>
      <x:c r="D22" s="667"/>
      <x:c r="E22" s="667"/>
      <x:c r="F22" s="667"/>
      <x:c r="G22" s="667"/>
      <x:c r="H22" s="667"/>
    </x:row>
    <x:row r="23">
      <x:c r="A23" s="682" t="str">
        <x:v>Record Amount Paid and Payment Date on Invoices. The Record Payment automation validates and posts controlled writes; formulas own payment state.</x:v>
      </x:c>
      <x:c r="B23" s="683"/>
      <x:c r="C23" s="683"/>
      <x:c r="D23" s="683"/>
      <x:c r="E23" s="683"/>
      <x:c r="F23" s="683"/>
      <x:c r="G23" s="683"/>
      <x:c r="H23" s="684"/>
    </x:row>
    <x:row r="24">
      <x:c r="A24" s="685"/>
      <x:c r="B24" s="686"/>
      <x:c r="C24" s="686"/>
      <x:c r="D24" s="686"/>
      <x:c r="E24" s="686"/>
      <x:c r="F24" s="686"/>
      <x:c r="G24" s="686"/>
      <x:c r="H24" s="687"/>
    </x:row>
    <x:row r="26">
      <x:c r="A26" s="667" t="str">
        <x:v>Imports</x:v>
      </x:c>
      <x:c r="B26" s="667"/>
      <x:c r="C26" s="667"/>
      <x:c r="D26" s="667"/>
      <x:c r="E26" s="667"/>
      <x:c r="F26" s="667"/>
      <x:c r="G26" s="667"/>
      <x:c r="H26" s="667"/>
    </x:row>
    <x:row r="27">
      <x:c r="A27" s="682" t="str">
        <x:v>Use Import Staging. Raw external data must be normalized, mapped, validated, deduplicated, previewed and reconciled before commit.</x:v>
      </x:c>
      <x:c r="B27" s="683"/>
      <x:c r="C27" s="683"/>
      <x:c r="D27" s="683"/>
      <x:c r="E27" s="683"/>
      <x:c r="F27" s="683"/>
      <x:c r="G27" s="683"/>
      <x:c r="H27" s="684"/>
    </x:row>
    <x:row r="28">
      <x:c r="A28" s="685"/>
      <x:c r="B28" s="686"/>
      <x:c r="C28" s="686"/>
      <x:c r="D28" s="686"/>
      <x:c r="E28" s="686"/>
      <x:c r="F28" s="686"/>
      <x:c r="G28" s="686"/>
      <x:c r="H28" s="687"/>
    </x:row>
    <x:row r="30">
      <x:c r="A30" s="667" t="str">
        <x:v>AR</x:v>
      </x:c>
      <x:c r="B30" s="667"/>
      <x:c r="C30" s="667"/>
      <x:c r="D30" s="667"/>
      <x:c r="E30" s="667"/>
      <x:c r="F30" s="667"/>
      <x:c r="G30" s="667"/>
      <x:c r="H30" s="667"/>
    </x:row>
    <x:row r="31">
      <x:c r="A31" s="682" t="str">
        <x:v>AR is a derived collections work queue. Correct source data in Invoices; do not treat AR as an alternate ledger.</x:v>
      </x:c>
      <x:c r="B31" s="683"/>
      <x:c r="C31" s="683"/>
      <x:c r="D31" s="683"/>
      <x:c r="E31" s="683"/>
      <x:c r="F31" s="683"/>
      <x:c r="G31" s="683"/>
      <x:c r="H31" s="684"/>
    </x:row>
    <x:row r="32">
      <x:c r="A32" s="685"/>
      <x:c r="B32" s="686"/>
      <x:c r="C32" s="686"/>
      <x:c r="D32" s="686"/>
      <x:c r="E32" s="686"/>
      <x:c r="F32" s="686"/>
      <x:c r="G32" s="686"/>
      <x:c r="H32" s="687"/>
    </x:row>
    <x:row r="34">
      <x:c r="A34" s="667" t="str">
        <x:v>Reports</x:v>
      </x:c>
      <x:c r="B34" s="667"/>
      <x:c r="C34" s="667"/>
      <x:c r="D34" s="667"/>
      <x:c r="E34" s="667"/>
      <x:c r="F34" s="667"/>
      <x:c r="G34" s="667"/>
      <x:c r="H34" s="667"/>
    </x:row>
    <x:row r="35">
      <x:c r="A35" s="682" t="str">
        <x:v>Reports analyze the canonical ledgers. Current Open AR is current-state exposure and should not be confused with period revenue.</x:v>
      </x:c>
      <x:c r="B35" s="683"/>
      <x:c r="C35" s="683"/>
      <x:c r="D35" s="683"/>
      <x:c r="E35" s="683"/>
      <x:c r="F35" s="683"/>
      <x:c r="G35" s="683"/>
      <x:c r="H35" s="684"/>
    </x:row>
    <x:row r="36">
      <x:c r="A36" s="685"/>
      <x:c r="B36" s="686"/>
      <x:c r="C36" s="686"/>
      <x:c r="D36" s="686"/>
      <x:c r="E36" s="686"/>
      <x:c r="F36" s="686"/>
      <x:c r="G36" s="686"/>
      <x:c r="H36" s="687"/>
    </x:row>
    <x:row r="38">
      <x:c r="A38" s="667" t="str">
        <x:v>Commissions</x:v>
      </x:c>
      <x:c r="B38" s="667"/>
      <x:c r="C38" s="667"/>
      <x:c r="D38" s="667"/>
      <x:c r="E38" s="667"/>
      <x:c r="F38" s="667"/>
      <x:c r="G38" s="667"/>
      <x:c r="H38" s="667"/>
    </x:row>
    <x:row r="39">
      <x:c r="A39" s="682" t="str">
        <x:v>Commission eligibility is payment-based. Unresolved bonus logic remains excluded. Finalize Period should snapshot and prevent duplicate finalization.</x:v>
      </x:c>
      <x:c r="B39" s="683"/>
      <x:c r="C39" s="683"/>
      <x:c r="D39" s="683"/>
      <x:c r="E39" s="683"/>
      <x:c r="F39" s="683"/>
      <x:c r="G39" s="683"/>
      <x:c r="H39" s="684"/>
    </x:row>
    <x:row r="40">
      <x:c r="A40" s="685"/>
      <x:c r="B40" s="686"/>
      <x:c r="C40" s="686"/>
      <x:c r="D40" s="686"/>
      <x:c r="E40" s="686"/>
      <x:c r="F40" s="686"/>
      <x:c r="G40" s="686"/>
      <x:c r="H40" s="687"/>
    </x:row>
    <x:row r="42">
      <x:c r="A42" s="667" t="str">
        <x:v>QA</x:v>
      </x:c>
      <x:c r="B42" s="667"/>
      <x:c r="C42" s="667"/>
      <x:c r="D42" s="667"/>
      <x:c r="E42" s="667"/>
      <x:c r="F42" s="667"/>
      <x:c r="G42" s="667"/>
      <x:c r="H42" s="667"/>
    </x:row>
    <x:row r="43">
      <x:c r="A43" s="682" t="str">
        <x:v>QA uses invariant relationships plus row-level QA status. Run Check writes detailed exceptions to QA Audit; critical issues should block configured close/finalization actions.</x:v>
      </x:c>
      <x:c r="B43" s="683"/>
      <x:c r="C43" s="683"/>
      <x:c r="D43" s="683"/>
      <x:c r="E43" s="683"/>
      <x:c r="F43" s="683"/>
      <x:c r="G43" s="683"/>
      <x:c r="H43" s="684"/>
    </x:row>
    <x:row r="44">
      <x:c r="A44" s="685"/>
      <x:c r="B44" s="686"/>
      <x:c r="C44" s="686"/>
      <x:c r="D44" s="686"/>
      <x:c r="E44" s="686"/>
      <x:c r="F44" s="686"/>
      <x:c r="G44" s="686"/>
      <x:c r="H44" s="687"/>
    </x:row>
    <x:row r="46">
      <x:c r="A46" s="667" t="str">
        <x:v>Period close</x:v>
      </x:c>
      <x:c r="B46" s="667"/>
      <x:c r="C46" s="667"/>
      <x:c r="D46" s="667"/>
      <x:c r="E46" s="667"/>
      <x:c r="F46" s="667"/>
      <x:c r="G46" s="667"/>
      <x:c r="H46" s="667"/>
    </x:row>
    <x:row r="47">
      <x:c r="A47" s="682" t="str">
        <x:v>Close Period validates dates, runs QA, reconciles ledgers, snapshots metrics/commission state, creates a recovery point when configured, writes Period History and logs the action.</x:v>
      </x:c>
      <x:c r="B47" s="683"/>
      <x:c r="C47" s="683"/>
      <x:c r="D47" s="683"/>
      <x:c r="E47" s="683"/>
      <x:c r="F47" s="683"/>
      <x:c r="G47" s="683"/>
      <x:c r="H47" s="684"/>
    </x:row>
    <x:row r="48">
      <x:c r="A48" s="685"/>
      <x:c r="B48" s="686"/>
      <x:c r="C48" s="686"/>
      <x:c r="D48" s="686"/>
      <x:c r="E48" s="686"/>
      <x:c r="F48" s="686"/>
      <x:c r="G48" s="686"/>
      <x:c r="H48" s="687"/>
    </x:row>
    <x:row r="50">
      <x:c r="A50" s="667" t="str">
        <x:v>Workbook vs CRM</x:v>
      </x:c>
      <x:c r="B50" s="667"/>
      <x:c r="C50" s="667"/>
      <x:c r="D50" s="667"/>
      <x:c r="E50" s="667"/>
      <x:c r="F50" s="667"/>
      <x:c r="G50" s="667"/>
      <x:c r="H50" s="667"/>
    </x:row>
    <x:row r="51">
      <x:c r="A51" s="682" t="str">
        <x:v>Workbook = completed business and financial/depletion state. CRM = prospects, opportunities, relationship history, pipeline activities and follow-ups.</x:v>
      </x:c>
      <x:c r="B51" s="683"/>
      <x:c r="C51" s="683"/>
      <x:c r="D51" s="683"/>
      <x:c r="E51" s="683"/>
      <x:c r="F51" s="683"/>
      <x:c r="G51" s="683"/>
      <x:c r="H51" s="684"/>
    </x:row>
    <x:row r="52">
      <x:c r="A52" s="685"/>
      <x:c r="B52" s="686"/>
      <x:c r="C52" s="686"/>
      <x:c r="D52" s="686"/>
      <x:c r="E52" s="686"/>
      <x:c r="F52" s="686"/>
      <x:c r="G52" s="686"/>
      <x:c r="H52" s="687"/>
    </x:row>
    <x:row r="54">
      <x:c r="A54" s="667" t="str">
        <x:v>Security</x:v>
      </x:c>
      <x:c r="B54" s="667"/>
      <x:c r="C54" s="667"/>
      <x:c r="D54" s="667"/>
      <x:c r="E54" s="667"/>
      <x:c r="F54" s="667"/>
      <x:c r="G54" s="667"/>
      <x:c r="H54" s="667"/>
    </x:row>
    <x:row r="55">
      <x:c r="A55" s="682" t="str">
        <x:v>Do not store banking credentials, passwords, API tokens, OAuth secrets or unnecessary personal information in workbook cells.</x:v>
      </x:c>
      <x:c r="B55" s="683"/>
      <x:c r="C55" s="683"/>
      <x:c r="D55" s="683"/>
      <x:c r="E55" s="683"/>
      <x:c r="F55" s="683"/>
      <x:c r="G55" s="683"/>
      <x:c r="H55" s="684"/>
    </x:row>
    <x:row r="56">
      <x:c r="A56" s="685"/>
      <x:c r="B56" s="686"/>
      <x:c r="C56" s="686"/>
      <x:c r="D56" s="686"/>
      <x:c r="E56" s="686"/>
      <x:c r="F56" s="686"/>
      <x:c r="G56" s="686"/>
      <x:c r="H56" s="687"/>
    </x:row>
    <x:row r="58">
      <x:c r="A58" s="667" t="str">
        <x:v>Version / support</x:v>
      </x:c>
      <x:c r="B58" s="667"/>
      <x:c r="C58" s="667"/>
      <x:c r="D58" s="667"/>
      <x:c r="E58" s="667"/>
      <x:c r="F58" s="667"/>
      <x:c r="G58" s="667"/>
      <x:c r="H58" s="667"/>
    </x:row>
    <x:row r="59">
      <x:c r="A59" s="682" t="str">
        <x:v>Lagom Naturals Depletion System V3 · Google Workspace primary · Apps Script automation adapter · Nunito premium-light UI.</x:v>
      </x:c>
      <x:c r="B59" s="683"/>
      <x:c r="C59" s="683"/>
      <x:c r="D59" s="683"/>
      <x:c r="E59" s="683"/>
      <x:c r="F59" s="683"/>
      <x:c r="G59" s="683"/>
      <x:c r="H59" s="684"/>
    </x:row>
    <x:row r="60">
      <x:c r="A60" s="685"/>
      <x:c r="B60" s="686"/>
      <x:c r="C60" s="686"/>
      <x:c r="D60" s="686"/>
      <x:c r="E60" s="686"/>
      <x:c r="F60" s="686"/>
      <x:c r="G60" s="686"/>
      <x:c r="H60" s="687"/>
    </x:row>
    <x:row r="62">
      <x:c r="A62" s="708" t="str">
        <x:v>Recommended operating principle: people enter only information that requires business judgment. Everything deterministic should be derived, validated, reconciled, prioritized, logged, searched, filtered or automated.</x:v>
      </x:c>
      <x:c r="B62" s="709"/>
      <x:c r="C62" s="709"/>
      <x:c r="D62" s="709"/>
      <x:c r="E62" s="709"/>
      <x:c r="F62" s="709"/>
      <x:c r="G62" s="709"/>
      <x:c r="H62" s="710"/>
    </x:row>
    <x:row r="63">
      <x:c r="A63" s="711"/>
      <x:c r="B63" s="712"/>
      <x:c r="C63" s="712"/>
      <x:c r="D63" s="712"/>
      <x:c r="E63" s="712"/>
      <x:c r="F63" s="712"/>
      <x:c r="G63" s="712"/>
      <x:c r="H63" s="713"/>
    </x:row>
    <x:row r="64">
      <x:c r="A64" s="714"/>
      <x:c r="B64" s="715"/>
      <x:c r="C64" s="715"/>
      <x:c r="D64" s="715"/>
      <x:c r="E64" s="715"/>
      <x:c r="F64" s="715"/>
      <x:c r="G64" s="715"/>
      <x:c r="H64" s="716"/>
    </x:row>
  </x:sheetData>
  <x:mergeCells>
    <x:mergeCell ref="D1:H1"/>
    <x:mergeCell ref="D2:H2"/>
    <x:mergeCell ref="A6:H6"/>
    <x:mergeCell ref="A7:H8"/>
    <x:mergeCell ref="A10:H10"/>
    <x:mergeCell ref="A11:H12"/>
    <x:mergeCell ref="A14:H14"/>
    <x:mergeCell ref="A15:H16"/>
    <x:mergeCell ref="A18:H18"/>
    <x:mergeCell ref="A19:H20"/>
    <x:mergeCell ref="A22:H22"/>
    <x:mergeCell ref="A23:H24"/>
    <x:mergeCell ref="A26:H26"/>
    <x:mergeCell ref="A27:H28"/>
    <x:mergeCell ref="A30:H30"/>
    <x:mergeCell ref="A31:H32"/>
    <x:mergeCell ref="A34:H34"/>
    <x:mergeCell ref="A35:H36"/>
    <x:mergeCell ref="A38:H38"/>
    <x:mergeCell ref="A39:H40"/>
    <x:mergeCell ref="A42:H42"/>
    <x:mergeCell ref="A43:H44"/>
    <x:mergeCell ref="A46:H46"/>
    <x:mergeCell ref="A47:H48"/>
    <x:mergeCell ref="A50:H50"/>
    <x:mergeCell ref="A51:H52"/>
    <x:mergeCell ref="A54:H54"/>
    <x:mergeCell ref="A55:H56"/>
    <x:mergeCell ref="A58:H58"/>
    <x:mergeCell ref="A59:H60"/>
    <x:mergeCell ref="A62:H64"/>
    <x:mergeCell ref="A1:B1"/>
    <x:mergeCell ref="A2:B2"/>
  </x:mergeCells>
  <x:pageMargins left="0.7" right="0.7" top="0.75" bottom="0.75" header="0.3" footer="0.3"/>
  <x:drawing xmlns:r="http://schemas.openxmlformats.org/officeDocument/2006/relationships" r:id="R833e8df0a04845c4"/>
</x:worksheet>
</file>

<file path=xl/worksheets/sheet9.xml><?xml version="1.0" encoding="utf-8"?>
<x:worksheet xmlns:x="http://schemas.openxmlformats.org/spreadsheetml/2006/main">
  <x:sheetViews>
    <x:sheetView showGridLines="0" workbookViewId="0"/>
  </x:sheetViews>
  <x:sheetFormatPr defaultRowHeight="15"/>
  <x:cols>
    <x:col min="1" max="1" width="17" hidden="0" customWidth="1"/>
    <x:col min="2" max="2" width="34" hidden="0" customWidth="1"/>
    <x:col min="3" max="3" width="16" hidden="0" customWidth="1"/>
    <x:col min="4" max="4" width="16" hidden="0" customWidth="1"/>
    <x:col min="5" max="5" width="13" hidden="0" customWidth="1"/>
    <x:col min="6" max="6" width="34" hidden="0" customWidth="1"/>
    <x:col min="7" max="7" width="20" hidden="0" customWidth="1"/>
  </x:cols>
  <x:sheetData>
    <x:row r="1" ht="25" customHeight="1">
      <x:c r="A1" s="765" t="str">
        <x:v>LAGOM</x:v>
      </x:c>
      <x:c r="B1" s="765"/>
      <x:c r="C1" s="560" t="str">
        <x:v>QA AUDIT</x:v>
      </x:c>
      <x:c r="D1" s="560"/>
      <x:c r="E1" s="560"/>
      <x:c r="F1" s="560"/>
      <x:c r="G1" s="560"/>
    </x:row>
    <x:row r="2" ht="25" customHeight="1">
      <x:c r="A2" s="767" t="str">
        <x:v>NATURALS</x:v>
      </x:c>
      <x:c r="B2" s="767"/>
      <x:c r="C2" s="562" t="str">
        <x:v>Centralized data-integrity findings. Run Check refreshes detailed exceptions; invariant checks remain live.</x:v>
      </x:c>
      <x:c r="D2" s="562"/>
      <x:c r="E2" s="562"/>
      <x:c r="F2" s="562"/>
      <x:c r="G2" s="562"/>
    </x:row>
    <x:row r="3" ht="6" customHeight="1">
      <x:c r="A3" s="558"/>
      <x:c r="B3" s="558"/>
      <x:c r="C3" s="558"/>
      <x:c r="D3" s="558"/>
      <x:c r="E3" s="558"/>
      <x:c r="F3" s="558"/>
      <x:c r="G3" s="558"/>
    </x:row>
    <x:row r="4">
      <x:c r="A4" s="563"/>
      <x:c r="B4" s="563"/>
      <x:c r="C4" s="563"/>
      <x:c r="D4" s="563"/>
      <x:c r="E4" s="563"/>
      <x:c r="F4" s="563"/>
      <x:c r="G4" s="563"/>
    </x:row>
    <x:row r="5" ht="28" customHeight="1">
      <x:c r="A5" s="570" t="str">
        <x:v>Run Check</x:v>
      </x:c>
      <x:c r="B5" s="571"/>
      <x:c r="C5" s="558"/>
      <x:c r="D5" s="574" t="str">
        <x:v>Only Severity carries strong state color; source ledgers remain the canonical correction point.</x:v>
      </x:c>
      <x:c r="E5" s="574"/>
      <x:c r="F5" s="574"/>
      <x:c r="G5" s="574"/>
    </x:row>
    <x:row r="7" ht="30" customHeight="1">
      <x:c r="A7" s="579" t="str">
        <x:v>Severity</x:v>
      </x:c>
      <x:c r="B7" s="579" t="str">
        <x:v>Area</x:v>
      </x:c>
      <x:c r="C7" s="579" t="str">
        <x:v>Record</x:v>
      </x:c>
      <x:c r="D7" s="579" t="str">
        <x:v>Rule ID</x:v>
      </x:c>
      <x:c r="E7" s="579" t="str">
        <x:v>Issue</x:v>
      </x:c>
      <x:c r="F7" s="579" t="str">
        <x:v>Recommended Action</x:v>
      </x:c>
      <x:c r="G7" s="579" t="str">
        <x:v>Detected At</x:v>
      </x:c>
    </x:row>
    <x:row r="8">
      <x:c r="A8" s="581" t="str">
        <x:f>IF(COUNTIF(Invoices!$W$9:$W$256,"REVIEW")+COUNTIF(Depletion!$O$9:$O$108,"REVIEW")=0,"Success","Review")</x:f>
        <x:v>Success</x:v>
      </x:c>
      <x:c r="B8" s="581" t="str">
        <x:v>System</x:v>
      </x:c>
      <x:c r="C8" s="581" t="str">
        <x:v>Live ledgers</x:v>
      </x:c>
      <x:c r="D8" s="581" t="str">
        <x:v>QA-SUMMARY</x:v>
      </x:c>
      <x:c r="E8" s="581" t="str">
        <x:f>IF($A8="Success","No ledger-level QA issues detected.","One or more ledger rows require review. Run Check for detailed exception rows.")</x:f>
        <x:v>No ledger-level QA issues detected.</x:v>
      </x:c>
      <x:c r="F8" s="581" t="str">
        <x:v>Correct source records, then rerun QA.</x:v>
      </x:c>
      <x:c r="G8" s="582" t="n">
        <x:f>NOW()</x:f>
        <x:v>46294</x:v>
      </x:c>
    </x:row>
    <x:row r="11" ht="27" customHeight="1">
      <x:c r="A11" s="586" t="str">
        <x:v>Live Invariant Checks</x:v>
      </x:c>
      <x:c r="B11" s="586"/>
      <x:c r="C11" s="586"/>
      <x:c r="D11" s="586"/>
      <x:c r="E11" s="586"/>
      <x:c r="F11" s="586"/>
      <x:c r="G11" s="586"/>
    </x:row>
    <x:row r="13" ht="30" customHeight="1">
      <x:c r="A13" s="579" t="str">
        <x:v>Rule ID</x:v>
      </x:c>
      <x:c r="B13" s="579" t="str">
        <x:v>Relationship</x:v>
      </x:c>
      <x:c r="C13" s="579" t="str">
        <x:v>Expected</x:v>
      </x:c>
      <x:c r="D13" s="579" t="str">
        <x:v>Current</x:v>
      </x:c>
      <x:c r="E13" s="579" t="str">
        <x:v>Status</x:v>
      </x:c>
    </x:row>
    <x:row r="14">
      <x:c r="A14" s="272" t="str">
        <x:v>QA-REV-001</x:v>
      </x:c>
      <x:c r="B14" s="272" t="str">
        <x:v>Invoice revenue equals depletion revenue</x:v>
      </x:c>
      <x:c r="C14" s="410" t="n">
        <x:f>SUM(Depletion!$E$9:$E$108)</x:f>
        <x:v>583.92</x:v>
      </x:c>
      <x:c r="D14" s="410" t="n">
        <x:f>SUM(Invoices!$L$9:$L$256)</x:f>
        <x:v>583.92</x:v>
      </x:c>
      <x:c r="E14" s="272" t="str">
        <x:f>IF(ABS(C14-D14)&lt;0.0001,"PASS","REVIEW")</x:f>
        <x:v>PASS</x:v>
      </x:c>
    </x:row>
    <x:row r="15">
      <x:c r="A15" s="272" t="str">
        <x:v>QA-CASE-001</x:v>
      </x:c>
      <x:c r="B15" s="272" t="str">
        <x:v>Invoice cases equal depletion cases</x:v>
      </x:c>
      <x:c r="C15" s="410" t="n">
        <x:f>SUM(Depletion!$C$9:$C$108)</x:f>
        <x:v>8</x:v>
      </x:c>
      <x:c r="D15" s="410" t="n">
        <x:f>SUM(Invoices!$M$9:$M$256)</x:f>
        <x:v>8</x:v>
      </x:c>
      <x:c r="E15" s="272" t="str">
        <x:f>IF(ABS(C15-D15)&lt;0.0001,"PASS","REVIEW")</x:f>
        <x:v>PASS</x:v>
      </x:c>
    </x:row>
    <x:row r="16">
      <x:c r="A16" s="272" t="str">
        <x:v>QA-COGS-001</x:v>
      </x:c>
      <x:c r="B16" s="272" t="str">
        <x:v>Invoice COGS equals depletion COGS</x:v>
      </x:c>
      <x:c r="C16" s="410" t="n">
        <x:f>SUM(Depletion!$I$9:$I$108)</x:f>
        <x:v>576</x:v>
      </x:c>
      <x:c r="D16" s="410" t="n">
        <x:f>SUM(Invoices!$N$9:$N$256)</x:f>
        <x:v>576</x:v>
      </x:c>
      <x:c r="E16" s="272" t="str">
        <x:f>IF(ABS(C16-D16)&lt;0.0001,"PASS","REVIEW")</x:f>
        <x:v>PASS</x:v>
      </x:c>
    </x:row>
    <x:row r="17">
      <x:c r="A17" s="272" t="str">
        <x:v>QA-DUP-001</x:v>
      </x:c>
      <x:c r="B17" s="272" t="str">
        <x:v>Duplicate invoice IDs</x:v>
      </x:c>
      <x:c r="C17" s="272" t="n">
        <x:v>0</x:v>
      </x:c>
      <x:c r="D17" s="272" t="n">
        <x:f>SUMPRODUCT(--(COUNTIF(Invoices!$A$9:$A$256,Invoices!$A$9:$A$256)&gt;1),--(Invoices!$A$9:$A$256&lt;&gt;""))</x:f>
        <x:v>0</x:v>
      </x:c>
      <x:c r="E17" s="272" t="str">
        <x:f>IF(ABS(C17-D17)&lt;0.0001,"PASS","REVIEW")</x:f>
        <x:v>PASS</x:v>
      </x:c>
    </x:row>
    <x:row r="18">
      <x:c r="A18" s="581" t="str">
        <x:v>QA-ORPHAN-001</x:v>
      </x:c>
      <x:c r="B18" s="581" t="str">
        <x:v>Orphan depletion lines</x:v>
      </x:c>
      <x:c r="C18" s="581" t="n">
        <x:v>0</x:v>
      </x:c>
      <x:c r="D18" s="581" t="n">
        <x:f>COUNTIFS(Depletion!$A$9:$A$108,"&lt;&gt;",Depletion!$K$9:$K$108,"")</x:f>
        <x:v>0</x:v>
      </x:c>
      <x:c r="E18" s="581" t="str">
        <x:f>IF(ABS(C18-D18)&lt;0.0001,"PASS","REVIEW")</x:f>
        <x:v>PASS</x:v>
      </x:c>
    </x:row>
  </x:sheetData>
  <x:mergeCells>
    <x:mergeCell ref="C1:G1"/>
    <x:mergeCell ref="C2:G2"/>
    <x:mergeCell ref="A5:B5"/>
    <x:mergeCell ref="D5:G5"/>
    <x:mergeCell ref="A11:G11"/>
    <x:mergeCell ref="A1:B1"/>
    <x:mergeCell ref="A2:B2"/>
  </x:mergeCells>
  <x:conditionalFormatting sqref="A8:A8">
    <x:cfRule type="expression" dxfId="21" priority="1">
      <x:formula>$A8="Success"</x:formula>
    </x:cfRule>
    <x:cfRule type="expression" dxfId="22" priority="2">
      <x:formula>$A8="Review"</x:formula>
    </x:cfRule>
  </x:conditionalFormatting>
  <x:conditionalFormatting sqref="E14:E18">
    <x:cfRule type="expression" dxfId="23" priority="3">
      <x:formula>$E14="PASS"</x:formula>
    </x:cfRule>
    <x:cfRule type="expression" dxfId="24" priority="4">
      <x:formula>$E14="REVIEW"</x:formula>
    </x:cfRule>
  </x:conditionalFormatting>
  <x:pageMargins left="0.7" right="0.7" top="0.75" bottom="0.75" header="0.3" footer="0.3"/>
  <x:drawing xmlns:r="http://schemas.openxmlformats.org/officeDocument/2006/relationships" r:id="Rd48be00e567c477c"/>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0" hidden="0" customWidth="1"/>
    <x:col min="5" max="5" width="14" hidden="0" customWidth="1"/>
    <x:col min="6" max="6" width="14" hidden="0" customWidth="1"/>
    <x:col min="7" max="7" width="11" hidden="0" customWidth="1"/>
    <x:col min="8" max="8" width="12" hidden="0" customWidth="1"/>
    <x:col min="9" max="9" width="14" hidden="0" customWidth="1"/>
    <x:col min="10" max="10" width="15" hidden="0" customWidth="1"/>
    <x:col min="11" max="11" width="20" hidden="0" customWidth="1"/>
    <x:col min="12" max="12" width="12" hidden="0" customWidth="1"/>
    <x:col min="13" max="13" width="24" hidden="0" customWidth="1"/>
  </x:cols>
  <x:sheetData>
    <x:row r="1" ht="25" customHeight="1">
      <x:c r="A1" s="765" t="str">
        <x:v>LAGOM</x:v>
      </x:c>
      <x:c r="B1" s="765"/>
      <x:c r="C1" s="590" t="str">
        <x:v>PERIOD HISTORY</x:v>
      </x:c>
      <x:c r="D1" s="590"/>
      <x:c r="E1" s="590"/>
      <x:c r="F1" s="590"/>
      <x:c r="G1" s="590"/>
      <x:c r="H1" s="590"/>
      <x:c r="I1" s="590"/>
      <x:c r="J1" s="590"/>
      <x:c r="K1" s="590"/>
      <x:c r="L1" s="590"/>
      <x:c r="M1" s="590"/>
    </x:row>
    <x:row r="2" ht="25" customHeight="1">
      <x:c r="A2" s="767" t="str">
        <x:v>NATURALS</x:v>
      </x:c>
      <x:c r="B2" s="767"/>
      <x:c r="C2" s="592" t="str">
        <x:v>Read-only management snapshots written by Close Period automation.</x:v>
      </x:c>
      <x:c r="D2" s="592"/>
      <x:c r="E2" s="592"/>
      <x:c r="F2" s="592"/>
      <x:c r="G2" s="592"/>
      <x:c r="H2" s="592"/>
      <x:c r="I2" s="592"/>
      <x:c r="J2" s="592"/>
      <x:c r="K2" s="592"/>
      <x:c r="L2" s="592"/>
      <x:c r="M2" s="592"/>
    </x:row>
    <x:row r="3" ht="6" customHeight="1">
      <x:c r="A3" s="588"/>
      <x:c r="B3" s="588"/>
      <x:c r="C3" s="588"/>
      <x:c r="D3" s="588"/>
      <x:c r="E3" s="588"/>
      <x:c r="F3" s="588"/>
      <x:c r="G3" s="588"/>
      <x:c r="H3" s="588"/>
      <x:c r="I3" s="588"/>
      <x:c r="J3" s="588"/>
      <x:c r="K3" s="588"/>
      <x:c r="L3" s="588"/>
      <x:c r="M3" s="588"/>
    </x:row>
    <x:row r="4">
      <x:c r="A4" s="593"/>
      <x:c r="B4" s="593"/>
      <x:c r="C4" s="593"/>
      <x:c r="D4" s="593"/>
      <x:c r="E4" s="593"/>
      <x:c r="F4" s="593"/>
      <x:c r="G4" s="593"/>
      <x:c r="H4" s="593"/>
      <x:c r="I4" s="593"/>
      <x:c r="J4" s="593"/>
      <x:c r="K4" s="593"/>
      <x:c r="L4" s="593"/>
      <x:c r="M4" s="593"/>
    </x:row>
    <x:row r="5">
      <x:c r="A5" s="588"/>
      <x:c r="B5" s="588"/>
      <x:c r="C5" s="588"/>
      <x:c r="D5" s="588"/>
      <x:c r="E5" s="588"/>
      <x:c r="F5" s="588"/>
      <x:c r="G5" s="588"/>
      <x:c r="H5" s="588"/>
      <x:c r="I5" s="588"/>
      <x:c r="J5" s="588"/>
      <x:c r="K5" s="588"/>
      <x:c r="L5" s="588"/>
      <x:c r="M5" s="588"/>
    </x:row>
    <x:row r="6" ht="30" customHeight="1">
      <x:c r="A6" s="598" t="str">
        <x:v>Period Start</x:v>
      </x:c>
      <x:c r="B6" s="598" t="str">
        <x:v>Period End</x:v>
      </x:c>
      <x:c r="C6" s="598" t="str">
        <x:v>Revenue</x:v>
      </x:c>
      <x:c r="D6" s="598" t="str">
        <x:v>Cases</x:v>
      </x:c>
      <x:c r="E6" s="598" t="str">
        <x:v>COGS</x:v>
      </x:c>
      <x:c r="F6" s="598" t="str">
        <x:v>Gross Profit</x:v>
      </x:c>
      <x:c r="G6" s="598" t="str">
        <x:v>Margin</x:v>
      </x:c>
      <x:c r="H6" s="598" t="str">
        <x:v>Invoice Count</x:v>
      </x:c>
      <x:c r="I6" s="598" t="str">
        <x:v>Paid Revenue</x:v>
      </x:c>
      <x:c r="J6" s="598" t="str">
        <x:v>Open AR at Close</x:v>
      </x:c>
      <x:c r="K6" s="598" t="str">
        <x:v>Commission-Eligible Revenue</x:v>
      </x:c>
      <x:c r="L6" s="598" t="str">
        <x:v>QA Status</x:v>
      </x:c>
      <x:c r="M6" s="598" t="str">
        <x:v>Closed By / At</x:v>
      </x:c>
    </x:row>
    <x:row r="7">
      <x:c r="A7" s="603"/>
      <x:c r="B7" s="603"/>
      <x:c r="C7" s="605"/>
      <x:c r="D7" s="601"/>
      <x:c r="E7" s="605"/>
      <x:c r="F7" s="605"/>
      <x:c r="G7" s="607"/>
      <x:c r="H7" s="601"/>
      <x:c r="I7" s="605"/>
      <x:c r="J7" s="605"/>
      <x:c r="K7" s="605"/>
      <x:c r="L7" s="601"/>
      <x:c r="M7" s="601"/>
    </x:row>
    <x:row r="8">
      <x:c r="A8" s="603"/>
      <x:c r="B8" s="603"/>
      <x:c r="C8" s="605"/>
      <x:c r="D8" s="601"/>
      <x:c r="E8" s="605"/>
      <x:c r="F8" s="605"/>
      <x:c r="G8" s="607"/>
      <x:c r="H8" s="601"/>
      <x:c r="I8" s="605"/>
      <x:c r="J8" s="605"/>
      <x:c r="K8" s="605"/>
      <x:c r="L8" s="601"/>
      <x:c r="M8" s="601"/>
    </x:row>
    <x:row r="9">
      <x:c r="A9" s="603"/>
      <x:c r="B9" s="603"/>
      <x:c r="C9" s="605"/>
      <x:c r="D9" s="601"/>
      <x:c r="E9" s="605"/>
      <x:c r="F9" s="605"/>
      <x:c r="G9" s="607"/>
      <x:c r="H9" s="601"/>
      <x:c r="I9" s="605"/>
      <x:c r="J9" s="605"/>
      <x:c r="K9" s="605"/>
      <x:c r="L9" s="601"/>
      <x:c r="M9" s="601"/>
    </x:row>
    <x:row r="10">
      <x:c r="A10" s="603"/>
      <x:c r="B10" s="603"/>
      <x:c r="C10" s="605"/>
      <x:c r="D10" s="601"/>
      <x:c r="E10" s="605"/>
      <x:c r="F10" s="605"/>
      <x:c r="G10" s="607"/>
      <x:c r="H10" s="601"/>
      <x:c r="I10" s="605"/>
      <x:c r="J10" s="605"/>
      <x:c r="K10" s="605"/>
      <x:c r="L10" s="601"/>
      <x:c r="M10" s="601"/>
    </x:row>
    <x:row r="11">
      <x:c r="A11" s="603"/>
      <x:c r="B11" s="603"/>
      <x:c r="C11" s="605"/>
      <x:c r="D11" s="601"/>
      <x:c r="E11" s="605"/>
      <x:c r="F11" s="605"/>
      <x:c r="G11" s="607"/>
      <x:c r="H11" s="601"/>
      <x:c r="I11" s="605"/>
      <x:c r="J11" s="605"/>
      <x:c r="K11" s="605"/>
      <x:c r="L11" s="601"/>
      <x:c r="M11" s="601"/>
    </x:row>
    <x:row r="12">
      <x:c r="A12" s="603"/>
      <x:c r="B12" s="603"/>
      <x:c r="C12" s="605"/>
      <x:c r="D12" s="601"/>
      <x:c r="E12" s="605"/>
      <x:c r="F12" s="605"/>
      <x:c r="G12" s="607"/>
      <x:c r="H12" s="601"/>
      <x:c r="I12" s="605"/>
      <x:c r="J12" s="605"/>
      <x:c r="K12" s="605"/>
      <x:c r="L12" s="601"/>
      <x:c r="M12" s="601"/>
    </x:row>
    <x:row r="13">
      <x:c r="A13" s="603"/>
      <x:c r="B13" s="603"/>
      <x:c r="C13" s="605"/>
      <x:c r="D13" s="601"/>
      <x:c r="E13" s="605"/>
      <x:c r="F13" s="605"/>
      <x:c r="G13" s="607"/>
      <x:c r="H13" s="601"/>
      <x:c r="I13" s="605"/>
      <x:c r="J13" s="605"/>
      <x:c r="K13" s="605"/>
      <x:c r="L13" s="601"/>
      <x:c r="M13" s="601"/>
    </x:row>
    <x:row r="14">
      <x:c r="A14" s="603"/>
      <x:c r="B14" s="603"/>
      <x:c r="C14" s="605"/>
      <x:c r="D14" s="601"/>
      <x:c r="E14" s="605"/>
      <x:c r="F14" s="605"/>
      <x:c r="G14" s="607"/>
      <x:c r="H14" s="601"/>
      <x:c r="I14" s="605"/>
      <x:c r="J14" s="605"/>
      <x:c r="K14" s="605"/>
      <x:c r="L14" s="601"/>
      <x:c r="M14" s="601"/>
    </x:row>
    <x:row r="15">
      <x:c r="A15" s="603"/>
      <x:c r="B15" s="603"/>
      <x:c r="C15" s="605"/>
      <x:c r="D15" s="601"/>
      <x:c r="E15" s="605"/>
      <x:c r="F15" s="605"/>
      <x:c r="G15" s="607"/>
      <x:c r="H15" s="601"/>
      <x:c r="I15" s="605"/>
      <x:c r="J15" s="605"/>
      <x:c r="K15" s="605"/>
      <x:c r="L15" s="601"/>
      <x:c r="M15" s="601"/>
    </x:row>
    <x:row r="16">
      <x:c r="A16" s="603"/>
      <x:c r="B16" s="603"/>
      <x:c r="C16" s="605"/>
      <x:c r="D16" s="601"/>
      <x:c r="E16" s="605"/>
      <x:c r="F16" s="605"/>
      <x:c r="G16" s="607"/>
      <x:c r="H16" s="601"/>
      <x:c r="I16" s="605"/>
      <x:c r="J16" s="605"/>
      <x:c r="K16" s="605"/>
      <x:c r="L16" s="601"/>
      <x:c r="M16" s="601"/>
    </x:row>
    <x:row r="17">
      <x:c r="A17" s="603"/>
      <x:c r="B17" s="603"/>
      <x:c r="C17" s="605"/>
      <x:c r="D17" s="601"/>
      <x:c r="E17" s="605"/>
      <x:c r="F17" s="605"/>
      <x:c r="G17" s="607"/>
      <x:c r="H17" s="601"/>
      <x:c r="I17" s="605"/>
      <x:c r="J17" s="605"/>
      <x:c r="K17" s="605"/>
      <x:c r="L17" s="601"/>
      <x:c r="M17" s="601"/>
    </x:row>
    <x:row r="18">
      <x:c r="A18" s="603"/>
      <x:c r="B18" s="603"/>
      <x:c r="C18" s="605"/>
      <x:c r="D18" s="601"/>
      <x:c r="E18" s="605"/>
      <x:c r="F18" s="605"/>
      <x:c r="G18" s="607"/>
      <x:c r="H18" s="601"/>
      <x:c r="I18" s="605"/>
      <x:c r="J18" s="605"/>
      <x:c r="K18" s="605"/>
      <x:c r="L18" s="601"/>
      <x:c r="M18" s="601"/>
    </x:row>
    <x:row r="19">
      <x:c r="A19" s="603"/>
      <x:c r="B19" s="603"/>
      <x:c r="C19" s="605"/>
      <x:c r="D19" s="601"/>
      <x:c r="E19" s="605"/>
      <x:c r="F19" s="605"/>
      <x:c r="G19" s="607"/>
      <x:c r="H19" s="601"/>
      <x:c r="I19" s="605"/>
      <x:c r="J19" s="605"/>
      <x:c r="K19" s="605"/>
      <x:c r="L19" s="601"/>
      <x:c r="M19" s="601"/>
    </x:row>
    <x:row r="20">
      <x:c r="A20" s="603"/>
      <x:c r="B20" s="603"/>
      <x:c r="C20" s="605"/>
      <x:c r="D20" s="601"/>
      <x:c r="E20" s="605"/>
      <x:c r="F20" s="605"/>
      <x:c r="G20" s="607"/>
      <x:c r="H20" s="601"/>
      <x:c r="I20" s="605"/>
      <x:c r="J20" s="605"/>
      <x:c r="K20" s="605"/>
      <x:c r="L20" s="601"/>
      <x:c r="M20" s="601"/>
    </x:row>
    <x:row r="21">
      <x:c r="A21" s="603"/>
      <x:c r="B21" s="603"/>
      <x:c r="C21" s="605"/>
      <x:c r="D21" s="601"/>
      <x:c r="E21" s="605"/>
      <x:c r="F21" s="605"/>
      <x:c r="G21" s="607"/>
      <x:c r="H21" s="601"/>
      <x:c r="I21" s="605"/>
      <x:c r="J21" s="605"/>
      <x:c r="K21" s="605"/>
      <x:c r="L21" s="601"/>
      <x:c r="M21" s="601"/>
    </x:row>
    <x:row r="22">
      <x:c r="A22" s="603"/>
      <x:c r="B22" s="603"/>
      <x:c r="C22" s="605"/>
      <x:c r="D22" s="601"/>
      <x:c r="E22" s="605"/>
      <x:c r="F22" s="605"/>
      <x:c r="G22" s="607"/>
      <x:c r="H22" s="601"/>
      <x:c r="I22" s="605"/>
      <x:c r="J22" s="605"/>
      <x:c r="K22" s="605"/>
      <x:c r="L22" s="601"/>
      <x:c r="M22" s="601"/>
    </x:row>
    <x:row r="23">
      <x:c r="A23" s="603"/>
      <x:c r="B23" s="603"/>
      <x:c r="C23" s="605"/>
      <x:c r="D23" s="601"/>
      <x:c r="E23" s="605"/>
      <x:c r="F23" s="605"/>
      <x:c r="G23" s="607"/>
      <x:c r="H23" s="601"/>
      <x:c r="I23" s="605"/>
      <x:c r="J23" s="605"/>
      <x:c r="K23" s="605"/>
      <x:c r="L23" s="601"/>
      <x:c r="M23" s="601"/>
    </x:row>
    <x:row r="24">
      <x:c r="A24" s="603"/>
      <x:c r="B24" s="603"/>
      <x:c r="C24" s="605"/>
      <x:c r="D24" s="601"/>
      <x:c r="E24" s="605"/>
      <x:c r="F24" s="605"/>
      <x:c r="G24" s="607"/>
      <x:c r="H24" s="601"/>
      <x:c r="I24" s="605"/>
      <x:c r="J24" s="605"/>
      <x:c r="K24" s="605"/>
      <x:c r="L24" s="601"/>
      <x:c r="M24" s="601"/>
    </x:row>
    <x:row r="25">
      <x:c r="A25" s="603"/>
      <x:c r="B25" s="603"/>
      <x:c r="C25" s="605"/>
      <x:c r="D25" s="601"/>
      <x:c r="E25" s="605"/>
      <x:c r="F25" s="605"/>
      <x:c r="G25" s="607"/>
      <x:c r="H25" s="601"/>
      <x:c r="I25" s="605"/>
      <x:c r="J25" s="605"/>
      <x:c r="K25" s="605"/>
      <x:c r="L25" s="601"/>
      <x:c r="M25" s="601"/>
    </x:row>
    <x:row r="26">
      <x:c r="A26" s="603"/>
      <x:c r="B26" s="603"/>
      <x:c r="C26" s="605"/>
      <x:c r="D26" s="601"/>
      <x:c r="E26" s="605"/>
      <x:c r="F26" s="605"/>
      <x:c r="G26" s="607"/>
      <x:c r="H26" s="601"/>
      <x:c r="I26" s="605"/>
      <x:c r="J26" s="605"/>
      <x:c r="K26" s="605"/>
      <x:c r="L26" s="601"/>
      <x:c r="M26" s="601"/>
    </x:row>
    <x:row r="27">
      <x:c r="A27" s="603"/>
      <x:c r="B27" s="603"/>
      <x:c r="C27" s="605"/>
      <x:c r="D27" s="601"/>
      <x:c r="E27" s="605"/>
      <x:c r="F27" s="605"/>
      <x:c r="G27" s="607"/>
      <x:c r="H27" s="601"/>
      <x:c r="I27" s="605"/>
      <x:c r="J27" s="605"/>
      <x:c r="K27" s="605"/>
      <x:c r="L27" s="601"/>
      <x:c r="M27" s="601"/>
    </x:row>
    <x:row r="28">
      <x:c r="A28" s="603"/>
      <x:c r="B28" s="603"/>
      <x:c r="C28" s="605"/>
      <x:c r="D28" s="601"/>
      <x:c r="E28" s="605"/>
      <x:c r="F28" s="605"/>
      <x:c r="G28" s="607"/>
      <x:c r="H28" s="601"/>
      <x:c r="I28" s="605"/>
      <x:c r="J28" s="605"/>
      <x:c r="K28" s="605"/>
      <x:c r="L28" s="601"/>
      <x:c r="M28" s="601"/>
    </x:row>
    <x:row r="29">
      <x:c r="A29" s="603"/>
      <x:c r="B29" s="603"/>
      <x:c r="C29" s="605"/>
      <x:c r="D29" s="601"/>
      <x:c r="E29" s="605"/>
      <x:c r="F29" s="605"/>
      <x:c r="G29" s="607"/>
      <x:c r="H29" s="601"/>
      <x:c r="I29" s="605"/>
      <x:c r="J29" s="605"/>
      <x:c r="K29" s="605"/>
      <x:c r="L29" s="601"/>
      <x:c r="M29" s="601"/>
    </x:row>
    <x:row r="30">
      <x:c r="A30" s="603"/>
      <x:c r="B30" s="603"/>
      <x:c r="C30" s="605"/>
      <x:c r="D30" s="601"/>
      <x:c r="E30" s="605"/>
      <x:c r="F30" s="605"/>
      <x:c r="G30" s="607"/>
      <x:c r="H30" s="601"/>
      <x:c r="I30" s="605"/>
      <x:c r="J30" s="605"/>
      <x:c r="K30" s="605"/>
      <x:c r="L30" s="601"/>
      <x:c r="M30" s="601"/>
    </x:row>
    <x:row r="31">
      <x:c r="A31" s="603"/>
      <x:c r="B31" s="603"/>
      <x:c r="C31" s="605"/>
      <x:c r="D31" s="601"/>
      <x:c r="E31" s="605"/>
      <x:c r="F31" s="605"/>
      <x:c r="G31" s="607"/>
      <x:c r="H31" s="601"/>
      <x:c r="I31" s="605"/>
      <x:c r="J31" s="605"/>
      <x:c r="K31" s="605"/>
      <x:c r="L31" s="601"/>
      <x:c r="M31" s="601"/>
    </x:row>
    <x:row r="32">
      <x:c r="A32" s="603"/>
      <x:c r="B32" s="603"/>
      <x:c r="C32" s="605"/>
      <x:c r="D32" s="601"/>
      <x:c r="E32" s="605"/>
      <x:c r="F32" s="605"/>
      <x:c r="G32" s="607"/>
      <x:c r="H32" s="601"/>
      <x:c r="I32" s="605"/>
      <x:c r="J32" s="605"/>
      <x:c r="K32" s="605"/>
      <x:c r="L32" s="601"/>
      <x:c r="M32" s="601"/>
    </x:row>
    <x:row r="33">
      <x:c r="A33" s="603"/>
      <x:c r="B33" s="603"/>
      <x:c r="C33" s="605"/>
      <x:c r="D33" s="601"/>
      <x:c r="E33" s="605"/>
      <x:c r="F33" s="605"/>
      <x:c r="G33" s="607"/>
      <x:c r="H33" s="601"/>
      <x:c r="I33" s="605"/>
      <x:c r="J33" s="605"/>
      <x:c r="K33" s="605"/>
      <x:c r="L33" s="601"/>
      <x:c r="M33" s="601"/>
    </x:row>
    <x:row r="34">
      <x:c r="A34" s="603"/>
      <x:c r="B34" s="603"/>
      <x:c r="C34" s="605"/>
      <x:c r="D34" s="601"/>
      <x:c r="E34" s="605"/>
      <x:c r="F34" s="605"/>
      <x:c r="G34" s="607"/>
      <x:c r="H34" s="601"/>
      <x:c r="I34" s="605"/>
      <x:c r="J34" s="605"/>
      <x:c r="K34" s="605"/>
      <x:c r="L34" s="601"/>
      <x:c r="M34" s="601"/>
    </x:row>
    <x:row r="35">
      <x:c r="A35" s="603"/>
      <x:c r="B35" s="603"/>
      <x:c r="C35" s="605"/>
      <x:c r="D35" s="601"/>
      <x:c r="E35" s="605"/>
      <x:c r="F35" s="605"/>
      <x:c r="G35" s="607"/>
      <x:c r="H35" s="601"/>
      <x:c r="I35" s="605"/>
      <x:c r="J35" s="605"/>
      <x:c r="K35" s="605"/>
      <x:c r="L35" s="601"/>
      <x:c r="M35" s="601"/>
    </x:row>
    <x:row r="36">
      <x:c r="A36" s="603"/>
      <x:c r="B36" s="603"/>
      <x:c r="C36" s="605"/>
      <x:c r="D36" s="601"/>
      <x:c r="E36" s="605"/>
      <x:c r="F36" s="605"/>
      <x:c r="G36" s="607"/>
      <x:c r="H36" s="601"/>
      <x:c r="I36" s="605"/>
      <x:c r="J36" s="605"/>
      <x:c r="K36" s="605"/>
      <x:c r="L36" s="601"/>
      <x:c r="M36" s="601"/>
    </x:row>
    <x:row r="37">
      <x:c r="A37" s="603"/>
      <x:c r="B37" s="603"/>
      <x:c r="C37" s="605"/>
      <x:c r="D37" s="601"/>
      <x:c r="E37" s="605"/>
      <x:c r="F37" s="605"/>
      <x:c r="G37" s="607"/>
      <x:c r="H37" s="601"/>
      <x:c r="I37" s="605"/>
      <x:c r="J37" s="605"/>
      <x:c r="K37" s="605"/>
      <x:c r="L37" s="601"/>
      <x:c r="M37" s="601"/>
    </x:row>
    <x:row r="38">
      <x:c r="A38" s="603"/>
      <x:c r="B38" s="603"/>
      <x:c r="C38" s="605"/>
      <x:c r="D38" s="601"/>
      <x:c r="E38" s="605"/>
      <x:c r="F38" s="605"/>
      <x:c r="G38" s="607"/>
      <x:c r="H38" s="601"/>
      <x:c r="I38" s="605"/>
      <x:c r="J38" s="605"/>
      <x:c r="K38" s="605"/>
      <x:c r="L38" s="601"/>
      <x:c r="M38" s="601"/>
    </x:row>
    <x:row r="39">
      <x:c r="A39" s="603"/>
      <x:c r="B39" s="603"/>
      <x:c r="C39" s="605"/>
      <x:c r="D39" s="601"/>
      <x:c r="E39" s="605"/>
      <x:c r="F39" s="605"/>
      <x:c r="G39" s="607"/>
      <x:c r="H39" s="601"/>
      <x:c r="I39" s="605"/>
      <x:c r="J39" s="605"/>
      <x:c r="K39" s="605"/>
      <x:c r="L39" s="601"/>
      <x:c r="M39" s="601"/>
    </x:row>
    <x:row r="40">
      <x:c r="A40" s="603"/>
      <x:c r="B40" s="603"/>
      <x:c r="C40" s="605"/>
      <x:c r="D40" s="601"/>
      <x:c r="E40" s="605"/>
      <x:c r="F40" s="605"/>
      <x:c r="G40" s="607"/>
      <x:c r="H40" s="601"/>
      <x:c r="I40" s="605"/>
      <x:c r="J40" s="605"/>
      <x:c r="K40" s="605"/>
      <x:c r="L40" s="601"/>
      <x:c r="M40" s="601"/>
    </x:row>
    <x:row r="41">
      <x:c r="A41" s="603"/>
      <x:c r="B41" s="603"/>
      <x:c r="C41" s="605"/>
      <x:c r="D41" s="601"/>
      <x:c r="E41" s="605"/>
      <x:c r="F41" s="605"/>
      <x:c r="G41" s="607"/>
      <x:c r="H41" s="601"/>
      <x:c r="I41" s="605"/>
      <x:c r="J41" s="605"/>
      <x:c r="K41" s="605"/>
      <x:c r="L41" s="601"/>
      <x:c r="M41" s="601"/>
    </x:row>
    <x:row r="42">
      <x:c r="A42" s="603"/>
      <x:c r="B42" s="603"/>
      <x:c r="C42" s="605"/>
      <x:c r="D42" s="601"/>
      <x:c r="E42" s="605"/>
      <x:c r="F42" s="605"/>
      <x:c r="G42" s="607"/>
      <x:c r="H42" s="601"/>
      <x:c r="I42" s="605"/>
      <x:c r="J42" s="605"/>
      <x:c r="K42" s="605"/>
      <x:c r="L42" s="601"/>
      <x:c r="M42" s="601"/>
    </x:row>
    <x:row r="43">
      <x:c r="A43" s="603"/>
      <x:c r="B43" s="603"/>
      <x:c r="C43" s="605"/>
      <x:c r="D43" s="601"/>
      <x:c r="E43" s="605"/>
      <x:c r="F43" s="605"/>
      <x:c r="G43" s="607"/>
      <x:c r="H43" s="601"/>
      <x:c r="I43" s="605"/>
      <x:c r="J43" s="605"/>
      <x:c r="K43" s="605"/>
      <x:c r="L43" s="601"/>
      <x:c r="M43" s="601"/>
    </x:row>
    <x:row r="44">
      <x:c r="A44" s="603"/>
      <x:c r="B44" s="603"/>
      <x:c r="C44" s="605"/>
      <x:c r="D44" s="601"/>
      <x:c r="E44" s="605"/>
      <x:c r="F44" s="605"/>
      <x:c r="G44" s="607"/>
      <x:c r="H44" s="601"/>
      <x:c r="I44" s="605"/>
      <x:c r="J44" s="605"/>
      <x:c r="K44" s="605"/>
      <x:c r="L44" s="601"/>
      <x:c r="M44" s="601"/>
    </x:row>
    <x:row r="45">
      <x:c r="A45" s="603"/>
      <x:c r="B45" s="603"/>
      <x:c r="C45" s="605"/>
      <x:c r="D45" s="601"/>
      <x:c r="E45" s="605"/>
      <x:c r="F45" s="605"/>
      <x:c r="G45" s="607"/>
      <x:c r="H45" s="601"/>
      <x:c r="I45" s="605"/>
      <x:c r="J45" s="605"/>
      <x:c r="K45" s="605"/>
      <x:c r="L45" s="601"/>
      <x:c r="M45" s="601"/>
    </x:row>
    <x:row r="46">
      <x:c r="A46" s="603"/>
      <x:c r="B46" s="603"/>
      <x:c r="C46" s="605"/>
      <x:c r="D46" s="601"/>
      <x:c r="E46" s="605"/>
      <x:c r="F46" s="605"/>
      <x:c r="G46" s="607"/>
      <x:c r="H46" s="601"/>
      <x:c r="I46" s="605"/>
      <x:c r="J46" s="605"/>
      <x:c r="K46" s="605"/>
      <x:c r="L46" s="601"/>
      <x:c r="M46" s="601"/>
    </x:row>
    <x:row r="47">
      <x:c r="A47" s="603"/>
      <x:c r="B47" s="603"/>
      <x:c r="C47" s="605"/>
      <x:c r="D47" s="601"/>
      <x:c r="E47" s="605"/>
      <x:c r="F47" s="605"/>
      <x:c r="G47" s="607"/>
      <x:c r="H47" s="601"/>
      <x:c r="I47" s="605"/>
      <x:c r="J47" s="605"/>
      <x:c r="K47" s="605"/>
      <x:c r="L47" s="601"/>
      <x:c r="M47" s="601"/>
    </x:row>
    <x:row r="48">
      <x:c r="A48" s="603"/>
      <x:c r="B48" s="603"/>
      <x:c r="C48" s="605"/>
      <x:c r="D48" s="601"/>
      <x:c r="E48" s="605"/>
      <x:c r="F48" s="605"/>
      <x:c r="G48" s="607"/>
      <x:c r="H48" s="601"/>
      <x:c r="I48" s="605"/>
      <x:c r="J48" s="605"/>
      <x:c r="K48" s="605"/>
      <x:c r="L48" s="601"/>
      <x:c r="M48" s="601"/>
    </x:row>
    <x:row r="49">
      <x:c r="A49" s="603"/>
      <x:c r="B49" s="603"/>
      <x:c r="C49" s="605"/>
      <x:c r="D49" s="601"/>
      <x:c r="E49" s="605"/>
      <x:c r="F49" s="605"/>
      <x:c r="G49" s="607"/>
      <x:c r="H49" s="601"/>
      <x:c r="I49" s="605"/>
      <x:c r="J49" s="605"/>
      <x:c r="K49" s="605"/>
      <x:c r="L49" s="601"/>
      <x:c r="M49" s="601"/>
    </x:row>
    <x:row r="50">
      <x:c r="A50" s="603"/>
      <x:c r="B50" s="603"/>
      <x:c r="C50" s="605"/>
      <x:c r="D50" s="601"/>
      <x:c r="E50" s="605"/>
      <x:c r="F50" s="605"/>
      <x:c r="G50" s="607"/>
      <x:c r="H50" s="601"/>
      <x:c r="I50" s="605"/>
      <x:c r="J50" s="605"/>
      <x:c r="K50" s="605"/>
      <x:c r="L50" s="601"/>
      <x:c r="M50" s="601"/>
    </x:row>
    <x:row r="51">
      <x:c r="A51" s="603"/>
      <x:c r="B51" s="603"/>
      <x:c r="C51" s="605"/>
      <x:c r="D51" s="601"/>
      <x:c r="E51" s="605"/>
      <x:c r="F51" s="605"/>
      <x:c r="G51" s="607"/>
      <x:c r="H51" s="601"/>
      <x:c r="I51" s="605"/>
      <x:c r="J51" s="605"/>
      <x:c r="K51" s="605"/>
      <x:c r="L51" s="601"/>
      <x:c r="M51" s="601"/>
    </x:row>
    <x:row r="52">
      <x:c r="A52" s="603"/>
      <x:c r="B52" s="603"/>
      <x:c r="C52" s="605"/>
      <x:c r="D52" s="601"/>
      <x:c r="E52" s="605"/>
      <x:c r="F52" s="605"/>
      <x:c r="G52" s="607"/>
      <x:c r="H52" s="601"/>
      <x:c r="I52" s="605"/>
      <x:c r="J52" s="605"/>
      <x:c r="K52" s="605"/>
      <x:c r="L52" s="601"/>
      <x:c r="M52" s="601"/>
    </x:row>
    <x:row r="53">
      <x:c r="A53" s="603"/>
      <x:c r="B53" s="603"/>
      <x:c r="C53" s="605"/>
      <x:c r="D53" s="601"/>
      <x:c r="E53" s="605"/>
      <x:c r="F53" s="605"/>
      <x:c r="G53" s="607"/>
      <x:c r="H53" s="601"/>
      <x:c r="I53" s="605"/>
      <x:c r="J53" s="605"/>
      <x:c r="K53" s="605"/>
      <x:c r="L53" s="601"/>
      <x:c r="M53" s="601"/>
    </x:row>
    <x:row r="54">
      <x:c r="A54" s="603"/>
      <x:c r="B54" s="603"/>
      <x:c r="C54" s="605"/>
      <x:c r="D54" s="601"/>
      <x:c r="E54" s="605"/>
      <x:c r="F54" s="605"/>
      <x:c r="G54" s="607"/>
      <x:c r="H54" s="601"/>
      <x:c r="I54" s="605"/>
      <x:c r="J54" s="605"/>
      <x:c r="K54" s="605"/>
      <x:c r="L54" s="601"/>
      <x:c r="M54" s="601"/>
    </x:row>
    <x:row r="55">
      <x:c r="A55" s="603"/>
      <x:c r="B55" s="603"/>
      <x:c r="C55" s="605"/>
      <x:c r="D55" s="601"/>
      <x:c r="E55" s="605"/>
      <x:c r="F55" s="605"/>
      <x:c r="G55" s="607"/>
      <x:c r="H55" s="601"/>
      <x:c r="I55" s="605"/>
      <x:c r="J55" s="605"/>
      <x:c r="K55" s="605"/>
      <x:c r="L55" s="601"/>
      <x:c r="M55" s="601"/>
    </x:row>
    <x:row r="56">
      <x:c r="A56" s="603"/>
      <x:c r="B56" s="603"/>
      <x:c r="C56" s="605"/>
      <x:c r="D56" s="601"/>
      <x:c r="E56" s="605"/>
      <x:c r="F56" s="605"/>
      <x:c r="G56" s="607"/>
      <x:c r="H56" s="601"/>
      <x:c r="I56" s="605"/>
      <x:c r="J56" s="605"/>
      <x:c r="K56" s="605"/>
      <x:c r="L56" s="601"/>
      <x:c r="M56" s="601"/>
    </x:row>
    <x:row r="57">
      <x:c r="A57" s="603"/>
      <x:c r="B57" s="603"/>
      <x:c r="C57" s="605"/>
      <x:c r="D57" s="601"/>
      <x:c r="E57" s="605"/>
      <x:c r="F57" s="605"/>
      <x:c r="G57" s="607"/>
      <x:c r="H57" s="601"/>
      <x:c r="I57" s="605"/>
      <x:c r="J57" s="605"/>
      <x:c r="K57" s="605"/>
      <x:c r="L57" s="601"/>
      <x:c r="M57" s="601"/>
    </x:row>
    <x:row r="58">
      <x:c r="A58" s="603"/>
      <x:c r="B58" s="603"/>
      <x:c r="C58" s="605"/>
      <x:c r="D58" s="601"/>
      <x:c r="E58" s="605"/>
      <x:c r="F58" s="605"/>
      <x:c r="G58" s="607"/>
      <x:c r="H58" s="601"/>
      <x:c r="I58" s="605"/>
      <x:c r="J58" s="605"/>
      <x:c r="K58" s="605"/>
      <x:c r="L58" s="601"/>
      <x:c r="M58" s="601"/>
    </x:row>
    <x:row r="59">
      <x:c r="A59" s="603"/>
      <x:c r="B59" s="603"/>
      <x:c r="C59" s="605"/>
      <x:c r="D59" s="601"/>
      <x:c r="E59" s="605"/>
      <x:c r="F59" s="605"/>
      <x:c r="G59" s="607"/>
      <x:c r="H59" s="601"/>
      <x:c r="I59" s="605"/>
      <x:c r="J59" s="605"/>
      <x:c r="K59" s="605"/>
      <x:c r="L59" s="601"/>
      <x:c r="M59" s="601"/>
    </x:row>
    <x:row r="60">
      <x:c r="A60" s="603"/>
      <x:c r="B60" s="603"/>
      <x:c r="C60" s="605"/>
      <x:c r="D60" s="601"/>
      <x:c r="E60" s="605"/>
      <x:c r="F60" s="605"/>
      <x:c r="G60" s="607"/>
      <x:c r="H60" s="601"/>
      <x:c r="I60" s="605"/>
      <x:c r="J60" s="605"/>
      <x:c r="K60" s="605"/>
      <x:c r="L60" s="601"/>
      <x:c r="M60" s="601"/>
    </x:row>
    <x:row r="61">
      <x:c r="A61" s="603"/>
      <x:c r="B61" s="603"/>
      <x:c r="C61" s="605"/>
      <x:c r="D61" s="601"/>
      <x:c r="E61" s="605"/>
      <x:c r="F61" s="605"/>
      <x:c r="G61" s="607"/>
      <x:c r="H61" s="601"/>
      <x:c r="I61" s="605"/>
      <x:c r="J61" s="605"/>
      <x:c r="K61" s="605"/>
      <x:c r="L61" s="601"/>
      <x:c r="M61" s="601"/>
    </x:row>
    <x:row r="62">
      <x:c r="A62" s="603"/>
      <x:c r="B62" s="603"/>
      <x:c r="C62" s="605"/>
      <x:c r="D62" s="601"/>
      <x:c r="E62" s="605"/>
      <x:c r="F62" s="605"/>
      <x:c r="G62" s="607"/>
      <x:c r="H62" s="601"/>
      <x:c r="I62" s="605"/>
      <x:c r="J62" s="605"/>
      <x:c r="K62" s="605"/>
      <x:c r="L62" s="601"/>
      <x:c r="M62" s="601"/>
    </x:row>
    <x:row r="63">
      <x:c r="A63" s="603"/>
      <x:c r="B63" s="603"/>
      <x:c r="C63" s="605"/>
      <x:c r="D63" s="601"/>
      <x:c r="E63" s="605"/>
      <x:c r="F63" s="605"/>
      <x:c r="G63" s="607"/>
      <x:c r="H63" s="601"/>
      <x:c r="I63" s="605"/>
      <x:c r="J63" s="605"/>
      <x:c r="K63" s="605"/>
      <x:c r="L63" s="601"/>
      <x:c r="M63" s="601"/>
    </x:row>
    <x:row r="64">
      <x:c r="A64" s="603"/>
      <x:c r="B64" s="603"/>
      <x:c r="C64" s="605"/>
      <x:c r="D64" s="601"/>
      <x:c r="E64" s="605"/>
      <x:c r="F64" s="605"/>
      <x:c r="G64" s="607"/>
      <x:c r="H64" s="601"/>
      <x:c r="I64" s="605"/>
      <x:c r="J64" s="605"/>
      <x:c r="K64" s="605"/>
      <x:c r="L64" s="601"/>
      <x:c r="M64" s="601"/>
    </x:row>
    <x:row r="65">
      <x:c r="A65" s="603"/>
      <x:c r="B65" s="603"/>
      <x:c r="C65" s="605"/>
      <x:c r="D65" s="601"/>
      <x:c r="E65" s="605"/>
      <x:c r="F65" s="605"/>
      <x:c r="G65" s="607"/>
      <x:c r="H65" s="601"/>
      <x:c r="I65" s="605"/>
      <x:c r="J65" s="605"/>
      <x:c r="K65" s="605"/>
      <x:c r="L65" s="601"/>
      <x:c r="M65" s="601"/>
    </x:row>
    <x:row r="66">
      <x:c r="A66" s="603"/>
      <x:c r="B66" s="603"/>
      <x:c r="C66" s="605"/>
      <x:c r="D66" s="601"/>
      <x:c r="E66" s="605"/>
      <x:c r="F66" s="605"/>
      <x:c r="G66" s="607"/>
      <x:c r="H66" s="601"/>
      <x:c r="I66" s="605"/>
      <x:c r="J66" s="605"/>
      <x:c r="K66" s="605"/>
      <x:c r="L66" s="601"/>
      <x:c r="M66" s="601"/>
    </x:row>
    <x:row r="67">
      <x:c r="A67" s="603"/>
      <x:c r="B67" s="603"/>
      <x:c r="C67" s="605"/>
      <x:c r="D67" s="601"/>
      <x:c r="E67" s="605"/>
      <x:c r="F67" s="605"/>
      <x:c r="G67" s="607"/>
      <x:c r="H67" s="601"/>
      <x:c r="I67" s="605"/>
      <x:c r="J67" s="605"/>
      <x:c r="K67" s="605"/>
      <x:c r="L67" s="601"/>
      <x:c r="M67" s="601"/>
    </x:row>
    <x:row r="68">
      <x:c r="A68" s="603"/>
      <x:c r="B68" s="603"/>
      <x:c r="C68" s="605"/>
      <x:c r="D68" s="601"/>
      <x:c r="E68" s="605"/>
      <x:c r="F68" s="605"/>
      <x:c r="G68" s="607"/>
      <x:c r="H68" s="601"/>
      <x:c r="I68" s="605"/>
      <x:c r="J68" s="605"/>
      <x:c r="K68" s="605"/>
      <x:c r="L68" s="601"/>
      <x:c r="M68" s="601"/>
    </x:row>
    <x:row r="69">
      <x:c r="A69" s="603"/>
      <x:c r="B69" s="603"/>
      <x:c r="C69" s="605"/>
      <x:c r="D69" s="601"/>
      <x:c r="E69" s="605"/>
      <x:c r="F69" s="605"/>
      <x:c r="G69" s="607"/>
      <x:c r="H69" s="601"/>
      <x:c r="I69" s="605"/>
      <x:c r="J69" s="605"/>
      <x:c r="K69" s="605"/>
      <x:c r="L69" s="601"/>
      <x:c r="M69" s="601"/>
    </x:row>
    <x:row r="70">
      <x:c r="A70" s="603"/>
      <x:c r="B70" s="603"/>
      <x:c r="C70" s="605"/>
      <x:c r="D70" s="601"/>
      <x:c r="E70" s="605"/>
      <x:c r="F70" s="605"/>
      <x:c r="G70" s="607"/>
      <x:c r="H70" s="601"/>
      <x:c r="I70" s="605"/>
      <x:c r="J70" s="605"/>
      <x:c r="K70" s="605"/>
      <x:c r="L70" s="601"/>
      <x:c r="M70" s="601"/>
    </x:row>
    <x:row r="71">
      <x:c r="A71" s="603"/>
      <x:c r="B71" s="603"/>
      <x:c r="C71" s="605"/>
      <x:c r="D71" s="601"/>
      <x:c r="E71" s="605"/>
      <x:c r="F71" s="605"/>
      <x:c r="G71" s="607"/>
      <x:c r="H71" s="601"/>
      <x:c r="I71" s="605"/>
      <x:c r="J71" s="605"/>
      <x:c r="K71" s="605"/>
      <x:c r="L71" s="601"/>
      <x:c r="M71" s="601"/>
    </x:row>
    <x:row r="72">
      <x:c r="A72" s="603"/>
      <x:c r="B72" s="603"/>
      <x:c r="C72" s="605"/>
      <x:c r="D72" s="601"/>
      <x:c r="E72" s="605"/>
      <x:c r="F72" s="605"/>
      <x:c r="G72" s="607"/>
      <x:c r="H72" s="601"/>
      <x:c r="I72" s="605"/>
      <x:c r="J72" s="605"/>
      <x:c r="K72" s="605"/>
      <x:c r="L72" s="601"/>
      <x:c r="M72" s="601"/>
    </x:row>
    <x:row r="73">
      <x:c r="A73" s="603"/>
      <x:c r="B73" s="603"/>
      <x:c r="C73" s="605"/>
      <x:c r="D73" s="601"/>
      <x:c r="E73" s="605"/>
      <x:c r="F73" s="605"/>
      <x:c r="G73" s="607"/>
      <x:c r="H73" s="601"/>
      <x:c r="I73" s="605"/>
      <x:c r="J73" s="605"/>
      <x:c r="K73" s="605"/>
      <x:c r="L73" s="601"/>
      <x:c r="M73" s="601"/>
    </x:row>
    <x:row r="74">
      <x:c r="A74" s="603"/>
      <x:c r="B74" s="603"/>
      <x:c r="C74" s="605"/>
      <x:c r="D74" s="601"/>
      <x:c r="E74" s="605"/>
      <x:c r="F74" s="605"/>
      <x:c r="G74" s="607"/>
      <x:c r="H74" s="601"/>
      <x:c r="I74" s="605"/>
      <x:c r="J74" s="605"/>
      <x:c r="K74" s="605"/>
      <x:c r="L74" s="601"/>
      <x:c r="M74" s="601"/>
    </x:row>
    <x:row r="75">
      <x:c r="A75" s="603"/>
      <x:c r="B75" s="603"/>
      <x:c r="C75" s="605"/>
      <x:c r="D75" s="601"/>
      <x:c r="E75" s="605"/>
      <x:c r="F75" s="605"/>
      <x:c r="G75" s="607"/>
      <x:c r="H75" s="601"/>
      <x:c r="I75" s="605"/>
      <x:c r="J75" s="605"/>
      <x:c r="K75" s="605"/>
      <x:c r="L75" s="601"/>
      <x:c r="M75" s="601"/>
    </x:row>
    <x:row r="76">
      <x:c r="A76" s="603"/>
      <x:c r="B76" s="603"/>
      <x:c r="C76" s="605"/>
      <x:c r="D76" s="601"/>
      <x:c r="E76" s="605"/>
      <x:c r="F76" s="605"/>
      <x:c r="G76" s="607"/>
      <x:c r="H76" s="601"/>
      <x:c r="I76" s="605"/>
      <x:c r="J76" s="605"/>
      <x:c r="K76" s="605"/>
      <x:c r="L76" s="601"/>
      <x:c r="M76" s="601"/>
    </x:row>
    <x:row r="77">
      <x:c r="A77" s="603"/>
      <x:c r="B77" s="603"/>
      <x:c r="C77" s="605"/>
      <x:c r="D77" s="601"/>
      <x:c r="E77" s="605"/>
      <x:c r="F77" s="605"/>
      <x:c r="G77" s="607"/>
      <x:c r="H77" s="601"/>
      <x:c r="I77" s="605"/>
      <x:c r="J77" s="605"/>
      <x:c r="K77" s="605"/>
      <x:c r="L77" s="601"/>
      <x:c r="M77" s="601"/>
    </x:row>
    <x:row r="78">
      <x:c r="A78" s="603"/>
      <x:c r="B78" s="603"/>
      <x:c r="C78" s="605"/>
      <x:c r="D78" s="601"/>
      <x:c r="E78" s="605"/>
      <x:c r="F78" s="605"/>
      <x:c r="G78" s="607"/>
      <x:c r="H78" s="601"/>
      <x:c r="I78" s="605"/>
      <x:c r="J78" s="605"/>
      <x:c r="K78" s="605"/>
      <x:c r="L78" s="601"/>
      <x:c r="M78" s="601"/>
    </x:row>
    <x:row r="79">
      <x:c r="A79" s="603"/>
      <x:c r="B79" s="603"/>
      <x:c r="C79" s="605"/>
      <x:c r="D79" s="601"/>
      <x:c r="E79" s="605"/>
      <x:c r="F79" s="605"/>
      <x:c r="G79" s="607"/>
      <x:c r="H79" s="601"/>
      <x:c r="I79" s="605"/>
      <x:c r="J79" s="605"/>
      <x:c r="K79" s="605"/>
      <x:c r="L79" s="601"/>
      <x:c r="M79" s="601"/>
    </x:row>
    <x:row r="80">
      <x:c r="A80" s="603"/>
      <x:c r="B80" s="603"/>
      <x:c r="C80" s="605"/>
      <x:c r="D80" s="601"/>
      <x:c r="E80" s="605"/>
      <x:c r="F80" s="605"/>
      <x:c r="G80" s="607"/>
      <x:c r="H80" s="601"/>
      <x:c r="I80" s="605"/>
      <x:c r="J80" s="605"/>
      <x:c r="K80" s="605"/>
      <x:c r="L80" s="601"/>
      <x:c r="M80" s="601"/>
    </x:row>
    <x:row r="81">
      <x:c r="A81" s="603"/>
      <x:c r="B81" s="603"/>
      <x:c r="C81" s="605"/>
      <x:c r="D81" s="601"/>
      <x:c r="E81" s="605"/>
      <x:c r="F81" s="605"/>
      <x:c r="G81" s="607"/>
      <x:c r="H81" s="601"/>
      <x:c r="I81" s="605"/>
      <x:c r="J81" s="605"/>
      <x:c r="K81" s="605"/>
      <x:c r="L81" s="601"/>
      <x:c r="M81" s="601"/>
    </x:row>
    <x:row r="82">
      <x:c r="A82" s="603"/>
      <x:c r="B82" s="603"/>
      <x:c r="C82" s="605"/>
      <x:c r="D82" s="601"/>
      <x:c r="E82" s="605"/>
      <x:c r="F82" s="605"/>
      <x:c r="G82" s="607"/>
      <x:c r="H82" s="601"/>
      <x:c r="I82" s="605"/>
      <x:c r="J82" s="605"/>
      <x:c r="K82" s="605"/>
      <x:c r="L82" s="601"/>
      <x:c r="M82" s="601"/>
    </x:row>
    <x:row r="83">
      <x:c r="A83" s="603"/>
      <x:c r="B83" s="603"/>
      <x:c r="C83" s="605"/>
      <x:c r="D83" s="601"/>
      <x:c r="E83" s="605"/>
      <x:c r="F83" s="605"/>
      <x:c r="G83" s="607"/>
      <x:c r="H83" s="601"/>
      <x:c r="I83" s="605"/>
      <x:c r="J83" s="605"/>
      <x:c r="K83" s="605"/>
      <x:c r="L83" s="601"/>
      <x:c r="M83" s="601"/>
    </x:row>
    <x:row r="84">
      <x:c r="A84" s="603"/>
      <x:c r="B84" s="603"/>
      <x:c r="C84" s="605"/>
      <x:c r="D84" s="601"/>
      <x:c r="E84" s="605"/>
      <x:c r="F84" s="605"/>
      <x:c r="G84" s="607"/>
      <x:c r="H84" s="601"/>
      <x:c r="I84" s="605"/>
      <x:c r="J84" s="605"/>
      <x:c r="K84" s="605"/>
      <x:c r="L84" s="601"/>
      <x:c r="M84" s="601"/>
    </x:row>
    <x:row r="85">
      <x:c r="A85" s="603"/>
      <x:c r="B85" s="603"/>
      <x:c r="C85" s="605"/>
      <x:c r="D85" s="601"/>
      <x:c r="E85" s="605"/>
      <x:c r="F85" s="605"/>
      <x:c r="G85" s="607"/>
      <x:c r="H85" s="601"/>
      <x:c r="I85" s="605"/>
      <x:c r="J85" s="605"/>
      <x:c r="K85" s="605"/>
      <x:c r="L85" s="601"/>
      <x:c r="M85" s="601"/>
    </x:row>
    <x:row r="86">
      <x:c r="A86" s="603"/>
      <x:c r="B86" s="603"/>
      <x:c r="C86" s="605"/>
      <x:c r="D86" s="601"/>
      <x:c r="E86" s="605"/>
      <x:c r="F86" s="605"/>
      <x:c r="G86" s="607"/>
      <x:c r="H86" s="601"/>
      <x:c r="I86" s="605"/>
      <x:c r="J86" s="605"/>
      <x:c r="K86" s="605"/>
      <x:c r="L86" s="601"/>
      <x:c r="M86" s="601"/>
    </x:row>
    <x:row r="87">
      <x:c r="A87" s="603"/>
      <x:c r="B87" s="603"/>
      <x:c r="C87" s="605"/>
      <x:c r="D87" s="601"/>
      <x:c r="E87" s="605"/>
      <x:c r="F87" s="605"/>
      <x:c r="G87" s="607"/>
      <x:c r="H87" s="601"/>
      <x:c r="I87" s="605"/>
      <x:c r="J87" s="605"/>
      <x:c r="K87" s="605"/>
      <x:c r="L87" s="601"/>
      <x:c r="M87" s="601"/>
    </x:row>
    <x:row r="88">
      <x:c r="A88" s="603"/>
      <x:c r="B88" s="603"/>
      <x:c r="C88" s="605"/>
      <x:c r="D88" s="601"/>
      <x:c r="E88" s="605"/>
      <x:c r="F88" s="605"/>
      <x:c r="G88" s="607"/>
      <x:c r="H88" s="601"/>
      <x:c r="I88" s="605"/>
      <x:c r="J88" s="605"/>
      <x:c r="K88" s="605"/>
      <x:c r="L88" s="601"/>
      <x:c r="M88" s="601"/>
    </x:row>
    <x:row r="89">
      <x:c r="A89" s="603"/>
      <x:c r="B89" s="603"/>
      <x:c r="C89" s="605"/>
      <x:c r="D89" s="601"/>
      <x:c r="E89" s="605"/>
      <x:c r="F89" s="605"/>
      <x:c r="G89" s="607"/>
      <x:c r="H89" s="601"/>
      <x:c r="I89" s="605"/>
      <x:c r="J89" s="605"/>
      <x:c r="K89" s="605"/>
      <x:c r="L89" s="601"/>
      <x:c r="M89" s="601"/>
    </x:row>
    <x:row r="90">
      <x:c r="A90" s="603"/>
      <x:c r="B90" s="603"/>
      <x:c r="C90" s="605"/>
      <x:c r="D90" s="601"/>
      <x:c r="E90" s="605"/>
      <x:c r="F90" s="605"/>
      <x:c r="G90" s="607"/>
      <x:c r="H90" s="601"/>
      <x:c r="I90" s="605"/>
      <x:c r="J90" s="605"/>
      <x:c r="K90" s="605"/>
      <x:c r="L90" s="601"/>
      <x:c r="M90" s="601"/>
    </x:row>
    <x:row r="91">
      <x:c r="A91" s="603"/>
      <x:c r="B91" s="603"/>
      <x:c r="C91" s="605"/>
      <x:c r="D91" s="601"/>
      <x:c r="E91" s="605"/>
      <x:c r="F91" s="605"/>
      <x:c r="G91" s="607"/>
      <x:c r="H91" s="601"/>
      <x:c r="I91" s="605"/>
      <x:c r="J91" s="605"/>
      <x:c r="K91" s="605"/>
      <x:c r="L91" s="601"/>
      <x:c r="M91" s="601"/>
    </x:row>
    <x:row r="92">
      <x:c r="A92" s="603"/>
      <x:c r="B92" s="603"/>
      <x:c r="C92" s="605"/>
      <x:c r="D92" s="601"/>
      <x:c r="E92" s="605"/>
      <x:c r="F92" s="605"/>
      <x:c r="G92" s="607"/>
      <x:c r="H92" s="601"/>
      <x:c r="I92" s="605"/>
      <x:c r="J92" s="605"/>
      <x:c r="K92" s="605"/>
      <x:c r="L92" s="601"/>
      <x:c r="M92" s="601"/>
    </x:row>
    <x:row r="93">
      <x:c r="A93" s="603"/>
      <x:c r="B93" s="603"/>
      <x:c r="C93" s="605"/>
      <x:c r="D93" s="601"/>
      <x:c r="E93" s="605"/>
      <x:c r="F93" s="605"/>
      <x:c r="G93" s="607"/>
      <x:c r="H93" s="601"/>
      <x:c r="I93" s="605"/>
      <x:c r="J93" s="605"/>
      <x:c r="K93" s="605"/>
      <x:c r="L93" s="601"/>
      <x:c r="M93" s="601"/>
    </x:row>
    <x:row r="94">
      <x:c r="A94" s="603"/>
      <x:c r="B94" s="603"/>
      <x:c r="C94" s="605"/>
      <x:c r="D94" s="601"/>
      <x:c r="E94" s="605"/>
      <x:c r="F94" s="605"/>
      <x:c r="G94" s="607"/>
      <x:c r="H94" s="601"/>
      <x:c r="I94" s="605"/>
      <x:c r="J94" s="605"/>
      <x:c r="K94" s="605"/>
      <x:c r="L94" s="601"/>
      <x:c r="M94" s="601"/>
    </x:row>
    <x:row r="95">
      <x:c r="A95" s="603"/>
      <x:c r="B95" s="603"/>
      <x:c r="C95" s="605"/>
      <x:c r="D95" s="601"/>
      <x:c r="E95" s="605"/>
      <x:c r="F95" s="605"/>
      <x:c r="G95" s="607"/>
      <x:c r="H95" s="601"/>
      <x:c r="I95" s="605"/>
      <x:c r="J95" s="605"/>
      <x:c r="K95" s="605"/>
      <x:c r="L95" s="601"/>
      <x:c r="M95" s="601"/>
    </x:row>
    <x:row r="96">
      <x:c r="A96" s="603"/>
      <x:c r="B96" s="603"/>
      <x:c r="C96" s="605"/>
      <x:c r="D96" s="601"/>
      <x:c r="E96" s="605"/>
      <x:c r="F96" s="605"/>
      <x:c r="G96" s="607"/>
      <x:c r="H96" s="601"/>
      <x:c r="I96" s="605"/>
      <x:c r="J96" s="605"/>
      <x:c r="K96" s="605"/>
      <x:c r="L96" s="601"/>
      <x:c r="M96" s="601"/>
    </x:row>
    <x:row r="97">
      <x:c r="A97" s="603"/>
      <x:c r="B97" s="603"/>
      <x:c r="C97" s="605"/>
      <x:c r="D97" s="601"/>
      <x:c r="E97" s="605"/>
      <x:c r="F97" s="605"/>
      <x:c r="G97" s="607"/>
      <x:c r="H97" s="601"/>
      <x:c r="I97" s="605"/>
      <x:c r="J97" s="605"/>
      <x:c r="K97" s="605"/>
      <x:c r="L97" s="601"/>
      <x:c r="M97" s="601"/>
    </x:row>
    <x:row r="98">
      <x:c r="A98" s="603"/>
      <x:c r="B98" s="603"/>
      <x:c r="C98" s="605"/>
      <x:c r="D98" s="601"/>
      <x:c r="E98" s="605"/>
      <x:c r="F98" s="605"/>
      <x:c r="G98" s="607"/>
      <x:c r="H98" s="601"/>
      <x:c r="I98" s="605"/>
      <x:c r="J98" s="605"/>
      <x:c r="K98" s="605"/>
      <x:c r="L98" s="601"/>
      <x:c r="M98" s="601"/>
    </x:row>
    <x:row r="99">
      <x:c r="A99" s="603"/>
      <x:c r="B99" s="603"/>
      <x:c r="C99" s="605"/>
      <x:c r="D99" s="601"/>
      <x:c r="E99" s="605"/>
      <x:c r="F99" s="605"/>
      <x:c r="G99" s="607"/>
      <x:c r="H99" s="601"/>
      <x:c r="I99" s="605"/>
      <x:c r="J99" s="605"/>
      <x:c r="K99" s="605"/>
      <x:c r="L99" s="601"/>
      <x:c r="M99" s="601"/>
    </x:row>
    <x:row r="100">
      <x:c r="A100" s="603"/>
      <x:c r="B100" s="603"/>
      <x:c r="C100" s="605"/>
      <x:c r="D100" s="601"/>
      <x:c r="E100" s="605"/>
      <x:c r="F100" s="605"/>
      <x:c r="G100" s="607"/>
      <x:c r="H100" s="601"/>
      <x:c r="I100" s="605"/>
      <x:c r="J100" s="605"/>
      <x:c r="K100" s="605"/>
      <x:c r="L100" s="601"/>
      <x:c r="M100" s="601"/>
    </x:row>
    <x:row r="101">
      <x:c r="A101" s="603"/>
      <x:c r="B101" s="603"/>
      <x:c r="C101" s="605"/>
      <x:c r="D101" s="601"/>
      <x:c r="E101" s="605"/>
      <x:c r="F101" s="605"/>
      <x:c r="G101" s="607"/>
      <x:c r="H101" s="601"/>
      <x:c r="I101" s="605"/>
      <x:c r="J101" s="605"/>
      <x:c r="K101" s="605"/>
      <x:c r="L101" s="601"/>
      <x:c r="M101" s="601"/>
    </x:row>
    <x:row r="102">
      <x:c r="A102" s="603"/>
      <x:c r="B102" s="603"/>
      <x:c r="C102" s="605"/>
      <x:c r="D102" s="601"/>
      <x:c r="E102" s="605"/>
      <x:c r="F102" s="605"/>
      <x:c r="G102" s="607"/>
      <x:c r="H102" s="601"/>
      <x:c r="I102" s="605"/>
      <x:c r="J102" s="605"/>
      <x:c r="K102" s="605"/>
      <x:c r="L102" s="601"/>
      <x:c r="M102" s="601"/>
    </x:row>
    <x:row r="103">
      <x:c r="A103" s="603"/>
      <x:c r="B103" s="603"/>
      <x:c r="C103" s="605"/>
      <x:c r="D103" s="601"/>
      <x:c r="E103" s="605"/>
      <x:c r="F103" s="605"/>
      <x:c r="G103" s="607"/>
      <x:c r="H103" s="601"/>
      <x:c r="I103" s="605"/>
      <x:c r="J103" s="605"/>
      <x:c r="K103" s="605"/>
      <x:c r="L103" s="601"/>
      <x:c r="M103" s="601"/>
    </x:row>
    <x:row r="104">
      <x:c r="A104" s="603"/>
      <x:c r="B104" s="603"/>
      <x:c r="C104" s="605"/>
      <x:c r="D104" s="601"/>
      <x:c r="E104" s="605"/>
      <x:c r="F104" s="605"/>
      <x:c r="G104" s="607"/>
      <x:c r="H104" s="601"/>
      <x:c r="I104" s="605"/>
      <x:c r="J104" s="605"/>
      <x:c r="K104" s="605"/>
      <x:c r="L104" s="601"/>
      <x:c r="M104" s="601"/>
    </x:row>
    <x:row r="105">
      <x:c r="A105" s="603"/>
      <x:c r="B105" s="603"/>
      <x:c r="C105" s="605"/>
      <x:c r="D105" s="601"/>
      <x:c r="E105" s="605"/>
      <x:c r="F105" s="605"/>
      <x:c r="G105" s="607"/>
      <x:c r="H105" s="601"/>
      <x:c r="I105" s="605"/>
      <x:c r="J105" s="605"/>
      <x:c r="K105" s="605"/>
      <x:c r="L105" s="601"/>
      <x:c r="M105" s="601"/>
    </x:row>
    <x:row r="106">
      <x:c r="A106" s="603"/>
      <x:c r="B106" s="603"/>
      <x:c r="C106" s="605"/>
      <x:c r="D106" s="601"/>
      <x:c r="E106" s="605"/>
      <x:c r="F106" s="605"/>
      <x:c r="G106" s="607"/>
      <x:c r="H106" s="601"/>
      <x:c r="I106" s="605"/>
      <x:c r="J106" s="605"/>
      <x:c r="K106" s="605"/>
      <x:c r="L106" s="601"/>
      <x:c r="M106" s="601"/>
    </x:row>
    <x:row r="107">
      <x:c r="A107" s="603"/>
      <x:c r="B107" s="603"/>
      <x:c r="C107" s="605"/>
      <x:c r="D107" s="601"/>
      <x:c r="E107" s="605"/>
      <x:c r="F107" s="605"/>
      <x:c r="G107" s="607"/>
      <x:c r="H107" s="601"/>
      <x:c r="I107" s="605"/>
      <x:c r="J107" s="605"/>
      <x:c r="K107" s="605"/>
      <x:c r="L107" s="601"/>
      <x:c r="M107" s="601"/>
    </x:row>
    <x:row r="108">
      <x:c r="A108" s="603"/>
      <x:c r="B108" s="603"/>
      <x:c r="C108" s="605"/>
      <x:c r="D108" s="601"/>
      <x:c r="E108" s="605"/>
      <x:c r="F108" s="605"/>
      <x:c r="G108" s="607"/>
      <x:c r="H108" s="601"/>
      <x:c r="I108" s="605"/>
      <x:c r="J108" s="605"/>
      <x:c r="K108" s="605"/>
      <x:c r="L108" s="601"/>
      <x:c r="M108" s="601"/>
    </x:row>
    <x:row r="109">
      <x:c r="A109" s="603"/>
      <x:c r="B109" s="603"/>
      <x:c r="C109" s="605"/>
      <x:c r="D109" s="601"/>
      <x:c r="E109" s="605"/>
      <x:c r="F109" s="605"/>
      <x:c r="G109" s="607"/>
      <x:c r="H109" s="601"/>
      <x:c r="I109" s="605"/>
      <x:c r="J109" s="605"/>
      <x:c r="K109" s="605"/>
      <x:c r="L109" s="601"/>
      <x:c r="M109" s="601"/>
    </x:row>
    <x:row r="110">
      <x:c r="A110" s="603"/>
      <x:c r="B110" s="603"/>
      <x:c r="C110" s="605"/>
      <x:c r="D110" s="601"/>
      <x:c r="E110" s="605"/>
      <x:c r="F110" s="605"/>
      <x:c r="G110" s="607"/>
      <x:c r="H110" s="601"/>
      <x:c r="I110" s="605"/>
      <x:c r="J110" s="605"/>
      <x:c r="K110" s="605"/>
      <x:c r="L110" s="601"/>
      <x:c r="M110" s="601"/>
    </x:row>
    <x:row r="111">
      <x:c r="A111" s="603"/>
      <x:c r="B111" s="603"/>
      <x:c r="C111" s="605"/>
      <x:c r="D111" s="601"/>
      <x:c r="E111" s="605"/>
      <x:c r="F111" s="605"/>
      <x:c r="G111" s="607"/>
      <x:c r="H111" s="601"/>
      <x:c r="I111" s="605"/>
      <x:c r="J111" s="605"/>
      <x:c r="K111" s="605"/>
      <x:c r="L111" s="601"/>
      <x:c r="M111" s="601"/>
    </x:row>
    <x:row r="112">
      <x:c r="A112" s="603"/>
      <x:c r="B112" s="603"/>
      <x:c r="C112" s="605"/>
      <x:c r="D112" s="601"/>
      <x:c r="E112" s="605"/>
      <x:c r="F112" s="605"/>
      <x:c r="G112" s="607"/>
      <x:c r="H112" s="601"/>
      <x:c r="I112" s="605"/>
      <x:c r="J112" s="605"/>
      <x:c r="K112" s="605"/>
      <x:c r="L112" s="601"/>
      <x:c r="M112" s="601"/>
    </x:row>
    <x:row r="113">
      <x:c r="A113" s="603"/>
      <x:c r="B113" s="603"/>
      <x:c r="C113" s="605"/>
      <x:c r="D113" s="601"/>
      <x:c r="E113" s="605"/>
      <x:c r="F113" s="605"/>
      <x:c r="G113" s="607"/>
      <x:c r="H113" s="601"/>
      <x:c r="I113" s="605"/>
      <x:c r="J113" s="605"/>
      <x:c r="K113" s="605"/>
      <x:c r="L113" s="601"/>
      <x:c r="M113" s="601"/>
    </x:row>
    <x:row r="114">
      <x:c r="A114" s="603"/>
      <x:c r="B114" s="603"/>
      <x:c r="C114" s="605"/>
      <x:c r="D114" s="601"/>
      <x:c r="E114" s="605"/>
      <x:c r="F114" s="605"/>
      <x:c r="G114" s="607"/>
      <x:c r="H114" s="601"/>
      <x:c r="I114" s="605"/>
      <x:c r="J114" s="605"/>
      <x:c r="K114" s="605"/>
      <x:c r="L114" s="601"/>
      <x:c r="M114" s="601"/>
    </x:row>
    <x:row r="115">
      <x:c r="A115" s="603"/>
      <x:c r="B115" s="603"/>
      <x:c r="C115" s="605"/>
      <x:c r="D115" s="601"/>
      <x:c r="E115" s="605"/>
      <x:c r="F115" s="605"/>
      <x:c r="G115" s="607"/>
      <x:c r="H115" s="601"/>
      <x:c r="I115" s="605"/>
      <x:c r="J115" s="605"/>
      <x:c r="K115" s="605"/>
      <x:c r="L115" s="601"/>
      <x:c r="M115" s="601"/>
    </x:row>
    <x:row r="116">
      <x:c r="A116" s="603"/>
      <x:c r="B116" s="603"/>
      <x:c r="C116" s="605"/>
      <x:c r="D116" s="601"/>
      <x:c r="E116" s="605"/>
      <x:c r="F116" s="605"/>
      <x:c r="G116" s="607"/>
      <x:c r="H116" s="601"/>
      <x:c r="I116" s="605"/>
      <x:c r="J116" s="605"/>
      <x:c r="K116" s="605"/>
      <x:c r="L116" s="601"/>
      <x:c r="M116" s="601"/>
    </x:row>
    <x:row r="117">
      <x:c r="A117" s="603"/>
      <x:c r="B117" s="603"/>
      <x:c r="C117" s="605"/>
      <x:c r="D117" s="601"/>
      <x:c r="E117" s="605"/>
      <x:c r="F117" s="605"/>
      <x:c r="G117" s="607"/>
      <x:c r="H117" s="601"/>
      <x:c r="I117" s="605"/>
      <x:c r="J117" s="605"/>
      <x:c r="K117" s="605"/>
      <x:c r="L117" s="601"/>
      <x:c r="M117" s="601"/>
    </x:row>
    <x:row r="118">
      <x:c r="A118" s="603"/>
      <x:c r="B118" s="603"/>
      <x:c r="C118" s="605"/>
      <x:c r="D118" s="601"/>
      <x:c r="E118" s="605"/>
      <x:c r="F118" s="605"/>
      <x:c r="G118" s="607"/>
      <x:c r="H118" s="601"/>
      <x:c r="I118" s="605"/>
      <x:c r="J118" s="605"/>
      <x:c r="K118" s="605"/>
      <x:c r="L118" s="601"/>
      <x:c r="M118" s="601"/>
    </x:row>
    <x:row r="119">
      <x:c r="A119" s="603"/>
      <x:c r="B119" s="603"/>
      <x:c r="C119" s="605"/>
      <x:c r="D119" s="601"/>
      <x:c r="E119" s="605"/>
      <x:c r="F119" s="605"/>
      <x:c r="G119" s="607"/>
      <x:c r="H119" s="601"/>
      <x:c r="I119" s="605"/>
      <x:c r="J119" s="605"/>
      <x:c r="K119" s="605"/>
      <x:c r="L119" s="601"/>
      <x:c r="M119" s="601"/>
    </x:row>
    <x:row r="120">
      <x:c r="A120" s="603"/>
      <x:c r="B120" s="603"/>
      <x:c r="C120" s="605"/>
      <x:c r="D120" s="601"/>
      <x:c r="E120" s="605"/>
      <x:c r="F120" s="605"/>
      <x:c r="G120" s="607"/>
      <x:c r="H120" s="601"/>
      <x:c r="I120" s="605"/>
      <x:c r="J120" s="605"/>
      <x:c r="K120" s="605"/>
      <x:c r="L120" s="601"/>
      <x:c r="M120" s="601"/>
    </x:row>
    <x:row r="121">
      <x:c r="A121" s="603"/>
      <x:c r="B121" s="603"/>
      <x:c r="C121" s="605"/>
      <x:c r="D121" s="601"/>
      <x:c r="E121" s="605"/>
      <x:c r="F121" s="605"/>
      <x:c r="G121" s="607"/>
      <x:c r="H121" s="601"/>
      <x:c r="I121" s="605"/>
      <x:c r="J121" s="605"/>
      <x:c r="K121" s="605"/>
      <x:c r="L121" s="601"/>
      <x:c r="M121" s="601"/>
    </x:row>
    <x:row r="122">
      <x:c r="A122" s="603"/>
      <x:c r="B122" s="603"/>
      <x:c r="C122" s="605"/>
      <x:c r="D122" s="601"/>
      <x:c r="E122" s="605"/>
      <x:c r="F122" s="605"/>
      <x:c r="G122" s="607"/>
      <x:c r="H122" s="601"/>
      <x:c r="I122" s="605"/>
      <x:c r="J122" s="605"/>
      <x:c r="K122" s="605"/>
      <x:c r="L122" s="601"/>
      <x:c r="M122" s="601"/>
    </x:row>
    <x:row r="123">
      <x:c r="A123" s="603"/>
      <x:c r="B123" s="603"/>
      <x:c r="C123" s="605"/>
      <x:c r="D123" s="601"/>
      <x:c r="E123" s="605"/>
      <x:c r="F123" s="605"/>
      <x:c r="G123" s="607"/>
      <x:c r="H123" s="601"/>
      <x:c r="I123" s="605"/>
      <x:c r="J123" s="605"/>
      <x:c r="K123" s="605"/>
      <x:c r="L123" s="601"/>
      <x:c r="M123" s="601"/>
    </x:row>
    <x:row r="124">
      <x:c r="A124" s="603"/>
      <x:c r="B124" s="603"/>
      <x:c r="C124" s="605"/>
      <x:c r="D124" s="601"/>
      <x:c r="E124" s="605"/>
      <x:c r="F124" s="605"/>
      <x:c r="G124" s="607"/>
      <x:c r="H124" s="601"/>
      <x:c r="I124" s="605"/>
      <x:c r="J124" s="605"/>
      <x:c r="K124" s="605"/>
      <x:c r="L124" s="601"/>
      <x:c r="M124" s="601"/>
    </x:row>
    <x:row r="125">
      <x:c r="A125" s="603"/>
      <x:c r="B125" s="603"/>
      <x:c r="C125" s="605"/>
      <x:c r="D125" s="601"/>
      <x:c r="E125" s="605"/>
      <x:c r="F125" s="605"/>
      <x:c r="G125" s="607"/>
      <x:c r="H125" s="601"/>
      <x:c r="I125" s="605"/>
      <x:c r="J125" s="605"/>
      <x:c r="K125" s="605"/>
      <x:c r="L125" s="601"/>
      <x:c r="M125" s="601"/>
    </x:row>
    <x:row r="126">
      <x:c r="A126" s="603"/>
      <x:c r="B126" s="603"/>
      <x:c r="C126" s="605"/>
      <x:c r="D126" s="601"/>
      <x:c r="E126" s="605"/>
      <x:c r="F126" s="605"/>
      <x:c r="G126" s="607"/>
      <x:c r="H126" s="601"/>
      <x:c r="I126" s="605"/>
      <x:c r="J126" s="605"/>
      <x:c r="K126" s="605"/>
      <x:c r="L126" s="601"/>
      <x:c r="M126" s="601"/>
    </x:row>
    <x:row r="127">
      <x:c r="A127" s="603"/>
      <x:c r="B127" s="603"/>
      <x:c r="C127" s="605"/>
      <x:c r="D127" s="601"/>
      <x:c r="E127" s="605"/>
      <x:c r="F127" s="605"/>
      <x:c r="G127" s="607"/>
      <x:c r="H127" s="601"/>
      <x:c r="I127" s="605"/>
      <x:c r="J127" s="605"/>
      <x:c r="K127" s="605"/>
      <x:c r="L127" s="601"/>
      <x:c r="M127" s="601"/>
    </x:row>
    <x:row r="128">
      <x:c r="A128" s="603"/>
      <x:c r="B128" s="603"/>
      <x:c r="C128" s="605"/>
      <x:c r="D128" s="601"/>
      <x:c r="E128" s="605"/>
      <x:c r="F128" s="605"/>
      <x:c r="G128" s="607"/>
      <x:c r="H128" s="601"/>
      <x:c r="I128" s="605"/>
      <x:c r="J128" s="605"/>
      <x:c r="K128" s="605"/>
      <x:c r="L128" s="601"/>
      <x:c r="M128" s="601"/>
    </x:row>
    <x:row r="129">
      <x:c r="A129" s="603"/>
      <x:c r="B129" s="603"/>
      <x:c r="C129" s="605"/>
      <x:c r="D129" s="601"/>
      <x:c r="E129" s="605"/>
      <x:c r="F129" s="605"/>
      <x:c r="G129" s="607"/>
      <x:c r="H129" s="601"/>
      <x:c r="I129" s="605"/>
      <x:c r="J129" s="605"/>
      <x:c r="K129" s="605"/>
      <x:c r="L129" s="601"/>
      <x:c r="M129" s="601"/>
    </x:row>
    <x:row r="130">
      <x:c r="A130" s="603"/>
      <x:c r="B130" s="603"/>
      <x:c r="C130" s="605"/>
      <x:c r="D130" s="601"/>
      <x:c r="E130" s="605"/>
      <x:c r="F130" s="605"/>
      <x:c r="G130" s="607"/>
      <x:c r="H130" s="601"/>
      <x:c r="I130" s="605"/>
      <x:c r="J130" s="605"/>
      <x:c r="K130" s="605"/>
      <x:c r="L130" s="601"/>
      <x:c r="M130" s="601"/>
    </x:row>
    <x:row r="131">
      <x:c r="A131" s="603"/>
      <x:c r="B131" s="603"/>
      <x:c r="C131" s="605"/>
      <x:c r="D131" s="601"/>
      <x:c r="E131" s="605"/>
      <x:c r="F131" s="605"/>
      <x:c r="G131" s="607"/>
      <x:c r="H131" s="601"/>
      <x:c r="I131" s="605"/>
      <x:c r="J131" s="605"/>
      <x:c r="K131" s="605"/>
      <x:c r="L131" s="601"/>
      <x:c r="M131" s="601"/>
    </x:row>
    <x:row r="132">
      <x:c r="A132" s="603"/>
      <x:c r="B132" s="603"/>
      <x:c r="C132" s="605"/>
      <x:c r="D132" s="601"/>
      <x:c r="E132" s="605"/>
      <x:c r="F132" s="605"/>
      <x:c r="G132" s="607"/>
      <x:c r="H132" s="601"/>
      <x:c r="I132" s="605"/>
      <x:c r="J132" s="605"/>
      <x:c r="K132" s="605"/>
      <x:c r="L132" s="601"/>
      <x:c r="M132" s="601"/>
    </x:row>
    <x:row r="133">
      <x:c r="A133" s="603"/>
      <x:c r="B133" s="603"/>
      <x:c r="C133" s="605"/>
      <x:c r="D133" s="601"/>
      <x:c r="E133" s="605"/>
      <x:c r="F133" s="605"/>
      <x:c r="G133" s="607"/>
      <x:c r="H133" s="601"/>
      <x:c r="I133" s="605"/>
      <x:c r="J133" s="605"/>
      <x:c r="K133" s="605"/>
      <x:c r="L133" s="601"/>
      <x:c r="M133" s="601"/>
    </x:row>
    <x:row r="134">
      <x:c r="A134" s="603"/>
      <x:c r="B134" s="603"/>
      <x:c r="C134" s="605"/>
      <x:c r="D134" s="601"/>
      <x:c r="E134" s="605"/>
      <x:c r="F134" s="605"/>
      <x:c r="G134" s="607"/>
      <x:c r="H134" s="601"/>
      <x:c r="I134" s="605"/>
      <x:c r="J134" s="605"/>
      <x:c r="K134" s="605"/>
      <x:c r="L134" s="601"/>
      <x:c r="M134" s="601"/>
    </x:row>
    <x:row r="135">
      <x:c r="A135" s="603"/>
      <x:c r="B135" s="603"/>
      <x:c r="C135" s="605"/>
      <x:c r="D135" s="601"/>
      <x:c r="E135" s="605"/>
      <x:c r="F135" s="605"/>
      <x:c r="G135" s="607"/>
      <x:c r="H135" s="601"/>
      <x:c r="I135" s="605"/>
      <x:c r="J135" s="605"/>
      <x:c r="K135" s="605"/>
      <x:c r="L135" s="601"/>
      <x:c r="M135" s="601"/>
    </x:row>
    <x:row r="136">
      <x:c r="A136" s="603"/>
      <x:c r="B136" s="603"/>
      <x:c r="C136" s="605"/>
      <x:c r="D136" s="601"/>
      <x:c r="E136" s="605"/>
      <x:c r="F136" s="605"/>
      <x:c r="G136" s="607"/>
      <x:c r="H136" s="601"/>
      <x:c r="I136" s="605"/>
      <x:c r="J136" s="605"/>
      <x:c r="K136" s="605"/>
      <x:c r="L136" s="601"/>
      <x:c r="M136" s="601"/>
    </x:row>
    <x:row r="137">
      <x:c r="A137" s="603"/>
      <x:c r="B137" s="603"/>
      <x:c r="C137" s="605"/>
      <x:c r="D137" s="601"/>
      <x:c r="E137" s="605"/>
      <x:c r="F137" s="605"/>
      <x:c r="G137" s="607"/>
      <x:c r="H137" s="601"/>
      <x:c r="I137" s="605"/>
      <x:c r="J137" s="605"/>
      <x:c r="K137" s="605"/>
      <x:c r="L137" s="601"/>
      <x:c r="M137" s="601"/>
    </x:row>
    <x:row r="138">
      <x:c r="A138" s="603"/>
      <x:c r="B138" s="603"/>
      <x:c r="C138" s="605"/>
      <x:c r="D138" s="601"/>
      <x:c r="E138" s="605"/>
      <x:c r="F138" s="605"/>
      <x:c r="G138" s="607"/>
      <x:c r="H138" s="601"/>
      <x:c r="I138" s="605"/>
      <x:c r="J138" s="605"/>
      <x:c r="K138" s="605"/>
      <x:c r="L138" s="601"/>
      <x:c r="M138" s="601"/>
    </x:row>
    <x:row r="139">
      <x:c r="A139" s="603"/>
      <x:c r="B139" s="603"/>
      <x:c r="C139" s="605"/>
      <x:c r="D139" s="601"/>
      <x:c r="E139" s="605"/>
      <x:c r="F139" s="605"/>
      <x:c r="G139" s="607"/>
      <x:c r="H139" s="601"/>
      <x:c r="I139" s="605"/>
      <x:c r="J139" s="605"/>
      <x:c r="K139" s="605"/>
      <x:c r="L139" s="601"/>
      <x:c r="M139" s="601"/>
    </x:row>
    <x:row r="140">
      <x:c r="A140" s="603"/>
      <x:c r="B140" s="603"/>
      <x:c r="C140" s="605"/>
      <x:c r="D140" s="601"/>
      <x:c r="E140" s="605"/>
      <x:c r="F140" s="605"/>
      <x:c r="G140" s="607"/>
      <x:c r="H140" s="601"/>
      <x:c r="I140" s="605"/>
      <x:c r="J140" s="605"/>
      <x:c r="K140" s="605"/>
      <x:c r="L140" s="601"/>
      <x:c r="M140" s="601"/>
    </x:row>
    <x:row r="141">
      <x:c r="A141" s="603"/>
      <x:c r="B141" s="603"/>
      <x:c r="C141" s="605"/>
      <x:c r="D141" s="601"/>
      <x:c r="E141" s="605"/>
      <x:c r="F141" s="605"/>
      <x:c r="G141" s="607"/>
      <x:c r="H141" s="601"/>
      <x:c r="I141" s="605"/>
      <x:c r="J141" s="605"/>
      <x:c r="K141" s="605"/>
      <x:c r="L141" s="601"/>
      <x:c r="M141" s="601"/>
    </x:row>
    <x:row r="142">
      <x:c r="A142" s="603"/>
      <x:c r="B142" s="603"/>
      <x:c r="C142" s="605"/>
      <x:c r="D142" s="601"/>
      <x:c r="E142" s="605"/>
      <x:c r="F142" s="605"/>
      <x:c r="G142" s="607"/>
      <x:c r="H142" s="601"/>
      <x:c r="I142" s="605"/>
      <x:c r="J142" s="605"/>
      <x:c r="K142" s="605"/>
      <x:c r="L142" s="601"/>
      <x:c r="M142" s="601"/>
    </x:row>
    <x:row r="143">
      <x:c r="A143" s="603"/>
      <x:c r="B143" s="603"/>
      <x:c r="C143" s="605"/>
      <x:c r="D143" s="601"/>
      <x:c r="E143" s="605"/>
      <x:c r="F143" s="605"/>
      <x:c r="G143" s="607"/>
      <x:c r="H143" s="601"/>
      <x:c r="I143" s="605"/>
      <x:c r="J143" s="605"/>
      <x:c r="K143" s="605"/>
      <x:c r="L143" s="601"/>
      <x:c r="M143" s="601"/>
    </x:row>
    <x:row r="144">
      <x:c r="A144" s="603"/>
      <x:c r="B144" s="603"/>
      <x:c r="C144" s="605"/>
      <x:c r="D144" s="601"/>
      <x:c r="E144" s="605"/>
      <x:c r="F144" s="605"/>
      <x:c r="G144" s="607"/>
      <x:c r="H144" s="601"/>
      <x:c r="I144" s="605"/>
      <x:c r="J144" s="605"/>
      <x:c r="K144" s="605"/>
      <x:c r="L144" s="601"/>
      <x:c r="M144" s="601"/>
    </x:row>
    <x:row r="145">
      <x:c r="A145" s="603"/>
      <x:c r="B145" s="603"/>
      <x:c r="C145" s="605"/>
      <x:c r="D145" s="601"/>
      <x:c r="E145" s="605"/>
      <x:c r="F145" s="605"/>
      <x:c r="G145" s="607"/>
      <x:c r="H145" s="601"/>
      <x:c r="I145" s="605"/>
      <x:c r="J145" s="605"/>
      <x:c r="K145" s="605"/>
      <x:c r="L145" s="601"/>
      <x:c r="M145" s="601"/>
    </x:row>
    <x:row r="146">
      <x:c r="A146" s="603"/>
      <x:c r="B146" s="603"/>
      <x:c r="C146" s="605"/>
      <x:c r="D146" s="601"/>
      <x:c r="E146" s="605"/>
      <x:c r="F146" s="605"/>
      <x:c r="G146" s="607"/>
      <x:c r="H146" s="601"/>
      <x:c r="I146" s="605"/>
      <x:c r="J146" s="605"/>
      <x:c r="K146" s="605"/>
      <x:c r="L146" s="601"/>
      <x:c r="M146" s="601"/>
    </x:row>
    <x:row r="147">
      <x:c r="A147" s="603"/>
      <x:c r="B147" s="603"/>
      <x:c r="C147" s="605"/>
      <x:c r="D147" s="601"/>
      <x:c r="E147" s="605"/>
      <x:c r="F147" s="605"/>
      <x:c r="G147" s="607"/>
      <x:c r="H147" s="601"/>
      <x:c r="I147" s="605"/>
      <x:c r="J147" s="605"/>
      <x:c r="K147" s="605"/>
      <x:c r="L147" s="601"/>
      <x:c r="M147" s="601"/>
    </x:row>
    <x:row r="148">
      <x:c r="A148" s="603"/>
      <x:c r="B148" s="603"/>
      <x:c r="C148" s="605"/>
      <x:c r="D148" s="601"/>
      <x:c r="E148" s="605"/>
      <x:c r="F148" s="605"/>
      <x:c r="G148" s="607"/>
      <x:c r="H148" s="601"/>
      <x:c r="I148" s="605"/>
      <x:c r="J148" s="605"/>
      <x:c r="K148" s="605"/>
      <x:c r="L148" s="601"/>
      <x:c r="M148" s="601"/>
    </x:row>
    <x:row r="149">
      <x:c r="A149" s="603"/>
      <x:c r="B149" s="603"/>
      <x:c r="C149" s="605"/>
      <x:c r="D149" s="601"/>
      <x:c r="E149" s="605"/>
      <x:c r="F149" s="605"/>
      <x:c r="G149" s="607"/>
      <x:c r="H149" s="601"/>
      <x:c r="I149" s="605"/>
      <x:c r="J149" s="605"/>
      <x:c r="K149" s="605"/>
      <x:c r="L149" s="601"/>
      <x:c r="M149" s="601"/>
    </x:row>
    <x:row r="150">
      <x:c r="A150" s="603"/>
      <x:c r="B150" s="603"/>
      <x:c r="C150" s="605"/>
      <x:c r="D150" s="601"/>
      <x:c r="E150" s="605"/>
      <x:c r="F150" s="605"/>
      <x:c r="G150" s="607"/>
      <x:c r="H150" s="601"/>
      <x:c r="I150" s="605"/>
      <x:c r="J150" s="605"/>
      <x:c r="K150" s="605"/>
      <x:c r="L150" s="601"/>
      <x:c r="M150" s="601"/>
    </x:row>
    <x:row r="151">
      <x:c r="A151" s="603"/>
      <x:c r="B151" s="603"/>
      <x:c r="C151" s="605"/>
      <x:c r="D151" s="601"/>
      <x:c r="E151" s="605"/>
      <x:c r="F151" s="605"/>
      <x:c r="G151" s="607"/>
      <x:c r="H151" s="601"/>
      <x:c r="I151" s="605"/>
      <x:c r="J151" s="605"/>
      <x:c r="K151" s="605"/>
      <x:c r="L151" s="601"/>
      <x:c r="M151" s="601"/>
    </x:row>
    <x:row r="152">
      <x:c r="A152" s="603"/>
      <x:c r="B152" s="603"/>
      <x:c r="C152" s="605"/>
      <x:c r="D152" s="601"/>
      <x:c r="E152" s="605"/>
      <x:c r="F152" s="605"/>
      <x:c r="G152" s="607"/>
      <x:c r="H152" s="601"/>
      <x:c r="I152" s="605"/>
      <x:c r="J152" s="605"/>
      <x:c r="K152" s="605"/>
      <x:c r="L152" s="601"/>
      <x:c r="M152" s="601"/>
    </x:row>
    <x:row r="153">
      <x:c r="A153" s="603"/>
      <x:c r="B153" s="603"/>
      <x:c r="C153" s="605"/>
      <x:c r="D153" s="601"/>
      <x:c r="E153" s="605"/>
      <x:c r="F153" s="605"/>
      <x:c r="G153" s="607"/>
      <x:c r="H153" s="601"/>
      <x:c r="I153" s="605"/>
      <x:c r="J153" s="605"/>
      <x:c r="K153" s="605"/>
      <x:c r="L153" s="601"/>
      <x:c r="M153" s="601"/>
    </x:row>
    <x:row r="154">
      <x:c r="A154" s="603"/>
      <x:c r="B154" s="603"/>
      <x:c r="C154" s="605"/>
      <x:c r="D154" s="601"/>
      <x:c r="E154" s="605"/>
      <x:c r="F154" s="605"/>
      <x:c r="G154" s="607"/>
      <x:c r="H154" s="601"/>
      <x:c r="I154" s="605"/>
      <x:c r="J154" s="605"/>
      <x:c r="K154" s="605"/>
      <x:c r="L154" s="601"/>
      <x:c r="M154" s="601"/>
    </x:row>
    <x:row r="155">
      <x:c r="A155" s="603"/>
      <x:c r="B155" s="603"/>
      <x:c r="C155" s="605"/>
      <x:c r="D155" s="601"/>
      <x:c r="E155" s="605"/>
      <x:c r="F155" s="605"/>
      <x:c r="G155" s="607"/>
      <x:c r="H155" s="601"/>
      <x:c r="I155" s="605"/>
      <x:c r="J155" s="605"/>
      <x:c r="K155" s="605"/>
      <x:c r="L155" s="601"/>
      <x:c r="M155" s="601"/>
    </x:row>
    <x:row r="156">
      <x:c r="A156" s="603"/>
      <x:c r="B156" s="603"/>
      <x:c r="C156" s="605"/>
      <x:c r="D156" s="601"/>
      <x:c r="E156" s="605"/>
      <x:c r="F156" s="605"/>
      <x:c r="G156" s="607"/>
      <x:c r="H156" s="601"/>
      <x:c r="I156" s="605"/>
      <x:c r="J156" s="605"/>
      <x:c r="K156" s="605"/>
      <x:c r="L156" s="601"/>
      <x:c r="M156" s="601"/>
    </x:row>
    <x:row r="157">
      <x:c r="A157" s="603"/>
      <x:c r="B157" s="603"/>
      <x:c r="C157" s="605"/>
      <x:c r="D157" s="601"/>
      <x:c r="E157" s="605"/>
      <x:c r="F157" s="605"/>
      <x:c r="G157" s="607"/>
      <x:c r="H157" s="601"/>
      <x:c r="I157" s="605"/>
      <x:c r="J157" s="605"/>
      <x:c r="K157" s="605"/>
      <x:c r="L157" s="601"/>
      <x:c r="M157" s="601"/>
    </x:row>
    <x:row r="158">
      <x:c r="A158" s="603"/>
      <x:c r="B158" s="603"/>
      <x:c r="C158" s="605"/>
      <x:c r="D158" s="601"/>
      <x:c r="E158" s="605"/>
      <x:c r="F158" s="605"/>
      <x:c r="G158" s="607"/>
      <x:c r="H158" s="601"/>
      <x:c r="I158" s="605"/>
      <x:c r="J158" s="605"/>
      <x:c r="K158" s="605"/>
      <x:c r="L158" s="601"/>
      <x:c r="M158" s="601"/>
    </x:row>
    <x:row r="159">
      <x:c r="A159" s="603"/>
      <x:c r="B159" s="603"/>
      <x:c r="C159" s="605"/>
      <x:c r="D159" s="601"/>
      <x:c r="E159" s="605"/>
      <x:c r="F159" s="605"/>
      <x:c r="G159" s="607"/>
      <x:c r="H159" s="601"/>
      <x:c r="I159" s="605"/>
      <x:c r="J159" s="605"/>
      <x:c r="K159" s="605"/>
      <x:c r="L159" s="601"/>
      <x:c r="M159" s="601"/>
    </x:row>
    <x:row r="160">
      <x:c r="A160" s="603"/>
      <x:c r="B160" s="603"/>
      <x:c r="C160" s="605"/>
      <x:c r="D160" s="601"/>
      <x:c r="E160" s="605"/>
      <x:c r="F160" s="605"/>
      <x:c r="G160" s="607"/>
      <x:c r="H160" s="601"/>
      <x:c r="I160" s="605"/>
      <x:c r="J160" s="605"/>
      <x:c r="K160" s="605"/>
      <x:c r="L160" s="601"/>
      <x:c r="M160" s="601"/>
    </x:row>
    <x:row r="161">
      <x:c r="A161" s="603"/>
      <x:c r="B161" s="603"/>
      <x:c r="C161" s="605"/>
      <x:c r="D161" s="601"/>
      <x:c r="E161" s="605"/>
      <x:c r="F161" s="605"/>
      <x:c r="G161" s="607"/>
      <x:c r="H161" s="601"/>
      <x:c r="I161" s="605"/>
      <x:c r="J161" s="605"/>
      <x:c r="K161" s="605"/>
      <x:c r="L161" s="601"/>
      <x:c r="M161" s="601"/>
    </x:row>
    <x:row r="162">
      <x:c r="A162" s="603"/>
      <x:c r="B162" s="603"/>
      <x:c r="C162" s="605"/>
      <x:c r="D162" s="601"/>
      <x:c r="E162" s="605"/>
      <x:c r="F162" s="605"/>
      <x:c r="G162" s="607"/>
      <x:c r="H162" s="601"/>
      <x:c r="I162" s="605"/>
      <x:c r="J162" s="605"/>
      <x:c r="K162" s="605"/>
      <x:c r="L162" s="601"/>
      <x:c r="M162" s="601"/>
    </x:row>
    <x:row r="163">
      <x:c r="A163" s="603"/>
      <x:c r="B163" s="603"/>
      <x:c r="C163" s="605"/>
      <x:c r="D163" s="601"/>
      <x:c r="E163" s="605"/>
      <x:c r="F163" s="605"/>
      <x:c r="G163" s="607"/>
      <x:c r="H163" s="601"/>
      <x:c r="I163" s="605"/>
      <x:c r="J163" s="605"/>
      <x:c r="K163" s="605"/>
      <x:c r="L163" s="601"/>
      <x:c r="M163" s="601"/>
    </x:row>
    <x:row r="164">
      <x:c r="A164" s="603"/>
      <x:c r="B164" s="603"/>
      <x:c r="C164" s="605"/>
      <x:c r="D164" s="601"/>
      <x:c r="E164" s="605"/>
      <x:c r="F164" s="605"/>
      <x:c r="G164" s="607"/>
      <x:c r="H164" s="601"/>
      <x:c r="I164" s="605"/>
      <x:c r="J164" s="605"/>
      <x:c r="K164" s="605"/>
      <x:c r="L164" s="601"/>
      <x:c r="M164" s="601"/>
    </x:row>
    <x:row r="165">
      <x:c r="A165" s="603"/>
      <x:c r="B165" s="603"/>
      <x:c r="C165" s="605"/>
      <x:c r="D165" s="601"/>
      <x:c r="E165" s="605"/>
      <x:c r="F165" s="605"/>
      <x:c r="G165" s="607"/>
      <x:c r="H165" s="601"/>
      <x:c r="I165" s="605"/>
      <x:c r="J165" s="605"/>
      <x:c r="K165" s="605"/>
      <x:c r="L165" s="601"/>
      <x:c r="M165" s="601"/>
    </x:row>
    <x:row r="166">
      <x:c r="A166" s="603"/>
      <x:c r="B166" s="603"/>
      <x:c r="C166" s="605"/>
      <x:c r="D166" s="601"/>
      <x:c r="E166" s="605"/>
      <x:c r="F166" s="605"/>
      <x:c r="G166" s="607"/>
      <x:c r="H166" s="601"/>
      <x:c r="I166" s="605"/>
      <x:c r="J166" s="605"/>
      <x:c r="K166" s="605"/>
      <x:c r="L166" s="601"/>
      <x:c r="M166" s="601"/>
    </x:row>
    <x:row r="167">
      <x:c r="A167" s="603"/>
      <x:c r="B167" s="603"/>
      <x:c r="C167" s="605"/>
      <x:c r="D167" s="601"/>
      <x:c r="E167" s="605"/>
      <x:c r="F167" s="605"/>
      <x:c r="G167" s="607"/>
      <x:c r="H167" s="601"/>
      <x:c r="I167" s="605"/>
      <x:c r="J167" s="605"/>
      <x:c r="K167" s="605"/>
      <x:c r="L167" s="601"/>
      <x:c r="M167" s="601"/>
    </x:row>
    <x:row r="168">
      <x:c r="A168" s="603"/>
      <x:c r="B168" s="603"/>
      <x:c r="C168" s="605"/>
      <x:c r="D168" s="601"/>
      <x:c r="E168" s="605"/>
      <x:c r="F168" s="605"/>
      <x:c r="G168" s="607"/>
      <x:c r="H168" s="601"/>
      <x:c r="I168" s="605"/>
      <x:c r="J168" s="605"/>
      <x:c r="K168" s="605"/>
      <x:c r="L168" s="601"/>
      <x:c r="M168" s="601"/>
    </x:row>
    <x:row r="169">
      <x:c r="A169" s="603"/>
      <x:c r="B169" s="603"/>
      <x:c r="C169" s="605"/>
      <x:c r="D169" s="601"/>
      <x:c r="E169" s="605"/>
      <x:c r="F169" s="605"/>
      <x:c r="G169" s="607"/>
      <x:c r="H169" s="601"/>
      <x:c r="I169" s="605"/>
      <x:c r="J169" s="605"/>
      <x:c r="K169" s="605"/>
      <x:c r="L169" s="601"/>
      <x:c r="M169" s="601"/>
    </x:row>
    <x:row r="170">
      <x:c r="A170" s="603"/>
      <x:c r="B170" s="603"/>
      <x:c r="C170" s="605"/>
      <x:c r="D170" s="601"/>
      <x:c r="E170" s="605"/>
      <x:c r="F170" s="605"/>
      <x:c r="G170" s="607"/>
      <x:c r="H170" s="601"/>
      <x:c r="I170" s="605"/>
      <x:c r="J170" s="605"/>
      <x:c r="K170" s="605"/>
      <x:c r="L170" s="601"/>
      <x:c r="M170" s="601"/>
    </x:row>
    <x:row r="171">
      <x:c r="A171" s="603"/>
      <x:c r="B171" s="603"/>
      <x:c r="C171" s="605"/>
      <x:c r="D171" s="601"/>
      <x:c r="E171" s="605"/>
      <x:c r="F171" s="605"/>
      <x:c r="G171" s="607"/>
      <x:c r="H171" s="601"/>
      <x:c r="I171" s="605"/>
      <x:c r="J171" s="605"/>
      <x:c r="K171" s="605"/>
      <x:c r="L171" s="601"/>
      <x:c r="M171" s="601"/>
    </x:row>
    <x:row r="172">
      <x:c r="A172" s="603"/>
      <x:c r="B172" s="603"/>
      <x:c r="C172" s="605"/>
      <x:c r="D172" s="601"/>
      <x:c r="E172" s="605"/>
      <x:c r="F172" s="605"/>
      <x:c r="G172" s="607"/>
      <x:c r="H172" s="601"/>
      <x:c r="I172" s="605"/>
      <x:c r="J172" s="605"/>
      <x:c r="K172" s="605"/>
      <x:c r="L172" s="601"/>
      <x:c r="M172" s="601"/>
    </x:row>
    <x:row r="173">
      <x:c r="A173" s="603"/>
      <x:c r="B173" s="603"/>
      <x:c r="C173" s="605"/>
      <x:c r="D173" s="601"/>
      <x:c r="E173" s="605"/>
      <x:c r="F173" s="605"/>
      <x:c r="G173" s="607"/>
      <x:c r="H173" s="601"/>
      <x:c r="I173" s="605"/>
      <x:c r="J173" s="605"/>
      <x:c r="K173" s="605"/>
      <x:c r="L173" s="601"/>
      <x:c r="M173" s="601"/>
    </x:row>
    <x:row r="174">
      <x:c r="A174" s="603"/>
      <x:c r="B174" s="603"/>
      <x:c r="C174" s="605"/>
      <x:c r="D174" s="601"/>
      <x:c r="E174" s="605"/>
      <x:c r="F174" s="605"/>
      <x:c r="G174" s="607"/>
      <x:c r="H174" s="601"/>
      <x:c r="I174" s="605"/>
      <x:c r="J174" s="605"/>
      <x:c r="K174" s="605"/>
      <x:c r="L174" s="601"/>
      <x:c r="M174" s="601"/>
    </x:row>
    <x:row r="175">
      <x:c r="A175" s="603"/>
      <x:c r="B175" s="603"/>
      <x:c r="C175" s="605"/>
      <x:c r="D175" s="601"/>
      <x:c r="E175" s="605"/>
      <x:c r="F175" s="605"/>
      <x:c r="G175" s="607"/>
      <x:c r="H175" s="601"/>
      <x:c r="I175" s="605"/>
      <x:c r="J175" s="605"/>
      <x:c r="K175" s="605"/>
      <x:c r="L175" s="601"/>
      <x:c r="M175" s="601"/>
    </x:row>
    <x:row r="176">
      <x:c r="A176" s="603"/>
      <x:c r="B176" s="603"/>
      <x:c r="C176" s="605"/>
      <x:c r="D176" s="601"/>
      <x:c r="E176" s="605"/>
      <x:c r="F176" s="605"/>
      <x:c r="G176" s="607"/>
      <x:c r="H176" s="601"/>
      <x:c r="I176" s="605"/>
      <x:c r="J176" s="605"/>
      <x:c r="K176" s="605"/>
      <x:c r="L176" s="601"/>
      <x:c r="M176" s="601"/>
    </x:row>
    <x:row r="177">
      <x:c r="A177" s="603"/>
      <x:c r="B177" s="603"/>
      <x:c r="C177" s="605"/>
      <x:c r="D177" s="601"/>
      <x:c r="E177" s="605"/>
      <x:c r="F177" s="605"/>
      <x:c r="G177" s="607"/>
      <x:c r="H177" s="601"/>
      <x:c r="I177" s="605"/>
      <x:c r="J177" s="605"/>
      <x:c r="K177" s="605"/>
      <x:c r="L177" s="601"/>
      <x:c r="M177" s="601"/>
    </x:row>
    <x:row r="178">
      <x:c r="A178" s="603"/>
      <x:c r="B178" s="603"/>
      <x:c r="C178" s="605"/>
      <x:c r="D178" s="601"/>
      <x:c r="E178" s="605"/>
      <x:c r="F178" s="605"/>
      <x:c r="G178" s="607"/>
      <x:c r="H178" s="601"/>
      <x:c r="I178" s="605"/>
      <x:c r="J178" s="605"/>
      <x:c r="K178" s="605"/>
      <x:c r="L178" s="601"/>
      <x:c r="M178" s="601"/>
    </x:row>
    <x:row r="179">
      <x:c r="A179" s="603"/>
      <x:c r="B179" s="603"/>
      <x:c r="C179" s="605"/>
      <x:c r="D179" s="601"/>
      <x:c r="E179" s="605"/>
      <x:c r="F179" s="605"/>
      <x:c r="G179" s="607"/>
      <x:c r="H179" s="601"/>
      <x:c r="I179" s="605"/>
      <x:c r="J179" s="605"/>
      <x:c r="K179" s="605"/>
      <x:c r="L179" s="601"/>
      <x:c r="M179" s="601"/>
    </x:row>
    <x:row r="180">
      <x:c r="A180" s="603"/>
      <x:c r="B180" s="603"/>
      <x:c r="C180" s="605"/>
      <x:c r="D180" s="601"/>
      <x:c r="E180" s="605"/>
      <x:c r="F180" s="605"/>
      <x:c r="G180" s="607"/>
      <x:c r="H180" s="601"/>
      <x:c r="I180" s="605"/>
      <x:c r="J180" s="605"/>
      <x:c r="K180" s="605"/>
      <x:c r="L180" s="601"/>
      <x:c r="M180" s="601"/>
    </x:row>
    <x:row r="181">
      <x:c r="A181" s="603"/>
      <x:c r="B181" s="603"/>
      <x:c r="C181" s="605"/>
      <x:c r="D181" s="601"/>
      <x:c r="E181" s="605"/>
      <x:c r="F181" s="605"/>
      <x:c r="G181" s="607"/>
      <x:c r="H181" s="601"/>
      <x:c r="I181" s="605"/>
      <x:c r="J181" s="605"/>
      <x:c r="K181" s="605"/>
      <x:c r="L181" s="601"/>
      <x:c r="M181" s="601"/>
    </x:row>
    <x:row r="182">
      <x:c r="A182" s="603"/>
      <x:c r="B182" s="603"/>
      <x:c r="C182" s="605"/>
      <x:c r="D182" s="601"/>
      <x:c r="E182" s="605"/>
      <x:c r="F182" s="605"/>
      <x:c r="G182" s="607"/>
      <x:c r="H182" s="601"/>
      <x:c r="I182" s="605"/>
      <x:c r="J182" s="605"/>
      <x:c r="K182" s="605"/>
      <x:c r="L182" s="601"/>
      <x:c r="M182" s="601"/>
    </x:row>
    <x:row r="183">
      <x:c r="A183" s="603"/>
      <x:c r="B183" s="603"/>
      <x:c r="C183" s="605"/>
      <x:c r="D183" s="601"/>
      <x:c r="E183" s="605"/>
      <x:c r="F183" s="605"/>
      <x:c r="G183" s="607"/>
      <x:c r="H183" s="601"/>
      <x:c r="I183" s="605"/>
      <x:c r="J183" s="605"/>
      <x:c r="K183" s="605"/>
      <x:c r="L183" s="601"/>
      <x:c r="M183" s="601"/>
    </x:row>
    <x:row r="184">
      <x:c r="A184" s="603"/>
      <x:c r="B184" s="603"/>
      <x:c r="C184" s="605"/>
      <x:c r="D184" s="601"/>
      <x:c r="E184" s="605"/>
      <x:c r="F184" s="605"/>
      <x:c r="G184" s="607"/>
      <x:c r="H184" s="601"/>
      <x:c r="I184" s="605"/>
      <x:c r="J184" s="605"/>
      <x:c r="K184" s="605"/>
      <x:c r="L184" s="601"/>
      <x:c r="M184" s="601"/>
    </x:row>
    <x:row r="185">
      <x:c r="A185" s="603"/>
      <x:c r="B185" s="603"/>
      <x:c r="C185" s="605"/>
      <x:c r="D185" s="601"/>
      <x:c r="E185" s="605"/>
      <x:c r="F185" s="605"/>
      <x:c r="G185" s="607"/>
      <x:c r="H185" s="601"/>
      <x:c r="I185" s="605"/>
      <x:c r="J185" s="605"/>
      <x:c r="K185" s="605"/>
      <x:c r="L185" s="601"/>
      <x:c r="M185" s="601"/>
    </x:row>
    <x:row r="186">
      <x:c r="A186" s="603"/>
      <x:c r="B186" s="603"/>
      <x:c r="C186" s="605"/>
      <x:c r="D186" s="601"/>
      <x:c r="E186" s="605"/>
      <x:c r="F186" s="605"/>
      <x:c r="G186" s="607"/>
      <x:c r="H186" s="601"/>
      <x:c r="I186" s="605"/>
      <x:c r="J186" s="605"/>
      <x:c r="K186" s="605"/>
      <x:c r="L186" s="601"/>
      <x:c r="M186" s="601"/>
    </x:row>
    <x:row r="187">
      <x:c r="A187" s="603"/>
      <x:c r="B187" s="603"/>
      <x:c r="C187" s="605"/>
      <x:c r="D187" s="601"/>
      <x:c r="E187" s="605"/>
      <x:c r="F187" s="605"/>
      <x:c r="G187" s="607"/>
      <x:c r="H187" s="601"/>
      <x:c r="I187" s="605"/>
      <x:c r="J187" s="605"/>
      <x:c r="K187" s="605"/>
      <x:c r="L187" s="601"/>
      <x:c r="M187" s="601"/>
    </x:row>
    <x:row r="188">
      <x:c r="A188" s="603"/>
      <x:c r="B188" s="603"/>
      <x:c r="C188" s="605"/>
      <x:c r="D188" s="601"/>
      <x:c r="E188" s="605"/>
      <x:c r="F188" s="605"/>
      <x:c r="G188" s="607"/>
      <x:c r="H188" s="601"/>
      <x:c r="I188" s="605"/>
      <x:c r="J188" s="605"/>
      <x:c r="K188" s="605"/>
      <x:c r="L188" s="601"/>
      <x:c r="M188" s="601"/>
    </x:row>
    <x:row r="189">
      <x:c r="A189" s="603"/>
      <x:c r="B189" s="603"/>
      <x:c r="C189" s="605"/>
      <x:c r="D189" s="601"/>
      <x:c r="E189" s="605"/>
      <x:c r="F189" s="605"/>
      <x:c r="G189" s="607"/>
      <x:c r="H189" s="601"/>
      <x:c r="I189" s="605"/>
      <x:c r="J189" s="605"/>
      <x:c r="K189" s="605"/>
      <x:c r="L189" s="601"/>
      <x:c r="M189" s="601"/>
    </x:row>
    <x:row r="190">
      <x:c r="A190" s="603"/>
      <x:c r="B190" s="603"/>
      <x:c r="C190" s="605"/>
      <x:c r="D190" s="601"/>
      <x:c r="E190" s="605"/>
      <x:c r="F190" s="605"/>
      <x:c r="G190" s="607"/>
      <x:c r="H190" s="601"/>
      <x:c r="I190" s="605"/>
      <x:c r="J190" s="605"/>
      <x:c r="K190" s="605"/>
      <x:c r="L190" s="601"/>
      <x:c r="M190" s="601"/>
    </x:row>
    <x:row r="191">
      <x:c r="A191" s="603"/>
      <x:c r="B191" s="603"/>
      <x:c r="C191" s="605"/>
      <x:c r="D191" s="601"/>
      <x:c r="E191" s="605"/>
      <x:c r="F191" s="605"/>
      <x:c r="G191" s="607"/>
      <x:c r="H191" s="601"/>
      <x:c r="I191" s="605"/>
      <x:c r="J191" s="605"/>
      <x:c r="K191" s="605"/>
      <x:c r="L191" s="601"/>
      <x:c r="M191" s="601"/>
    </x:row>
    <x:row r="192">
      <x:c r="A192" s="603"/>
      <x:c r="B192" s="603"/>
      <x:c r="C192" s="605"/>
      <x:c r="D192" s="601"/>
      <x:c r="E192" s="605"/>
      <x:c r="F192" s="605"/>
      <x:c r="G192" s="607"/>
      <x:c r="H192" s="601"/>
      <x:c r="I192" s="605"/>
      <x:c r="J192" s="605"/>
      <x:c r="K192" s="605"/>
      <x:c r="L192" s="601"/>
      <x:c r="M192" s="601"/>
    </x:row>
    <x:row r="193">
      <x:c r="A193" s="603"/>
      <x:c r="B193" s="603"/>
      <x:c r="C193" s="605"/>
      <x:c r="D193" s="601"/>
      <x:c r="E193" s="605"/>
      <x:c r="F193" s="605"/>
      <x:c r="G193" s="607"/>
      <x:c r="H193" s="601"/>
      <x:c r="I193" s="605"/>
      <x:c r="J193" s="605"/>
      <x:c r="K193" s="605"/>
      <x:c r="L193" s="601"/>
      <x:c r="M193" s="601"/>
    </x:row>
    <x:row r="194">
      <x:c r="A194" s="603"/>
      <x:c r="B194" s="603"/>
      <x:c r="C194" s="605"/>
      <x:c r="D194" s="601"/>
      <x:c r="E194" s="605"/>
      <x:c r="F194" s="605"/>
      <x:c r="G194" s="607"/>
      <x:c r="H194" s="601"/>
      <x:c r="I194" s="605"/>
      <x:c r="J194" s="605"/>
      <x:c r="K194" s="605"/>
      <x:c r="L194" s="601"/>
      <x:c r="M194" s="601"/>
    </x:row>
    <x:row r="195">
      <x:c r="A195" s="603"/>
      <x:c r="B195" s="603"/>
      <x:c r="C195" s="605"/>
      <x:c r="D195" s="601"/>
      <x:c r="E195" s="605"/>
      <x:c r="F195" s="605"/>
      <x:c r="G195" s="607"/>
      <x:c r="H195" s="601"/>
      <x:c r="I195" s="605"/>
      <x:c r="J195" s="605"/>
      <x:c r="K195" s="605"/>
      <x:c r="L195" s="601"/>
      <x:c r="M195" s="601"/>
    </x:row>
    <x:row r="196">
      <x:c r="A196" s="603"/>
      <x:c r="B196" s="603"/>
      <x:c r="C196" s="605"/>
      <x:c r="D196" s="601"/>
      <x:c r="E196" s="605"/>
      <x:c r="F196" s="605"/>
      <x:c r="G196" s="607"/>
      <x:c r="H196" s="601"/>
      <x:c r="I196" s="605"/>
      <x:c r="J196" s="605"/>
      <x:c r="K196" s="605"/>
      <x:c r="L196" s="601"/>
      <x:c r="M196" s="601"/>
    </x:row>
    <x:row r="197">
      <x:c r="A197" s="603"/>
      <x:c r="B197" s="603"/>
      <x:c r="C197" s="605"/>
      <x:c r="D197" s="601"/>
      <x:c r="E197" s="605"/>
      <x:c r="F197" s="605"/>
      <x:c r="G197" s="607"/>
      <x:c r="H197" s="601"/>
      <x:c r="I197" s="605"/>
      <x:c r="J197" s="605"/>
      <x:c r="K197" s="605"/>
      <x:c r="L197" s="601"/>
      <x:c r="M197" s="601"/>
    </x:row>
    <x:row r="198">
      <x:c r="A198" s="603"/>
      <x:c r="B198" s="603"/>
      <x:c r="C198" s="605"/>
      <x:c r="D198" s="601"/>
      <x:c r="E198" s="605"/>
      <x:c r="F198" s="605"/>
      <x:c r="G198" s="607"/>
      <x:c r="H198" s="601"/>
      <x:c r="I198" s="605"/>
      <x:c r="J198" s="605"/>
      <x:c r="K198" s="605"/>
      <x:c r="L198" s="601"/>
      <x:c r="M198" s="601"/>
    </x:row>
    <x:row r="199">
      <x:c r="A199" s="603"/>
      <x:c r="B199" s="603"/>
      <x:c r="C199" s="605"/>
      <x:c r="D199" s="601"/>
      <x:c r="E199" s="605"/>
      <x:c r="F199" s="605"/>
      <x:c r="G199" s="607"/>
      <x:c r="H199" s="601"/>
      <x:c r="I199" s="605"/>
      <x:c r="J199" s="605"/>
      <x:c r="K199" s="605"/>
      <x:c r="L199" s="601"/>
      <x:c r="M199" s="601"/>
    </x:row>
    <x:row r="200">
      <x:c r="A200" s="604"/>
      <x:c r="B200" s="604"/>
      <x:c r="C200" s="606"/>
      <x:c r="D200" s="602"/>
      <x:c r="E200" s="606"/>
      <x:c r="F200" s="606"/>
      <x:c r="G200" s="608"/>
      <x:c r="H200" s="602"/>
      <x:c r="I200" s="606"/>
      <x:c r="J200" s="606"/>
      <x:c r="K200" s="606"/>
      <x:c r="L200" s="602"/>
      <x:c r="M200" s="602"/>
    </x:row>
  </x:sheetData>
  <x:mergeCells>
    <x:mergeCell ref="C1:M1"/>
    <x:mergeCell ref="C2:M2"/>
    <x:mergeCell ref="A1:B1"/>
    <x:mergeCell ref="A2:B2"/>
  </x:mergeCells>
  <x:pageMargins left="0.7" right="0.7" top="0.75" bottom="0.75" header="0.3" footer="0.3"/>
  <x:drawing xmlns:r="http://schemas.openxmlformats.org/officeDocument/2006/relationships" r:id="R69a65c17fc9b49a2"/>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12" hidden="0" customWidth="1"/>
    <x:col min="4" max="4" width="14" hidden="0" customWidth="1"/>
    <x:col min="5" max="5" width="30" hidden="0" customWidth="1"/>
    <x:col min="6" max="6" width="13" hidden="0" customWidth="1"/>
    <x:col min="7" max="7" width="13" hidden="0" customWidth="1"/>
    <x:col min="8" max="8" width="30" hidden="0" customWidth="1"/>
    <x:col min="9" max="9" width="9" hidden="0" customWidth="1"/>
    <x:col min="10" max="10" width="13" hidden="0" customWidth="1"/>
    <x:col min="11" max="11" width="12" hidden="0" customWidth="1"/>
    <x:col min="12" max="12" width="34" hidden="0" customWidth="1"/>
    <x:col min="13" max="13" width="24" hidden="0" customWidth="1"/>
    <x:col min="14" max="14" width="19" hidden="0" customWidth="1"/>
  </x:cols>
  <x:sheetData>
    <x:row r="1" ht="25" customHeight="1">
      <x:c r="A1" s="765" t="str">
        <x:v>LAGOM</x:v>
      </x:c>
      <x:c r="B1" s="765"/>
      <x:c r="C1" s="590" t="str">
        <x:v>IMPORT STAGING</x:v>
      </x:c>
      <x:c r="D1" s="590"/>
      <x:c r="E1" s="590"/>
      <x:c r="F1" s="590"/>
      <x:c r="G1" s="590"/>
      <x:c r="H1" s="590"/>
      <x:c r="I1" s="590"/>
      <x:c r="J1" s="590"/>
      <x:c r="K1" s="590"/>
      <x:c r="L1" s="590"/>
      <x:c r="M1" s="590"/>
      <x:c r="N1" s="590"/>
    </x:row>
    <x:row r="2" ht="25" customHeight="1">
      <x:c r="A2" s="767" t="str">
        <x:v>NATURALS</x:v>
      </x:c>
      <x:c r="B2" s="767"/>
      <x:c r="C2" s="592" t="str">
        <x:v>Controlled intake surface. Raw external data is normalized and validated here before canonical ledgers are written.</x:v>
      </x:c>
      <x:c r="D2" s="592"/>
      <x:c r="E2" s="592"/>
      <x:c r="F2" s="592"/>
      <x:c r="G2" s="592"/>
      <x:c r="H2" s="592"/>
      <x:c r="I2" s="592"/>
      <x:c r="J2" s="592"/>
      <x:c r="K2" s="592"/>
      <x:c r="L2" s="592"/>
      <x:c r="M2" s="592"/>
      <x:c r="N2" s="592"/>
    </x:row>
    <x:row r="3" ht="6" customHeight="1">
      <x:c r="A3" s="588"/>
      <x:c r="B3" s="588"/>
      <x:c r="C3" s="588"/>
      <x:c r="D3" s="588"/>
      <x:c r="E3" s="588"/>
      <x:c r="F3" s="588"/>
      <x:c r="G3" s="588"/>
      <x:c r="H3" s="588"/>
      <x:c r="I3" s="588"/>
      <x:c r="J3" s="588"/>
      <x:c r="K3" s="588"/>
      <x:c r="L3" s="588"/>
      <x:c r="M3" s="588"/>
      <x:c r="N3" s="588"/>
    </x:row>
    <x:row r="4">
      <x:c r="A4" s="593"/>
      <x:c r="B4" s="593"/>
      <x:c r="C4" s="593"/>
      <x:c r="D4" s="593"/>
      <x:c r="E4" s="593"/>
      <x:c r="F4" s="593"/>
      <x:c r="G4" s="593"/>
      <x:c r="H4" s="593"/>
      <x:c r="I4" s="593"/>
      <x:c r="J4" s="593"/>
      <x:c r="K4" s="593"/>
      <x:c r="L4" s="593"/>
      <x:c r="M4" s="593"/>
      <x:c r="N4" s="593"/>
    </x:row>
    <x:row r="5" ht="28" customHeight="1">
      <x:c r="A5" s="615" t="str">
        <x:v>Validate Import</x:v>
      </x:c>
      <x:c r="B5" s="616"/>
      <x:c r="C5" s="588"/>
      <x:c r="D5" s="623" t="str">
        <x:v>Commit Ready Rows</x:v>
      </x:c>
      <x:c r="E5" s="624"/>
      <x:c r="F5" s="588"/>
      <x:c r="G5" s="627" t="str">
        <x:v>Raw imported rows never write directly to Depletion. Review status before commit.</x:v>
      </x:c>
      <x:c r="H5" s="627"/>
      <x:c r="I5" s="627"/>
      <x:c r="J5" s="627"/>
      <x:c r="K5" s="627"/>
      <x:c r="L5" s="627"/>
      <x:c r="M5" s="627"/>
      <x:c r="N5" s="627"/>
    </x:row>
    <x:row r="7" ht="30" customHeight="1">
      <x:c r="A7" s="598" t="str">
        <x:v>Import Batch</x:v>
      </x:c>
      <x:c r="B7" s="598" t="str">
        <x:v>Source Row</x:v>
      </x:c>
      <x:c r="C7" s="598" t="str">
        <x:v>Invoice #</x:v>
      </x:c>
      <x:c r="D7" s="598" t="str">
        <x:v>Invoice Date</x:v>
      </x:c>
      <x:c r="E7" s="598" t="str">
        <x:v>Account</x:v>
      </x:c>
      <x:c r="F7" s="598" t="str">
        <x:v>Sales Rep</x:v>
      </x:c>
      <x:c r="G7" s="598" t="str">
        <x:v>Account Type</x:v>
      </x:c>
      <x:c r="H7" s="598" t="str">
        <x:v>Product</x:v>
      </x:c>
      <x:c r="I7" s="598" t="str">
        <x:v>Cases</x:v>
      </x:c>
      <x:c r="J7" s="598" t="str">
        <x:v>Sale Price</x:v>
      </x:c>
      <x:c r="K7" s="598" t="str">
        <x:v>Status</x:v>
      </x:c>
      <x:c r="L7" s="598" t="str">
        <x:v>Issue</x:v>
      </x:c>
      <x:c r="M7" s="598" t="str">
        <x:v>Normalized Key</x:v>
      </x:c>
      <x:c r="N7" s="598" t="str">
        <x:v>Committed At</x:v>
      </x:c>
    </x:row>
    <x:row r="8">
      <x:c r="A8" s="628"/>
      <x:c r="B8" s="628"/>
      <x:c r="C8" s="628"/>
      <x:c r="D8" s="630"/>
      <x:c r="E8" s="628"/>
      <x:c r="F8" s="628"/>
      <x:c r="G8" s="628"/>
      <x:c r="H8" s="628"/>
      <x:c r="I8" s="628"/>
      <x:c r="J8" s="632"/>
      <x:c r="K8" s="601"/>
      <x:c r="L8" s="601"/>
      <x:c r="M8" s="601"/>
      <x:c r="N8" s="634"/>
    </x:row>
    <x:row r="9">
      <x:c r="A9" s="628"/>
      <x:c r="B9" s="628"/>
      <x:c r="C9" s="628"/>
      <x:c r="D9" s="630"/>
      <x:c r="E9" s="628"/>
      <x:c r="F9" s="628"/>
      <x:c r="G9" s="628"/>
      <x:c r="H9" s="628"/>
      <x:c r="I9" s="628"/>
      <x:c r="J9" s="632"/>
      <x:c r="K9" s="601"/>
      <x:c r="L9" s="601"/>
      <x:c r="M9" s="601"/>
      <x:c r="N9" s="634"/>
    </x:row>
    <x:row r="10">
      <x:c r="A10" s="628"/>
      <x:c r="B10" s="628"/>
      <x:c r="C10" s="628"/>
      <x:c r="D10" s="630"/>
      <x:c r="E10" s="628"/>
      <x:c r="F10" s="628"/>
      <x:c r="G10" s="628"/>
      <x:c r="H10" s="628"/>
      <x:c r="I10" s="628"/>
      <x:c r="J10" s="632"/>
      <x:c r="K10" s="601"/>
      <x:c r="L10" s="601"/>
      <x:c r="M10" s="601"/>
      <x:c r="N10" s="634"/>
    </x:row>
    <x:row r="11">
      <x:c r="A11" s="628"/>
      <x:c r="B11" s="628"/>
      <x:c r="C11" s="628"/>
      <x:c r="D11" s="630"/>
      <x:c r="E11" s="628"/>
      <x:c r="F11" s="628"/>
      <x:c r="G11" s="628"/>
      <x:c r="H11" s="628"/>
      <x:c r="I11" s="628"/>
      <x:c r="J11" s="632"/>
      <x:c r="K11" s="601"/>
      <x:c r="L11" s="601"/>
      <x:c r="M11" s="601"/>
      <x:c r="N11" s="634"/>
    </x:row>
    <x:row r="12">
      <x:c r="A12" s="628"/>
      <x:c r="B12" s="628"/>
      <x:c r="C12" s="628"/>
      <x:c r="D12" s="630"/>
      <x:c r="E12" s="628"/>
      <x:c r="F12" s="628"/>
      <x:c r="G12" s="628"/>
      <x:c r="H12" s="628"/>
      <x:c r="I12" s="628"/>
      <x:c r="J12" s="632"/>
      <x:c r="K12" s="601"/>
      <x:c r="L12" s="601"/>
      <x:c r="M12" s="601"/>
      <x:c r="N12" s="634"/>
    </x:row>
    <x:row r="13">
      <x:c r="A13" s="628"/>
      <x:c r="B13" s="628"/>
      <x:c r="C13" s="628"/>
      <x:c r="D13" s="630"/>
      <x:c r="E13" s="628"/>
      <x:c r="F13" s="628"/>
      <x:c r="G13" s="628"/>
      <x:c r="H13" s="628"/>
      <x:c r="I13" s="628"/>
      <x:c r="J13" s="632"/>
      <x:c r="K13" s="601"/>
      <x:c r="L13" s="601"/>
      <x:c r="M13" s="601"/>
      <x:c r="N13" s="634"/>
    </x:row>
    <x:row r="14">
      <x:c r="A14" s="628"/>
      <x:c r="B14" s="628"/>
      <x:c r="C14" s="628"/>
      <x:c r="D14" s="630"/>
      <x:c r="E14" s="628"/>
      <x:c r="F14" s="628"/>
      <x:c r="G14" s="628"/>
      <x:c r="H14" s="628"/>
      <x:c r="I14" s="628"/>
      <x:c r="J14" s="632"/>
      <x:c r="K14" s="601"/>
      <x:c r="L14" s="601"/>
      <x:c r="M14" s="601"/>
      <x:c r="N14" s="634"/>
    </x:row>
    <x:row r="15">
      <x:c r="A15" s="628"/>
      <x:c r="B15" s="628"/>
      <x:c r="C15" s="628"/>
      <x:c r="D15" s="630"/>
      <x:c r="E15" s="628"/>
      <x:c r="F15" s="628"/>
      <x:c r="G15" s="628"/>
      <x:c r="H15" s="628"/>
      <x:c r="I15" s="628"/>
      <x:c r="J15" s="632"/>
      <x:c r="K15" s="601"/>
      <x:c r="L15" s="601"/>
      <x:c r="M15" s="601"/>
      <x:c r="N15" s="634"/>
    </x:row>
    <x:row r="16">
      <x:c r="A16" s="628"/>
      <x:c r="B16" s="628"/>
      <x:c r="C16" s="628"/>
      <x:c r="D16" s="630"/>
      <x:c r="E16" s="628"/>
      <x:c r="F16" s="628"/>
      <x:c r="G16" s="628"/>
      <x:c r="H16" s="628"/>
      <x:c r="I16" s="628"/>
      <x:c r="J16" s="632"/>
      <x:c r="K16" s="601"/>
      <x:c r="L16" s="601"/>
      <x:c r="M16" s="601"/>
      <x:c r="N16" s="634"/>
    </x:row>
    <x:row r="17">
      <x:c r="A17" s="628"/>
      <x:c r="B17" s="628"/>
      <x:c r="C17" s="628"/>
      <x:c r="D17" s="630"/>
      <x:c r="E17" s="628"/>
      <x:c r="F17" s="628"/>
      <x:c r="G17" s="628"/>
      <x:c r="H17" s="628"/>
      <x:c r="I17" s="628"/>
      <x:c r="J17" s="632"/>
      <x:c r="K17" s="601"/>
      <x:c r="L17" s="601"/>
      <x:c r="M17" s="601"/>
      <x:c r="N17" s="634"/>
    </x:row>
    <x:row r="18">
      <x:c r="A18" s="628"/>
      <x:c r="B18" s="628"/>
      <x:c r="C18" s="628"/>
      <x:c r="D18" s="630"/>
      <x:c r="E18" s="628"/>
      <x:c r="F18" s="628"/>
      <x:c r="G18" s="628"/>
      <x:c r="H18" s="628"/>
      <x:c r="I18" s="628"/>
      <x:c r="J18" s="632"/>
      <x:c r="K18" s="601"/>
      <x:c r="L18" s="601"/>
      <x:c r="M18" s="601"/>
      <x:c r="N18" s="634"/>
    </x:row>
    <x:row r="19">
      <x:c r="A19" s="628"/>
      <x:c r="B19" s="628"/>
      <x:c r="C19" s="628"/>
      <x:c r="D19" s="630"/>
      <x:c r="E19" s="628"/>
      <x:c r="F19" s="628"/>
      <x:c r="G19" s="628"/>
      <x:c r="H19" s="628"/>
      <x:c r="I19" s="628"/>
      <x:c r="J19" s="632"/>
      <x:c r="K19" s="601"/>
      <x:c r="L19" s="601"/>
      <x:c r="M19" s="601"/>
      <x:c r="N19" s="634"/>
    </x:row>
    <x:row r="20">
      <x:c r="A20" s="628"/>
      <x:c r="B20" s="628"/>
      <x:c r="C20" s="628"/>
      <x:c r="D20" s="630"/>
      <x:c r="E20" s="628"/>
      <x:c r="F20" s="628"/>
      <x:c r="G20" s="628"/>
      <x:c r="H20" s="628"/>
      <x:c r="I20" s="628"/>
      <x:c r="J20" s="632"/>
      <x:c r="K20" s="601"/>
      <x:c r="L20" s="601"/>
      <x:c r="M20" s="601"/>
      <x:c r="N20" s="634"/>
    </x:row>
    <x:row r="21">
      <x:c r="A21" s="628"/>
      <x:c r="B21" s="628"/>
      <x:c r="C21" s="628"/>
      <x:c r="D21" s="630"/>
      <x:c r="E21" s="628"/>
      <x:c r="F21" s="628"/>
      <x:c r="G21" s="628"/>
      <x:c r="H21" s="628"/>
      <x:c r="I21" s="628"/>
      <x:c r="J21" s="632"/>
      <x:c r="K21" s="601"/>
      <x:c r="L21" s="601"/>
      <x:c r="M21" s="601"/>
      <x:c r="N21" s="634"/>
    </x:row>
    <x:row r="22">
      <x:c r="A22" s="628"/>
      <x:c r="B22" s="628"/>
      <x:c r="C22" s="628"/>
      <x:c r="D22" s="630"/>
      <x:c r="E22" s="628"/>
      <x:c r="F22" s="628"/>
      <x:c r="G22" s="628"/>
      <x:c r="H22" s="628"/>
      <x:c r="I22" s="628"/>
      <x:c r="J22" s="632"/>
      <x:c r="K22" s="601"/>
      <x:c r="L22" s="601"/>
      <x:c r="M22" s="601"/>
      <x:c r="N22" s="634"/>
    </x:row>
    <x:row r="23">
      <x:c r="A23" s="628"/>
      <x:c r="B23" s="628"/>
      <x:c r="C23" s="628"/>
      <x:c r="D23" s="630"/>
      <x:c r="E23" s="628"/>
      <x:c r="F23" s="628"/>
      <x:c r="G23" s="628"/>
      <x:c r="H23" s="628"/>
      <x:c r="I23" s="628"/>
      <x:c r="J23" s="632"/>
      <x:c r="K23" s="601"/>
      <x:c r="L23" s="601"/>
      <x:c r="M23" s="601"/>
      <x:c r="N23" s="634"/>
    </x:row>
    <x:row r="24">
      <x:c r="A24" s="628"/>
      <x:c r="B24" s="628"/>
      <x:c r="C24" s="628"/>
      <x:c r="D24" s="630"/>
      <x:c r="E24" s="628"/>
      <x:c r="F24" s="628"/>
      <x:c r="G24" s="628"/>
      <x:c r="H24" s="628"/>
      <x:c r="I24" s="628"/>
      <x:c r="J24" s="632"/>
      <x:c r="K24" s="601"/>
      <x:c r="L24" s="601"/>
      <x:c r="M24" s="601"/>
      <x:c r="N24" s="634"/>
    </x:row>
    <x:row r="25">
      <x:c r="A25" s="628"/>
      <x:c r="B25" s="628"/>
      <x:c r="C25" s="628"/>
      <x:c r="D25" s="630"/>
      <x:c r="E25" s="628"/>
      <x:c r="F25" s="628"/>
      <x:c r="G25" s="628"/>
      <x:c r="H25" s="628"/>
      <x:c r="I25" s="628"/>
      <x:c r="J25" s="632"/>
      <x:c r="K25" s="601"/>
      <x:c r="L25" s="601"/>
      <x:c r="M25" s="601"/>
      <x:c r="N25" s="634"/>
    </x:row>
    <x:row r="26">
      <x:c r="A26" s="628"/>
      <x:c r="B26" s="628"/>
      <x:c r="C26" s="628"/>
      <x:c r="D26" s="630"/>
      <x:c r="E26" s="628"/>
      <x:c r="F26" s="628"/>
      <x:c r="G26" s="628"/>
      <x:c r="H26" s="628"/>
      <x:c r="I26" s="628"/>
      <x:c r="J26" s="632"/>
      <x:c r="K26" s="601"/>
      <x:c r="L26" s="601"/>
      <x:c r="M26" s="601"/>
      <x:c r="N26" s="634"/>
    </x:row>
    <x:row r="27">
      <x:c r="A27" s="628"/>
      <x:c r="B27" s="628"/>
      <x:c r="C27" s="628"/>
      <x:c r="D27" s="630"/>
      <x:c r="E27" s="628"/>
      <x:c r="F27" s="628"/>
      <x:c r="G27" s="628"/>
      <x:c r="H27" s="628"/>
      <x:c r="I27" s="628"/>
      <x:c r="J27" s="632"/>
      <x:c r="K27" s="601"/>
      <x:c r="L27" s="601"/>
      <x:c r="M27" s="601"/>
      <x:c r="N27" s="634"/>
    </x:row>
    <x:row r="28">
      <x:c r="A28" s="628"/>
      <x:c r="B28" s="628"/>
      <x:c r="C28" s="628"/>
      <x:c r="D28" s="630"/>
      <x:c r="E28" s="628"/>
      <x:c r="F28" s="628"/>
      <x:c r="G28" s="628"/>
      <x:c r="H28" s="628"/>
      <x:c r="I28" s="628"/>
      <x:c r="J28" s="632"/>
      <x:c r="K28" s="601"/>
      <x:c r="L28" s="601"/>
      <x:c r="M28" s="601"/>
      <x:c r="N28" s="634"/>
    </x:row>
    <x:row r="29">
      <x:c r="A29" s="628"/>
      <x:c r="B29" s="628"/>
      <x:c r="C29" s="628"/>
      <x:c r="D29" s="630"/>
      <x:c r="E29" s="628"/>
      <x:c r="F29" s="628"/>
      <x:c r="G29" s="628"/>
      <x:c r="H29" s="628"/>
      <x:c r="I29" s="628"/>
      <x:c r="J29" s="632"/>
      <x:c r="K29" s="601"/>
      <x:c r="L29" s="601"/>
      <x:c r="M29" s="601"/>
      <x:c r="N29" s="634"/>
    </x:row>
    <x:row r="30">
      <x:c r="A30" s="628"/>
      <x:c r="B30" s="628"/>
      <x:c r="C30" s="628"/>
      <x:c r="D30" s="630"/>
      <x:c r="E30" s="628"/>
      <x:c r="F30" s="628"/>
      <x:c r="G30" s="628"/>
      <x:c r="H30" s="628"/>
      <x:c r="I30" s="628"/>
      <x:c r="J30" s="632"/>
      <x:c r="K30" s="601"/>
      <x:c r="L30" s="601"/>
      <x:c r="M30" s="601"/>
      <x:c r="N30" s="634"/>
    </x:row>
    <x:row r="31">
      <x:c r="A31" s="628"/>
      <x:c r="B31" s="628"/>
      <x:c r="C31" s="628"/>
      <x:c r="D31" s="630"/>
      <x:c r="E31" s="628"/>
      <x:c r="F31" s="628"/>
      <x:c r="G31" s="628"/>
      <x:c r="H31" s="628"/>
      <x:c r="I31" s="628"/>
      <x:c r="J31" s="632"/>
      <x:c r="K31" s="601"/>
      <x:c r="L31" s="601"/>
      <x:c r="M31" s="601"/>
      <x:c r="N31" s="634"/>
    </x:row>
    <x:row r="32">
      <x:c r="A32" s="628"/>
      <x:c r="B32" s="628"/>
      <x:c r="C32" s="628"/>
      <x:c r="D32" s="630"/>
      <x:c r="E32" s="628"/>
      <x:c r="F32" s="628"/>
      <x:c r="G32" s="628"/>
      <x:c r="H32" s="628"/>
      <x:c r="I32" s="628"/>
      <x:c r="J32" s="632"/>
      <x:c r="K32" s="601"/>
      <x:c r="L32" s="601"/>
      <x:c r="M32" s="601"/>
      <x:c r="N32" s="634"/>
    </x:row>
    <x:row r="33">
      <x:c r="A33" s="628"/>
      <x:c r="B33" s="628"/>
      <x:c r="C33" s="628"/>
      <x:c r="D33" s="630"/>
      <x:c r="E33" s="628"/>
      <x:c r="F33" s="628"/>
      <x:c r="G33" s="628"/>
      <x:c r="H33" s="628"/>
      <x:c r="I33" s="628"/>
      <x:c r="J33" s="632"/>
      <x:c r="K33" s="601"/>
      <x:c r="L33" s="601"/>
      <x:c r="M33" s="601"/>
      <x:c r="N33" s="634"/>
    </x:row>
    <x:row r="34">
      <x:c r="A34" s="628"/>
      <x:c r="B34" s="628"/>
      <x:c r="C34" s="628"/>
      <x:c r="D34" s="630"/>
      <x:c r="E34" s="628"/>
      <x:c r="F34" s="628"/>
      <x:c r="G34" s="628"/>
      <x:c r="H34" s="628"/>
      <x:c r="I34" s="628"/>
      <x:c r="J34" s="632"/>
      <x:c r="K34" s="601"/>
      <x:c r="L34" s="601"/>
      <x:c r="M34" s="601"/>
      <x:c r="N34" s="634"/>
    </x:row>
    <x:row r="35">
      <x:c r="A35" s="628"/>
      <x:c r="B35" s="628"/>
      <x:c r="C35" s="628"/>
      <x:c r="D35" s="630"/>
      <x:c r="E35" s="628"/>
      <x:c r="F35" s="628"/>
      <x:c r="G35" s="628"/>
      <x:c r="H35" s="628"/>
      <x:c r="I35" s="628"/>
      <x:c r="J35" s="632"/>
      <x:c r="K35" s="601"/>
      <x:c r="L35" s="601"/>
      <x:c r="M35" s="601"/>
      <x:c r="N35" s="634"/>
    </x:row>
    <x:row r="36">
      <x:c r="A36" s="628"/>
      <x:c r="B36" s="628"/>
      <x:c r="C36" s="628"/>
      <x:c r="D36" s="630"/>
      <x:c r="E36" s="628"/>
      <x:c r="F36" s="628"/>
      <x:c r="G36" s="628"/>
      <x:c r="H36" s="628"/>
      <x:c r="I36" s="628"/>
      <x:c r="J36" s="632"/>
      <x:c r="K36" s="601"/>
      <x:c r="L36" s="601"/>
      <x:c r="M36" s="601"/>
      <x:c r="N36" s="634"/>
    </x:row>
    <x:row r="37">
      <x:c r="A37" s="628"/>
      <x:c r="B37" s="628"/>
      <x:c r="C37" s="628"/>
      <x:c r="D37" s="630"/>
      <x:c r="E37" s="628"/>
      <x:c r="F37" s="628"/>
      <x:c r="G37" s="628"/>
      <x:c r="H37" s="628"/>
      <x:c r="I37" s="628"/>
      <x:c r="J37" s="632"/>
      <x:c r="K37" s="601"/>
      <x:c r="L37" s="601"/>
      <x:c r="M37" s="601"/>
      <x:c r="N37" s="634"/>
    </x:row>
    <x:row r="38">
      <x:c r="A38" s="628"/>
      <x:c r="B38" s="628"/>
      <x:c r="C38" s="628"/>
      <x:c r="D38" s="630"/>
      <x:c r="E38" s="628"/>
      <x:c r="F38" s="628"/>
      <x:c r="G38" s="628"/>
      <x:c r="H38" s="628"/>
      <x:c r="I38" s="628"/>
      <x:c r="J38" s="632"/>
      <x:c r="K38" s="601"/>
      <x:c r="L38" s="601"/>
      <x:c r="M38" s="601"/>
      <x:c r="N38" s="634"/>
    </x:row>
    <x:row r="39">
      <x:c r="A39" s="628"/>
      <x:c r="B39" s="628"/>
      <x:c r="C39" s="628"/>
      <x:c r="D39" s="630"/>
      <x:c r="E39" s="628"/>
      <x:c r="F39" s="628"/>
      <x:c r="G39" s="628"/>
      <x:c r="H39" s="628"/>
      <x:c r="I39" s="628"/>
      <x:c r="J39" s="632"/>
      <x:c r="K39" s="601"/>
      <x:c r="L39" s="601"/>
      <x:c r="M39" s="601"/>
      <x:c r="N39" s="634"/>
    </x:row>
    <x:row r="40">
      <x:c r="A40" s="628"/>
      <x:c r="B40" s="628"/>
      <x:c r="C40" s="628"/>
      <x:c r="D40" s="630"/>
      <x:c r="E40" s="628"/>
      <x:c r="F40" s="628"/>
      <x:c r="G40" s="628"/>
      <x:c r="H40" s="628"/>
      <x:c r="I40" s="628"/>
      <x:c r="J40" s="632"/>
      <x:c r="K40" s="601"/>
      <x:c r="L40" s="601"/>
      <x:c r="M40" s="601"/>
      <x:c r="N40" s="634"/>
    </x:row>
    <x:row r="41">
      <x:c r="A41" s="628"/>
      <x:c r="B41" s="628"/>
      <x:c r="C41" s="628"/>
      <x:c r="D41" s="630"/>
      <x:c r="E41" s="628"/>
      <x:c r="F41" s="628"/>
      <x:c r="G41" s="628"/>
      <x:c r="H41" s="628"/>
      <x:c r="I41" s="628"/>
      <x:c r="J41" s="632"/>
      <x:c r="K41" s="601"/>
      <x:c r="L41" s="601"/>
      <x:c r="M41" s="601"/>
      <x:c r="N41" s="634"/>
    </x:row>
    <x:row r="42">
      <x:c r="A42" s="628"/>
      <x:c r="B42" s="628"/>
      <x:c r="C42" s="628"/>
      <x:c r="D42" s="630"/>
      <x:c r="E42" s="628"/>
      <x:c r="F42" s="628"/>
      <x:c r="G42" s="628"/>
      <x:c r="H42" s="628"/>
      <x:c r="I42" s="628"/>
      <x:c r="J42" s="632"/>
      <x:c r="K42" s="601"/>
      <x:c r="L42" s="601"/>
      <x:c r="M42" s="601"/>
      <x:c r="N42" s="634"/>
    </x:row>
    <x:row r="43">
      <x:c r="A43" s="628"/>
      <x:c r="B43" s="628"/>
      <x:c r="C43" s="628"/>
      <x:c r="D43" s="630"/>
      <x:c r="E43" s="628"/>
      <x:c r="F43" s="628"/>
      <x:c r="G43" s="628"/>
      <x:c r="H43" s="628"/>
      <x:c r="I43" s="628"/>
      <x:c r="J43" s="632"/>
      <x:c r="K43" s="601"/>
      <x:c r="L43" s="601"/>
      <x:c r="M43" s="601"/>
      <x:c r="N43" s="634"/>
    </x:row>
    <x:row r="44">
      <x:c r="A44" s="628"/>
      <x:c r="B44" s="628"/>
      <x:c r="C44" s="628"/>
      <x:c r="D44" s="630"/>
      <x:c r="E44" s="628"/>
      <x:c r="F44" s="628"/>
      <x:c r="G44" s="628"/>
      <x:c r="H44" s="628"/>
      <x:c r="I44" s="628"/>
      <x:c r="J44" s="632"/>
      <x:c r="K44" s="601"/>
      <x:c r="L44" s="601"/>
      <x:c r="M44" s="601"/>
      <x:c r="N44" s="634"/>
    </x:row>
    <x:row r="45">
      <x:c r="A45" s="628"/>
      <x:c r="B45" s="628"/>
      <x:c r="C45" s="628"/>
      <x:c r="D45" s="630"/>
      <x:c r="E45" s="628"/>
      <x:c r="F45" s="628"/>
      <x:c r="G45" s="628"/>
      <x:c r="H45" s="628"/>
      <x:c r="I45" s="628"/>
      <x:c r="J45" s="632"/>
      <x:c r="K45" s="601"/>
      <x:c r="L45" s="601"/>
      <x:c r="M45" s="601"/>
      <x:c r="N45" s="634"/>
    </x:row>
    <x:row r="46">
      <x:c r="A46" s="628"/>
      <x:c r="B46" s="628"/>
      <x:c r="C46" s="628"/>
      <x:c r="D46" s="630"/>
      <x:c r="E46" s="628"/>
      <x:c r="F46" s="628"/>
      <x:c r="G46" s="628"/>
      <x:c r="H46" s="628"/>
      <x:c r="I46" s="628"/>
      <x:c r="J46" s="632"/>
      <x:c r="K46" s="601"/>
      <x:c r="L46" s="601"/>
      <x:c r="M46" s="601"/>
      <x:c r="N46" s="634"/>
    </x:row>
    <x:row r="47">
      <x:c r="A47" s="628"/>
      <x:c r="B47" s="628"/>
      <x:c r="C47" s="628"/>
      <x:c r="D47" s="630"/>
      <x:c r="E47" s="628"/>
      <x:c r="F47" s="628"/>
      <x:c r="G47" s="628"/>
      <x:c r="H47" s="628"/>
      <x:c r="I47" s="628"/>
      <x:c r="J47" s="632"/>
      <x:c r="K47" s="601"/>
      <x:c r="L47" s="601"/>
      <x:c r="M47" s="601"/>
      <x:c r="N47" s="634"/>
    </x:row>
    <x:row r="48">
      <x:c r="A48" s="628"/>
      <x:c r="B48" s="628"/>
      <x:c r="C48" s="628"/>
      <x:c r="D48" s="630"/>
      <x:c r="E48" s="628"/>
      <x:c r="F48" s="628"/>
      <x:c r="G48" s="628"/>
      <x:c r="H48" s="628"/>
      <x:c r="I48" s="628"/>
      <x:c r="J48" s="632"/>
      <x:c r="K48" s="601"/>
      <x:c r="L48" s="601"/>
      <x:c r="M48" s="601"/>
      <x:c r="N48" s="634"/>
    </x:row>
    <x:row r="49">
      <x:c r="A49" s="628"/>
      <x:c r="B49" s="628"/>
      <x:c r="C49" s="628"/>
      <x:c r="D49" s="630"/>
      <x:c r="E49" s="628"/>
      <x:c r="F49" s="628"/>
      <x:c r="G49" s="628"/>
      <x:c r="H49" s="628"/>
      <x:c r="I49" s="628"/>
      <x:c r="J49" s="632"/>
      <x:c r="K49" s="601"/>
      <x:c r="L49" s="601"/>
      <x:c r="M49" s="601"/>
      <x:c r="N49" s="634"/>
    </x:row>
    <x:row r="50">
      <x:c r="A50" s="628"/>
      <x:c r="B50" s="628"/>
      <x:c r="C50" s="628"/>
      <x:c r="D50" s="630"/>
      <x:c r="E50" s="628"/>
      <x:c r="F50" s="628"/>
      <x:c r="G50" s="628"/>
      <x:c r="H50" s="628"/>
      <x:c r="I50" s="628"/>
      <x:c r="J50" s="632"/>
      <x:c r="K50" s="601"/>
      <x:c r="L50" s="601"/>
      <x:c r="M50" s="601"/>
      <x:c r="N50" s="634"/>
    </x:row>
    <x:row r="51">
      <x:c r="A51" s="628"/>
      <x:c r="B51" s="628"/>
      <x:c r="C51" s="628"/>
      <x:c r="D51" s="630"/>
      <x:c r="E51" s="628"/>
      <x:c r="F51" s="628"/>
      <x:c r="G51" s="628"/>
      <x:c r="H51" s="628"/>
      <x:c r="I51" s="628"/>
      <x:c r="J51" s="632"/>
      <x:c r="K51" s="601"/>
      <x:c r="L51" s="601"/>
      <x:c r="M51" s="601"/>
      <x:c r="N51" s="634"/>
    </x:row>
    <x:row r="52">
      <x:c r="A52" s="628"/>
      <x:c r="B52" s="628"/>
      <x:c r="C52" s="628"/>
      <x:c r="D52" s="630"/>
      <x:c r="E52" s="628"/>
      <x:c r="F52" s="628"/>
      <x:c r="G52" s="628"/>
      <x:c r="H52" s="628"/>
      <x:c r="I52" s="628"/>
      <x:c r="J52" s="632"/>
      <x:c r="K52" s="601"/>
      <x:c r="L52" s="601"/>
      <x:c r="M52" s="601"/>
      <x:c r="N52" s="634"/>
    </x:row>
    <x:row r="53">
      <x:c r="A53" s="628"/>
      <x:c r="B53" s="628"/>
      <x:c r="C53" s="628"/>
      <x:c r="D53" s="630"/>
      <x:c r="E53" s="628"/>
      <x:c r="F53" s="628"/>
      <x:c r="G53" s="628"/>
      <x:c r="H53" s="628"/>
      <x:c r="I53" s="628"/>
      <x:c r="J53" s="632"/>
      <x:c r="K53" s="601"/>
      <x:c r="L53" s="601"/>
      <x:c r="M53" s="601"/>
      <x:c r="N53" s="634"/>
    </x:row>
    <x:row r="54">
      <x:c r="A54" s="628"/>
      <x:c r="B54" s="628"/>
      <x:c r="C54" s="628"/>
      <x:c r="D54" s="630"/>
      <x:c r="E54" s="628"/>
      <x:c r="F54" s="628"/>
      <x:c r="G54" s="628"/>
      <x:c r="H54" s="628"/>
      <x:c r="I54" s="628"/>
      <x:c r="J54" s="632"/>
      <x:c r="K54" s="601"/>
      <x:c r="L54" s="601"/>
      <x:c r="M54" s="601"/>
      <x:c r="N54" s="634"/>
    </x:row>
    <x:row r="55">
      <x:c r="A55" s="628"/>
      <x:c r="B55" s="628"/>
      <x:c r="C55" s="628"/>
      <x:c r="D55" s="630"/>
      <x:c r="E55" s="628"/>
      <x:c r="F55" s="628"/>
      <x:c r="G55" s="628"/>
      <x:c r="H55" s="628"/>
      <x:c r="I55" s="628"/>
      <x:c r="J55" s="632"/>
      <x:c r="K55" s="601"/>
      <x:c r="L55" s="601"/>
      <x:c r="M55" s="601"/>
      <x:c r="N55" s="634"/>
    </x:row>
    <x:row r="56">
      <x:c r="A56" s="628"/>
      <x:c r="B56" s="628"/>
      <x:c r="C56" s="628"/>
      <x:c r="D56" s="630"/>
      <x:c r="E56" s="628"/>
      <x:c r="F56" s="628"/>
      <x:c r="G56" s="628"/>
      <x:c r="H56" s="628"/>
      <x:c r="I56" s="628"/>
      <x:c r="J56" s="632"/>
      <x:c r="K56" s="601"/>
      <x:c r="L56" s="601"/>
      <x:c r="M56" s="601"/>
      <x:c r="N56" s="634"/>
    </x:row>
    <x:row r="57">
      <x:c r="A57" s="628"/>
      <x:c r="B57" s="628"/>
      <x:c r="C57" s="628"/>
      <x:c r="D57" s="630"/>
      <x:c r="E57" s="628"/>
      <x:c r="F57" s="628"/>
      <x:c r="G57" s="628"/>
      <x:c r="H57" s="628"/>
      <x:c r="I57" s="628"/>
      <x:c r="J57" s="632"/>
      <x:c r="K57" s="601"/>
      <x:c r="L57" s="601"/>
      <x:c r="M57" s="601"/>
      <x:c r="N57" s="634"/>
    </x:row>
    <x:row r="58">
      <x:c r="A58" s="628"/>
      <x:c r="B58" s="628"/>
      <x:c r="C58" s="628"/>
      <x:c r="D58" s="630"/>
      <x:c r="E58" s="628"/>
      <x:c r="F58" s="628"/>
      <x:c r="G58" s="628"/>
      <x:c r="H58" s="628"/>
      <x:c r="I58" s="628"/>
      <x:c r="J58" s="632"/>
      <x:c r="K58" s="601"/>
      <x:c r="L58" s="601"/>
      <x:c r="M58" s="601"/>
      <x:c r="N58" s="634"/>
    </x:row>
    <x:row r="59">
      <x:c r="A59" s="628"/>
      <x:c r="B59" s="628"/>
      <x:c r="C59" s="628"/>
      <x:c r="D59" s="630"/>
      <x:c r="E59" s="628"/>
      <x:c r="F59" s="628"/>
      <x:c r="G59" s="628"/>
      <x:c r="H59" s="628"/>
      <x:c r="I59" s="628"/>
      <x:c r="J59" s="632"/>
      <x:c r="K59" s="601"/>
      <x:c r="L59" s="601"/>
      <x:c r="M59" s="601"/>
      <x:c r="N59" s="634"/>
    </x:row>
    <x:row r="60">
      <x:c r="A60" s="628"/>
      <x:c r="B60" s="628"/>
      <x:c r="C60" s="628"/>
      <x:c r="D60" s="630"/>
      <x:c r="E60" s="628"/>
      <x:c r="F60" s="628"/>
      <x:c r="G60" s="628"/>
      <x:c r="H60" s="628"/>
      <x:c r="I60" s="628"/>
      <x:c r="J60" s="632"/>
      <x:c r="K60" s="601"/>
      <x:c r="L60" s="601"/>
      <x:c r="M60" s="601"/>
      <x:c r="N60" s="634"/>
    </x:row>
    <x:row r="61">
      <x:c r="A61" s="628"/>
      <x:c r="B61" s="628"/>
      <x:c r="C61" s="628"/>
      <x:c r="D61" s="630"/>
      <x:c r="E61" s="628"/>
      <x:c r="F61" s="628"/>
      <x:c r="G61" s="628"/>
      <x:c r="H61" s="628"/>
      <x:c r="I61" s="628"/>
      <x:c r="J61" s="632"/>
      <x:c r="K61" s="601"/>
      <x:c r="L61" s="601"/>
      <x:c r="M61" s="601"/>
      <x:c r="N61" s="634"/>
    </x:row>
    <x:row r="62">
      <x:c r="A62" s="628"/>
      <x:c r="B62" s="628"/>
      <x:c r="C62" s="628"/>
      <x:c r="D62" s="630"/>
      <x:c r="E62" s="628"/>
      <x:c r="F62" s="628"/>
      <x:c r="G62" s="628"/>
      <x:c r="H62" s="628"/>
      <x:c r="I62" s="628"/>
      <x:c r="J62" s="632"/>
      <x:c r="K62" s="601"/>
      <x:c r="L62" s="601"/>
      <x:c r="M62" s="601"/>
      <x:c r="N62" s="634"/>
    </x:row>
    <x:row r="63">
      <x:c r="A63" s="628"/>
      <x:c r="B63" s="628"/>
      <x:c r="C63" s="628"/>
      <x:c r="D63" s="630"/>
      <x:c r="E63" s="628"/>
      <x:c r="F63" s="628"/>
      <x:c r="G63" s="628"/>
      <x:c r="H63" s="628"/>
      <x:c r="I63" s="628"/>
      <x:c r="J63" s="632"/>
      <x:c r="K63" s="601"/>
      <x:c r="L63" s="601"/>
      <x:c r="M63" s="601"/>
      <x:c r="N63" s="634"/>
    </x:row>
    <x:row r="64">
      <x:c r="A64" s="628"/>
      <x:c r="B64" s="628"/>
      <x:c r="C64" s="628"/>
      <x:c r="D64" s="630"/>
      <x:c r="E64" s="628"/>
      <x:c r="F64" s="628"/>
      <x:c r="G64" s="628"/>
      <x:c r="H64" s="628"/>
      <x:c r="I64" s="628"/>
      <x:c r="J64" s="632"/>
      <x:c r="K64" s="601"/>
      <x:c r="L64" s="601"/>
      <x:c r="M64" s="601"/>
      <x:c r="N64" s="634"/>
    </x:row>
    <x:row r="65">
      <x:c r="A65" s="628"/>
      <x:c r="B65" s="628"/>
      <x:c r="C65" s="628"/>
      <x:c r="D65" s="630"/>
      <x:c r="E65" s="628"/>
      <x:c r="F65" s="628"/>
      <x:c r="G65" s="628"/>
      <x:c r="H65" s="628"/>
      <x:c r="I65" s="628"/>
      <x:c r="J65" s="632"/>
      <x:c r="K65" s="601"/>
      <x:c r="L65" s="601"/>
      <x:c r="M65" s="601"/>
      <x:c r="N65" s="634"/>
    </x:row>
    <x:row r="66">
      <x:c r="A66" s="628"/>
      <x:c r="B66" s="628"/>
      <x:c r="C66" s="628"/>
      <x:c r="D66" s="630"/>
      <x:c r="E66" s="628"/>
      <x:c r="F66" s="628"/>
      <x:c r="G66" s="628"/>
      <x:c r="H66" s="628"/>
      <x:c r="I66" s="628"/>
      <x:c r="J66" s="632"/>
      <x:c r="K66" s="601"/>
      <x:c r="L66" s="601"/>
      <x:c r="M66" s="601"/>
      <x:c r="N66" s="634"/>
    </x:row>
    <x:row r="67">
      <x:c r="A67" s="628"/>
      <x:c r="B67" s="628"/>
      <x:c r="C67" s="628"/>
      <x:c r="D67" s="630"/>
      <x:c r="E67" s="628"/>
      <x:c r="F67" s="628"/>
      <x:c r="G67" s="628"/>
      <x:c r="H67" s="628"/>
      <x:c r="I67" s="628"/>
      <x:c r="J67" s="632"/>
      <x:c r="K67" s="601"/>
      <x:c r="L67" s="601"/>
      <x:c r="M67" s="601"/>
      <x:c r="N67" s="634"/>
    </x:row>
    <x:row r="68">
      <x:c r="A68" s="628"/>
      <x:c r="B68" s="628"/>
      <x:c r="C68" s="628"/>
      <x:c r="D68" s="630"/>
      <x:c r="E68" s="628"/>
      <x:c r="F68" s="628"/>
      <x:c r="G68" s="628"/>
      <x:c r="H68" s="628"/>
      <x:c r="I68" s="628"/>
      <x:c r="J68" s="632"/>
      <x:c r="K68" s="601"/>
      <x:c r="L68" s="601"/>
      <x:c r="M68" s="601"/>
      <x:c r="N68" s="634"/>
    </x:row>
    <x:row r="69">
      <x:c r="A69" s="628"/>
      <x:c r="B69" s="628"/>
      <x:c r="C69" s="628"/>
      <x:c r="D69" s="630"/>
      <x:c r="E69" s="628"/>
      <x:c r="F69" s="628"/>
      <x:c r="G69" s="628"/>
      <x:c r="H69" s="628"/>
      <x:c r="I69" s="628"/>
      <x:c r="J69" s="632"/>
      <x:c r="K69" s="601"/>
      <x:c r="L69" s="601"/>
      <x:c r="M69" s="601"/>
      <x:c r="N69" s="634"/>
    </x:row>
    <x:row r="70">
      <x:c r="A70" s="628"/>
      <x:c r="B70" s="628"/>
      <x:c r="C70" s="628"/>
      <x:c r="D70" s="630"/>
      <x:c r="E70" s="628"/>
      <x:c r="F70" s="628"/>
      <x:c r="G70" s="628"/>
      <x:c r="H70" s="628"/>
      <x:c r="I70" s="628"/>
      <x:c r="J70" s="632"/>
      <x:c r="K70" s="601"/>
      <x:c r="L70" s="601"/>
      <x:c r="M70" s="601"/>
      <x:c r="N70" s="634"/>
    </x:row>
    <x:row r="71">
      <x:c r="A71" s="628"/>
      <x:c r="B71" s="628"/>
      <x:c r="C71" s="628"/>
      <x:c r="D71" s="630"/>
      <x:c r="E71" s="628"/>
      <x:c r="F71" s="628"/>
      <x:c r="G71" s="628"/>
      <x:c r="H71" s="628"/>
      <x:c r="I71" s="628"/>
      <x:c r="J71" s="632"/>
      <x:c r="K71" s="601"/>
      <x:c r="L71" s="601"/>
      <x:c r="M71" s="601"/>
      <x:c r="N71" s="634"/>
    </x:row>
    <x:row r="72">
      <x:c r="A72" s="628"/>
      <x:c r="B72" s="628"/>
      <x:c r="C72" s="628"/>
      <x:c r="D72" s="630"/>
      <x:c r="E72" s="628"/>
      <x:c r="F72" s="628"/>
      <x:c r="G72" s="628"/>
      <x:c r="H72" s="628"/>
      <x:c r="I72" s="628"/>
      <x:c r="J72" s="632"/>
      <x:c r="K72" s="601"/>
      <x:c r="L72" s="601"/>
      <x:c r="M72" s="601"/>
      <x:c r="N72" s="634"/>
    </x:row>
    <x:row r="73">
      <x:c r="A73" s="628"/>
      <x:c r="B73" s="628"/>
      <x:c r="C73" s="628"/>
      <x:c r="D73" s="630"/>
      <x:c r="E73" s="628"/>
      <x:c r="F73" s="628"/>
      <x:c r="G73" s="628"/>
      <x:c r="H73" s="628"/>
      <x:c r="I73" s="628"/>
      <x:c r="J73" s="632"/>
      <x:c r="K73" s="601"/>
      <x:c r="L73" s="601"/>
      <x:c r="M73" s="601"/>
      <x:c r="N73" s="634"/>
    </x:row>
    <x:row r="74">
      <x:c r="A74" s="628"/>
      <x:c r="B74" s="628"/>
      <x:c r="C74" s="628"/>
      <x:c r="D74" s="630"/>
      <x:c r="E74" s="628"/>
      <x:c r="F74" s="628"/>
      <x:c r="G74" s="628"/>
      <x:c r="H74" s="628"/>
      <x:c r="I74" s="628"/>
      <x:c r="J74" s="632"/>
      <x:c r="K74" s="601"/>
      <x:c r="L74" s="601"/>
      <x:c r="M74" s="601"/>
      <x:c r="N74" s="634"/>
    </x:row>
    <x:row r="75">
      <x:c r="A75" s="628"/>
      <x:c r="B75" s="628"/>
      <x:c r="C75" s="628"/>
      <x:c r="D75" s="630"/>
      <x:c r="E75" s="628"/>
      <x:c r="F75" s="628"/>
      <x:c r="G75" s="628"/>
      <x:c r="H75" s="628"/>
      <x:c r="I75" s="628"/>
      <x:c r="J75" s="632"/>
      <x:c r="K75" s="601"/>
      <x:c r="L75" s="601"/>
      <x:c r="M75" s="601"/>
      <x:c r="N75" s="634"/>
    </x:row>
    <x:row r="76">
      <x:c r="A76" s="628"/>
      <x:c r="B76" s="628"/>
      <x:c r="C76" s="628"/>
      <x:c r="D76" s="630"/>
      <x:c r="E76" s="628"/>
      <x:c r="F76" s="628"/>
      <x:c r="G76" s="628"/>
      <x:c r="H76" s="628"/>
      <x:c r="I76" s="628"/>
      <x:c r="J76" s="632"/>
      <x:c r="K76" s="601"/>
      <x:c r="L76" s="601"/>
      <x:c r="M76" s="601"/>
      <x:c r="N76" s="634"/>
    </x:row>
    <x:row r="77">
      <x:c r="A77" s="628"/>
      <x:c r="B77" s="628"/>
      <x:c r="C77" s="628"/>
      <x:c r="D77" s="630"/>
      <x:c r="E77" s="628"/>
      <x:c r="F77" s="628"/>
      <x:c r="G77" s="628"/>
      <x:c r="H77" s="628"/>
      <x:c r="I77" s="628"/>
      <x:c r="J77" s="632"/>
      <x:c r="K77" s="601"/>
      <x:c r="L77" s="601"/>
      <x:c r="M77" s="601"/>
      <x:c r="N77" s="634"/>
    </x:row>
    <x:row r="78">
      <x:c r="A78" s="628"/>
      <x:c r="B78" s="628"/>
      <x:c r="C78" s="628"/>
      <x:c r="D78" s="630"/>
      <x:c r="E78" s="628"/>
      <x:c r="F78" s="628"/>
      <x:c r="G78" s="628"/>
      <x:c r="H78" s="628"/>
      <x:c r="I78" s="628"/>
      <x:c r="J78" s="632"/>
      <x:c r="K78" s="601"/>
      <x:c r="L78" s="601"/>
      <x:c r="M78" s="601"/>
      <x:c r="N78" s="634"/>
    </x:row>
    <x:row r="79">
      <x:c r="A79" s="628"/>
      <x:c r="B79" s="628"/>
      <x:c r="C79" s="628"/>
      <x:c r="D79" s="630"/>
      <x:c r="E79" s="628"/>
      <x:c r="F79" s="628"/>
      <x:c r="G79" s="628"/>
      <x:c r="H79" s="628"/>
      <x:c r="I79" s="628"/>
      <x:c r="J79" s="632"/>
      <x:c r="K79" s="601"/>
      <x:c r="L79" s="601"/>
      <x:c r="M79" s="601"/>
      <x:c r="N79" s="634"/>
    </x:row>
    <x:row r="80">
      <x:c r="A80" s="628"/>
      <x:c r="B80" s="628"/>
      <x:c r="C80" s="628"/>
      <x:c r="D80" s="630"/>
      <x:c r="E80" s="628"/>
      <x:c r="F80" s="628"/>
      <x:c r="G80" s="628"/>
      <x:c r="H80" s="628"/>
      <x:c r="I80" s="628"/>
      <x:c r="J80" s="632"/>
      <x:c r="K80" s="601"/>
      <x:c r="L80" s="601"/>
      <x:c r="M80" s="601"/>
      <x:c r="N80" s="634"/>
    </x:row>
    <x:row r="81">
      <x:c r="A81" s="628"/>
      <x:c r="B81" s="628"/>
      <x:c r="C81" s="628"/>
      <x:c r="D81" s="630"/>
      <x:c r="E81" s="628"/>
      <x:c r="F81" s="628"/>
      <x:c r="G81" s="628"/>
      <x:c r="H81" s="628"/>
      <x:c r="I81" s="628"/>
      <x:c r="J81" s="632"/>
      <x:c r="K81" s="601"/>
      <x:c r="L81" s="601"/>
      <x:c r="M81" s="601"/>
      <x:c r="N81" s="634"/>
    </x:row>
    <x:row r="82">
      <x:c r="A82" s="628"/>
      <x:c r="B82" s="628"/>
      <x:c r="C82" s="628"/>
      <x:c r="D82" s="630"/>
      <x:c r="E82" s="628"/>
      <x:c r="F82" s="628"/>
      <x:c r="G82" s="628"/>
      <x:c r="H82" s="628"/>
      <x:c r="I82" s="628"/>
      <x:c r="J82" s="632"/>
      <x:c r="K82" s="601"/>
      <x:c r="L82" s="601"/>
      <x:c r="M82" s="601"/>
      <x:c r="N82" s="634"/>
    </x:row>
    <x:row r="83">
      <x:c r="A83" s="628"/>
      <x:c r="B83" s="628"/>
      <x:c r="C83" s="628"/>
      <x:c r="D83" s="630"/>
      <x:c r="E83" s="628"/>
      <x:c r="F83" s="628"/>
      <x:c r="G83" s="628"/>
      <x:c r="H83" s="628"/>
      <x:c r="I83" s="628"/>
      <x:c r="J83" s="632"/>
      <x:c r="K83" s="601"/>
      <x:c r="L83" s="601"/>
      <x:c r="M83" s="601"/>
      <x:c r="N83" s="634"/>
    </x:row>
    <x:row r="84">
      <x:c r="A84" s="628"/>
      <x:c r="B84" s="628"/>
      <x:c r="C84" s="628"/>
      <x:c r="D84" s="630"/>
      <x:c r="E84" s="628"/>
      <x:c r="F84" s="628"/>
      <x:c r="G84" s="628"/>
      <x:c r="H84" s="628"/>
      <x:c r="I84" s="628"/>
      <x:c r="J84" s="632"/>
      <x:c r="K84" s="601"/>
      <x:c r="L84" s="601"/>
      <x:c r="M84" s="601"/>
      <x:c r="N84" s="634"/>
    </x:row>
    <x:row r="85">
      <x:c r="A85" s="628"/>
      <x:c r="B85" s="628"/>
      <x:c r="C85" s="628"/>
      <x:c r="D85" s="630"/>
      <x:c r="E85" s="628"/>
      <x:c r="F85" s="628"/>
      <x:c r="G85" s="628"/>
      <x:c r="H85" s="628"/>
      <x:c r="I85" s="628"/>
      <x:c r="J85" s="632"/>
      <x:c r="K85" s="601"/>
      <x:c r="L85" s="601"/>
      <x:c r="M85" s="601"/>
      <x:c r="N85" s="634"/>
    </x:row>
    <x:row r="86">
      <x:c r="A86" s="628"/>
      <x:c r="B86" s="628"/>
      <x:c r="C86" s="628"/>
      <x:c r="D86" s="630"/>
      <x:c r="E86" s="628"/>
      <x:c r="F86" s="628"/>
      <x:c r="G86" s="628"/>
      <x:c r="H86" s="628"/>
      <x:c r="I86" s="628"/>
      <x:c r="J86" s="632"/>
      <x:c r="K86" s="601"/>
      <x:c r="L86" s="601"/>
      <x:c r="M86" s="601"/>
      <x:c r="N86" s="634"/>
    </x:row>
    <x:row r="87">
      <x:c r="A87" s="628"/>
      <x:c r="B87" s="628"/>
      <x:c r="C87" s="628"/>
      <x:c r="D87" s="630"/>
      <x:c r="E87" s="628"/>
      <x:c r="F87" s="628"/>
      <x:c r="G87" s="628"/>
      <x:c r="H87" s="628"/>
      <x:c r="I87" s="628"/>
      <x:c r="J87" s="632"/>
      <x:c r="K87" s="601"/>
      <x:c r="L87" s="601"/>
      <x:c r="M87" s="601"/>
      <x:c r="N87" s="634"/>
    </x:row>
    <x:row r="88">
      <x:c r="A88" s="628"/>
      <x:c r="B88" s="628"/>
      <x:c r="C88" s="628"/>
      <x:c r="D88" s="630"/>
      <x:c r="E88" s="628"/>
      <x:c r="F88" s="628"/>
      <x:c r="G88" s="628"/>
      <x:c r="H88" s="628"/>
      <x:c r="I88" s="628"/>
      <x:c r="J88" s="632"/>
      <x:c r="K88" s="601"/>
      <x:c r="L88" s="601"/>
      <x:c r="M88" s="601"/>
      <x:c r="N88" s="634"/>
    </x:row>
    <x:row r="89">
      <x:c r="A89" s="628"/>
      <x:c r="B89" s="628"/>
      <x:c r="C89" s="628"/>
      <x:c r="D89" s="630"/>
      <x:c r="E89" s="628"/>
      <x:c r="F89" s="628"/>
      <x:c r="G89" s="628"/>
      <x:c r="H89" s="628"/>
      <x:c r="I89" s="628"/>
      <x:c r="J89" s="632"/>
      <x:c r="K89" s="601"/>
      <x:c r="L89" s="601"/>
      <x:c r="M89" s="601"/>
      <x:c r="N89" s="634"/>
    </x:row>
    <x:row r="90">
      <x:c r="A90" s="628"/>
      <x:c r="B90" s="628"/>
      <x:c r="C90" s="628"/>
      <x:c r="D90" s="630"/>
      <x:c r="E90" s="628"/>
      <x:c r="F90" s="628"/>
      <x:c r="G90" s="628"/>
      <x:c r="H90" s="628"/>
      <x:c r="I90" s="628"/>
      <x:c r="J90" s="632"/>
      <x:c r="K90" s="601"/>
      <x:c r="L90" s="601"/>
      <x:c r="M90" s="601"/>
      <x:c r="N90" s="634"/>
    </x:row>
    <x:row r="91">
      <x:c r="A91" s="628"/>
      <x:c r="B91" s="628"/>
      <x:c r="C91" s="628"/>
      <x:c r="D91" s="630"/>
      <x:c r="E91" s="628"/>
      <x:c r="F91" s="628"/>
      <x:c r="G91" s="628"/>
      <x:c r="H91" s="628"/>
      <x:c r="I91" s="628"/>
      <x:c r="J91" s="632"/>
      <x:c r="K91" s="601"/>
      <x:c r="L91" s="601"/>
      <x:c r="M91" s="601"/>
      <x:c r="N91" s="634"/>
    </x:row>
    <x:row r="92">
      <x:c r="A92" s="628"/>
      <x:c r="B92" s="628"/>
      <x:c r="C92" s="628"/>
      <x:c r="D92" s="630"/>
      <x:c r="E92" s="628"/>
      <x:c r="F92" s="628"/>
      <x:c r="G92" s="628"/>
      <x:c r="H92" s="628"/>
      <x:c r="I92" s="628"/>
      <x:c r="J92" s="632"/>
      <x:c r="K92" s="601"/>
      <x:c r="L92" s="601"/>
      <x:c r="M92" s="601"/>
      <x:c r="N92" s="634"/>
    </x:row>
    <x:row r="93">
      <x:c r="A93" s="628"/>
      <x:c r="B93" s="628"/>
      <x:c r="C93" s="628"/>
      <x:c r="D93" s="630"/>
      <x:c r="E93" s="628"/>
      <x:c r="F93" s="628"/>
      <x:c r="G93" s="628"/>
      <x:c r="H93" s="628"/>
      <x:c r="I93" s="628"/>
      <x:c r="J93" s="632"/>
      <x:c r="K93" s="601"/>
      <x:c r="L93" s="601"/>
      <x:c r="M93" s="601"/>
      <x:c r="N93" s="634"/>
    </x:row>
    <x:row r="94">
      <x:c r="A94" s="628"/>
      <x:c r="B94" s="628"/>
      <x:c r="C94" s="628"/>
      <x:c r="D94" s="630"/>
      <x:c r="E94" s="628"/>
      <x:c r="F94" s="628"/>
      <x:c r="G94" s="628"/>
      <x:c r="H94" s="628"/>
      <x:c r="I94" s="628"/>
      <x:c r="J94" s="632"/>
      <x:c r="K94" s="601"/>
      <x:c r="L94" s="601"/>
      <x:c r="M94" s="601"/>
      <x:c r="N94" s="634"/>
    </x:row>
    <x:row r="95">
      <x:c r="A95" s="628"/>
      <x:c r="B95" s="628"/>
      <x:c r="C95" s="628"/>
      <x:c r="D95" s="630"/>
      <x:c r="E95" s="628"/>
      <x:c r="F95" s="628"/>
      <x:c r="G95" s="628"/>
      <x:c r="H95" s="628"/>
      <x:c r="I95" s="628"/>
      <x:c r="J95" s="632"/>
      <x:c r="K95" s="601"/>
      <x:c r="L95" s="601"/>
      <x:c r="M95" s="601"/>
      <x:c r="N95" s="634"/>
    </x:row>
    <x:row r="96">
      <x:c r="A96" s="628"/>
      <x:c r="B96" s="628"/>
      <x:c r="C96" s="628"/>
      <x:c r="D96" s="630"/>
      <x:c r="E96" s="628"/>
      <x:c r="F96" s="628"/>
      <x:c r="G96" s="628"/>
      <x:c r="H96" s="628"/>
      <x:c r="I96" s="628"/>
      <x:c r="J96" s="632"/>
      <x:c r="K96" s="601"/>
      <x:c r="L96" s="601"/>
      <x:c r="M96" s="601"/>
      <x:c r="N96" s="634"/>
    </x:row>
    <x:row r="97">
      <x:c r="A97" s="628"/>
      <x:c r="B97" s="628"/>
      <x:c r="C97" s="628"/>
      <x:c r="D97" s="630"/>
      <x:c r="E97" s="628"/>
      <x:c r="F97" s="628"/>
      <x:c r="G97" s="628"/>
      <x:c r="H97" s="628"/>
      <x:c r="I97" s="628"/>
      <x:c r="J97" s="632"/>
      <x:c r="K97" s="601"/>
      <x:c r="L97" s="601"/>
      <x:c r="M97" s="601"/>
      <x:c r="N97" s="634"/>
    </x:row>
    <x:row r="98">
      <x:c r="A98" s="628"/>
      <x:c r="B98" s="628"/>
      <x:c r="C98" s="628"/>
      <x:c r="D98" s="630"/>
      <x:c r="E98" s="628"/>
      <x:c r="F98" s="628"/>
      <x:c r="G98" s="628"/>
      <x:c r="H98" s="628"/>
      <x:c r="I98" s="628"/>
      <x:c r="J98" s="632"/>
      <x:c r="K98" s="601"/>
      <x:c r="L98" s="601"/>
      <x:c r="M98" s="601"/>
      <x:c r="N98" s="634"/>
    </x:row>
    <x:row r="99">
      <x:c r="A99" s="628"/>
      <x:c r="B99" s="628"/>
      <x:c r="C99" s="628"/>
      <x:c r="D99" s="630"/>
      <x:c r="E99" s="628"/>
      <x:c r="F99" s="628"/>
      <x:c r="G99" s="628"/>
      <x:c r="H99" s="628"/>
      <x:c r="I99" s="628"/>
      <x:c r="J99" s="632"/>
      <x:c r="K99" s="601"/>
      <x:c r="L99" s="601"/>
      <x:c r="M99" s="601"/>
      <x:c r="N99" s="634"/>
    </x:row>
    <x:row r="100">
      <x:c r="A100" s="628"/>
      <x:c r="B100" s="628"/>
      <x:c r="C100" s="628"/>
      <x:c r="D100" s="630"/>
      <x:c r="E100" s="628"/>
      <x:c r="F100" s="628"/>
      <x:c r="G100" s="628"/>
      <x:c r="H100" s="628"/>
      <x:c r="I100" s="628"/>
      <x:c r="J100" s="632"/>
      <x:c r="K100" s="601"/>
      <x:c r="L100" s="601"/>
      <x:c r="M100" s="601"/>
      <x:c r="N100" s="634"/>
    </x:row>
    <x:row r="101">
      <x:c r="A101" s="628"/>
      <x:c r="B101" s="628"/>
      <x:c r="C101" s="628"/>
      <x:c r="D101" s="630"/>
      <x:c r="E101" s="628"/>
      <x:c r="F101" s="628"/>
      <x:c r="G101" s="628"/>
      <x:c r="H101" s="628"/>
      <x:c r="I101" s="628"/>
      <x:c r="J101" s="632"/>
      <x:c r="K101" s="601"/>
      <x:c r="L101" s="601"/>
      <x:c r="M101" s="601"/>
      <x:c r="N101" s="634"/>
    </x:row>
    <x:row r="102">
      <x:c r="A102" s="628"/>
      <x:c r="B102" s="628"/>
      <x:c r="C102" s="628"/>
      <x:c r="D102" s="630"/>
      <x:c r="E102" s="628"/>
      <x:c r="F102" s="628"/>
      <x:c r="G102" s="628"/>
      <x:c r="H102" s="628"/>
      <x:c r="I102" s="628"/>
      <x:c r="J102" s="632"/>
      <x:c r="K102" s="601"/>
      <x:c r="L102" s="601"/>
      <x:c r="M102" s="601"/>
      <x:c r="N102" s="634"/>
    </x:row>
    <x:row r="103">
      <x:c r="A103" s="628"/>
      <x:c r="B103" s="628"/>
      <x:c r="C103" s="628"/>
      <x:c r="D103" s="630"/>
      <x:c r="E103" s="628"/>
      <x:c r="F103" s="628"/>
      <x:c r="G103" s="628"/>
      <x:c r="H103" s="628"/>
      <x:c r="I103" s="628"/>
      <x:c r="J103" s="632"/>
      <x:c r="K103" s="601"/>
      <x:c r="L103" s="601"/>
      <x:c r="M103" s="601"/>
      <x:c r="N103" s="634"/>
    </x:row>
    <x:row r="104">
      <x:c r="A104" s="628"/>
      <x:c r="B104" s="628"/>
      <x:c r="C104" s="628"/>
      <x:c r="D104" s="630"/>
      <x:c r="E104" s="628"/>
      <x:c r="F104" s="628"/>
      <x:c r="G104" s="628"/>
      <x:c r="H104" s="628"/>
      <x:c r="I104" s="628"/>
      <x:c r="J104" s="632"/>
      <x:c r="K104" s="601"/>
      <x:c r="L104" s="601"/>
      <x:c r="M104" s="601"/>
      <x:c r="N104" s="634"/>
    </x:row>
    <x:row r="105">
      <x:c r="A105" s="628"/>
      <x:c r="B105" s="628"/>
      <x:c r="C105" s="628"/>
      <x:c r="D105" s="630"/>
      <x:c r="E105" s="628"/>
      <x:c r="F105" s="628"/>
      <x:c r="G105" s="628"/>
      <x:c r="H105" s="628"/>
      <x:c r="I105" s="628"/>
      <x:c r="J105" s="632"/>
      <x:c r="K105" s="601"/>
      <x:c r="L105" s="601"/>
      <x:c r="M105" s="601"/>
      <x:c r="N105" s="634"/>
    </x:row>
    <x:row r="106">
      <x:c r="A106" s="628"/>
      <x:c r="B106" s="628"/>
      <x:c r="C106" s="628"/>
      <x:c r="D106" s="630"/>
      <x:c r="E106" s="628"/>
      <x:c r="F106" s="628"/>
      <x:c r="G106" s="628"/>
      <x:c r="H106" s="628"/>
      <x:c r="I106" s="628"/>
      <x:c r="J106" s="632"/>
      <x:c r="K106" s="601"/>
      <x:c r="L106" s="601"/>
      <x:c r="M106" s="601"/>
      <x:c r="N106" s="634"/>
    </x:row>
    <x:row r="107">
      <x:c r="A107" s="628"/>
      <x:c r="B107" s="628"/>
      <x:c r="C107" s="628"/>
      <x:c r="D107" s="630"/>
      <x:c r="E107" s="628"/>
      <x:c r="F107" s="628"/>
      <x:c r="G107" s="628"/>
      <x:c r="H107" s="628"/>
      <x:c r="I107" s="628"/>
      <x:c r="J107" s="632"/>
      <x:c r="K107" s="601"/>
      <x:c r="L107" s="601"/>
      <x:c r="M107" s="601"/>
      <x:c r="N107" s="634"/>
    </x:row>
    <x:row r="108">
      <x:c r="A108" s="628"/>
      <x:c r="B108" s="628"/>
      <x:c r="C108" s="628"/>
      <x:c r="D108" s="630"/>
      <x:c r="E108" s="628"/>
      <x:c r="F108" s="628"/>
      <x:c r="G108" s="628"/>
      <x:c r="H108" s="628"/>
      <x:c r="I108" s="628"/>
      <x:c r="J108" s="632"/>
      <x:c r="K108" s="601"/>
      <x:c r="L108" s="601"/>
      <x:c r="M108" s="601"/>
      <x:c r="N108" s="634"/>
    </x:row>
    <x:row r="109">
      <x:c r="A109" s="628"/>
      <x:c r="B109" s="628"/>
      <x:c r="C109" s="628"/>
      <x:c r="D109" s="630"/>
      <x:c r="E109" s="628"/>
      <x:c r="F109" s="628"/>
      <x:c r="G109" s="628"/>
      <x:c r="H109" s="628"/>
      <x:c r="I109" s="628"/>
      <x:c r="J109" s="632"/>
      <x:c r="K109" s="601"/>
      <x:c r="L109" s="601"/>
      <x:c r="M109" s="601"/>
      <x:c r="N109" s="634"/>
    </x:row>
    <x:row r="110">
      <x:c r="A110" s="628"/>
      <x:c r="B110" s="628"/>
      <x:c r="C110" s="628"/>
      <x:c r="D110" s="630"/>
      <x:c r="E110" s="628"/>
      <x:c r="F110" s="628"/>
      <x:c r="G110" s="628"/>
      <x:c r="H110" s="628"/>
      <x:c r="I110" s="628"/>
      <x:c r="J110" s="632"/>
      <x:c r="K110" s="601"/>
      <x:c r="L110" s="601"/>
      <x:c r="M110" s="601"/>
      <x:c r="N110" s="634"/>
    </x:row>
    <x:row r="111">
      <x:c r="A111" s="628"/>
      <x:c r="B111" s="628"/>
      <x:c r="C111" s="628"/>
      <x:c r="D111" s="630"/>
      <x:c r="E111" s="628"/>
      <x:c r="F111" s="628"/>
      <x:c r="G111" s="628"/>
      <x:c r="H111" s="628"/>
      <x:c r="I111" s="628"/>
      <x:c r="J111" s="632"/>
      <x:c r="K111" s="601"/>
      <x:c r="L111" s="601"/>
      <x:c r="M111" s="601"/>
      <x:c r="N111" s="634"/>
    </x:row>
    <x:row r="112">
      <x:c r="A112" s="628"/>
      <x:c r="B112" s="628"/>
      <x:c r="C112" s="628"/>
      <x:c r="D112" s="630"/>
      <x:c r="E112" s="628"/>
      <x:c r="F112" s="628"/>
      <x:c r="G112" s="628"/>
      <x:c r="H112" s="628"/>
      <x:c r="I112" s="628"/>
      <x:c r="J112" s="632"/>
      <x:c r="K112" s="601"/>
      <x:c r="L112" s="601"/>
      <x:c r="M112" s="601"/>
      <x:c r="N112" s="634"/>
    </x:row>
    <x:row r="113">
      <x:c r="A113" s="628"/>
      <x:c r="B113" s="628"/>
      <x:c r="C113" s="628"/>
      <x:c r="D113" s="630"/>
      <x:c r="E113" s="628"/>
      <x:c r="F113" s="628"/>
      <x:c r="G113" s="628"/>
      <x:c r="H113" s="628"/>
      <x:c r="I113" s="628"/>
      <x:c r="J113" s="632"/>
      <x:c r="K113" s="601"/>
      <x:c r="L113" s="601"/>
      <x:c r="M113" s="601"/>
      <x:c r="N113" s="634"/>
    </x:row>
    <x:row r="114">
      <x:c r="A114" s="628"/>
      <x:c r="B114" s="628"/>
      <x:c r="C114" s="628"/>
      <x:c r="D114" s="630"/>
      <x:c r="E114" s="628"/>
      <x:c r="F114" s="628"/>
      <x:c r="G114" s="628"/>
      <x:c r="H114" s="628"/>
      <x:c r="I114" s="628"/>
      <x:c r="J114" s="632"/>
      <x:c r="K114" s="601"/>
      <x:c r="L114" s="601"/>
      <x:c r="M114" s="601"/>
      <x:c r="N114" s="634"/>
    </x:row>
    <x:row r="115">
      <x:c r="A115" s="628"/>
      <x:c r="B115" s="628"/>
      <x:c r="C115" s="628"/>
      <x:c r="D115" s="630"/>
      <x:c r="E115" s="628"/>
      <x:c r="F115" s="628"/>
      <x:c r="G115" s="628"/>
      <x:c r="H115" s="628"/>
      <x:c r="I115" s="628"/>
      <x:c r="J115" s="632"/>
      <x:c r="K115" s="601"/>
      <x:c r="L115" s="601"/>
      <x:c r="M115" s="601"/>
      <x:c r="N115" s="634"/>
    </x:row>
    <x:row r="116">
      <x:c r="A116" s="628"/>
      <x:c r="B116" s="628"/>
      <x:c r="C116" s="628"/>
      <x:c r="D116" s="630"/>
      <x:c r="E116" s="628"/>
      <x:c r="F116" s="628"/>
      <x:c r="G116" s="628"/>
      <x:c r="H116" s="628"/>
      <x:c r="I116" s="628"/>
      <x:c r="J116" s="632"/>
      <x:c r="K116" s="601"/>
      <x:c r="L116" s="601"/>
      <x:c r="M116" s="601"/>
      <x:c r="N116" s="634"/>
    </x:row>
    <x:row r="117">
      <x:c r="A117" s="628"/>
      <x:c r="B117" s="628"/>
      <x:c r="C117" s="628"/>
      <x:c r="D117" s="630"/>
      <x:c r="E117" s="628"/>
      <x:c r="F117" s="628"/>
      <x:c r="G117" s="628"/>
      <x:c r="H117" s="628"/>
      <x:c r="I117" s="628"/>
      <x:c r="J117" s="632"/>
      <x:c r="K117" s="601"/>
      <x:c r="L117" s="601"/>
      <x:c r="M117" s="601"/>
      <x:c r="N117" s="634"/>
    </x:row>
    <x:row r="118">
      <x:c r="A118" s="628"/>
      <x:c r="B118" s="628"/>
      <x:c r="C118" s="628"/>
      <x:c r="D118" s="630"/>
      <x:c r="E118" s="628"/>
      <x:c r="F118" s="628"/>
      <x:c r="G118" s="628"/>
      <x:c r="H118" s="628"/>
      <x:c r="I118" s="628"/>
      <x:c r="J118" s="632"/>
      <x:c r="K118" s="601"/>
      <x:c r="L118" s="601"/>
      <x:c r="M118" s="601"/>
      <x:c r="N118" s="634"/>
    </x:row>
    <x:row r="119">
      <x:c r="A119" s="628"/>
      <x:c r="B119" s="628"/>
      <x:c r="C119" s="628"/>
      <x:c r="D119" s="630"/>
      <x:c r="E119" s="628"/>
      <x:c r="F119" s="628"/>
      <x:c r="G119" s="628"/>
      <x:c r="H119" s="628"/>
      <x:c r="I119" s="628"/>
      <x:c r="J119" s="632"/>
      <x:c r="K119" s="601"/>
      <x:c r="L119" s="601"/>
      <x:c r="M119" s="601"/>
      <x:c r="N119" s="634"/>
    </x:row>
    <x:row r="120">
      <x:c r="A120" s="628"/>
      <x:c r="B120" s="628"/>
      <x:c r="C120" s="628"/>
      <x:c r="D120" s="630"/>
      <x:c r="E120" s="628"/>
      <x:c r="F120" s="628"/>
      <x:c r="G120" s="628"/>
      <x:c r="H120" s="628"/>
      <x:c r="I120" s="628"/>
      <x:c r="J120" s="632"/>
      <x:c r="K120" s="601"/>
      <x:c r="L120" s="601"/>
      <x:c r="M120" s="601"/>
      <x:c r="N120" s="634"/>
    </x:row>
    <x:row r="121">
      <x:c r="A121" s="628"/>
      <x:c r="B121" s="628"/>
      <x:c r="C121" s="628"/>
      <x:c r="D121" s="630"/>
      <x:c r="E121" s="628"/>
      <x:c r="F121" s="628"/>
      <x:c r="G121" s="628"/>
      <x:c r="H121" s="628"/>
      <x:c r="I121" s="628"/>
      <x:c r="J121" s="632"/>
      <x:c r="K121" s="601"/>
      <x:c r="L121" s="601"/>
      <x:c r="M121" s="601"/>
      <x:c r="N121" s="634"/>
    </x:row>
    <x:row r="122">
      <x:c r="A122" s="628"/>
      <x:c r="B122" s="628"/>
      <x:c r="C122" s="628"/>
      <x:c r="D122" s="630"/>
      <x:c r="E122" s="628"/>
      <x:c r="F122" s="628"/>
      <x:c r="G122" s="628"/>
      <x:c r="H122" s="628"/>
      <x:c r="I122" s="628"/>
      <x:c r="J122" s="632"/>
      <x:c r="K122" s="601"/>
      <x:c r="L122" s="601"/>
      <x:c r="M122" s="601"/>
      <x:c r="N122" s="634"/>
    </x:row>
    <x:row r="123">
      <x:c r="A123" s="628"/>
      <x:c r="B123" s="628"/>
      <x:c r="C123" s="628"/>
      <x:c r="D123" s="630"/>
      <x:c r="E123" s="628"/>
      <x:c r="F123" s="628"/>
      <x:c r="G123" s="628"/>
      <x:c r="H123" s="628"/>
      <x:c r="I123" s="628"/>
      <x:c r="J123" s="632"/>
      <x:c r="K123" s="601"/>
      <x:c r="L123" s="601"/>
      <x:c r="M123" s="601"/>
      <x:c r="N123" s="634"/>
    </x:row>
    <x:row r="124">
      <x:c r="A124" s="628"/>
      <x:c r="B124" s="628"/>
      <x:c r="C124" s="628"/>
      <x:c r="D124" s="630"/>
      <x:c r="E124" s="628"/>
      <x:c r="F124" s="628"/>
      <x:c r="G124" s="628"/>
      <x:c r="H124" s="628"/>
      <x:c r="I124" s="628"/>
      <x:c r="J124" s="632"/>
      <x:c r="K124" s="601"/>
      <x:c r="L124" s="601"/>
      <x:c r="M124" s="601"/>
      <x:c r="N124" s="634"/>
    </x:row>
    <x:row r="125">
      <x:c r="A125" s="628"/>
      <x:c r="B125" s="628"/>
      <x:c r="C125" s="628"/>
      <x:c r="D125" s="630"/>
      <x:c r="E125" s="628"/>
      <x:c r="F125" s="628"/>
      <x:c r="G125" s="628"/>
      <x:c r="H125" s="628"/>
      <x:c r="I125" s="628"/>
      <x:c r="J125" s="632"/>
      <x:c r="K125" s="601"/>
      <x:c r="L125" s="601"/>
      <x:c r="M125" s="601"/>
      <x:c r="N125" s="634"/>
    </x:row>
    <x:row r="126">
      <x:c r="A126" s="628"/>
      <x:c r="B126" s="628"/>
      <x:c r="C126" s="628"/>
      <x:c r="D126" s="630"/>
      <x:c r="E126" s="628"/>
      <x:c r="F126" s="628"/>
      <x:c r="G126" s="628"/>
      <x:c r="H126" s="628"/>
      <x:c r="I126" s="628"/>
      <x:c r="J126" s="632"/>
      <x:c r="K126" s="601"/>
      <x:c r="L126" s="601"/>
      <x:c r="M126" s="601"/>
      <x:c r="N126" s="634"/>
    </x:row>
    <x:row r="127">
      <x:c r="A127" s="628"/>
      <x:c r="B127" s="628"/>
      <x:c r="C127" s="628"/>
      <x:c r="D127" s="630"/>
      <x:c r="E127" s="628"/>
      <x:c r="F127" s="628"/>
      <x:c r="G127" s="628"/>
      <x:c r="H127" s="628"/>
      <x:c r="I127" s="628"/>
      <x:c r="J127" s="632"/>
      <x:c r="K127" s="601"/>
      <x:c r="L127" s="601"/>
      <x:c r="M127" s="601"/>
      <x:c r="N127" s="634"/>
    </x:row>
    <x:row r="128">
      <x:c r="A128" s="628"/>
      <x:c r="B128" s="628"/>
      <x:c r="C128" s="628"/>
      <x:c r="D128" s="630"/>
      <x:c r="E128" s="628"/>
      <x:c r="F128" s="628"/>
      <x:c r="G128" s="628"/>
      <x:c r="H128" s="628"/>
      <x:c r="I128" s="628"/>
      <x:c r="J128" s="632"/>
      <x:c r="K128" s="601"/>
      <x:c r="L128" s="601"/>
      <x:c r="M128" s="601"/>
      <x:c r="N128" s="634"/>
    </x:row>
    <x:row r="129">
      <x:c r="A129" s="628"/>
      <x:c r="B129" s="628"/>
      <x:c r="C129" s="628"/>
      <x:c r="D129" s="630"/>
      <x:c r="E129" s="628"/>
      <x:c r="F129" s="628"/>
      <x:c r="G129" s="628"/>
      <x:c r="H129" s="628"/>
      <x:c r="I129" s="628"/>
      <x:c r="J129" s="632"/>
      <x:c r="K129" s="601"/>
      <x:c r="L129" s="601"/>
      <x:c r="M129" s="601"/>
      <x:c r="N129" s="634"/>
    </x:row>
    <x:row r="130">
      <x:c r="A130" s="628"/>
      <x:c r="B130" s="628"/>
      <x:c r="C130" s="628"/>
      <x:c r="D130" s="630"/>
      <x:c r="E130" s="628"/>
      <x:c r="F130" s="628"/>
      <x:c r="G130" s="628"/>
      <x:c r="H130" s="628"/>
      <x:c r="I130" s="628"/>
      <x:c r="J130" s="632"/>
      <x:c r="K130" s="601"/>
      <x:c r="L130" s="601"/>
      <x:c r="M130" s="601"/>
      <x:c r="N130" s="634"/>
    </x:row>
    <x:row r="131">
      <x:c r="A131" s="628"/>
      <x:c r="B131" s="628"/>
      <x:c r="C131" s="628"/>
      <x:c r="D131" s="630"/>
      <x:c r="E131" s="628"/>
      <x:c r="F131" s="628"/>
      <x:c r="G131" s="628"/>
      <x:c r="H131" s="628"/>
      <x:c r="I131" s="628"/>
      <x:c r="J131" s="632"/>
      <x:c r="K131" s="601"/>
      <x:c r="L131" s="601"/>
      <x:c r="M131" s="601"/>
      <x:c r="N131" s="634"/>
    </x:row>
    <x:row r="132">
      <x:c r="A132" s="628"/>
      <x:c r="B132" s="628"/>
      <x:c r="C132" s="628"/>
      <x:c r="D132" s="630"/>
      <x:c r="E132" s="628"/>
      <x:c r="F132" s="628"/>
      <x:c r="G132" s="628"/>
      <x:c r="H132" s="628"/>
      <x:c r="I132" s="628"/>
      <x:c r="J132" s="632"/>
      <x:c r="K132" s="601"/>
      <x:c r="L132" s="601"/>
      <x:c r="M132" s="601"/>
      <x:c r="N132" s="634"/>
    </x:row>
    <x:row r="133">
      <x:c r="A133" s="628"/>
      <x:c r="B133" s="628"/>
      <x:c r="C133" s="628"/>
      <x:c r="D133" s="630"/>
      <x:c r="E133" s="628"/>
      <x:c r="F133" s="628"/>
      <x:c r="G133" s="628"/>
      <x:c r="H133" s="628"/>
      <x:c r="I133" s="628"/>
      <x:c r="J133" s="632"/>
      <x:c r="K133" s="601"/>
      <x:c r="L133" s="601"/>
      <x:c r="M133" s="601"/>
      <x:c r="N133" s="634"/>
    </x:row>
    <x:row r="134">
      <x:c r="A134" s="628"/>
      <x:c r="B134" s="628"/>
      <x:c r="C134" s="628"/>
      <x:c r="D134" s="630"/>
      <x:c r="E134" s="628"/>
      <x:c r="F134" s="628"/>
      <x:c r="G134" s="628"/>
      <x:c r="H134" s="628"/>
      <x:c r="I134" s="628"/>
      <x:c r="J134" s="632"/>
      <x:c r="K134" s="601"/>
      <x:c r="L134" s="601"/>
      <x:c r="M134" s="601"/>
      <x:c r="N134" s="634"/>
    </x:row>
    <x:row r="135">
      <x:c r="A135" s="628"/>
      <x:c r="B135" s="628"/>
      <x:c r="C135" s="628"/>
      <x:c r="D135" s="630"/>
      <x:c r="E135" s="628"/>
      <x:c r="F135" s="628"/>
      <x:c r="G135" s="628"/>
      <x:c r="H135" s="628"/>
      <x:c r="I135" s="628"/>
      <x:c r="J135" s="632"/>
      <x:c r="K135" s="601"/>
      <x:c r="L135" s="601"/>
      <x:c r="M135" s="601"/>
      <x:c r="N135" s="634"/>
    </x:row>
    <x:row r="136">
      <x:c r="A136" s="628"/>
      <x:c r="B136" s="628"/>
      <x:c r="C136" s="628"/>
      <x:c r="D136" s="630"/>
      <x:c r="E136" s="628"/>
      <x:c r="F136" s="628"/>
      <x:c r="G136" s="628"/>
      <x:c r="H136" s="628"/>
      <x:c r="I136" s="628"/>
      <x:c r="J136" s="632"/>
      <x:c r="K136" s="601"/>
      <x:c r="L136" s="601"/>
      <x:c r="M136" s="601"/>
      <x:c r="N136" s="634"/>
    </x:row>
    <x:row r="137">
      <x:c r="A137" s="628"/>
      <x:c r="B137" s="628"/>
      <x:c r="C137" s="628"/>
      <x:c r="D137" s="630"/>
      <x:c r="E137" s="628"/>
      <x:c r="F137" s="628"/>
      <x:c r="G137" s="628"/>
      <x:c r="H137" s="628"/>
      <x:c r="I137" s="628"/>
      <x:c r="J137" s="632"/>
      <x:c r="K137" s="601"/>
      <x:c r="L137" s="601"/>
      <x:c r="M137" s="601"/>
      <x:c r="N137" s="634"/>
    </x:row>
    <x:row r="138">
      <x:c r="A138" s="628"/>
      <x:c r="B138" s="628"/>
      <x:c r="C138" s="628"/>
      <x:c r="D138" s="630"/>
      <x:c r="E138" s="628"/>
      <x:c r="F138" s="628"/>
      <x:c r="G138" s="628"/>
      <x:c r="H138" s="628"/>
      <x:c r="I138" s="628"/>
      <x:c r="J138" s="632"/>
      <x:c r="K138" s="601"/>
      <x:c r="L138" s="601"/>
      <x:c r="M138" s="601"/>
      <x:c r="N138" s="634"/>
    </x:row>
    <x:row r="139">
      <x:c r="A139" s="628"/>
      <x:c r="B139" s="628"/>
      <x:c r="C139" s="628"/>
      <x:c r="D139" s="630"/>
      <x:c r="E139" s="628"/>
      <x:c r="F139" s="628"/>
      <x:c r="G139" s="628"/>
      <x:c r="H139" s="628"/>
      <x:c r="I139" s="628"/>
      <x:c r="J139" s="632"/>
      <x:c r="K139" s="601"/>
      <x:c r="L139" s="601"/>
      <x:c r="M139" s="601"/>
      <x:c r="N139" s="634"/>
    </x:row>
    <x:row r="140">
      <x:c r="A140" s="628"/>
      <x:c r="B140" s="628"/>
      <x:c r="C140" s="628"/>
      <x:c r="D140" s="630"/>
      <x:c r="E140" s="628"/>
      <x:c r="F140" s="628"/>
      <x:c r="G140" s="628"/>
      <x:c r="H140" s="628"/>
      <x:c r="I140" s="628"/>
      <x:c r="J140" s="632"/>
      <x:c r="K140" s="601"/>
      <x:c r="L140" s="601"/>
      <x:c r="M140" s="601"/>
      <x:c r="N140" s="634"/>
    </x:row>
    <x:row r="141">
      <x:c r="A141" s="628"/>
      <x:c r="B141" s="628"/>
      <x:c r="C141" s="628"/>
      <x:c r="D141" s="630"/>
      <x:c r="E141" s="628"/>
      <x:c r="F141" s="628"/>
      <x:c r="G141" s="628"/>
      <x:c r="H141" s="628"/>
      <x:c r="I141" s="628"/>
      <x:c r="J141" s="632"/>
      <x:c r="K141" s="601"/>
      <x:c r="L141" s="601"/>
      <x:c r="M141" s="601"/>
      <x:c r="N141" s="634"/>
    </x:row>
    <x:row r="142">
      <x:c r="A142" s="628"/>
      <x:c r="B142" s="628"/>
      <x:c r="C142" s="628"/>
      <x:c r="D142" s="630"/>
      <x:c r="E142" s="628"/>
      <x:c r="F142" s="628"/>
      <x:c r="G142" s="628"/>
      <x:c r="H142" s="628"/>
      <x:c r="I142" s="628"/>
      <x:c r="J142" s="632"/>
      <x:c r="K142" s="601"/>
      <x:c r="L142" s="601"/>
      <x:c r="M142" s="601"/>
      <x:c r="N142" s="634"/>
    </x:row>
    <x:row r="143">
      <x:c r="A143" s="628"/>
      <x:c r="B143" s="628"/>
      <x:c r="C143" s="628"/>
      <x:c r="D143" s="630"/>
      <x:c r="E143" s="628"/>
      <x:c r="F143" s="628"/>
      <x:c r="G143" s="628"/>
      <x:c r="H143" s="628"/>
      <x:c r="I143" s="628"/>
      <x:c r="J143" s="632"/>
      <x:c r="K143" s="601"/>
      <x:c r="L143" s="601"/>
      <x:c r="M143" s="601"/>
      <x:c r="N143" s="634"/>
    </x:row>
    <x:row r="144">
      <x:c r="A144" s="628"/>
      <x:c r="B144" s="628"/>
      <x:c r="C144" s="628"/>
      <x:c r="D144" s="630"/>
      <x:c r="E144" s="628"/>
      <x:c r="F144" s="628"/>
      <x:c r="G144" s="628"/>
      <x:c r="H144" s="628"/>
      <x:c r="I144" s="628"/>
      <x:c r="J144" s="632"/>
      <x:c r="K144" s="601"/>
      <x:c r="L144" s="601"/>
      <x:c r="M144" s="601"/>
      <x:c r="N144" s="634"/>
    </x:row>
    <x:row r="145">
      <x:c r="A145" s="628"/>
      <x:c r="B145" s="628"/>
      <x:c r="C145" s="628"/>
      <x:c r="D145" s="630"/>
      <x:c r="E145" s="628"/>
      <x:c r="F145" s="628"/>
      <x:c r="G145" s="628"/>
      <x:c r="H145" s="628"/>
      <x:c r="I145" s="628"/>
      <x:c r="J145" s="632"/>
      <x:c r="K145" s="601"/>
      <x:c r="L145" s="601"/>
      <x:c r="M145" s="601"/>
      <x:c r="N145" s="634"/>
    </x:row>
    <x:row r="146">
      <x:c r="A146" s="628"/>
      <x:c r="B146" s="628"/>
      <x:c r="C146" s="628"/>
      <x:c r="D146" s="630"/>
      <x:c r="E146" s="628"/>
      <x:c r="F146" s="628"/>
      <x:c r="G146" s="628"/>
      <x:c r="H146" s="628"/>
      <x:c r="I146" s="628"/>
      <x:c r="J146" s="632"/>
      <x:c r="K146" s="601"/>
      <x:c r="L146" s="601"/>
      <x:c r="M146" s="601"/>
      <x:c r="N146" s="634"/>
    </x:row>
    <x:row r="147">
      <x:c r="A147" s="628"/>
      <x:c r="B147" s="628"/>
      <x:c r="C147" s="628"/>
      <x:c r="D147" s="630"/>
      <x:c r="E147" s="628"/>
      <x:c r="F147" s="628"/>
      <x:c r="G147" s="628"/>
      <x:c r="H147" s="628"/>
      <x:c r="I147" s="628"/>
      <x:c r="J147" s="632"/>
      <x:c r="K147" s="601"/>
      <x:c r="L147" s="601"/>
      <x:c r="M147" s="601"/>
      <x:c r="N147" s="634"/>
    </x:row>
    <x:row r="148">
      <x:c r="A148" s="628"/>
      <x:c r="B148" s="628"/>
      <x:c r="C148" s="628"/>
      <x:c r="D148" s="630"/>
      <x:c r="E148" s="628"/>
      <x:c r="F148" s="628"/>
      <x:c r="G148" s="628"/>
      <x:c r="H148" s="628"/>
      <x:c r="I148" s="628"/>
      <x:c r="J148" s="632"/>
      <x:c r="K148" s="601"/>
      <x:c r="L148" s="601"/>
      <x:c r="M148" s="601"/>
      <x:c r="N148" s="634"/>
    </x:row>
    <x:row r="149">
      <x:c r="A149" s="628"/>
      <x:c r="B149" s="628"/>
      <x:c r="C149" s="628"/>
      <x:c r="D149" s="630"/>
      <x:c r="E149" s="628"/>
      <x:c r="F149" s="628"/>
      <x:c r="G149" s="628"/>
      <x:c r="H149" s="628"/>
      <x:c r="I149" s="628"/>
      <x:c r="J149" s="632"/>
      <x:c r="K149" s="601"/>
      <x:c r="L149" s="601"/>
      <x:c r="M149" s="601"/>
      <x:c r="N149" s="634"/>
    </x:row>
    <x:row r="150">
      <x:c r="A150" s="628"/>
      <x:c r="B150" s="628"/>
      <x:c r="C150" s="628"/>
      <x:c r="D150" s="630"/>
      <x:c r="E150" s="628"/>
      <x:c r="F150" s="628"/>
      <x:c r="G150" s="628"/>
      <x:c r="H150" s="628"/>
      <x:c r="I150" s="628"/>
      <x:c r="J150" s="632"/>
      <x:c r="K150" s="601"/>
      <x:c r="L150" s="601"/>
      <x:c r="M150" s="601"/>
      <x:c r="N150" s="634"/>
    </x:row>
    <x:row r="151">
      <x:c r="A151" s="628"/>
      <x:c r="B151" s="628"/>
      <x:c r="C151" s="628"/>
      <x:c r="D151" s="630"/>
      <x:c r="E151" s="628"/>
      <x:c r="F151" s="628"/>
      <x:c r="G151" s="628"/>
      <x:c r="H151" s="628"/>
      <x:c r="I151" s="628"/>
      <x:c r="J151" s="632"/>
      <x:c r="K151" s="601"/>
      <x:c r="L151" s="601"/>
      <x:c r="M151" s="601"/>
      <x:c r="N151" s="634"/>
    </x:row>
    <x:row r="152">
      <x:c r="A152" s="628"/>
      <x:c r="B152" s="628"/>
      <x:c r="C152" s="628"/>
      <x:c r="D152" s="630"/>
      <x:c r="E152" s="628"/>
      <x:c r="F152" s="628"/>
      <x:c r="G152" s="628"/>
      <x:c r="H152" s="628"/>
      <x:c r="I152" s="628"/>
      <x:c r="J152" s="632"/>
      <x:c r="K152" s="601"/>
      <x:c r="L152" s="601"/>
      <x:c r="M152" s="601"/>
      <x:c r="N152" s="634"/>
    </x:row>
    <x:row r="153">
      <x:c r="A153" s="628"/>
      <x:c r="B153" s="628"/>
      <x:c r="C153" s="628"/>
      <x:c r="D153" s="630"/>
      <x:c r="E153" s="628"/>
      <x:c r="F153" s="628"/>
      <x:c r="G153" s="628"/>
      <x:c r="H153" s="628"/>
      <x:c r="I153" s="628"/>
      <x:c r="J153" s="632"/>
      <x:c r="K153" s="601"/>
      <x:c r="L153" s="601"/>
      <x:c r="M153" s="601"/>
      <x:c r="N153" s="634"/>
    </x:row>
    <x:row r="154">
      <x:c r="A154" s="628"/>
      <x:c r="B154" s="628"/>
      <x:c r="C154" s="628"/>
      <x:c r="D154" s="630"/>
      <x:c r="E154" s="628"/>
      <x:c r="F154" s="628"/>
      <x:c r="G154" s="628"/>
      <x:c r="H154" s="628"/>
      <x:c r="I154" s="628"/>
      <x:c r="J154" s="632"/>
      <x:c r="K154" s="601"/>
      <x:c r="L154" s="601"/>
      <x:c r="M154" s="601"/>
      <x:c r="N154" s="634"/>
    </x:row>
    <x:row r="155">
      <x:c r="A155" s="628"/>
      <x:c r="B155" s="628"/>
      <x:c r="C155" s="628"/>
      <x:c r="D155" s="630"/>
      <x:c r="E155" s="628"/>
      <x:c r="F155" s="628"/>
      <x:c r="G155" s="628"/>
      <x:c r="H155" s="628"/>
      <x:c r="I155" s="628"/>
      <x:c r="J155" s="632"/>
      <x:c r="K155" s="601"/>
      <x:c r="L155" s="601"/>
      <x:c r="M155" s="601"/>
      <x:c r="N155" s="634"/>
    </x:row>
    <x:row r="156">
      <x:c r="A156" s="628"/>
      <x:c r="B156" s="628"/>
      <x:c r="C156" s="628"/>
      <x:c r="D156" s="630"/>
      <x:c r="E156" s="628"/>
      <x:c r="F156" s="628"/>
      <x:c r="G156" s="628"/>
      <x:c r="H156" s="628"/>
      <x:c r="I156" s="628"/>
      <x:c r="J156" s="632"/>
      <x:c r="K156" s="601"/>
      <x:c r="L156" s="601"/>
      <x:c r="M156" s="601"/>
      <x:c r="N156" s="634"/>
    </x:row>
    <x:row r="157">
      <x:c r="A157" s="628"/>
      <x:c r="B157" s="628"/>
      <x:c r="C157" s="628"/>
      <x:c r="D157" s="630"/>
      <x:c r="E157" s="628"/>
      <x:c r="F157" s="628"/>
      <x:c r="G157" s="628"/>
      <x:c r="H157" s="628"/>
      <x:c r="I157" s="628"/>
      <x:c r="J157" s="632"/>
      <x:c r="K157" s="601"/>
      <x:c r="L157" s="601"/>
      <x:c r="M157" s="601"/>
      <x:c r="N157" s="634"/>
    </x:row>
    <x:row r="158">
      <x:c r="A158" s="628"/>
      <x:c r="B158" s="628"/>
      <x:c r="C158" s="628"/>
      <x:c r="D158" s="630"/>
      <x:c r="E158" s="628"/>
      <x:c r="F158" s="628"/>
      <x:c r="G158" s="628"/>
      <x:c r="H158" s="628"/>
      <x:c r="I158" s="628"/>
      <x:c r="J158" s="632"/>
      <x:c r="K158" s="601"/>
      <x:c r="L158" s="601"/>
      <x:c r="M158" s="601"/>
      <x:c r="N158" s="634"/>
    </x:row>
    <x:row r="159">
      <x:c r="A159" s="628"/>
      <x:c r="B159" s="628"/>
      <x:c r="C159" s="628"/>
      <x:c r="D159" s="630"/>
      <x:c r="E159" s="628"/>
      <x:c r="F159" s="628"/>
      <x:c r="G159" s="628"/>
      <x:c r="H159" s="628"/>
      <x:c r="I159" s="628"/>
      <x:c r="J159" s="632"/>
      <x:c r="K159" s="601"/>
      <x:c r="L159" s="601"/>
      <x:c r="M159" s="601"/>
      <x:c r="N159" s="634"/>
    </x:row>
    <x:row r="160">
      <x:c r="A160" s="628"/>
      <x:c r="B160" s="628"/>
      <x:c r="C160" s="628"/>
      <x:c r="D160" s="630"/>
      <x:c r="E160" s="628"/>
      <x:c r="F160" s="628"/>
      <x:c r="G160" s="628"/>
      <x:c r="H160" s="628"/>
      <x:c r="I160" s="628"/>
      <x:c r="J160" s="632"/>
      <x:c r="K160" s="601"/>
      <x:c r="L160" s="601"/>
      <x:c r="M160" s="601"/>
      <x:c r="N160" s="634"/>
    </x:row>
    <x:row r="161">
      <x:c r="A161" s="628"/>
      <x:c r="B161" s="628"/>
      <x:c r="C161" s="628"/>
      <x:c r="D161" s="630"/>
      <x:c r="E161" s="628"/>
      <x:c r="F161" s="628"/>
      <x:c r="G161" s="628"/>
      <x:c r="H161" s="628"/>
      <x:c r="I161" s="628"/>
      <x:c r="J161" s="632"/>
      <x:c r="K161" s="601"/>
      <x:c r="L161" s="601"/>
      <x:c r="M161" s="601"/>
      <x:c r="N161" s="634"/>
    </x:row>
    <x:row r="162">
      <x:c r="A162" s="628"/>
      <x:c r="B162" s="628"/>
      <x:c r="C162" s="628"/>
      <x:c r="D162" s="630"/>
      <x:c r="E162" s="628"/>
      <x:c r="F162" s="628"/>
      <x:c r="G162" s="628"/>
      <x:c r="H162" s="628"/>
      <x:c r="I162" s="628"/>
      <x:c r="J162" s="632"/>
      <x:c r="K162" s="601"/>
      <x:c r="L162" s="601"/>
      <x:c r="M162" s="601"/>
      <x:c r="N162" s="634"/>
    </x:row>
    <x:row r="163">
      <x:c r="A163" s="628"/>
      <x:c r="B163" s="628"/>
      <x:c r="C163" s="628"/>
      <x:c r="D163" s="630"/>
      <x:c r="E163" s="628"/>
      <x:c r="F163" s="628"/>
      <x:c r="G163" s="628"/>
      <x:c r="H163" s="628"/>
      <x:c r="I163" s="628"/>
      <x:c r="J163" s="632"/>
      <x:c r="K163" s="601"/>
      <x:c r="L163" s="601"/>
      <x:c r="M163" s="601"/>
      <x:c r="N163" s="634"/>
    </x:row>
    <x:row r="164">
      <x:c r="A164" s="628"/>
      <x:c r="B164" s="628"/>
      <x:c r="C164" s="628"/>
      <x:c r="D164" s="630"/>
      <x:c r="E164" s="628"/>
      <x:c r="F164" s="628"/>
      <x:c r="G164" s="628"/>
      <x:c r="H164" s="628"/>
      <x:c r="I164" s="628"/>
      <x:c r="J164" s="632"/>
      <x:c r="K164" s="601"/>
      <x:c r="L164" s="601"/>
      <x:c r="M164" s="601"/>
      <x:c r="N164" s="634"/>
    </x:row>
    <x:row r="165">
      <x:c r="A165" s="628"/>
      <x:c r="B165" s="628"/>
      <x:c r="C165" s="628"/>
      <x:c r="D165" s="630"/>
      <x:c r="E165" s="628"/>
      <x:c r="F165" s="628"/>
      <x:c r="G165" s="628"/>
      <x:c r="H165" s="628"/>
      <x:c r="I165" s="628"/>
      <x:c r="J165" s="632"/>
      <x:c r="K165" s="601"/>
      <x:c r="L165" s="601"/>
      <x:c r="M165" s="601"/>
      <x:c r="N165" s="634"/>
    </x:row>
    <x:row r="166">
      <x:c r="A166" s="628"/>
      <x:c r="B166" s="628"/>
      <x:c r="C166" s="628"/>
      <x:c r="D166" s="630"/>
      <x:c r="E166" s="628"/>
      <x:c r="F166" s="628"/>
      <x:c r="G166" s="628"/>
      <x:c r="H166" s="628"/>
      <x:c r="I166" s="628"/>
      <x:c r="J166" s="632"/>
      <x:c r="K166" s="601"/>
      <x:c r="L166" s="601"/>
      <x:c r="M166" s="601"/>
      <x:c r="N166" s="634"/>
    </x:row>
    <x:row r="167">
      <x:c r="A167" s="628"/>
      <x:c r="B167" s="628"/>
      <x:c r="C167" s="628"/>
      <x:c r="D167" s="630"/>
      <x:c r="E167" s="628"/>
      <x:c r="F167" s="628"/>
      <x:c r="G167" s="628"/>
      <x:c r="H167" s="628"/>
      <x:c r="I167" s="628"/>
      <x:c r="J167" s="632"/>
      <x:c r="K167" s="601"/>
      <x:c r="L167" s="601"/>
      <x:c r="M167" s="601"/>
      <x:c r="N167" s="634"/>
    </x:row>
    <x:row r="168">
      <x:c r="A168" s="628"/>
      <x:c r="B168" s="628"/>
      <x:c r="C168" s="628"/>
      <x:c r="D168" s="630"/>
      <x:c r="E168" s="628"/>
      <x:c r="F168" s="628"/>
      <x:c r="G168" s="628"/>
      <x:c r="H168" s="628"/>
      <x:c r="I168" s="628"/>
      <x:c r="J168" s="632"/>
      <x:c r="K168" s="601"/>
      <x:c r="L168" s="601"/>
      <x:c r="M168" s="601"/>
      <x:c r="N168" s="634"/>
    </x:row>
    <x:row r="169">
      <x:c r="A169" s="628"/>
      <x:c r="B169" s="628"/>
      <x:c r="C169" s="628"/>
      <x:c r="D169" s="630"/>
      <x:c r="E169" s="628"/>
      <x:c r="F169" s="628"/>
      <x:c r="G169" s="628"/>
      <x:c r="H169" s="628"/>
      <x:c r="I169" s="628"/>
      <x:c r="J169" s="632"/>
      <x:c r="K169" s="601"/>
      <x:c r="L169" s="601"/>
      <x:c r="M169" s="601"/>
      <x:c r="N169" s="634"/>
    </x:row>
    <x:row r="170">
      <x:c r="A170" s="628"/>
      <x:c r="B170" s="628"/>
      <x:c r="C170" s="628"/>
      <x:c r="D170" s="630"/>
      <x:c r="E170" s="628"/>
      <x:c r="F170" s="628"/>
      <x:c r="G170" s="628"/>
      <x:c r="H170" s="628"/>
      <x:c r="I170" s="628"/>
      <x:c r="J170" s="632"/>
      <x:c r="K170" s="601"/>
      <x:c r="L170" s="601"/>
      <x:c r="M170" s="601"/>
      <x:c r="N170" s="634"/>
    </x:row>
    <x:row r="171">
      <x:c r="A171" s="628"/>
      <x:c r="B171" s="628"/>
      <x:c r="C171" s="628"/>
      <x:c r="D171" s="630"/>
      <x:c r="E171" s="628"/>
      <x:c r="F171" s="628"/>
      <x:c r="G171" s="628"/>
      <x:c r="H171" s="628"/>
      <x:c r="I171" s="628"/>
      <x:c r="J171" s="632"/>
      <x:c r="K171" s="601"/>
      <x:c r="L171" s="601"/>
      <x:c r="M171" s="601"/>
      <x:c r="N171" s="634"/>
    </x:row>
    <x:row r="172">
      <x:c r="A172" s="628"/>
      <x:c r="B172" s="628"/>
      <x:c r="C172" s="628"/>
      <x:c r="D172" s="630"/>
      <x:c r="E172" s="628"/>
      <x:c r="F172" s="628"/>
      <x:c r="G172" s="628"/>
      <x:c r="H172" s="628"/>
      <x:c r="I172" s="628"/>
      <x:c r="J172" s="632"/>
      <x:c r="K172" s="601"/>
      <x:c r="L172" s="601"/>
      <x:c r="M172" s="601"/>
      <x:c r="N172" s="634"/>
    </x:row>
    <x:row r="173">
      <x:c r="A173" s="628"/>
      <x:c r="B173" s="628"/>
      <x:c r="C173" s="628"/>
      <x:c r="D173" s="630"/>
      <x:c r="E173" s="628"/>
      <x:c r="F173" s="628"/>
      <x:c r="G173" s="628"/>
      <x:c r="H173" s="628"/>
      <x:c r="I173" s="628"/>
      <x:c r="J173" s="632"/>
      <x:c r="K173" s="601"/>
      <x:c r="L173" s="601"/>
      <x:c r="M173" s="601"/>
      <x:c r="N173" s="634"/>
    </x:row>
    <x:row r="174">
      <x:c r="A174" s="628"/>
      <x:c r="B174" s="628"/>
      <x:c r="C174" s="628"/>
      <x:c r="D174" s="630"/>
      <x:c r="E174" s="628"/>
      <x:c r="F174" s="628"/>
      <x:c r="G174" s="628"/>
      <x:c r="H174" s="628"/>
      <x:c r="I174" s="628"/>
      <x:c r="J174" s="632"/>
      <x:c r="K174" s="601"/>
      <x:c r="L174" s="601"/>
      <x:c r="M174" s="601"/>
      <x:c r="N174" s="634"/>
    </x:row>
    <x:row r="175">
      <x:c r="A175" s="628"/>
      <x:c r="B175" s="628"/>
      <x:c r="C175" s="628"/>
      <x:c r="D175" s="630"/>
      <x:c r="E175" s="628"/>
      <x:c r="F175" s="628"/>
      <x:c r="G175" s="628"/>
      <x:c r="H175" s="628"/>
      <x:c r="I175" s="628"/>
      <x:c r="J175" s="632"/>
      <x:c r="K175" s="601"/>
      <x:c r="L175" s="601"/>
      <x:c r="M175" s="601"/>
      <x:c r="N175" s="634"/>
    </x:row>
    <x:row r="176">
      <x:c r="A176" s="628"/>
      <x:c r="B176" s="628"/>
      <x:c r="C176" s="628"/>
      <x:c r="D176" s="630"/>
      <x:c r="E176" s="628"/>
      <x:c r="F176" s="628"/>
      <x:c r="G176" s="628"/>
      <x:c r="H176" s="628"/>
      <x:c r="I176" s="628"/>
      <x:c r="J176" s="632"/>
      <x:c r="K176" s="601"/>
      <x:c r="L176" s="601"/>
      <x:c r="M176" s="601"/>
      <x:c r="N176" s="634"/>
    </x:row>
    <x:row r="177">
      <x:c r="A177" s="628"/>
      <x:c r="B177" s="628"/>
      <x:c r="C177" s="628"/>
      <x:c r="D177" s="630"/>
      <x:c r="E177" s="628"/>
      <x:c r="F177" s="628"/>
      <x:c r="G177" s="628"/>
      <x:c r="H177" s="628"/>
      <x:c r="I177" s="628"/>
      <x:c r="J177" s="632"/>
      <x:c r="K177" s="601"/>
      <x:c r="L177" s="601"/>
      <x:c r="M177" s="601"/>
      <x:c r="N177" s="634"/>
    </x:row>
    <x:row r="178">
      <x:c r="A178" s="628"/>
      <x:c r="B178" s="628"/>
      <x:c r="C178" s="628"/>
      <x:c r="D178" s="630"/>
      <x:c r="E178" s="628"/>
      <x:c r="F178" s="628"/>
      <x:c r="G178" s="628"/>
      <x:c r="H178" s="628"/>
      <x:c r="I178" s="628"/>
      <x:c r="J178" s="632"/>
      <x:c r="K178" s="601"/>
      <x:c r="L178" s="601"/>
      <x:c r="M178" s="601"/>
      <x:c r="N178" s="634"/>
    </x:row>
    <x:row r="179">
      <x:c r="A179" s="628"/>
      <x:c r="B179" s="628"/>
      <x:c r="C179" s="628"/>
      <x:c r="D179" s="630"/>
      <x:c r="E179" s="628"/>
      <x:c r="F179" s="628"/>
      <x:c r="G179" s="628"/>
      <x:c r="H179" s="628"/>
      <x:c r="I179" s="628"/>
      <x:c r="J179" s="632"/>
      <x:c r="K179" s="601"/>
      <x:c r="L179" s="601"/>
      <x:c r="M179" s="601"/>
      <x:c r="N179" s="634"/>
    </x:row>
    <x:row r="180">
      <x:c r="A180" s="628"/>
      <x:c r="B180" s="628"/>
      <x:c r="C180" s="628"/>
      <x:c r="D180" s="630"/>
      <x:c r="E180" s="628"/>
      <x:c r="F180" s="628"/>
      <x:c r="G180" s="628"/>
      <x:c r="H180" s="628"/>
      <x:c r="I180" s="628"/>
      <x:c r="J180" s="632"/>
      <x:c r="K180" s="601"/>
      <x:c r="L180" s="601"/>
      <x:c r="M180" s="601"/>
      <x:c r="N180" s="634"/>
    </x:row>
    <x:row r="181">
      <x:c r="A181" s="628"/>
      <x:c r="B181" s="628"/>
      <x:c r="C181" s="628"/>
      <x:c r="D181" s="630"/>
      <x:c r="E181" s="628"/>
      <x:c r="F181" s="628"/>
      <x:c r="G181" s="628"/>
      <x:c r="H181" s="628"/>
      <x:c r="I181" s="628"/>
      <x:c r="J181" s="632"/>
      <x:c r="K181" s="601"/>
      <x:c r="L181" s="601"/>
      <x:c r="M181" s="601"/>
      <x:c r="N181" s="634"/>
    </x:row>
    <x:row r="182">
      <x:c r="A182" s="628"/>
      <x:c r="B182" s="628"/>
      <x:c r="C182" s="628"/>
      <x:c r="D182" s="630"/>
      <x:c r="E182" s="628"/>
      <x:c r="F182" s="628"/>
      <x:c r="G182" s="628"/>
      <x:c r="H182" s="628"/>
      <x:c r="I182" s="628"/>
      <x:c r="J182" s="632"/>
      <x:c r="K182" s="601"/>
      <x:c r="L182" s="601"/>
      <x:c r="M182" s="601"/>
      <x:c r="N182" s="634"/>
    </x:row>
    <x:row r="183">
      <x:c r="A183" s="628"/>
      <x:c r="B183" s="628"/>
      <x:c r="C183" s="628"/>
      <x:c r="D183" s="630"/>
      <x:c r="E183" s="628"/>
      <x:c r="F183" s="628"/>
      <x:c r="G183" s="628"/>
      <x:c r="H183" s="628"/>
      <x:c r="I183" s="628"/>
      <x:c r="J183" s="632"/>
      <x:c r="K183" s="601"/>
      <x:c r="L183" s="601"/>
      <x:c r="M183" s="601"/>
      <x:c r="N183" s="634"/>
    </x:row>
    <x:row r="184">
      <x:c r="A184" s="628"/>
      <x:c r="B184" s="628"/>
      <x:c r="C184" s="628"/>
      <x:c r="D184" s="630"/>
      <x:c r="E184" s="628"/>
      <x:c r="F184" s="628"/>
      <x:c r="G184" s="628"/>
      <x:c r="H184" s="628"/>
      <x:c r="I184" s="628"/>
      <x:c r="J184" s="632"/>
      <x:c r="K184" s="601"/>
      <x:c r="L184" s="601"/>
      <x:c r="M184" s="601"/>
      <x:c r="N184" s="634"/>
    </x:row>
    <x:row r="185">
      <x:c r="A185" s="628"/>
      <x:c r="B185" s="628"/>
      <x:c r="C185" s="628"/>
      <x:c r="D185" s="630"/>
      <x:c r="E185" s="628"/>
      <x:c r="F185" s="628"/>
      <x:c r="G185" s="628"/>
      <x:c r="H185" s="628"/>
      <x:c r="I185" s="628"/>
      <x:c r="J185" s="632"/>
      <x:c r="K185" s="601"/>
      <x:c r="L185" s="601"/>
      <x:c r="M185" s="601"/>
      <x:c r="N185" s="634"/>
    </x:row>
    <x:row r="186">
      <x:c r="A186" s="628"/>
      <x:c r="B186" s="628"/>
      <x:c r="C186" s="628"/>
      <x:c r="D186" s="630"/>
      <x:c r="E186" s="628"/>
      <x:c r="F186" s="628"/>
      <x:c r="G186" s="628"/>
      <x:c r="H186" s="628"/>
      <x:c r="I186" s="628"/>
      <x:c r="J186" s="632"/>
      <x:c r="K186" s="601"/>
      <x:c r="L186" s="601"/>
      <x:c r="M186" s="601"/>
      <x:c r="N186" s="634"/>
    </x:row>
    <x:row r="187">
      <x:c r="A187" s="628"/>
      <x:c r="B187" s="628"/>
      <x:c r="C187" s="628"/>
      <x:c r="D187" s="630"/>
      <x:c r="E187" s="628"/>
      <x:c r="F187" s="628"/>
      <x:c r="G187" s="628"/>
      <x:c r="H187" s="628"/>
      <x:c r="I187" s="628"/>
      <x:c r="J187" s="632"/>
      <x:c r="K187" s="601"/>
      <x:c r="L187" s="601"/>
      <x:c r="M187" s="601"/>
      <x:c r="N187" s="634"/>
    </x:row>
    <x:row r="188">
      <x:c r="A188" s="628"/>
      <x:c r="B188" s="628"/>
      <x:c r="C188" s="628"/>
      <x:c r="D188" s="630"/>
      <x:c r="E188" s="628"/>
      <x:c r="F188" s="628"/>
      <x:c r="G188" s="628"/>
      <x:c r="H188" s="628"/>
      <x:c r="I188" s="628"/>
      <x:c r="J188" s="632"/>
      <x:c r="K188" s="601"/>
      <x:c r="L188" s="601"/>
      <x:c r="M188" s="601"/>
      <x:c r="N188" s="634"/>
    </x:row>
    <x:row r="189">
      <x:c r="A189" s="628"/>
      <x:c r="B189" s="628"/>
      <x:c r="C189" s="628"/>
      <x:c r="D189" s="630"/>
      <x:c r="E189" s="628"/>
      <x:c r="F189" s="628"/>
      <x:c r="G189" s="628"/>
      <x:c r="H189" s="628"/>
      <x:c r="I189" s="628"/>
      <x:c r="J189" s="632"/>
      <x:c r="K189" s="601"/>
      <x:c r="L189" s="601"/>
      <x:c r="M189" s="601"/>
      <x:c r="N189" s="634"/>
    </x:row>
    <x:row r="190">
      <x:c r="A190" s="628"/>
      <x:c r="B190" s="628"/>
      <x:c r="C190" s="628"/>
      <x:c r="D190" s="630"/>
      <x:c r="E190" s="628"/>
      <x:c r="F190" s="628"/>
      <x:c r="G190" s="628"/>
      <x:c r="H190" s="628"/>
      <x:c r="I190" s="628"/>
      <x:c r="J190" s="632"/>
      <x:c r="K190" s="601"/>
      <x:c r="L190" s="601"/>
      <x:c r="M190" s="601"/>
      <x:c r="N190" s="634"/>
    </x:row>
    <x:row r="191">
      <x:c r="A191" s="628"/>
      <x:c r="B191" s="628"/>
      <x:c r="C191" s="628"/>
      <x:c r="D191" s="630"/>
      <x:c r="E191" s="628"/>
      <x:c r="F191" s="628"/>
      <x:c r="G191" s="628"/>
      <x:c r="H191" s="628"/>
      <x:c r="I191" s="628"/>
      <x:c r="J191" s="632"/>
      <x:c r="K191" s="601"/>
      <x:c r="L191" s="601"/>
      <x:c r="M191" s="601"/>
      <x:c r="N191" s="634"/>
    </x:row>
    <x:row r="192">
      <x:c r="A192" s="628"/>
      <x:c r="B192" s="628"/>
      <x:c r="C192" s="628"/>
      <x:c r="D192" s="630"/>
      <x:c r="E192" s="628"/>
      <x:c r="F192" s="628"/>
      <x:c r="G192" s="628"/>
      <x:c r="H192" s="628"/>
      <x:c r="I192" s="628"/>
      <x:c r="J192" s="632"/>
      <x:c r="K192" s="601"/>
      <x:c r="L192" s="601"/>
      <x:c r="M192" s="601"/>
      <x:c r="N192" s="634"/>
    </x:row>
    <x:row r="193">
      <x:c r="A193" s="628"/>
      <x:c r="B193" s="628"/>
      <x:c r="C193" s="628"/>
      <x:c r="D193" s="630"/>
      <x:c r="E193" s="628"/>
      <x:c r="F193" s="628"/>
      <x:c r="G193" s="628"/>
      <x:c r="H193" s="628"/>
      <x:c r="I193" s="628"/>
      <x:c r="J193" s="632"/>
      <x:c r="K193" s="601"/>
      <x:c r="L193" s="601"/>
      <x:c r="M193" s="601"/>
      <x:c r="N193" s="634"/>
    </x:row>
    <x:row r="194">
      <x:c r="A194" s="628"/>
      <x:c r="B194" s="628"/>
      <x:c r="C194" s="628"/>
      <x:c r="D194" s="630"/>
      <x:c r="E194" s="628"/>
      <x:c r="F194" s="628"/>
      <x:c r="G194" s="628"/>
      <x:c r="H194" s="628"/>
      <x:c r="I194" s="628"/>
      <x:c r="J194" s="632"/>
      <x:c r="K194" s="601"/>
      <x:c r="L194" s="601"/>
      <x:c r="M194" s="601"/>
      <x:c r="N194" s="634"/>
    </x:row>
    <x:row r="195">
      <x:c r="A195" s="628"/>
      <x:c r="B195" s="628"/>
      <x:c r="C195" s="628"/>
      <x:c r="D195" s="630"/>
      <x:c r="E195" s="628"/>
      <x:c r="F195" s="628"/>
      <x:c r="G195" s="628"/>
      <x:c r="H195" s="628"/>
      <x:c r="I195" s="628"/>
      <x:c r="J195" s="632"/>
      <x:c r="K195" s="601"/>
      <x:c r="L195" s="601"/>
      <x:c r="M195" s="601"/>
      <x:c r="N195" s="634"/>
    </x:row>
    <x:row r="196">
      <x:c r="A196" s="628"/>
      <x:c r="B196" s="628"/>
      <x:c r="C196" s="628"/>
      <x:c r="D196" s="630"/>
      <x:c r="E196" s="628"/>
      <x:c r="F196" s="628"/>
      <x:c r="G196" s="628"/>
      <x:c r="H196" s="628"/>
      <x:c r="I196" s="628"/>
      <x:c r="J196" s="632"/>
      <x:c r="K196" s="601"/>
      <x:c r="L196" s="601"/>
      <x:c r="M196" s="601"/>
      <x:c r="N196" s="634"/>
    </x:row>
    <x:row r="197">
      <x:c r="A197" s="628"/>
      <x:c r="B197" s="628"/>
      <x:c r="C197" s="628"/>
      <x:c r="D197" s="630"/>
      <x:c r="E197" s="628"/>
      <x:c r="F197" s="628"/>
      <x:c r="G197" s="628"/>
      <x:c r="H197" s="628"/>
      <x:c r="I197" s="628"/>
      <x:c r="J197" s="632"/>
      <x:c r="K197" s="601"/>
      <x:c r="L197" s="601"/>
      <x:c r="M197" s="601"/>
      <x:c r="N197" s="634"/>
    </x:row>
    <x:row r="198">
      <x:c r="A198" s="628"/>
      <x:c r="B198" s="628"/>
      <x:c r="C198" s="628"/>
      <x:c r="D198" s="630"/>
      <x:c r="E198" s="628"/>
      <x:c r="F198" s="628"/>
      <x:c r="G198" s="628"/>
      <x:c r="H198" s="628"/>
      <x:c r="I198" s="628"/>
      <x:c r="J198" s="632"/>
      <x:c r="K198" s="601"/>
      <x:c r="L198" s="601"/>
      <x:c r="M198" s="601"/>
      <x:c r="N198" s="634"/>
    </x:row>
    <x:row r="199">
      <x:c r="A199" s="628"/>
      <x:c r="B199" s="628"/>
      <x:c r="C199" s="628"/>
      <x:c r="D199" s="630"/>
      <x:c r="E199" s="628"/>
      <x:c r="F199" s="628"/>
      <x:c r="G199" s="628"/>
      <x:c r="H199" s="628"/>
      <x:c r="I199" s="628"/>
      <x:c r="J199" s="632"/>
      <x:c r="K199" s="601"/>
      <x:c r="L199" s="601"/>
      <x:c r="M199" s="601"/>
      <x:c r="N199" s="634"/>
    </x:row>
    <x:row r="200">
      <x:c r="A200" s="628"/>
      <x:c r="B200" s="628"/>
      <x:c r="C200" s="628"/>
      <x:c r="D200" s="630"/>
      <x:c r="E200" s="628"/>
      <x:c r="F200" s="628"/>
      <x:c r="G200" s="628"/>
      <x:c r="H200" s="628"/>
      <x:c r="I200" s="628"/>
      <x:c r="J200" s="632"/>
      <x:c r="K200" s="601"/>
      <x:c r="L200" s="601"/>
      <x:c r="M200" s="601"/>
      <x:c r="N200" s="634"/>
    </x:row>
    <x:row r="201">
      <x:c r="A201" s="628"/>
      <x:c r="B201" s="628"/>
      <x:c r="C201" s="628"/>
      <x:c r="D201" s="630"/>
      <x:c r="E201" s="628"/>
      <x:c r="F201" s="628"/>
      <x:c r="G201" s="628"/>
      <x:c r="H201" s="628"/>
      <x:c r="I201" s="628"/>
      <x:c r="J201" s="632"/>
      <x:c r="K201" s="601"/>
      <x:c r="L201" s="601"/>
      <x:c r="M201" s="601"/>
      <x:c r="N201" s="634"/>
    </x:row>
    <x:row r="202">
      <x:c r="A202" s="628"/>
      <x:c r="B202" s="628"/>
      <x:c r="C202" s="628"/>
      <x:c r="D202" s="630"/>
      <x:c r="E202" s="628"/>
      <x:c r="F202" s="628"/>
      <x:c r="G202" s="628"/>
      <x:c r="H202" s="628"/>
      <x:c r="I202" s="628"/>
      <x:c r="J202" s="632"/>
      <x:c r="K202" s="601"/>
      <x:c r="L202" s="601"/>
      <x:c r="M202" s="601"/>
      <x:c r="N202" s="634"/>
    </x:row>
    <x:row r="203">
      <x:c r="A203" s="628"/>
      <x:c r="B203" s="628"/>
      <x:c r="C203" s="628"/>
      <x:c r="D203" s="630"/>
      <x:c r="E203" s="628"/>
      <x:c r="F203" s="628"/>
      <x:c r="G203" s="628"/>
      <x:c r="H203" s="628"/>
      <x:c r="I203" s="628"/>
      <x:c r="J203" s="632"/>
      <x:c r="K203" s="601"/>
      <x:c r="L203" s="601"/>
      <x:c r="M203" s="601"/>
      <x:c r="N203" s="634"/>
    </x:row>
    <x:row r="204">
      <x:c r="A204" s="628"/>
      <x:c r="B204" s="628"/>
      <x:c r="C204" s="628"/>
      <x:c r="D204" s="630"/>
      <x:c r="E204" s="628"/>
      <x:c r="F204" s="628"/>
      <x:c r="G204" s="628"/>
      <x:c r="H204" s="628"/>
      <x:c r="I204" s="628"/>
      <x:c r="J204" s="632"/>
      <x:c r="K204" s="601"/>
      <x:c r="L204" s="601"/>
      <x:c r="M204" s="601"/>
      <x:c r="N204" s="634"/>
    </x:row>
    <x:row r="205">
      <x:c r="A205" s="628"/>
      <x:c r="B205" s="628"/>
      <x:c r="C205" s="628"/>
      <x:c r="D205" s="630"/>
      <x:c r="E205" s="628"/>
      <x:c r="F205" s="628"/>
      <x:c r="G205" s="628"/>
      <x:c r="H205" s="628"/>
      <x:c r="I205" s="628"/>
      <x:c r="J205" s="632"/>
      <x:c r="K205" s="601"/>
      <x:c r="L205" s="601"/>
      <x:c r="M205" s="601"/>
      <x:c r="N205" s="634"/>
    </x:row>
    <x:row r="206">
      <x:c r="A206" s="628"/>
      <x:c r="B206" s="628"/>
      <x:c r="C206" s="628"/>
      <x:c r="D206" s="630"/>
      <x:c r="E206" s="628"/>
      <x:c r="F206" s="628"/>
      <x:c r="G206" s="628"/>
      <x:c r="H206" s="628"/>
      <x:c r="I206" s="628"/>
      <x:c r="J206" s="632"/>
      <x:c r="K206" s="601"/>
      <x:c r="L206" s="601"/>
      <x:c r="M206" s="601"/>
      <x:c r="N206" s="634"/>
    </x:row>
    <x:row r="207">
      <x:c r="A207" s="628"/>
      <x:c r="B207" s="628"/>
      <x:c r="C207" s="628"/>
      <x:c r="D207" s="630"/>
      <x:c r="E207" s="628"/>
      <x:c r="F207" s="628"/>
      <x:c r="G207" s="628"/>
      <x:c r="H207" s="628"/>
      <x:c r="I207" s="628"/>
      <x:c r="J207" s="632"/>
      <x:c r="K207" s="601"/>
      <x:c r="L207" s="601"/>
      <x:c r="M207" s="601"/>
      <x:c r="N207" s="634"/>
    </x:row>
    <x:row r="208">
      <x:c r="A208" s="628"/>
      <x:c r="B208" s="628"/>
      <x:c r="C208" s="628"/>
      <x:c r="D208" s="630"/>
      <x:c r="E208" s="628"/>
      <x:c r="F208" s="628"/>
      <x:c r="G208" s="628"/>
      <x:c r="H208" s="628"/>
      <x:c r="I208" s="628"/>
      <x:c r="J208" s="632"/>
      <x:c r="K208" s="601"/>
      <x:c r="L208" s="601"/>
      <x:c r="M208" s="601"/>
      <x:c r="N208" s="634"/>
    </x:row>
    <x:row r="209">
      <x:c r="A209" s="628"/>
      <x:c r="B209" s="628"/>
      <x:c r="C209" s="628"/>
      <x:c r="D209" s="630"/>
      <x:c r="E209" s="628"/>
      <x:c r="F209" s="628"/>
      <x:c r="G209" s="628"/>
      <x:c r="H209" s="628"/>
      <x:c r="I209" s="628"/>
      <x:c r="J209" s="632"/>
      <x:c r="K209" s="601"/>
      <x:c r="L209" s="601"/>
      <x:c r="M209" s="601"/>
      <x:c r="N209" s="634"/>
    </x:row>
    <x:row r="210">
      <x:c r="A210" s="628"/>
      <x:c r="B210" s="628"/>
      <x:c r="C210" s="628"/>
      <x:c r="D210" s="630"/>
      <x:c r="E210" s="628"/>
      <x:c r="F210" s="628"/>
      <x:c r="G210" s="628"/>
      <x:c r="H210" s="628"/>
      <x:c r="I210" s="628"/>
      <x:c r="J210" s="632"/>
      <x:c r="K210" s="601"/>
      <x:c r="L210" s="601"/>
      <x:c r="M210" s="601"/>
      <x:c r="N210" s="634"/>
    </x:row>
    <x:row r="211">
      <x:c r="A211" s="628"/>
      <x:c r="B211" s="628"/>
      <x:c r="C211" s="628"/>
      <x:c r="D211" s="630"/>
      <x:c r="E211" s="628"/>
      <x:c r="F211" s="628"/>
      <x:c r="G211" s="628"/>
      <x:c r="H211" s="628"/>
      <x:c r="I211" s="628"/>
      <x:c r="J211" s="632"/>
      <x:c r="K211" s="601"/>
      <x:c r="L211" s="601"/>
      <x:c r="M211" s="601"/>
      <x:c r="N211" s="634"/>
    </x:row>
    <x:row r="212">
      <x:c r="A212" s="628"/>
      <x:c r="B212" s="628"/>
      <x:c r="C212" s="628"/>
      <x:c r="D212" s="630"/>
      <x:c r="E212" s="628"/>
      <x:c r="F212" s="628"/>
      <x:c r="G212" s="628"/>
      <x:c r="H212" s="628"/>
      <x:c r="I212" s="628"/>
      <x:c r="J212" s="632"/>
      <x:c r="K212" s="601"/>
      <x:c r="L212" s="601"/>
      <x:c r="M212" s="601"/>
      <x:c r="N212" s="634"/>
    </x:row>
    <x:row r="213">
      <x:c r="A213" s="628"/>
      <x:c r="B213" s="628"/>
      <x:c r="C213" s="628"/>
      <x:c r="D213" s="630"/>
      <x:c r="E213" s="628"/>
      <x:c r="F213" s="628"/>
      <x:c r="G213" s="628"/>
      <x:c r="H213" s="628"/>
      <x:c r="I213" s="628"/>
      <x:c r="J213" s="632"/>
      <x:c r="K213" s="601"/>
      <x:c r="L213" s="601"/>
      <x:c r="M213" s="601"/>
      <x:c r="N213" s="634"/>
    </x:row>
    <x:row r="214">
      <x:c r="A214" s="628"/>
      <x:c r="B214" s="628"/>
      <x:c r="C214" s="628"/>
      <x:c r="D214" s="630"/>
      <x:c r="E214" s="628"/>
      <x:c r="F214" s="628"/>
      <x:c r="G214" s="628"/>
      <x:c r="H214" s="628"/>
      <x:c r="I214" s="628"/>
      <x:c r="J214" s="632"/>
      <x:c r="K214" s="601"/>
      <x:c r="L214" s="601"/>
      <x:c r="M214" s="601"/>
      <x:c r="N214" s="634"/>
    </x:row>
    <x:row r="215">
      <x:c r="A215" s="628"/>
      <x:c r="B215" s="628"/>
      <x:c r="C215" s="628"/>
      <x:c r="D215" s="630"/>
      <x:c r="E215" s="628"/>
      <x:c r="F215" s="628"/>
      <x:c r="G215" s="628"/>
      <x:c r="H215" s="628"/>
      <x:c r="I215" s="628"/>
      <x:c r="J215" s="632"/>
      <x:c r="K215" s="601"/>
      <x:c r="L215" s="601"/>
      <x:c r="M215" s="601"/>
      <x:c r="N215" s="634"/>
    </x:row>
    <x:row r="216">
      <x:c r="A216" s="628"/>
      <x:c r="B216" s="628"/>
      <x:c r="C216" s="628"/>
      <x:c r="D216" s="630"/>
      <x:c r="E216" s="628"/>
      <x:c r="F216" s="628"/>
      <x:c r="G216" s="628"/>
      <x:c r="H216" s="628"/>
      <x:c r="I216" s="628"/>
      <x:c r="J216" s="632"/>
      <x:c r="K216" s="601"/>
      <x:c r="L216" s="601"/>
      <x:c r="M216" s="601"/>
      <x:c r="N216" s="634"/>
    </x:row>
    <x:row r="217">
      <x:c r="A217" s="628"/>
      <x:c r="B217" s="628"/>
      <x:c r="C217" s="628"/>
      <x:c r="D217" s="630"/>
      <x:c r="E217" s="628"/>
      <x:c r="F217" s="628"/>
      <x:c r="G217" s="628"/>
      <x:c r="H217" s="628"/>
      <x:c r="I217" s="628"/>
      <x:c r="J217" s="632"/>
      <x:c r="K217" s="601"/>
      <x:c r="L217" s="601"/>
      <x:c r="M217" s="601"/>
      <x:c r="N217" s="634"/>
    </x:row>
    <x:row r="218">
      <x:c r="A218" s="628"/>
      <x:c r="B218" s="628"/>
      <x:c r="C218" s="628"/>
      <x:c r="D218" s="630"/>
      <x:c r="E218" s="628"/>
      <x:c r="F218" s="628"/>
      <x:c r="G218" s="628"/>
      <x:c r="H218" s="628"/>
      <x:c r="I218" s="628"/>
      <x:c r="J218" s="632"/>
      <x:c r="K218" s="601"/>
      <x:c r="L218" s="601"/>
      <x:c r="M218" s="601"/>
      <x:c r="N218" s="634"/>
    </x:row>
    <x:row r="219">
      <x:c r="A219" s="628"/>
      <x:c r="B219" s="628"/>
      <x:c r="C219" s="628"/>
      <x:c r="D219" s="630"/>
      <x:c r="E219" s="628"/>
      <x:c r="F219" s="628"/>
      <x:c r="G219" s="628"/>
      <x:c r="H219" s="628"/>
      <x:c r="I219" s="628"/>
      <x:c r="J219" s="632"/>
      <x:c r="K219" s="601"/>
      <x:c r="L219" s="601"/>
      <x:c r="M219" s="601"/>
      <x:c r="N219" s="634"/>
    </x:row>
    <x:row r="220">
      <x:c r="A220" s="628"/>
      <x:c r="B220" s="628"/>
      <x:c r="C220" s="628"/>
      <x:c r="D220" s="630"/>
      <x:c r="E220" s="628"/>
      <x:c r="F220" s="628"/>
      <x:c r="G220" s="628"/>
      <x:c r="H220" s="628"/>
      <x:c r="I220" s="628"/>
      <x:c r="J220" s="632"/>
      <x:c r="K220" s="601"/>
      <x:c r="L220" s="601"/>
      <x:c r="M220" s="601"/>
      <x:c r="N220" s="634"/>
    </x:row>
    <x:row r="221">
      <x:c r="A221" s="628"/>
      <x:c r="B221" s="628"/>
      <x:c r="C221" s="628"/>
      <x:c r="D221" s="630"/>
      <x:c r="E221" s="628"/>
      <x:c r="F221" s="628"/>
      <x:c r="G221" s="628"/>
      <x:c r="H221" s="628"/>
      <x:c r="I221" s="628"/>
      <x:c r="J221" s="632"/>
      <x:c r="K221" s="601"/>
      <x:c r="L221" s="601"/>
      <x:c r="M221" s="601"/>
      <x:c r="N221" s="634"/>
    </x:row>
    <x:row r="222">
      <x:c r="A222" s="628"/>
      <x:c r="B222" s="628"/>
      <x:c r="C222" s="628"/>
      <x:c r="D222" s="630"/>
      <x:c r="E222" s="628"/>
      <x:c r="F222" s="628"/>
      <x:c r="G222" s="628"/>
      <x:c r="H222" s="628"/>
      <x:c r="I222" s="628"/>
      <x:c r="J222" s="632"/>
      <x:c r="K222" s="601"/>
      <x:c r="L222" s="601"/>
      <x:c r="M222" s="601"/>
      <x:c r="N222" s="634"/>
    </x:row>
    <x:row r="223">
      <x:c r="A223" s="628"/>
      <x:c r="B223" s="628"/>
      <x:c r="C223" s="628"/>
      <x:c r="D223" s="630"/>
      <x:c r="E223" s="628"/>
      <x:c r="F223" s="628"/>
      <x:c r="G223" s="628"/>
      <x:c r="H223" s="628"/>
      <x:c r="I223" s="628"/>
      <x:c r="J223" s="632"/>
      <x:c r="K223" s="601"/>
      <x:c r="L223" s="601"/>
      <x:c r="M223" s="601"/>
      <x:c r="N223" s="634"/>
    </x:row>
    <x:row r="224">
      <x:c r="A224" s="628"/>
      <x:c r="B224" s="628"/>
      <x:c r="C224" s="628"/>
      <x:c r="D224" s="630"/>
      <x:c r="E224" s="628"/>
      <x:c r="F224" s="628"/>
      <x:c r="G224" s="628"/>
      <x:c r="H224" s="628"/>
      <x:c r="I224" s="628"/>
      <x:c r="J224" s="632"/>
      <x:c r="K224" s="601"/>
      <x:c r="L224" s="601"/>
      <x:c r="M224" s="601"/>
      <x:c r="N224" s="634"/>
    </x:row>
    <x:row r="225">
      <x:c r="A225" s="628"/>
      <x:c r="B225" s="628"/>
      <x:c r="C225" s="628"/>
      <x:c r="D225" s="630"/>
      <x:c r="E225" s="628"/>
      <x:c r="F225" s="628"/>
      <x:c r="G225" s="628"/>
      <x:c r="H225" s="628"/>
      <x:c r="I225" s="628"/>
      <x:c r="J225" s="632"/>
      <x:c r="K225" s="601"/>
      <x:c r="L225" s="601"/>
      <x:c r="M225" s="601"/>
      <x:c r="N225" s="634"/>
    </x:row>
    <x:row r="226">
      <x:c r="A226" s="628"/>
      <x:c r="B226" s="628"/>
      <x:c r="C226" s="628"/>
      <x:c r="D226" s="630"/>
      <x:c r="E226" s="628"/>
      <x:c r="F226" s="628"/>
      <x:c r="G226" s="628"/>
      <x:c r="H226" s="628"/>
      <x:c r="I226" s="628"/>
      <x:c r="J226" s="632"/>
      <x:c r="K226" s="601"/>
      <x:c r="L226" s="601"/>
      <x:c r="M226" s="601"/>
      <x:c r="N226" s="634"/>
    </x:row>
    <x:row r="227">
      <x:c r="A227" s="628"/>
      <x:c r="B227" s="628"/>
      <x:c r="C227" s="628"/>
      <x:c r="D227" s="630"/>
      <x:c r="E227" s="628"/>
      <x:c r="F227" s="628"/>
      <x:c r="G227" s="628"/>
      <x:c r="H227" s="628"/>
      <x:c r="I227" s="628"/>
      <x:c r="J227" s="632"/>
      <x:c r="K227" s="601"/>
      <x:c r="L227" s="601"/>
      <x:c r="M227" s="601"/>
      <x:c r="N227" s="634"/>
    </x:row>
    <x:row r="228">
      <x:c r="A228" s="628"/>
      <x:c r="B228" s="628"/>
      <x:c r="C228" s="628"/>
      <x:c r="D228" s="630"/>
      <x:c r="E228" s="628"/>
      <x:c r="F228" s="628"/>
      <x:c r="G228" s="628"/>
      <x:c r="H228" s="628"/>
      <x:c r="I228" s="628"/>
      <x:c r="J228" s="632"/>
      <x:c r="K228" s="601"/>
      <x:c r="L228" s="601"/>
      <x:c r="M228" s="601"/>
      <x:c r="N228" s="634"/>
    </x:row>
    <x:row r="229">
      <x:c r="A229" s="628"/>
      <x:c r="B229" s="628"/>
      <x:c r="C229" s="628"/>
      <x:c r="D229" s="630"/>
      <x:c r="E229" s="628"/>
      <x:c r="F229" s="628"/>
      <x:c r="G229" s="628"/>
      <x:c r="H229" s="628"/>
      <x:c r="I229" s="628"/>
      <x:c r="J229" s="632"/>
      <x:c r="K229" s="601"/>
      <x:c r="L229" s="601"/>
      <x:c r="M229" s="601"/>
      <x:c r="N229" s="634"/>
    </x:row>
    <x:row r="230">
      <x:c r="A230" s="628"/>
      <x:c r="B230" s="628"/>
      <x:c r="C230" s="628"/>
      <x:c r="D230" s="630"/>
      <x:c r="E230" s="628"/>
      <x:c r="F230" s="628"/>
      <x:c r="G230" s="628"/>
      <x:c r="H230" s="628"/>
      <x:c r="I230" s="628"/>
      <x:c r="J230" s="632"/>
      <x:c r="K230" s="601"/>
      <x:c r="L230" s="601"/>
      <x:c r="M230" s="601"/>
      <x:c r="N230" s="634"/>
    </x:row>
    <x:row r="231">
      <x:c r="A231" s="628"/>
      <x:c r="B231" s="628"/>
      <x:c r="C231" s="628"/>
      <x:c r="D231" s="630"/>
      <x:c r="E231" s="628"/>
      <x:c r="F231" s="628"/>
      <x:c r="G231" s="628"/>
      <x:c r="H231" s="628"/>
      <x:c r="I231" s="628"/>
      <x:c r="J231" s="632"/>
      <x:c r="K231" s="601"/>
      <x:c r="L231" s="601"/>
      <x:c r="M231" s="601"/>
      <x:c r="N231" s="634"/>
    </x:row>
    <x:row r="232">
      <x:c r="A232" s="628"/>
      <x:c r="B232" s="628"/>
      <x:c r="C232" s="628"/>
      <x:c r="D232" s="630"/>
      <x:c r="E232" s="628"/>
      <x:c r="F232" s="628"/>
      <x:c r="G232" s="628"/>
      <x:c r="H232" s="628"/>
      <x:c r="I232" s="628"/>
      <x:c r="J232" s="632"/>
      <x:c r="K232" s="601"/>
      <x:c r="L232" s="601"/>
      <x:c r="M232" s="601"/>
      <x:c r="N232" s="634"/>
    </x:row>
    <x:row r="233">
      <x:c r="A233" s="628"/>
      <x:c r="B233" s="628"/>
      <x:c r="C233" s="628"/>
      <x:c r="D233" s="630"/>
      <x:c r="E233" s="628"/>
      <x:c r="F233" s="628"/>
      <x:c r="G233" s="628"/>
      <x:c r="H233" s="628"/>
      <x:c r="I233" s="628"/>
      <x:c r="J233" s="632"/>
      <x:c r="K233" s="601"/>
      <x:c r="L233" s="601"/>
      <x:c r="M233" s="601"/>
      <x:c r="N233" s="634"/>
    </x:row>
    <x:row r="234">
      <x:c r="A234" s="628"/>
      <x:c r="B234" s="628"/>
      <x:c r="C234" s="628"/>
      <x:c r="D234" s="630"/>
      <x:c r="E234" s="628"/>
      <x:c r="F234" s="628"/>
      <x:c r="G234" s="628"/>
      <x:c r="H234" s="628"/>
      <x:c r="I234" s="628"/>
      <x:c r="J234" s="632"/>
      <x:c r="K234" s="601"/>
      <x:c r="L234" s="601"/>
      <x:c r="M234" s="601"/>
      <x:c r="N234" s="634"/>
    </x:row>
    <x:row r="235">
      <x:c r="A235" s="628"/>
      <x:c r="B235" s="628"/>
      <x:c r="C235" s="628"/>
      <x:c r="D235" s="630"/>
      <x:c r="E235" s="628"/>
      <x:c r="F235" s="628"/>
      <x:c r="G235" s="628"/>
      <x:c r="H235" s="628"/>
      <x:c r="I235" s="628"/>
      <x:c r="J235" s="632"/>
      <x:c r="K235" s="601"/>
      <x:c r="L235" s="601"/>
      <x:c r="M235" s="601"/>
      <x:c r="N235" s="634"/>
    </x:row>
    <x:row r="236">
      <x:c r="A236" s="628"/>
      <x:c r="B236" s="628"/>
      <x:c r="C236" s="628"/>
      <x:c r="D236" s="630"/>
      <x:c r="E236" s="628"/>
      <x:c r="F236" s="628"/>
      <x:c r="G236" s="628"/>
      <x:c r="H236" s="628"/>
      <x:c r="I236" s="628"/>
      <x:c r="J236" s="632"/>
      <x:c r="K236" s="601"/>
      <x:c r="L236" s="601"/>
      <x:c r="M236" s="601"/>
      <x:c r="N236" s="634"/>
    </x:row>
    <x:row r="237">
      <x:c r="A237" s="628"/>
      <x:c r="B237" s="628"/>
      <x:c r="C237" s="628"/>
      <x:c r="D237" s="630"/>
      <x:c r="E237" s="628"/>
      <x:c r="F237" s="628"/>
      <x:c r="G237" s="628"/>
      <x:c r="H237" s="628"/>
      <x:c r="I237" s="628"/>
      <x:c r="J237" s="632"/>
      <x:c r="K237" s="601"/>
      <x:c r="L237" s="601"/>
      <x:c r="M237" s="601"/>
      <x:c r="N237" s="634"/>
    </x:row>
    <x:row r="238">
      <x:c r="A238" s="628"/>
      <x:c r="B238" s="628"/>
      <x:c r="C238" s="628"/>
      <x:c r="D238" s="630"/>
      <x:c r="E238" s="628"/>
      <x:c r="F238" s="628"/>
      <x:c r="G238" s="628"/>
      <x:c r="H238" s="628"/>
      <x:c r="I238" s="628"/>
      <x:c r="J238" s="632"/>
      <x:c r="K238" s="601"/>
      <x:c r="L238" s="601"/>
      <x:c r="M238" s="601"/>
      <x:c r="N238" s="634"/>
    </x:row>
    <x:row r="239">
      <x:c r="A239" s="628"/>
      <x:c r="B239" s="628"/>
      <x:c r="C239" s="628"/>
      <x:c r="D239" s="630"/>
      <x:c r="E239" s="628"/>
      <x:c r="F239" s="628"/>
      <x:c r="G239" s="628"/>
      <x:c r="H239" s="628"/>
      <x:c r="I239" s="628"/>
      <x:c r="J239" s="632"/>
      <x:c r="K239" s="601"/>
      <x:c r="L239" s="601"/>
      <x:c r="M239" s="601"/>
      <x:c r="N239" s="634"/>
    </x:row>
    <x:row r="240">
      <x:c r="A240" s="628"/>
      <x:c r="B240" s="628"/>
      <x:c r="C240" s="628"/>
      <x:c r="D240" s="630"/>
      <x:c r="E240" s="628"/>
      <x:c r="F240" s="628"/>
      <x:c r="G240" s="628"/>
      <x:c r="H240" s="628"/>
      <x:c r="I240" s="628"/>
      <x:c r="J240" s="632"/>
      <x:c r="K240" s="601"/>
      <x:c r="L240" s="601"/>
      <x:c r="M240" s="601"/>
      <x:c r="N240" s="634"/>
    </x:row>
    <x:row r="241">
      <x:c r="A241" s="628"/>
      <x:c r="B241" s="628"/>
      <x:c r="C241" s="628"/>
      <x:c r="D241" s="630"/>
      <x:c r="E241" s="628"/>
      <x:c r="F241" s="628"/>
      <x:c r="G241" s="628"/>
      <x:c r="H241" s="628"/>
      <x:c r="I241" s="628"/>
      <x:c r="J241" s="632"/>
      <x:c r="K241" s="601"/>
      <x:c r="L241" s="601"/>
      <x:c r="M241" s="601"/>
      <x:c r="N241" s="634"/>
    </x:row>
    <x:row r="242">
      <x:c r="A242" s="628"/>
      <x:c r="B242" s="628"/>
      <x:c r="C242" s="628"/>
      <x:c r="D242" s="630"/>
      <x:c r="E242" s="628"/>
      <x:c r="F242" s="628"/>
      <x:c r="G242" s="628"/>
      <x:c r="H242" s="628"/>
      <x:c r="I242" s="628"/>
      <x:c r="J242" s="632"/>
      <x:c r="K242" s="601"/>
      <x:c r="L242" s="601"/>
      <x:c r="M242" s="601"/>
      <x:c r="N242" s="634"/>
    </x:row>
    <x:row r="243">
      <x:c r="A243" s="628"/>
      <x:c r="B243" s="628"/>
      <x:c r="C243" s="628"/>
      <x:c r="D243" s="630"/>
      <x:c r="E243" s="628"/>
      <x:c r="F243" s="628"/>
      <x:c r="G243" s="628"/>
      <x:c r="H243" s="628"/>
      <x:c r="I243" s="628"/>
      <x:c r="J243" s="632"/>
      <x:c r="K243" s="601"/>
      <x:c r="L243" s="601"/>
      <x:c r="M243" s="601"/>
      <x:c r="N243" s="634"/>
    </x:row>
    <x:row r="244">
      <x:c r="A244" s="628"/>
      <x:c r="B244" s="628"/>
      <x:c r="C244" s="628"/>
      <x:c r="D244" s="630"/>
      <x:c r="E244" s="628"/>
      <x:c r="F244" s="628"/>
      <x:c r="G244" s="628"/>
      <x:c r="H244" s="628"/>
      <x:c r="I244" s="628"/>
      <x:c r="J244" s="632"/>
      <x:c r="K244" s="601"/>
      <x:c r="L244" s="601"/>
      <x:c r="M244" s="601"/>
      <x:c r="N244" s="634"/>
    </x:row>
    <x:row r="245">
      <x:c r="A245" s="628"/>
      <x:c r="B245" s="628"/>
      <x:c r="C245" s="628"/>
      <x:c r="D245" s="630"/>
      <x:c r="E245" s="628"/>
      <x:c r="F245" s="628"/>
      <x:c r="G245" s="628"/>
      <x:c r="H245" s="628"/>
      <x:c r="I245" s="628"/>
      <x:c r="J245" s="632"/>
      <x:c r="K245" s="601"/>
      <x:c r="L245" s="601"/>
      <x:c r="M245" s="601"/>
      <x:c r="N245" s="634"/>
    </x:row>
    <x:row r="246">
      <x:c r="A246" s="628"/>
      <x:c r="B246" s="628"/>
      <x:c r="C246" s="628"/>
      <x:c r="D246" s="630"/>
      <x:c r="E246" s="628"/>
      <x:c r="F246" s="628"/>
      <x:c r="G246" s="628"/>
      <x:c r="H246" s="628"/>
      <x:c r="I246" s="628"/>
      <x:c r="J246" s="632"/>
      <x:c r="K246" s="601"/>
      <x:c r="L246" s="601"/>
      <x:c r="M246" s="601"/>
      <x:c r="N246" s="634"/>
    </x:row>
    <x:row r="247">
      <x:c r="A247" s="628"/>
      <x:c r="B247" s="628"/>
      <x:c r="C247" s="628"/>
      <x:c r="D247" s="630"/>
      <x:c r="E247" s="628"/>
      <x:c r="F247" s="628"/>
      <x:c r="G247" s="628"/>
      <x:c r="H247" s="628"/>
      <x:c r="I247" s="628"/>
      <x:c r="J247" s="632"/>
      <x:c r="K247" s="601"/>
      <x:c r="L247" s="601"/>
      <x:c r="M247" s="601"/>
      <x:c r="N247" s="634"/>
    </x:row>
    <x:row r="248">
      <x:c r="A248" s="628"/>
      <x:c r="B248" s="628"/>
      <x:c r="C248" s="628"/>
      <x:c r="D248" s="630"/>
      <x:c r="E248" s="628"/>
      <x:c r="F248" s="628"/>
      <x:c r="G248" s="628"/>
      <x:c r="H248" s="628"/>
      <x:c r="I248" s="628"/>
      <x:c r="J248" s="632"/>
      <x:c r="K248" s="601"/>
      <x:c r="L248" s="601"/>
      <x:c r="M248" s="601"/>
      <x:c r="N248" s="634"/>
    </x:row>
    <x:row r="249">
      <x:c r="A249" s="628"/>
      <x:c r="B249" s="628"/>
      <x:c r="C249" s="628"/>
      <x:c r="D249" s="630"/>
      <x:c r="E249" s="628"/>
      <x:c r="F249" s="628"/>
      <x:c r="G249" s="628"/>
      <x:c r="H249" s="628"/>
      <x:c r="I249" s="628"/>
      <x:c r="J249" s="632"/>
      <x:c r="K249" s="601"/>
      <x:c r="L249" s="601"/>
      <x:c r="M249" s="601"/>
      <x:c r="N249" s="634"/>
    </x:row>
    <x:row r="250">
      <x:c r="A250" s="628"/>
      <x:c r="B250" s="628"/>
      <x:c r="C250" s="628"/>
      <x:c r="D250" s="630"/>
      <x:c r="E250" s="628"/>
      <x:c r="F250" s="628"/>
      <x:c r="G250" s="628"/>
      <x:c r="H250" s="628"/>
      <x:c r="I250" s="628"/>
      <x:c r="J250" s="632"/>
      <x:c r="K250" s="601"/>
      <x:c r="L250" s="601"/>
      <x:c r="M250" s="601"/>
      <x:c r="N250" s="634"/>
    </x:row>
    <x:row r="251">
      <x:c r="A251" s="628"/>
      <x:c r="B251" s="628"/>
      <x:c r="C251" s="628"/>
      <x:c r="D251" s="630"/>
      <x:c r="E251" s="628"/>
      <x:c r="F251" s="628"/>
      <x:c r="G251" s="628"/>
      <x:c r="H251" s="628"/>
      <x:c r="I251" s="628"/>
      <x:c r="J251" s="632"/>
      <x:c r="K251" s="601"/>
      <x:c r="L251" s="601"/>
      <x:c r="M251" s="601"/>
      <x:c r="N251" s="634"/>
    </x:row>
    <x:row r="252">
      <x:c r="A252" s="628"/>
      <x:c r="B252" s="628"/>
      <x:c r="C252" s="628"/>
      <x:c r="D252" s="630"/>
      <x:c r="E252" s="628"/>
      <x:c r="F252" s="628"/>
      <x:c r="G252" s="628"/>
      <x:c r="H252" s="628"/>
      <x:c r="I252" s="628"/>
      <x:c r="J252" s="632"/>
      <x:c r="K252" s="601"/>
      <x:c r="L252" s="601"/>
      <x:c r="M252" s="601"/>
      <x:c r="N252" s="634"/>
    </x:row>
    <x:row r="253">
      <x:c r="A253" s="628"/>
      <x:c r="B253" s="628"/>
      <x:c r="C253" s="628"/>
      <x:c r="D253" s="630"/>
      <x:c r="E253" s="628"/>
      <x:c r="F253" s="628"/>
      <x:c r="G253" s="628"/>
      <x:c r="H253" s="628"/>
      <x:c r="I253" s="628"/>
      <x:c r="J253" s="632"/>
      <x:c r="K253" s="601"/>
      <x:c r="L253" s="601"/>
      <x:c r="M253" s="601"/>
      <x:c r="N253" s="634"/>
    </x:row>
    <x:row r="254">
      <x:c r="A254" s="628"/>
      <x:c r="B254" s="628"/>
      <x:c r="C254" s="628"/>
      <x:c r="D254" s="630"/>
      <x:c r="E254" s="628"/>
      <x:c r="F254" s="628"/>
      <x:c r="G254" s="628"/>
      <x:c r="H254" s="628"/>
      <x:c r="I254" s="628"/>
      <x:c r="J254" s="632"/>
      <x:c r="K254" s="601"/>
      <x:c r="L254" s="601"/>
      <x:c r="M254" s="601"/>
      <x:c r="N254" s="634"/>
    </x:row>
    <x:row r="255">
      <x:c r="A255" s="628"/>
      <x:c r="B255" s="628"/>
      <x:c r="C255" s="628"/>
      <x:c r="D255" s="630"/>
      <x:c r="E255" s="628"/>
      <x:c r="F255" s="628"/>
      <x:c r="G255" s="628"/>
      <x:c r="H255" s="628"/>
      <x:c r="I255" s="628"/>
      <x:c r="J255" s="632"/>
      <x:c r="K255" s="601"/>
      <x:c r="L255" s="601"/>
      <x:c r="M255" s="601"/>
      <x:c r="N255" s="634"/>
    </x:row>
    <x:row r="256">
      <x:c r="A256" s="628"/>
      <x:c r="B256" s="628"/>
      <x:c r="C256" s="628"/>
      <x:c r="D256" s="630"/>
      <x:c r="E256" s="628"/>
      <x:c r="F256" s="628"/>
      <x:c r="G256" s="628"/>
      <x:c r="H256" s="628"/>
      <x:c r="I256" s="628"/>
      <x:c r="J256" s="632"/>
      <x:c r="K256" s="601"/>
      <x:c r="L256" s="601"/>
      <x:c r="M256" s="601"/>
      <x:c r="N256" s="634"/>
    </x:row>
    <x:row r="257">
      <x:c r="A257" s="628"/>
      <x:c r="B257" s="628"/>
      <x:c r="C257" s="628"/>
      <x:c r="D257" s="630"/>
      <x:c r="E257" s="628"/>
      <x:c r="F257" s="628"/>
      <x:c r="G257" s="628"/>
      <x:c r="H257" s="628"/>
      <x:c r="I257" s="628"/>
      <x:c r="J257" s="632"/>
      <x:c r="K257" s="601"/>
      <x:c r="L257" s="601"/>
      <x:c r="M257" s="601"/>
      <x:c r="N257" s="634"/>
    </x:row>
    <x:row r="258">
      <x:c r="A258" s="628"/>
      <x:c r="B258" s="628"/>
      <x:c r="C258" s="628"/>
      <x:c r="D258" s="630"/>
      <x:c r="E258" s="628"/>
      <x:c r="F258" s="628"/>
      <x:c r="G258" s="628"/>
      <x:c r="H258" s="628"/>
      <x:c r="I258" s="628"/>
      <x:c r="J258" s="632"/>
      <x:c r="K258" s="601"/>
      <x:c r="L258" s="601"/>
      <x:c r="M258" s="601"/>
      <x:c r="N258" s="634"/>
    </x:row>
    <x:row r="259">
      <x:c r="A259" s="628"/>
      <x:c r="B259" s="628"/>
      <x:c r="C259" s="628"/>
      <x:c r="D259" s="630"/>
      <x:c r="E259" s="628"/>
      <x:c r="F259" s="628"/>
      <x:c r="G259" s="628"/>
      <x:c r="H259" s="628"/>
      <x:c r="I259" s="628"/>
      <x:c r="J259" s="632"/>
      <x:c r="K259" s="601"/>
      <x:c r="L259" s="601"/>
      <x:c r="M259" s="601"/>
      <x:c r="N259" s="634"/>
    </x:row>
    <x:row r="260">
      <x:c r="A260" s="628"/>
      <x:c r="B260" s="628"/>
      <x:c r="C260" s="628"/>
      <x:c r="D260" s="630"/>
      <x:c r="E260" s="628"/>
      <x:c r="F260" s="628"/>
      <x:c r="G260" s="628"/>
      <x:c r="H260" s="628"/>
      <x:c r="I260" s="628"/>
      <x:c r="J260" s="632"/>
      <x:c r="K260" s="601"/>
      <x:c r="L260" s="601"/>
      <x:c r="M260" s="601"/>
      <x:c r="N260" s="634"/>
    </x:row>
    <x:row r="261">
      <x:c r="A261" s="628"/>
      <x:c r="B261" s="628"/>
      <x:c r="C261" s="628"/>
      <x:c r="D261" s="630"/>
      <x:c r="E261" s="628"/>
      <x:c r="F261" s="628"/>
      <x:c r="G261" s="628"/>
      <x:c r="H261" s="628"/>
      <x:c r="I261" s="628"/>
      <x:c r="J261" s="632"/>
      <x:c r="K261" s="601"/>
      <x:c r="L261" s="601"/>
      <x:c r="M261" s="601"/>
      <x:c r="N261" s="634"/>
    </x:row>
    <x:row r="262">
      <x:c r="A262" s="628"/>
      <x:c r="B262" s="628"/>
      <x:c r="C262" s="628"/>
      <x:c r="D262" s="630"/>
      <x:c r="E262" s="628"/>
      <x:c r="F262" s="628"/>
      <x:c r="G262" s="628"/>
      <x:c r="H262" s="628"/>
      <x:c r="I262" s="628"/>
      <x:c r="J262" s="632"/>
      <x:c r="K262" s="601"/>
      <x:c r="L262" s="601"/>
      <x:c r="M262" s="601"/>
      <x:c r="N262" s="634"/>
    </x:row>
    <x:row r="263">
      <x:c r="A263" s="628"/>
      <x:c r="B263" s="628"/>
      <x:c r="C263" s="628"/>
      <x:c r="D263" s="630"/>
      <x:c r="E263" s="628"/>
      <x:c r="F263" s="628"/>
      <x:c r="G263" s="628"/>
      <x:c r="H263" s="628"/>
      <x:c r="I263" s="628"/>
      <x:c r="J263" s="632"/>
      <x:c r="K263" s="601"/>
      <x:c r="L263" s="601"/>
      <x:c r="M263" s="601"/>
      <x:c r="N263" s="634"/>
    </x:row>
    <x:row r="264">
      <x:c r="A264" s="628"/>
      <x:c r="B264" s="628"/>
      <x:c r="C264" s="628"/>
      <x:c r="D264" s="630"/>
      <x:c r="E264" s="628"/>
      <x:c r="F264" s="628"/>
      <x:c r="G264" s="628"/>
      <x:c r="H264" s="628"/>
      <x:c r="I264" s="628"/>
      <x:c r="J264" s="632"/>
      <x:c r="K264" s="601"/>
      <x:c r="L264" s="601"/>
      <x:c r="M264" s="601"/>
      <x:c r="N264" s="634"/>
    </x:row>
    <x:row r="265">
      <x:c r="A265" s="628"/>
      <x:c r="B265" s="628"/>
      <x:c r="C265" s="628"/>
      <x:c r="D265" s="630"/>
      <x:c r="E265" s="628"/>
      <x:c r="F265" s="628"/>
      <x:c r="G265" s="628"/>
      <x:c r="H265" s="628"/>
      <x:c r="I265" s="628"/>
      <x:c r="J265" s="632"/>
      <x:c r="K265" s="601"/>
      <x:c r="L265" s="601"/>
      <x:c r="M265" s="601"/>
      <x:c r="N265" s="634"/>
    </x:row>
    <x:row r="266">
      <x:c r="A266" s="628"/>
      <x:c r="B266" s="628"/>
      <x:c r="C266" s="628"/>
      <x:c r="D266" s="630"/>
      <x:c r="E266" s="628"/>
      <x:c r="F266" s="628"/>
      <x:c r="G266" s="628"/>
      <x:c r="H266" s="628"/>
      <x:c r="I266" s="628"/>
      <x:c r="J266" s="632"/>
      <x:c r="K266" s="601"/>
      <x:c r="L266" s="601"/>
      <x:c r="M266" s="601"/>
      <x:c r="N266" s="634"/>
    </x:row>
    <x:row r="267">
      <x:c r="A267" s="628"/>
      <x:c r="B267" s="628"/>
      <x:c r="C267" s="628"/>
      <x:c r="D267" s="630"/>
      <x:c r="E267" s="628"/>
      <x:c r="F267" s="628"/>
      <x:c r="G267" s="628"/>
      <x:c r="H267" s="628"/>
      <x:c r="I267" s="628"/>
      <x:c r="J267" s="632"/>
      <x:c r="K267" s="601"/>
      <x:c r="L267" s="601"/>
      <x:c r="M267" s="601"/>
      <x:c r="N267" s="634"/>
    </x:row>
    <x:row r="268">
      <x:c r="A268" s="628"/>
      <x:c r="B268" s="628"/>
      <x:c r="C268" s="628"/>
      <x:c r="D268" s="630"/>
      <x:c r="E268" s="628"/>
      <x:c r="F268" s="628"/>
      <x:c r="G268" s="628"/>
      <x:c r="H268" s="628"/>
      <x:c r="I268" s="628"/>
      <x:c r="J268" s="632"/>
      <x:c r="K268" s="601"/>
      <x:c r="L268" s="601"/>
      <x:c r="M268" s="601"/>
      <x:c r="N268" s="634"/>
    </x:row>
    <x:row r="269">
      <x:c r="A269" s="628"/>
      <x:c r="B269" s="628"/>
      <x:c r="C269" s="628"/>
      <x:c r="D269" s="630"/>
      <x:c r="E269" s="628"/>
      <x:c r="F269" s="628"/>
      <x:c r="G269" s="628"/>
      <x:c r="H269" s="628"/>
      <x:c r="I269" s="628"/>
      <x:c r="J269" s="632"/>
      <x:c r="K269" s="601"/>
      <x:c r="L269" s="601"/>
      <x:c r="M269" s="601"/>
      <x:c r="N269" s="634"/>
    </x:row>
    <x:row r="270">
      <x:c r="A270" s="628"/>
      <x:c r="B270" s="628"/>
      <x:c r="C270" s="628"/>
      <x:c r="D270" s="630"/>
      <x:c r="E270" s="628"/>
      <x:c r="F270" s="628"/>
      <x:c r="G270" s="628"/>
      <x:c r="H270" s="628"/>
      <x:c r="I270" s="628"/>
      <x:c r="J270" s="632"/>
      <x:c r="K270" s="601"/>
      <x:c r="L270" s="601"/>
      <x:c r="M270" s="601"/>
      <x:c r="N270" s="634"/>
    </x:row>
    <x:row r="271">
      <x:c r="A271" s="628"/>
      <x:c r="B271" s="628"/>
      <x:c r="C271" s="628"/>
      <x:c r="D271" s="630"/>
      <x:c r="E271" s="628"/>
      <x:c r="F271" s="628"/>
      <x:c r="G271" s="628"/>
      <x:c r="H271" s="628"/>
      <x:c r="I271" s="628"/>
      <x:c r="J271" s="632"/>
      <x:c r="K271" s="601"/>
      <x:c r="L271" s="601"/>
      <x:c r="M271" s="601"/>
      <x:c r="N271" s="634"/>
    </x:row>
    <x:row r="272">
      <x:c r="A272" s="628"/>
      <x:c r="B272" s="628"/>
      <x:c r="C272" s="628"/>
      <x:c r="D272" s="630"/>
      <x:c r="E272" s="628"/>
      <x:c r="F272" s="628"/>
      <x:c r="G272" s="628"/>
      <x:c r="H272" s="628"/>
      <x:c r="I272" s="628"/>
      <x:c r="J272" s="632"/>
      <x:c r="K272" s="601"/>
      <x:c r="L272" s="601"/>
      <x:c r="M272" s="601"/>
      <x:c r="N272" s="634"/>
    </x:row>
    <x:row r="273">
      <x:c r="A273" s="628"/>
      <x:c r="B273" s="628"/>
      <x:c r="C273" s="628"/>
      <x:c r="D273" s="630"/>
      <x:c r="E273" s="628"/>
      <x:c r="F273" s="628"/>
      <x:c r="G273" s="628"/>
      <x:c r="H273" s="628"/>
      <x:c r="I273" s="628"/>
      <x:c r="J273" s="632"/>
      <x:c r="K273" s="601"/>
      <x:c r="L273" s="601"/>
      <x:c r="M273" s="601"/>
      <x:c r="N273" s="634"/>
    </x:row>
    <x:row r="274">
      <x:c r="A274" s="628"/>
      <x:c r="B274" s="628"/>
      <x:c r="C274" s="628"/>
      <x:c r="D274" s="630"/>
      <x:c r="E274" s="628"/>
      <x:c r="F274" s="628"/>
      <x:c r="G274" s="628"/>
      <x:c r="H274" s="628"/>
      <x:c r="I274" s="628"/>
      <x:c r="J274" s="632"/>
      <x:c r="K274" s="601"/>
      <x:c r="L274" s="601"/>
      <x:c r="M274" s="601"/>
      <x:c r="N274" s="634"/>
    </x:row>
    <x:row r="275">
      <x:c r="A275" s="628"/>
      <x:c r="B275" s="628"/>
      <x:c r="C275" s="628"/>
      <x:c r="D275" s="630"/>
      <x:c r="E275" s="628"/>
      <x:c r="F275" s="628"/>
      <x:c r="G275" s="628"/>
      <x:c r="H275" s="628"/>
      <x:c r="I275" s="628"/>
      <x:c r="J275" s="632"/>
      <x:c r="K275" s="601"/>
      <x:c r="L275" s="601"/>
      <x:c r="M275" s="601"/>
      <x:c r="N275" s="634"/>
    </x:row>
    <x:row r="276">
      <x:c r="A276" s="628"/>
      <x:c r="B276" s="628"/>
      <x:c r="C276" s="628"/>
      <x:c r="D276" s="630"/>
      <x:c r="E276" s="628"/>
      <x:c r="F276" s="628"/>
      <x:c r="G276" s="628"/>
      <x:c r="H276" s="628"/>
      <x:c r="I276" s="628"/>
      <x:c r="J276" s="632"/>
      <x:c r="K276" s="601"/>
      <x:c r="L276" s="601"/>
      <x:c r="M276" s="601"/>
      <x:c r="N276" s="634"/>
    </x:row>
    <x:row r="277">
      <x:c r="A277" s="628"/>
      <x:c r="B277" s="628"/>
      <x:c r="C277" s="628"/>
      <x:c r="D277" s="630"/>
      <x:c r="E277" s="628"/>
      <x:c r="F277" s="628"/>
      <x:c r="G277" s="628"/>
      <x:c r="H277" s="628"/>
      <x:c r="I277" s="628"/>
      <x:c r="J277" s="632"/>
      <x:c r="K277" s="601"/>
      <x:c r="L277" s="601"/>
      <x:c r="M277" s="601"/>
      <x:c r="N277" s="634"/>
    </x:row>
    <x:row r="278">
      <x:c r="A278" s="628"/>
      <x:c r="B278" s="628"/>
      <x:c r="C278" s="628"/>
      <x:c r="D278" s="630"/>
      <x:c r="E278" s="628"/>
      <x:c r="F278" s="628"/>
      <x:c r="G278" s="628"/>
      <x:c r="H278" s="628"/>
      <x:c r="I278" s="628"/>
      <x:c r="J278" s="632"/>
      <x:c r="K278" s="601"/>
      <x:c r="L278" s="601"/>
      <x:c r="M278" s="601"/>
      <x:c r="N278" s="634"/>
    </x:row>
    <x:row r="279">
      <x:c r="A279" s="628"/>
      <x:c r="B279" s="628"/>
      <x:c r="C279" s="628"/>
      <x:c r="D279" s="630"/>
      <x:c r="E279" s="628"/>
      <x:c r="F279" s="628"/>
      <x:c r="G279" s="628"/>
      <x:c r="H279" s="628"/>
      <x:c r="I279" s="628"/>
      <x:c r="J279" s="632"/>
      <x:c r="K279" s="601"/>
      <x:c r="L279" s="601"/>
      <x:c r="M279" s="601"/>
      <x:c r="N279" s="634"/>
    </x:row>
    <x:row r="280">
      <x:c r="A280" s="628"/>
      <x:c r="B280" s="628"/>
      <x:c r="C280" s="628"/>
      <x:c r="D280" s="630"/>
      <x:c r="E280" s="628"/>
      <x:c r="F280" s="628"/>
      <x:c r="G280" s="628"/>
      <x:c r="H280" s="628"/>
      <x:c r="I280" s="628"/>
      <x:c r="J280" s="632"/>
      <x:c r="K280" s="601"/>
      <x:c r="L280" s="601"/>
      <x:c r="M280" s="601"/>
      <x:c r="N280" s="634"/>
    </x:row>
    <x:row r="281">
      <x:c r="A281" s="628"/>
      <x:c r="B281" s="628"/>
      <x:c r="C281" s="628"/>
      <x:c r="D281" s="630"/>
      <x:c r="E281" s="628"/>
      <x:c r="F281" s="628"/>
      <x:c r="G281" s="628"/>
      <x:c r="H281" s="628"/>
      <x:c r="I281" s="628"/>
      <x:c r="J281" s="632"/>
      <x:c r="K281" s="601"/>
      <x:c r="L281" s="601"/>
      <x:c r="M281" s="601"/>
      <x:c r="N281" s="634"/>
    </x:row>
    <x:row r="282">
      <x:c r="A282" s="628"/>
      <x:c r="B282" s="628"/>
      <x:c r="C282" s="628"/>
      <x:c r="D282" s="630"/>
      <x:c r="E282" s="628"/>
      <x:c r="F282" s="628"/>
      <x:c r="G282" s="628"/>
      <x:c r="H282" s="628"/>
      <x:c r="I282" s="628"/>
      <x:c r="J282" s="632"/>
      <x:c r="K282" s="601"/>
      <x:c r="L282" s="601"/>
      <x:c r="M282" s="601"/>
      <x:c r="N282" s="634"/>
    </x:row>
    <x:row r="283">
      <x:c r="A283" s="628"/>
      <x:c r="B283" s="628"/>
      <x:c r="C283" s="628"/>
      <x:c r="D283" s="630"/>
      <x:c r="E283" s="628"/>
      <x:c r="F283" s="628"/>
      <x:c r="G283" s="628"/>
      <x:c r="H283" s="628"/>
      <x:c r="I283" s="628"/>
      <x:c r="J283" s="632"/>
      <x:c r="K283" s="601"/>
      <x:c r="L283" s="601"/>
      <x:c r="M283" s="601"/>
      <x:c r="N283" s="634"/>
    </x:row>
    <x:row r="284">
      <x:c r="A284" s="628"/>
      <x:c r="B284" s="628"/>
      <x:c r="C284" s="628"/>
      <x:c r="D284" s="630"/>
      <x:c r="E284" s="628"/>
      <x:c r="F284" s="628"/>
      <x:c r="G284" s="628"/>
      <x:c r="H284" s="628"/>
      <x:c r="I284" s="628"/>
      <x:c r="J284" s="632"/>
      <x:c r="K284" s="601"/>
      <x:c r="L284" s="601"/>
      <x:c r="M284" s="601"/>
      <x:c r="N284" s="634"/>
    </x:row>
    <x:row r="285">
      <x:c r="A285" s="628"/>
      <x:c r="B285" s="628"/>
      <x:c r="C285" s="628"/>
      <x:c r="D285" s="630"/>
      <x:c r="E285" s="628"/>
      <x:c r="F285" s="628"/>
      <x:c r="G285" s="628"/>
      <x:c r="H285" s="628"/>
      <x:c r="I285" s="628"/>
      <x:c r="J285" s="632"/>
      <x:c r="K285" s="601"/>
      <x:c r="L285" s="601"/>
      <x:c r="M285" s="601"/>
      <x:c r="N285" s="634"/>
    </x:row>
    <x:row r="286">
      <x:c r="A286" s="628"/>
      <x:c r="B286" s="628"/>
      <x:c r="C286" s="628"/>
      <x:c r="D286" s="630"/>
      <x:c r="E286" s="628"/>
      <x:c r="F286" s="628"/>
      <x:c r="G286" s="628"/>
      <x:c r="H286" s="628"/>
      <x:c r="I286" s="628"/>
      <x:c r="J286" s="632"/>
      <x:c r="K286" s="601"/>
      <x:c r="L286" s="601"/>
      <x:c r="M286" s="601"/>
      <x:c r="N286" s="634"/>
    </x:row>
    <x:row r="287">
      <x:c r="A287" s="628"/>
      <x:c r="B287" s="628"/>
      <x:c r="C287" s="628"/>
      <x:c r="D287" s="630"/>
      <x:c r="E287" s="628"/>
      <x:c r="F287" s="628"/>
      <x:c r="G287" s="628"/>
      <x:c r="H287" s="628"/>
      <x:c r="I287" s="628"/>
      <x:c r="J287" s="632"/>
      <x:c r="K287" s="601"/>
      <x:c r="L287" s="601"/>
      <x:c r="M287" s="601"/>
      <x:c r="N287" s="634"/>
    </x:row>
    <x:row r="288">
      <x:c r="A288" s="628"/>
      <x:c r="B288" s="628"/>
      <x:c r="C288" s="628"/>
      <x:c r="D288" s="630"/>
      <x:c r="E288" s="628"/>
      <x:c r="F288" s="628"/>
      <x:c r="G288" s="628"/>
      <x:c r="H288" s="628"/>
      <x:c r="I288" s="628"/>
      <x:c r="J288" s="632"/>
      <x:c r="K288" s="601"/>
      <x:c r="L288" s="601"/>
      <x:c r="M288" s="601"/>
      <x:c r="N288" s="634"/>
    </x:row>
    <x:row r="289">
      <x:c r="A289" s="628"/>
      <x:c r="B289" s="628"/>
      <x:c r="C289" s="628"/>
      <x:c r="D289" s="630"/>
      <x:c r="E289" s="628"/>
      <x:c r="F289" s="628"/>
      <x:c r="G289" s="628"/>
      <x:c r="H289" s="628"/>
      <x:c r="I289" s="628"/>
      <x:c r="J289" s="632"/>
      <x:c r="K289" s="601"/>
      <x:c r="L289" s="601"/>
      <x:c r="M289" s="601"/>
      <x:c r="N289" s="634"/>
    </x:row>
    <x:row r="290">
      <x:c r="A290" s="628"/>
      <x:c r="B290" s="628"/>
      <x:c r="C290" s="628"/>
      <x:c r="D290" s="630"/>
      <x:c r="E290" s="628"/>
      <x:c r="F290" s="628"/>
      <x:c r="G290" s="628"/>
      <x:c r="H290" s="628"/>
      <x:c r="I290" s="628"/>
      <x:c r="J290" s="632"/>
      <x:c r="K290" s="601"/>
      <x:c r="L290" s="601"/>
      <x:c r="M290" s="601"/>
      <x:c r="N290" s="634"/>
    </x:row>
    <x:row r="291">
      <x:c r="A291" s="628"/>
      <x:c r="B291" s="628"/>
      <x:c r="C291" s="628"/>
      <x:c r="D291" s="630"/>
      <x:c r="E291" s="628"/>
      <x:c r="F291" s="628"/>
      <x:c r="G291" s="628"/>
      <x:c r="H291" s="628"/>
      <x:c r="I291" s="628"/>
      <x:c r="J291" s="632"/>
      <x:c r="K291" s="601"/>
      <x:c r="L291" s="601"/>
      <x:c r="M291" s="601"/>
      <x:c r="N291" s="634"/>
    </x:row>
    <x:row r="292">
      <x:c r="A292" s="628"/>
      <x:c r="B292" s="628"/>
      <x:c r="C292" s="628"/>
      <x:c r="D292" s="630"/>
      <x:c r="E292" s="628"/>
      <x:c r="F292" s="628"/>
      <x:c r="G292" s="628"/>
      <x:c r="H292" s="628"/>
      <x:c r="I292" s="628"/>
      <x:c r="J292" s="632"/>
      <x:c r="K292" s="601"/>
      <x:c r="L292" s="601"/>
      <x:c r="M292" s="601"/>
      <x:c r="N292" s="634"/>
    </x:row>
    <x:row r="293">
      <x:c r="A293" s="628"/>
      <x:c r="B293" s="628"/>
      <x:c r="C293" s="628"/>
      <x:c r="D293" s="630"/>
      <x:c r="E293" s="628"/>
      <x:c r="F293" s="628"/>
      <x:c r="G293" s="628"/>
      <x:c r="H293" s="628"/>
      <x:c r="I293" s="628"/>
      <x:c r="J293" s="632"/>
      <x:c r="K293" s="601"/>
      <x:c r="L293" s="601"/>
      <x:c r="M293" s="601"/>
      <x:c r="N293" s="634"/>
    </x:row>
    <x:row r="294">
      <x:c r="A294" s="628"/>
      <x:c r="B294" s="628"/>
      <x:c r="C294" s="628"/>
      <x:c r="D294" s="630"/>
      <x:c r="E294" s="628"/>
      <x:c r="F294" s="628"/>
      <x:c r="G294" s="628"/>
      <x:c r="H294" s="628"/>
      <x:c r="I294" s="628"/>
      <x:c r="J294" s="632"/>
      <x:c r="K294" s="601"/>
      <x:c r="L294" s="601"/>
      <x:c r="M294" s="601"/>
      <x:c r="N294" s="634"/>
    </x:row>
    <x:row r="295">
      <x:c r="A295" s="628"/>
      <x:c r="B295" s="628"/>
      <x:c r="C295" s="628"/>
      <x:c r="D295" s="630"/>
      <x:c r="E295" s="628"/>
      <x:c r="F295" s="628"/>
      <x:c r="G295" s="628"/>
      <x:c r="H295" s="628"/>
      <x:c r="I295" s="628"/>
      <x:c r="J295" s="632"/>
      <x:c r="K295" s="601"/>
      <x:c r="L295" s="601"/>
      <x:c r="M295" s="601"/>
      <x:c r="N295" s="634"/>
    </x:row>
    <x:row r="296">
      <x:c r="A296" s="628"/>
      <x:c r="B296" s="628"/>
      <x:c r="C296" s="628"/>
      <x:c r="D296" s="630"/>
      <x:c r="E296" s="628"/>
      <x:c r="F296" s="628"/>
      <x:c r="G296" s="628"/>
      <x:c r="H296" s="628"/>
      <x:c r="I296" s="628"/>
      <x:c r="J296" s="632"/>
      <x:c r="K296" s="601"/>
      <x:c r="L296" s="601"/>
      <x:c r="M296" s="601"/>
      <x:c r="N296" s="634"/>
    </x:row>
    <x:row r="297">
      <x:c r="A297" s="628"/>
      <x:c r="B297" s="628"/>
      <x:c r="C297" s="628"/>
      <x:c r="D297" s="630"/>
      <x:c r="E297" s="628"/>
      <x:c r="F297" s="628"/>
      <x:c r="G297" s="628"/>
      <x:c r="H297" s="628"/>
      <x:c r="I297" s="628"/>
      <x:c r="J297" s="632"/>
      <x:c r="K297" s="601"/>
      <x:c r="L297" s="601"/>
      <x:c r="M297" s="601"/>
      <x:c r="N297" s="634"/>
    </x:row>
    <x:row r="298">
      <x:c r="A298" s="628"/>
      <x:c r="B298" s="628"/>
      <x:c r="C298" s="628"/>
      <x:c r="D298" s="630"/>
      <x:c r="E298" s="628"/>
      <x:c r="F298" s="628"/>
      <x:c r="G298" s="628"/>
      <x:c r="H298" s="628"/>
      <x:c r="I298" s="628"/>
      <x:c r="J298" s="632"/>
      <x:c r="K298" s="601"/>
      <x:c r="L298" s="601"/>
      <x:c r="M298" s="601"/>
      <x:c r="N298" s="634"/>
    </x:row>
    <x:row r="299">
      <x:c r="A299" s="628"/>
      <x:c r="B299" s="628"/>
      <x:c r="C299" s="628"/>
      <x:c r="D299" s="630"/>
      <x:c r="E299" s="628"/>
      <x:c r="F299" s="628"/>
      <x:c r="G299" s="628"/>
      <x:c r="H299" s="628"/>
      <x:c r="I299" s="628"/>
      <x:c r="J299" s="632"/>
      <x:c r="K299" s="601"/>
      <x:c r="L299" s="601"/>
      <x:c r="M299" s="601"/>
      <x:c r="N299" s="634"/>
    </x:row>
    <x:row r="300">
      <x:c r="A300" s="628"/>
      <x:c r="B300" s="628"/>
      <x:c r="C300" s="628"/>
      <x:c r="D300" s="630"/>
      <x:c r="E300" s="628"/>
      <x:c r="F300" s="628"/>
      <x:c r="G300" s="628"/>
      <x:c r="H300" s="628"/>
      <x:c r="I300" s="628"/>
      <x:c r="J300" s="632"/>
      <x:c r="K300" s="601"/>
      <x:c r="L300" s="601"/>
      <x:c r="M300" s="601"/>
      <x:c r="N300" s="634"/>
    </x:row>
    <x:row r="301">
      <x:c r="A301" s="628"/>
      <x:c r="B301" s="628"/>
      <x:c r="C301" s="628"/>
      <x:c r="D301" s="630"/>
      <x:c r="E301" s="628"/>
      <x:c r="F301" s="628"/>
      <x:c r="G301" s="628"/>
      <x:c r="H301" s="628"/>
      <x:c r="I301" s="628"/>
      <x:c r="J301" s="632"/>
      <x:c r="K301" s="601"/>
      <x:c r="L301" s="601"/>
      <x:c r="M301" s="601"/>
      <x:c r="N301" s="634"/>
    </x:row>
    <x:row r="302">
      <x:c r="A302" s="628"/>
      <x:c r="B302" s="628"/>
      <x:c r="C302" s="628"/>
      <x:c r="D302" s="630"/>
      <x:c r="E302" s="628"/>
      <x:c r="F302" s="628"/>
      <x:c r="G302" s="628"/>
      <x:c r="H302" s="628"/>
      <x:c r="I302" s="628"/>
      <x:c r="J302" s="632"/>
      <x:c r="K302" s="601"/>
      <x:c r="L302" s="601"/>
      <x:c r="M302" s="601"/>
      <x:c r="N302" s="634"/>
    </x:row>
    <x:row r="303">
      <x:c r="A303" s="628"/>
      <x:c r="B303" s="628"/>
      <x:c r="C303" s="628"/>
      <x:c r="D303" s="630"/>
      <x:c r="E303" s="628"/>
      <x:c r="F303" s="628"/>
      <x:c r="G303" s="628"/>
      <x:c r="H303" s="628"/>
      <x:c r="I303" s="628"/>
      <x:c r="J303" s="632"/>
      <x:c r="K303" s="601"/>
      <x:c r="L303" s="601"/>
      <x:c r="M303" s="601"/>
      <x:c r="N303" s="634"/>
    </x:row>
    <x:row r="304">
      <x:c r="A304" s="628"/>
      <x:c r="B304" s="628"/>
      <x:c r="C304" s="628"/>
      <x:c r="D304" s="630"/>
      <x:c r="E304" s="628"/>
      <x:c r="F304" s="628"/>
      <x:c r="G304" s="628"/>
      <x:c r="H304" s="628"/>
      <x:c r="I304" s="628"/>
      <x:c r="J304" s="632"/>
      <x:c r="K304" s="601"/>
      <x:c r="L304" s="601"/>
      <x:c r="M304" s="601"/>
      <x:c r="N304" s="634"/>
    </x:row>
    <x:row r="305">
      <x:c r="A305" s="628"/>
      <x:c r="B305" s="628"/>
      <x:c r="C305" s="628"/>
      <x:c r="D305" s="630"/>
      <x:c r="E305" s="628"/>
      <x:c r="F305" s="628"/>
      <x:c r="G305" s="628"/>
      <x:c r="H305" s="628"/>
      <x:c r="I305" s="628"/>
      <x:c r="J305" s="632"/>
      <x:c r="K305" s="601"/>
      <x:c r="L305" s="601"/>
      <x:c r="M305" s="601"/>
      <x:c r="N305" s="634"/>
    </x:row>
    <x:row r="306">
      <x:c r="A306" s="628"/>
      <x:c r="B306" s="628"/>
      <x:c r="C306" s="628"/>
      <x:c r="D306" s="630"/>
      <x:c r="E306" s="628"/>
      <x:c r="F306" s="628"/>
      <x:c r="G306" s="628"/>
      <x:c r="H306" s="628"/>
      <x:c r="I306" s="628"/>
      <x:c r="J306" s="632"/>
      <x:c r="K306" s="601"/>
      <x:c r="L306" s="601"/>
      <x:c r="M306" s="601"/>
      <x:c r="N306" s="634"/>
    </x:row>
    <x:row r="307">
      <x:c r="A307" s="628"/>
      <x:c r="B307" s="628"/>
      <x:c r="C307" s="628"/>
      <x:c r="D307" s="630"/>
      <x:c r="E307" s="628"/>
      <x:c r="F307" s="628"/>
      <x:c r="G307" s="628"/>
      <x:c r="H307" s="628"/>
      <x:c r="I307" s="628"/>
      <x:c r="J307" s="632"/>
      <x:c r="K307" s="601"/>
      <x:c r="L307" s="601"/>
      <x:c r="M307" s="601"/>
      <x:c r="N307" s="634"/>
    </x:row>
    <x:row r="308">
      <x:c r="A308" s="628"/>
      <x:c r="B308" s="628"/>
      <x:c r="C308" s="628"/>
      <x:c r="D308" s="630"/>
      <x:c r="E308" s="628"/>
      <x:c r="F308" s="628"/>
      <x:c r="G308" s="628"/>
      <x:c r="H308" s="628"/>
      <x:c r="I308" s="628"/>
      <x:c r="J308" s="632"/>
      <x:c r="K308" s="601"/>
      <x:c r="L308" s="601"/>
      <x:c r="M308" s="601"/>
      <x:c r="N308" s="634"/>
    </x:row>
    <x:row r="309">
      <x:c r="A309" s="628"/>
      <x:c r="B309" s="628"/>
      <x:c r="C309" s="628"/>
      <x:c r="D309" s="630"/>
      <x:c r="E309" s="628"/>
      <x:c r="F309" s="628"/>
      <x:c r="G309" s="628"/>
      <x:c r="H309" s="628"/>
      <x:c r="I309" s="628"/>
      <x:c r="J309" s="632"/>
      <x:c r="K309" s="601"/>
      <x:c r="L309" s="601"/>
      <x:c r="M309" s="601"/>
      <x:c r="N309" s="634"/>
    </x:row>
    <x:row r="310">
      <x:c r="A310" s="628"/>
      <x:c r="B310" s="628"/>
      <x:c r="C310" s="628"/>
      <x:c r="D310" s="630"/>
      <x:c r="E310" s="628"/>
      <x:c r="F310" s="628"/>
      <x:c r="G310" s="628"/>
      <x:c r="H310" s="628"/>
      <x:c r="I310" s="628"/>
      <x:c r="J310" s="632"/>
      <x:c r="K310" s="601"/>
      <x:c r="L310" s="601"/>
      <x:c r="M310" s="601"/>
      <x:c r="N310" s="634"/>
    </x:row>
    <x:row r="311">
      <x:c r="A311" s="628"/>
      <x:c r="B311" s="628"/>
      <x:c r="C311" s="628"/>
      <x:c r="D311" s="630"/>
      <x:c r="E311" s="628"/>
      <x:c r="F311" s="628"/>
      <x:c r="G311" s="628"/>
      <x:c r="H311" s="628"/>
      <x:c r="I311" s="628"/>
      <x:c r="J311" s="632"/>
      <x:c r="K311" s="601"/>
      <x:c r="L311" s="601"/>
      <x:c r="M311" s="601"/>
      <x:c r="N311" s="634"/>
    </x:row>
    <x:row r="312">
      <x:c r="A312" s="628"/>
      <x:c r="B312" s="628"/>
      <x:c r="C312" s="628"/>
      <x:c r="D312" s="630"/>
      <x:c r="E312" s="628"/>
      <x:c r="F312" s="628"/>
      <x:c r="G312" s="628"/>
      <x:c r="H312" s="628"/>
      <x:c r="I312" s="628"/>
      <x:c r="J312" s="632"/>
      <x:c r="K312" s="601"/>
      <x:c r="L312" s="601"/>
      <x:c r="M312" s="601"/>
      <x:c r="N312" s="634"/>
    </x:row>
    <x:row r="313">
      <x:c r="A313" s="628"/>
      <x:c r="B313" s="628"/>
      <x:c r="C313" s="628"/>
      <x:c r="D313" s="630"/>
      <x:c r="E313" s="628"/>
      <x:c r="F313" s="628"/>
      <x:c r="G313" s="628"/>
      <x:c r="H313" s="628"/>
      <x:c r="I313" s="628"/>
      <x:c r="J313" s="632"/>
      <x:c r="K313" s="601"/>
      <x:c r="L313" s="601"/>
      <x:c r="M313" s="601"/>
      <x:c r="N313" s="634"/>
    </x:row>
    <x:row r="314">
      <x:c r="A314" s="628"/>
      <x:c r="B314" s="628"/>
      <x:c r="C314" s="628"/>
      <x:c r="D314" s="630"/>
      <x:c r="E314" s="628"/>
      <x:c r="F314" s="628"/>
      <x:c r="G314" s="628"/>
      <x:c r="H314" s="628"/>
      <x:c r="I314" s="628"/>
      <x:c r="J314" s="632"/>
      <x:c r="K314" s="601"/>
      <x:c r="L314" s="601"/>
      <x:c r="M314" s="601"/>
      <x:c r="N314" s="634"/>
    </x:row>
    <x:row r="315">
      <x:c r="A315" s="628"/>
      <x:c r="B315" s="628"/>
      <x:c r="C315" s="628"/>
      <x:c r="D315" s="630"/>
      <x:c r="E315" s="628"/>
      <x:c r="F315" s="628"/>
      <x:c r="G315" s="628"/>
      <x:c r="H315" s="628"/>
      <x:c r="I315" s="628"/>
      <x:c r="J315" s="632"/>
      <x:c r="K315" s="601"/>
      <x:c r="L315" s="601"/>
      <x:c r="M315" s="601"/>
      <x:c r="N315" s="634"/>
    </x:row>
    <x:row r="316">
      <x:c r="A316" s="628"/>
      <x:c r="B316" s="628"/>
      <x:c r="C316" s="628"/>
      <x:c r="D316" s="630"/>
      <x:c r="E316" s="628"/>
      <x:c r="F316" s="628"/>
      <x:c r="G316" s="628"/>
      <x:c r="H316" s="628"/>
      <x:c r="I316" s="628"/>
      <x:c r="J316" s="632"/>
      <x:c r="K316" s="601"/>
      <x:c r="L316" s="601"/>
      <x:c r="M316" s="601"/>
      <x:c r="N316" s="634"/>
    </x:row>
    <x:row r="317">
      <x:c r="A317" s="628"/>
      <x:c r="B317" s="628"/>
      <x:c r="C317" s="628"/>
      <x:c r="D317" s="630"/>
      <x:c r="E317" s="628"/>
      <x:c r="F317" s="628"/>
      <x:c r="G317" s="628"/>
      <x:c r="H317" s="628"/>
      <x:c r="I317" s="628"/>
      <x:c r="J317" s="632"/>
      <x:c r="K317" s="601"/>
      <x:c r="L317" s="601"/>
      <x:c r="M317" s="601"/>
      <x:c r="N317" s="634"/>
    </x:row>
    <x:row r="318">
      <x:c r="A318" s="628"/>
      <x:c r="B318" s="628"/>
      <x:c r="C318" s="628"/>
      <x:c r="D318" s="630"/>
      <x:c r="E318" s="628"/>
      <x:c r="F318" s="628"/>
      <x:c r="G318" s="628"/>
      <x:c r="H318" s="628"/>
      <x:c r="I318" s="628"/>
      <x:c r="J318" s="632"/>
      <x:c r="K318" s="601"/>
      <x:c r="L318" s="601"/>
      <x:c r="M318" s="601"/>
      <x:c r="N318" s="634"/>
    </x:row>
    <x:row r="319">
      <x:c r="A319" s="628"/>
      <x:c r="B319" s="628"/>
      <x:c r="C319" s="628"/>
      <x:c r="D319" s="630"/>
      <x:c r="E319" s="628"/>
      <x:c r="F319" s="628"/>
      <x:c r="G319" s="628"/>
      <x:c r="H319" s="628"/>
      <x:c r="I319" s="628"/>
      <x:c r="J319" s="632"/>
      <x:c r="K319" s="601"/>
      <x:c r="L319" s="601"/>
      <x:c r="M319" s="601"/>
      <x:c r="N319" s="634"/>
    </x:row>
    <x:row r="320">
      <x:c r="A320" s="628"/>
      <x:c r="B320" s="628"/>
      <x:c r="C320" s="628"/>
      <x:c r="D320" s="630"/>
      <x:c r="E320" s="628"/>
      <x:c r="F320" s="628"/>
      <x:c r="G320" s="628"/>
      <x:c r="H320" s="628"/>
      <x:c r="I320" s="628"/>
      <x:c r="J320" s="632"/>
      <x:c r="K320" s="601"/>
      <x:c r="L320" s="601"/>
      <x:c r="M320" s="601"/>
      <x:c r="N320" s="634"/>
    </x:row>
    <x:row r="321">
      <x:c r="A321" s="628"/>
      <x:c r="B321" s="628"/>
      <x:c r="C321" s="628"/>
      <x:c r="D321" s="630"/>
      <x:c r="E321" s="628"/>
      <x:c r="F321" s="628"/>
      <x:c r="G321" s="628"/>
      <x:c r="H321" s="628"/>
      <x:c r="I321" s="628"/>
      <x:c r="J321" s="632"/>
      <x:c r="K321" s="601"/>
      <x:c r="L321" s="601"/>
      <x:c r="M321" s="601"/>
      <x:c r="N321" s="634"/>
    </x:row>
    <x:row r="322">
      <x:c r="A322" s="628"/>
      <x:c r="B322" s="628"/>
      <x:c r="C322" s="628"/>
      <x:c r="D322" s="630"/>
      <x:c r="E322" s="628"/>
      <x:c r="F322" s="628"/>
      <x:c r="G322" s="628"/>
      <x:c r="H322" s="628"/>
      <x:c r="I322" s="628"/>
      <x:c r="J322" s="632"/>
      <x:c r="K322" s="601"/>
      <x:c r="L322" s="601"/>
      <x:c r="M322" s="601"/>
      <x:c r="N322" s="634"/>
    </x:row>
    <x:row r="323">
      <x:c r="A323" s="628"/>
      <x:c r="B323" s="628"/>
      <x:c r="C323" s="628"/>
      <x:c r="D323" s="630"/>
      <x:c r="E323" s="628"/>
      <x:c r="F323" s="628"/>
      <x:c r="G323" s="628"/>
      <x:c r="H323" s="628"/>
      <x:c r="I323" s="628"/>
      <x:c r="J323" s="632"/>
      <x:c r="K323" s="601"/>
      <x:c r="L323" s="601"/>
      <x:c r="M323" s="601"/>
      <x:c r="N323" s="634"/>
    </x:row>
    <x:row r="324">
      <x:c r="A324" s="628"/>
      <x:c r="B324" s="628"/>
      <x:c r="C324" s="628"/>
      <x:c r="D324" s="630"/>
      <x:c r="E324" s="628"/>
      <x:c r="F324" s="628"/>
      <x:c r="G324" s="628"/>
      <x:c r="H324" s="628"/>
      <x:c r="I324" s="628"/>
      <x:c r="J324" s="632"/>
      <x:c r="K324" s="601"/>
      <x:c r="L324" s="601"/>
      <x:c r="M324" s="601"/>
      <x:c r="N324" s="634"/>
    </x:row>
    <x:row r="325">
      <x:c r="A325" s="628"/>
      <x:c r="B325" s="628"/>
      <x:c r="C325" s="628"/>
      <x:c r="D325" s="630"/>
      <x:c r="E325" s="628"/>
      <x:c r="F325" s="628"/>
      <x:c r="G325" s="628"/>
      <x:c r="H325" s="628"/>
      <x:c r="I325" s="628"/>
      <x:c r="J325" s="632"/>
      <x:c r="K325" s="601"/>
      <x:c r="L325" s="601"/>
      <x:c r="M325" s="601"/>
      <x:c r="N325" s="634"/>
    </x:row>
    <x:row r="326">
      <x:c r="A326" s="628"/>
      <x:c r="B326" s="628"/>
      <x:c r="C326" s="628"/>
      <x:c r="D326" s="630"/>
      <x:c r="E326" s="628"/>
      <x:c r="F326" s="628"/>
      <x:c r="G326" s="628"/>
      <x:c r="H326" s="628"/>
      <x:c r="I326" s="628"/>
      <x:c r="J326" s="632"/>
      <x:c r="K326" s="601"/>
      <x:c r="L326" s="601"/>
      <x:c r="M326" s="601"/>
      <x:c r="N326" s="634"/>
    </x:row>
    <x:row r="327">
      <x:c r="A327" s="628"/>
      <x:c r="B327" s="628"/>
      <x:c r="C327" s="628"/>
      <x:c r="D327" s="630"/>
      <x:c r="E327" s="628"/>
      <x:c r="F327" s="628"/>
      <x:c r="G327" s="628"/>
      <x:c r="H327" s="628"/>
      <x:c r="I327" s="628"/>
      <x:c r="J327" s="632"/>
      <x:c r="K327" s="601"/>
      <x:c r="L327" s="601"/>
      <x:c r="M327" s="601"/>
      <x:c r="N327" s="634"/>
    </x:row>
    <x:row r="328">
      <x:c r="A328" s="628"/>
      <x:c r="B328" s="628"/>
      <x:c r="C328" s="628"/>
      <x:c r="D328" s="630"/>
      <x:c r="E328" s="628"/>
      <x:c r="F328" s="628"/>
      <x:c r="G328" s="628"/>
      <x:c r="H328" s="628"/>
      <x:c r="I328" s="628"/>
      <x:c r="J328" s="632"/>
      <x:c r="K328" s="601"/>
      <x:c r="L328" s="601"/>
      <x:c r="M328" s="601"/>
      <x:c r="N328" s="634"/>
    </x:row>
    <x:row r="329">
      <x:c r="A329" s="628"/>
      <x:c r="B329" s="628"/>
      <x:c r="C329" s="628"/>
      <x:c r="D329" s="630"/>
      <x:c r="E329" s="628"/>
      <x:c r="F329" s="628"/>
      <x:c r="G329" s="628"/>
      <x:c r="H329" s="628"/>
      <x:c r="I329" s="628"/>
      <x:c r="J329" s="632"/>
      <x:c r="K329" s="601"/>
      <x:c r="L329" s="601"/>
      <x:c r="M329" s="601"/>
      <x:c r="N329" s="634"/>
    </x:row>
    <x:row r="330">
      <x:c r="A330" s="628"/>
      <x:c r="B330" s="628"/>
      <x:c r="C330" s="628"/>
      <x:c r="D330" s="630"/>
      <x:c r="E330" s="628"/>
      <x:c r="F330" s="628"/>
      <x:c r="G330" s="628"/>
      <x:c r="H330" s="628"/>
      <x:c r="I330" s="628"/>
      <x:c r="J330" s="632"/>
      <x:c r="K330" s="601"/>
      <x:c r="L330" s="601"/>
      <x:c r="M330" s="601"/>
      <x:c r="N330" s="634"/>
    </x:row>
    <x:row r="331">
      <x:c r="A331" s="628"/>
      <x:c r="B331" s="628"/>
      <x:c r="C331" s="628"/>
      <x:c r="D331" s="630"/>
      <x:c r="E331" s="628"/>
      <x:c r="F331" s="628"/>
      <x:c r="G331" s="628"/>
      <x:c r="H331" s="628"/>
      <x:c r="I331" s="628"/>
      <x:c r="J331" s="632"/>
      <x:c r="K331" s="601"/>
      <x:c r="L331" s="601"/>
      <x:c r="M331" s="601"/>
      <x:c r="N331" s="634"/>
    </x:row>
    <x:row r="332">
      <x:c r="A332" s="628"/>
      <x:c r="B332" s="628"/>
      <x:c r="C332" s="628"/>
      <x:c r="D332" s="630"/>
      <x:c r="E332" s="628"/>
      <x:c r="F332" s="628"/>
      <x:c r="G332" s="628"/>
      <x:c r="H332" s="628"/>
      <x:c r="I332" s="628"/>
      <x:c r="J332" s="632"/>
      <x:c r="K332" s="601"/>
      <x:c r="L332" s="601"/>
      <x:c r="M332" s="601"/>
      <x:c r="N332" s="634"/>
    </x:row>
    <x:row r="333">
      <x:c r="A333" s="628"/>
      <x:c r="B333" s="628"/>
      <x:c r="C333" s="628"/>
      <x:c r="D333" s="630"/>
      <x:c r="E333" s="628"/>
      <x:c r="F333" s="628"/>
      <x:c r="G333" s="628"/>
      <x:c r="H333" s="628"/>
      <x:c r="I333" s="628"/>
      <x:c r="J333" s="632"/>
      <x:c r="K333" s="601"/>
      <x:c r="L333" s="601"/>
      <x:c r="M333" s="601"/>
      <x:c r="N333" s="634"/>
    </x:row>
    <x:row r="334">
      <x:c r="A334" s="628"/>
      <x:c r="B334" s="628"/>
      <x:c r="C334" s="628"/>
      <x:c r="D334" s="630"/>
      <x:c r="E334" s="628"/>
      <x:c r="F334" s="628"/>
      <x:c r="G334" s="628"/>
      <x:c r="H334" s="628"/>
      <x:c r="I334" s="628"/>
      <x:c r="J334" s="632"/>
      <x:c r="K334" s="601"/>
      <x:c r="L334" s="601"/>
      <x:c r="M334" s="601"/>
      <x:c r="N334" s="634"/>
    </x:row>
    <x:row r="335">
      <x:c r="A335" s="628"/>
      <x:c r="B335" s="628"/>
      <x:c r="C335" s="628"/>
      <x:c r="D335" s="630"/>
      <x:c r="E335" s="628"/>
      <x:c r="F335" s="628"/>
      <x:c r="G335" s="628"/>
      <x:c r="H335" s="628"/>
      <x:c r="I335" s="628"/>
      <x:c r="J335" s="632"/>
      <x:c r="K335" s="601"/>
      <x:c r="L335" s="601"/>
      <x:c r="M335" s="601"/>
      <x:c r="N335" s="634"/>
    </x:row>
    <x:row r="336">
      <x:c r="A336" s="628"/>
      <x:c r="B336" s="628"/>
      <x:c r="C336" s="628"/>
      <x:c r="D336" s="630"/>
      <x:c r="E336" s="628"/>
      <x:c r="F336" s="628"/>
      <x:c r="G336" s="628"/>
      <x:c r="H336" s="628"/>
      <x:c r="I336" s="628"/>
      <x:c r="J336" s="632"/>
      <x:c r="K336" s="601"/>
      <x:c r="L336" s="601"/>
      <x:c r="M336" s="601"/>
      <x:c r="N336" s="634"/>
    </x:row>
    <x:row r="337">
      <x:c r="A337" s="628"/>
      <x:c r="B337" s="628"/>
      <x:c r="C337" s="628"/>
      <x:c r="D337" s="630"/>
      <x:c r="E337" s="628"/>
      <x:c r="F337" s="628"/>
      <x:c r="G337" s="628"/>
      <x:c r="H337" s="628"/>
      <x:c r="I337" s="628"/>
      <x:c r="J337" s="632"/>
      <x:c r="K337" s="601"/>
      <x:c r="L337" s="601"/>
      <x:c r="M337" s="601"/>
      <x:c r="N337" s="634"/>
    </x:row>
    <x:row r="338">
      <x:c r="A338" s="628"/>
      <x:c r="B338" s="628"/>
      <x:c r="C338" s="628"/>
      <x:c r="D338" s="630"/>
      <x:c r="E338" s="628"/>
      <x:c r="F338" s="628"/>
      <x:c r="G338" s="628"/>
      <x:c r="H338" s="628"/>
      <x:c r="I338" s="628"/>
      <x:c r="J338" s="632"/>
      <x:c r="K338" s="601"/>
      <x:c r="L338" s="601"/>
      <x:c r="M338" s="601"/>
      <x:c r="N338" s="634"/>
    </x:row>
    <x:row r="339">
      <x:c r="A339" s="628"/>
      <x:c r="B339" s="628"/>
      <x:c r="C339" s="628"/>
      <x:c r="D339" s="630"/>
      <x:c r="E339" s="628"/>
      <x:c r="F339" s="628"/>
      <x:c r="G339" s="628"/>
      <x:c r="H339" s="628"/>
      <x:c r="I339" s="628"/>
      <x:c r="J339" s="632"/>
      <x:c r="K339" s="601"/>
      <x:c r="L339" s="601"/>
      <x:c r="M339" s="601"/>
      <x:c r="N339" s="634"/>
    </x:row>
    <x:row r="340">
      <x:c r="A340" s="628"/>
      <x:c r="B340" s="628"/>
      <x:c r="C340" s="628"/>
      <x:c r="D340" s="630"/>
      <x:c r="E340" s="628"/>
      <x:c r="F340" s="628"/>
      <x:c r="G340" s="628"/>
      <x:c r="H340" s="628"/>
      <x:c r="I340" s="628"/>
      <x:c r="J340" s="632"/>
      <x:c r="K340" s="601"/>
      <x:c r="L340" s="601"/>
      <x:c r="M340" s="601"/>
      <x:c r="N340" s="634"/>
    </x:row>
    <x:row r="341">
      <x:c r="A341" s="628"/>
      <x:c r="B341" s="628"/>
      <x:c r="C341" s="628"/>
      <x:c r="D341" s="630"/>
      <x:c r="E341" s="628"/>
      <x:c r="F341" s="628"/>
      <x:c r="G341" s="628"/>
      <x:c r="H341" s="628"/>
      <x:c r="I341" s="628"/>
      <x:c r="J341" s="632"/>
      <x:c r="K341" s="601"/>
      <x:c r="L341" s="601"/>
      <x:c r="M341" s="601"/>
      <x:c r="N341" s="634"/>
    </x:row>
    <x:row r="342">
      <x:c r="A342" s="628"/>
      <x:c r="B342" s="628"/>
      <x:c r="C342" s="628"/>
      <x:c r="D342" s="630"/>
      <x:c r="E342" s="628"/>
      <x:c r="F342" s="628"/>
      <x:c r="G342" s="628"/>
      <x:c r="H342" s="628"/>
      <x:c r="I342" s="628"/>
      <x:c r="J342" s="632"/>
      <x:c r="K342" s="601"/>
      <x:c r="L342" s="601"/>
      <x:c r="M342" s="601"/>
      <x:c r="N342" s="634"/>
    </x:row>
    <x:row r="343">
      <x:c r="A343" s="628"/>
      <x:c r="B343" s="628"/>
      <x:c r="C343" s="628"/>
      <x:c r="D343" s="630"/>
      <x:c r="E343" s="628"/>
      <x:c r="F343" s="628"/>
      <x:c r="G343" s="628"/>
      <x:c r="H343" s="628"/>
      <x:c r="I343" s="628"/>
      <x:c r="J343" s="632"/>
      <x:c r="K343" s="601"/>
      <x:c r="L343" s="601"/>
      <x:c r="M343" s="601"/>
      <x:c r="N343" s="634"/>
    </x:row>
    <x:row r="344">
      <x:c r="A344" s="628"/>
      <x:c r="B344" s="628"/>
      <x:c r="C344" s="628"/>
      <x:c r="D344" s="630"/>
      <x:c r="E344" s="628"/>
      <x:c r="F344" s="628"/>
      <x:c r="G344" s="628"/>
      <x:c r="H344" s="628"/>
      <x:c r="I344" s="628"/>
      <x:c r="J344" s="632"/>
      <x:c r="K344" s="601"/>
      <x:c r="L344" s="601"/>
      <x:c r="M344" s="601"/>
      <x:c r="N344" s="634"/>
    </x:row>
    <x:row r="345">
      <x:c r="A345" s="628"/>
      <x:c r="B345" s="628"/>
      <x:c r="C345" s="628"/>
      <x:c r="D345" s="630"/>
      <x:c r="E345" s="628"/>
      <x:c r="F345" s="628"/>
      <x:c r="G345" s="628"/>
      <x:c r="H345" s="628"/>
      <x:c r="I345" s="628"/>
      <x:c r="J345" s="632"/>
      <x:c r="K345" s="601"/>
      <x:c r="L345" s="601"/>
      <x:c r="M345" s="601"/>
      <x:c r="N345" s="634"/>
    </x:row>
    <x:row r="346">
      <x:c r="A346" s="628"/>
      <x:c r="B346" s="628"/>
      <x:c r="C346" s="628"/>
      <x:c r="D346" s="630"/>
      <x:c r="E346" s="628"/>
      <x:c r="F346" s="628"/>
      <x:c r="G346" s="628"/>
      <x:c r="H346" s="628"/>
      <x:c r="I346" s="628"/>
      <x:c r="J346" s="632"/>
      <x:c r="K346" s="601"/>
      <x:c r="L346" s="601"/>
      <x:c r="M346" s="601"/>
      <x:c r="N346" s="634"/>
    </x:row>
    <x:row r="347">
      <x:c r="A347" s="628"/>
      <x:c r="B347" s="628"/>
      <x:c r="C347" s="628"/>
      <x:c r="D347" s="630"/>
      <x:c r="E347" s="628"/>
      <x:c r="F347" s="628"/>
      <x:c r="G347" s="628"/>
      <x:c r="H347" s="628"/>
      <x:c r="I347" s="628"/>
      <x:c r="J347" s="632"/>
      <x:c r="K347" s="601"/>
      <x:c r="L347" s="601"/>
      <x:c r="M347" s="601"/>
      <x:c r="N347" s="634"/>
    </x:row>
    <x:row r="348">
      <x:c r="A348" s="628"/>
      <x:c r="B348" s="628"/>
      <x:c r="C348" s="628"/>
      <x:c r="D348" s="630"/>
      <x:c r="E348" s="628"/>
      <x:c r="F348" s="628"/>
      <x:c r="G348" s="628"/>
      <x:c r="H348" s="628"/>
      <x:c r="I348" s="628"/>
      <x:c r="J348" s="632"/>
      <x:c r="K348" s="601"/>
      <x:c r="L348" s="601"/>
      <x:c r="M348" s="601"/>
      <x:c r="N348" s="634"/>
    </x:row>
    <x:row r="349">
      <x:c r="A349" s="628"/>
      <x:c r="B349" s="628"/>
      <x:c r="C349" s="628"/>
      <x:c r="D349" s="630"/>
      <x:c r="E349" s="628"/>
      <x:c r="F349" s="628"/>
      <x:c r="G349" s="628"/>
      <x:c r="H349" s="628"/>
      <x:c r="I349" s="628"/>
      <x:c r="J349" s="632"/>
      <x:c r="K349" s="601"/>
      <x:c r="L349" s="601"/>
      <x:c r="M349" s="601"/>
      <x:c r="N349" s="634"/>
    </x:row>
    <x:row r="350">
      <x:c r="A350" s="628"/>
      <x:c r="B350" s="628"/>
      <x:c r="C350" s="628"/>
      <x:c r="D350" s="630"/>
      <x:c r="E350" s="628"/>
      <x:c r="F350" s="628"/>
      <x:c r="G350" s="628"/>
      <x:c r="H350" s="628"/>
      <x:c r="I350" s="628"/>
      <x:c r="J350" s="632"/>
      <x:c r="K350" s="601"/>
      <x:c r="L350" s="601"/>
      <x:c r="M350" s="601"/>
      <x:c r="N350" s="634"/>
    </x:row>
    <x:row r="351">
      <x:c r="A351" s="628"/>
      <x:c r="B351" s="628"/>
      <x:c r="C351" s="628"/>
      <x:c r="D351" s="630"/>
      <x:c r="E351" s="628"/>
      <x:c r="F351" s="628"/>
      <x:c r="G351" s="628"/>
      <x:c r="H351" s="628"/>
      <x:c r="I351" s="628"/>
      <x:c r="J351" s="632"/>
      <x:c r="K351" s="601"/>
      <x:c r="L351" s="601"/>
      <x:c r="M351" s="601"/>
      <x:c r="N351" s="634"/>
    </x:row>
    <x:row r="352">
      <x:c r="A352" s="628"/>
      <x:c r="B352" s="628"/>
      <x:c r="C352" s="628"/>
      <x:c r="D352" s="630"/>
      <x:c r="E352" s="628"/>
      <x:c r="F352" s="628"/>
      <x:c r="G352" s="628"/>
      <x:c r="H352" s="628"/>
      <x:c r="I352" s="628"/>
      <x:c r="J352" s="632"/>
      <x:c r="K352" s="601"/>
      <x:c r="L352" s="601"/>
      <x:c r="M352" s="601"/>
      <x:c r="N352" s="634"/>
    </x:row>
    <x:row r="353">
      <x:c r="A353" s="628"/>
      <x:c r="B353" s="628"/>
      <x:c r="C353" s="628"/>
      <x:c r="D353" s="630"/>
      <x:c r="E353" s="628"/>
      <x:c r="F353" s="628"/>
      <x:c r="G353" s="628"/>
      <x:c r="H353" s="628"/>
      <x:c r="I353" s="628"/>
      <x:c r="J353" s="632"/>
      <x:c r="K353" s="601"/>
      <x:c r="L353" s="601"/>
      <x:c r="M353" s="601"/>
      <x:c r="N353" s="634"/>
    </x:row>
    <x:row r="354">
      <x:c r="A354" s="628"/>
      <x:c r="B354" s="628"/>
      <x:c r="C354" s="628"/>
      <x:c r="D354" s="630"/>
      <x:c r="E354" s="628"/>
      <x:c r="F354" s="628"/>
      <x:c r="G354" s="628"/>
      <x:c r="H354" s="628"/>
      <x:c r="I354" s="628"/>
      <x:c r="J354" s="632"/>
      <x:c r="K354" s="601"/>
      <x:c r="L354" s="601"/>
      <x:c r="M354" s="601"/>
      <x:c r="N354" s="634"/>
    </x:row>
    <x:row r="355">
      <x:c r="A355" s="628"/>
      <x:c r="B355" s="628"/>
      <x:c r="C355" s="628"/>
      <x:c r="D355" s="630"/>
      <x:c r="E355" s="628"/>
      <x:c r="F355" s="628"/>
      <x:c r="G355" s="628"/>
      <x:c r="H355" s="628"/>
      <x:c r="I355" s="628"/>
      <x:c r="J355" s="632"/>
      <x:c r="K355" s="601"/>
      <x:c r="L355" s="601"/>
      <x:c r="M355" s="601"/>
      <x:c r="N355" s="634"/>
    </x:row>
    <x:row r="356">
      <x:c r="A356" s="628"/>
      <x:c r="B356" s="628"/>
      <x:c r="C356" s="628"/>
      <x:c r="D356" s="630"/>
      <x:c r="E356" s="628"/>
      <x:c r="F356" s="628"/>
      <x:c r="G356" s="628"/>
      <x:c r="H356" s="628"/>
      <x:c r="I356" s="628"/>
      <x:c r="J356" s="632"/>
      <x:c r="K356" s="601"/>
      <x:c r="L356" s="601"/>
      <x:c r="M356" s="601"/>
      <x:c r="N356" s="634"/>
    </x:row>
    <x:row r="357">
      <x:c r="A357" s="628"/>
      <x:c r="B357" s="628"/>
      <x:c r="C357" s="628"/>
      <x:c r="D357" s="630"/>
      <x:c r="E357" s="628"/>
      <x:c r="F357" s="628"/>
      <x:c r="G357" s="628"/>
      <x:c r="H357" s="628"/>
      <x:c r="I357" s="628"/>
      <x:c r="J357" s="632"/>
      <x:c r="K357" s="601"/>
      <x:c r="L357" s="601"/>
      <x:c r="M357" s="601"/>
      <x:c r="N357" s="634"/>
    </x:row>
    <x:row r="358">
      <x:c r="A358" s="628"/>
      <x:c r="B358" s="628"/>
      <x:c r="C358" s="628"/>
      <x:c r="D358" s="630"/>
      <x:c r="E358" s="628"/>
      <x:c r="F358" s="628"/>
      <x:c r="G358" s="628"/>
      <x:c r="H358" s="628"/>
      <x:c r="I358" s="628"/>
      <x:c r="J358" s="632"/>
      <x:c r="K358" s="601"/>
      <x:c r="L358" s="601"/>
      <x:c r="M358" s="601"/>
      <x:c r="N358" s="634"/>
    </x:row>
    <x:row r="359">
      <x:c r="A359" s="628"/>
      <x:c r="B359" s="628"/>
      <x:c r="C359" s="628"/>
      <x:c r="D359" s="630"/>
      <x:c r="E359" s="628"/>
      <x:c r="F359" s="628"/>
      <x:c r="G359" s="628"/>
      <x:c r="H359" s="628"/>
      <x:c r="I359" s="628"/>
      <x:c r="J359" s="632"/>
      <x:c r="K359" s="601"/>
      <x:c r="L359" s="601"/>
      <x:c r="M359" s="601"/>
      <x:c r="N359" s="634"/>
    </x:row>
    <x:row r="360">
      <x:c r="A360" s="628"/>
      <x:c r="B360" s="628"/>
      <x:c r="C360" s="628"/>
      <x:c r="D360" s="630"/>
      <x:c r="E360" s="628"/>
      <x:c r="F360" s="628"/>
      <x:c r="G360" s="628"/>
      <x:c r="H360" s="628"/>
      <x:c r="I360" s="628"/>
      <x:c r="J360" s="632"/>
      <x:c r="K360" s="601"/>
      <x:c r="L360" s="601"/>
      <x:c r="M360" s="601"/>
      <x:c r="N360" s="634"/>
    </x:row>
    <x:row r="361">
      <x:c r="A361" s="628"/>
      <x:c r="B361" s="628"/>
      <x:c r="C361" s="628"/>
      <x:c r="D361" s="630"/>
      <x:c r="E361" s="628"/>
      <x:c r="F361" s="628"/>
      <x:c r="G361" s="628"/>
      <x:c r="H361" s="628"/>
      <x:c r="I361" s="628"/>
      <x:c r="J361" s="632"/>
      <x:c r="K361" s="601"/>
      <x:c r="L361" s="601"/>
      <x:c r="M361" s="601"/>
      <x:c r="N361" s="634"/>
    </x:row>
    <x:row r="362">
      <x:c r="A362" s="628"/>
      <x:c r="B362" s="628"/>
      <x:c r="C362" s="628"/>
      <x:c r="D362" s="630"/>
      <x:c r="E362" s="628"/>
      <x:c r="F362" s="628"/>
      <x:c r="G362" s="628"/>
      <x:c r="H362" s="628"/>
      <x:c r="I362" s="628"/>
      <x:c r="J362" s="632"/>
      <x:c r="K362" s="601"/>
      <x:c r="L362" s="601"/>
      <x:c r="M362" s="601"/>
      <x:c r="N362" s="634"/>
    </x:row>
    <x:row r="363">
      <x:c r="A363" s="628"/>
      <x:c r="B363" s="628"/>
      <x:c r="C363" s="628"/>
      <x:c r="D363" s="630"/>
      <x:c r="E363" s="628"/>
      <x:c r="F363" s="628"/>
      <x:c r="G363" s="628"/>
      <x:c r="H363" s="628"/>
      <x:c r="I363" s="628"/>
      <x:c r="J363" s="632"/>
      <x:c r="K363" s="601"/>
      <x:c r="L363" s="601"/>
      <x:c r="M363" s="601"/>
      <x:c r="N363" s="634"/>
    </x:row>
    <x:row r="364">
      <x:c r="A364" s="628"/>
      <x:c r="B364" s="628"/>
      <x:c r="C364" s="628"/>
      <x:c r="D364" s="630"/>
      <x:c r="E364" s="628"/>
      <x:c r="F364" s="628"/>
      <x:c r="G364" s="628"/>
      <x:c r="H364" s="628"/>
      <x:c r="I364" s="628"/>
      <x:c r="J364" s="632"/>
      <x:c r="K364" s="601"/>
      <x:c r="L364" s="601"/>
      <x:c r="M364" s="601"/>
      <x:c r="N364" s="634"/>
    </x:row>
    <x:row r="365">
      <x:c r="A365" s="628"/>
      <x:c r="B365" s="628"/>
      <x:c r="C365" s="628"/>
      <x:c r="D365" s="630"/>
      <x:c r="E365" s="628"/>
      <x:c r="F365" s="628"/>
      <x:c r="G365" s="628"/>
      <x:c r="H365" s="628"/>
      <x:c r="I365" s="628"/>
      <x:c r="J365" s="632"/>
      <x:c r="K365" s="601"/>
      <x:c r="L365" s="601"/>
      <x:c r="M365" s="601"/>
      <x:c r="N365" s="634"/>
    </x:row>
    <x:row r="366">
      <x:c r="A366" s="628"/>
      <x:c r="B366" s="628"/>
      <x:c r="C366" s="628"/>
      <x:c r="D366" s="630"/>
      <x:c r="E366" s="628"/>
      <x:c r="F366" s="628"/>
      <x:c r="G366" s="628"/>
      <x:c r="H366" s="628"/>
      <x:c r="I366" s="628"/>
      <x:c r="J366" s="632"/>
      <x:c r="K366" s="601"/>
      <x:c r="L366" s="601"/>
      <x:c r="M366" s="601"/>
      <x:c r="N366" s="634"/>
    </x:row>
    <x:row r="367">
      <x:c r="A367" s="628"/>
      <x:c r="B367" s="628"/>
      <x:c r="C367" s="628"/>
      <x:c r="D367" s="630"/>
      <x:c r="E367" s="628"/>
      <x:c r="F367" s="628"/>
      <x:c r="G367" s="628"/>
      <x:c r="H367" s="628"/>
      <x:c r="I367" s="628"/>
      <x:c r="J367" s="632"/>
      <x:c r="K367" s="601"/>
      <x:c r="L367" s="601"/>
      <x:c r="M367" s="601"/>
      <x:c r="N367" s="634"/>
    </x:row>
    <x:row r="368">
      <x:c r="A368" s="628"/>
      <x:c r="B368" s="628"/>
      <x:c r="C368" s="628"/>
      <x:c r="D368" s="630"/>
      <x:c r="E368" s="628"/>
      <x:c r="F368" s="628"/>
      <x:c r="G368" s="628"/>
      <x:c r="H368" s="628"/>
      <x:c r="I368" s="628"/>
      <x:c r="J368" s="632"/>
      <x:c r="K368" s="601"/>
      <x:c r="L368" s="601"/>
      <x:c r="M368" s="601"/>
      <x:c r="N368" s="634"/>
    </x:row>
    <x:row r="369">
      <x:c r="A369" s="628"/>
      <x:c r="B369" s="628"/>
      <x:c r="C369" s="628"/>
      <x:c r="D369" s="630"/>
      <x:c r="E369" s="628"/>
      <x:c r="F369" s="628"/>
      <x:c r="G369" s="628"/>
      <x:c r="H369" s="628"/>
      <x:c r="I369" s="628"/>
      <x:c r="J369" s="632"/>
      <x:c r="K369" s="601"/>
      <x:c r="L369" s="601"/>
      <x:c r="M369" s="601"/>
      <x:c r="N369" s="634"/>
    </x:row>
    <x:row r="370">
      <x:c r="A370" s="628"/>
      <x:c r="B370" s="628"/>
      <x:c r="C370" s="628"/>
      <x:c r="D370" s="630"/>
      <x:c r="E370" s="628"/>
      <x:c r="F370" s="628"/>
      <x:c r="G370" s="628"/>
      <x:c r="H370" s="628"/>
      <x:c r="I370" s="628"/>
      <x:c r="J370" s="632"/>
      <x:c r="K370" s="601"/>
      <x:c r="L370" s="601"/>
      <x:c r="M370" s="601"/>
      <x:c r="N370" s="634"/>
    </x:row>
    <x:row r="371">
      <x:c r="A371" s="628"/>
      <x:c r="B371" s="628"/>
      <x:c r="C371" s="628"/>
      <x:c r="D371" s="630"/>
      <x:c r="E371" s="628"/>
      <x:c r="F371" s="628"/>
      <x:c r="G371" s="628"/>
      <x:c r="H371" s="628"/>
      <x:c r="I371" s="628"/>
      <x:c r="J371" s="632"/>
      <x:c r="K371" s="601"/>
      <x:c r="L371" s="601"/>
      <x:c r="M371" s="601"/>
      <x:c r="N371" s="634"/>
    </x:row>
    <x:row r="372">
      <x:c r="A372" s="628"/>
      <x:c r="B372" s="628"/>
      <x:c r="C372" s="628"/>
      <x:c r="D372" s="630"/>
      <x:c r="E372" s="628"/>
      <x:c r="F372" s="628"/>
      <x:c r="G372" s="628"/>
      <x:c r="H372" s="628"/>
      <x:c r="I372" s="628"/>
      <x:c r="J372" s="632"/>
      <x:c r="K372" s="601"/>
      <x:c r="L372" s="601"/>
      <x:c r="M372" s="601"/>
      <x:c r="N372" s="634"/>
    </x:row>
    <x:row r="373">
      <x:c r="A373" s="628"/>
      <x:c r="B373" s="628"/>
      <x:c r="C373" s="628"/>
      <x:c r="D373" s="630"/>
      <x:c r="E373" s="628"/>
      <x:c r="F373" s="628"/>
      <x:c r="G373" s="628"/>
      <x:c r="H373" s="628"/>
      <x:c r="I373" s="628"/>
      <x:c r="J373" s="632"/>
      <x:c r="K373" s="601"/>
      <x:c r="L373" s="601"/>
      <x:c r="M373" s="601"/>
      <x:c r="N373" s="634"/>
    </x:row>
    <x:row r="374">
      <x:c r="A374" s="628"/>
      <x:c r="B374" s="628"/>
      <x:c r="C374" s="628"/>
      <x:c r="D374" s="630"/>
      <x:c r="E374" s="628"/>
      <x:c r="F374" s="628"/>
      <x:c r="G374" s="628"/>
      <x:c r="H374" s="628"/>
      <x:c r="I374" s="628"/>
      <x:c r="J374" s="632"/>
      <x:c r="K374" s="601"/>
      <x:c r="L374" s="601"/>
      <x:c r="M374" s="601"/>
      <x:c r="N374" s="634"/>
    </x:row>
    <x:row r="375">
      <x:c r="A375" s="628"/>
      <x:c r="B375" s="628"/>
      <x:c r="C375" s="628"/>
      <x:c r="D375" s="630"/>
      <x:c r="E375" s="628"/>
      <x:c r="F375" s="628"/>
      <x:c r="G375" s="628"/>
      <x:c r="H375" s="628"/>
      <x:c r="I375" s="628"/>
      <x:c r="J375" s="632"/>
      <x:c r="K375" s="601"/>
      <x:c r="L375" s="601"/>
      <x:c r="M375" s="601"/>
      <x:c r="N375" s="634"/>
    </x:row>
    <x:row r="376">
      <x:c r="A376" s="628"/>
      <x:c r="B376" s="628"/>
      <x:c r="C376" s="628"/>
      <x:c r="D376" s="630"/>
      <x:c r="E376" s="628"/>
      <x:c r="F376" s="628"/>
      <x:c r="G376" s="628"/>
      <x:c r="H376" s="628"/>
      <x:c r="I376" s="628"/>
      <x:c r="J376" s="632"/>
      <x:c r="K376" s="601"/>
      <x:c r="L376" s="601"/>
      <x:c r="M376" s="601"/>
      <x:c r="N376" s="634"/>
    </x:row>
    <x:row r="377">
      <x:c r="A377" s="628"/>
      <x:c r="B377" s="628"/>
      <x:c r="C377" s="628"/>
      <x:c r="D377" s="630"/>
      <x:c r="E377" s="628"/>
      <x:c r="F377" s="628"/>
      <x:c r="G377" s="628"/>
      <x:c r="H377" s="628"/>
      <x:c r="I377" s="628"/>
      <x:c r="J377" s="632"/>
      <x:c r="K377" s="601"/>
      <x:c r="L377" s="601"/>
      <x:c r="M377" s="601"/>
      <x:c r="N377" s="634"/>
    </x:row>
    <x:row r="378">
      <x:c r="A378" s="628"/>
      <x:c r="B378" s="628"/>
      <x:c r="C378" s="628"/>
      <x:c r="D378" s="630"/>
      <x:c r="E378" s="628"/>
      <x:c r="F378" s="628"/>
      <x:c r="G378" s="628"/>
      <x:c r="H378" s="628"/>
      <x:c r="I378" s="628"/>
      <x:c r="J378" s="632"/>
      <x:c r="K378" s="601"/>
      <x:c r="L378" s="601"/>
      <x:c r="M378" s="601"/>
      <x:c r="N378" s="634"/>
    </x:row>
    <x:row r="379">
      <x:c r="A379" s="628"/>
      <x:c r="B379" s="628"/>
      <x:c r="C379" s="628"/>
      <x:c r="D379" s="630"/>
      <x:c r="E379" s="628"/>
      <x:c r="F379" s="628"/>
      <x:c r="G379" s="628"/>
      <x:c r="H379" s="628"/>
      <x:c r="I379" s="628"/>
      <x:c r="J379" s="632"/>
      <x:c r="K379" s="601"/>
      <x:c r="L379" s="601"/>
      <x:c r="M379" s="601"/>
      <x:c r="N379" s="634"/>
    </x:row>
    <x:row r="380">
      <x:c r="A380" s="628"/>
      <x:c r="B380" s="628"/>
      <x:c r="C380" s="628"/>
      <x:c r="D380" s="630"/>
      <x:c r="E380" s="628"/>
      <x:c r="F380" s="628"/>
      <x:c r="G380" s="628"/>
      <x:c r="H380" s="628"/>
      <x:c r="I380" s="628"/>
      <x:c r="J380" s="632"/>
      <x:c r="K380" s="601"/>
      <x:c r="L380" s="601"/>
      <x:c r="M380" s="601"/>
      <x:c r="N380" s="634"/>
    </x:row>
    <x:row r="381">
      <x:c r="A381" s="628"/>
      <x:c r="B381" s="628"/>
      <x:c r="C381" s="628"/>
      <x:c r="D381" s="630"/>
      <x:c r="E381" s="628"/>
      <x:c r="F381" s="628"/>
      <x:c r="G381" s="628"/>
      <x:c r="H381" s="628"/>
      <x:c r="I381" s="628"/>
      <x:c r="J381" s="632"/>
      <x:c r="K381" s="601"/>
      <x:c r="L381" s="601"/>
      <x:c r="M381" s="601"/>
      <x:c r="N381" s="634"/>
    </x:row>
    <x:row r="382">
      <x:c r="A382" s="628"/>
      <x:c r="B382" s="628"/>
      <x:c r="C382" s="628"/>
      <x:c r="D382" s="630"/>
      <x:c r="E382" s="628"/>
      <x:c r="F382" s="628"/>
      <x:c r="G382" s="628"/>
      <x:c r="H382" s="628"/>
      <x:c r="I382" s="628"/>
      <x:c r="J382" s="632"/>
      <x:c r="K382" s="601"/>
      <x:c r="L382" s="601"/>
      <x:c r="M382" s="601"/>
      <x:c r="N382" s="634"/>
    </x:row>
    <x:row r="383">
      <x:c r="A383" s="628"/>
      <x:c r="B383" s="628"/>
      <x:c r="C383" s="628"/>
      <x:c r="D383" s="630"/>
      <x:c r="E383" s="628"/>
      <x:c r="F383" s="628"/>
      <x:c r="G383" s="628"/>
      <x:c r="H383" s="628"/>
      <x:c r="I383" s="628"/>
      <x:c r="J383" s="632"/>
      <x:c r="K383" s="601"/>
      <x:c r="L383" s="601"/>
      <x:c r="M383" s="601"/>
      <x:c r="N383" s="634"/>
    </x:row>
    <x:row r="384">
      <x:c r="A384" s="628"/>
      <x:c r="B384" s="628"/>
      <x:c r="C384" s="628"/>
      <x:c r="D384" s="630"/>
      <x:c r="E384" s="628"/>
      <x:c r="F384" s="628"/>
      <x:c r="G384" s="628"/>
      <x:c r="H384" s="628"/>
      <x:c r="I384" s="628"/>
      <x:c r="J384" s="632"/>
      <x:c r="K384" s="601"/>
      <x:c r="L384" s="601"/>
      <x:c r="M384" s="601"/>
      <x:c r="N384" s="634"/>
    </x:row>
    <x:row r="385">
      <x:c r="A385" s="628"/>
      <x:c r="B385" s="628"/>
      <x:c r="C385" s="628"/>
      <x:c r="D385" s="630"/>
      <x:c r="E385" s="628"/>
      <x:c r="F385" s="628"/>
      <x:c r="G385" s="628"/>
      <x:c r="H385" s="628"/>
      <x:c r="I385" s="628"/>
      <x:c r="J385" s="632"/>
      <x:c r="K385" s="601"/>
      <x:c r="L385" s="601"/>
      <x:c r="M385" s="601"/>
      <x:c r="N385" s="634"/>
    </x:row>
    <x:row r="386">
      <x:c r="A386" s="628"/>
      <x:c r="B386" s="628"/>
      <x:c r="C386" s="628"/>
      <x:c r="D386" s="630"/>
      <x:c r="E386" s="628"/>
      <x:c r="F386" s="628"/>
      <x:c r="G386" s="628"/>
      <x:c r="H386" s="628"/>
      <x:c r="I386" s="628"/>
      <x:c r="J386" s="632"/>
      <x:c r="K386" s="601"/>
      <x:c r="L386" s="601"/>
      <x:c r="M386" s="601"/>
      <x:c r="N386" s="634"/>
    </x:row>
    <x:row r="387">
      <x:c r="A387" s="628"/>
      <x:c r="B387" s="628"/>
      <x:c r="C387" s="628"/>
      <x:c r="D387" s="630"/>
      <x:c r="E387" s="628"/>
      <x:c r="F387" s="628"/>
      <x:c r="G387" s="628"/>
      <x:c r="H387" s="628"/>
      <x:c r="I387" s="628"/>
      <x:c r="J387" s="632"/>
      <x:c r="K387" s="601"/>
      <x:c r="L387" s="601"/>
      <x:c r="M387" s="601"/>
      <x:c r="N387" s="634"/>
    </x:row>
    <x:row r="388">
      <x:c r="A388" s="628"/>
      <x:c r="B388" s="628"/>
      <x:c r="C388" s="628"/>
      <x:c r="D388" s="630"/>
      <x:c r="E388" s="628"/>
      <x:c r="F388" s="628"/>
      <x:c r="G388" s="628"/>
      <x:c r="H388" s="628"/>
      <x:c r="I388" s="628"/>
      <x:c r="J388" s="632"/>
      <x:c r="K388" s="601"/>
      <x:c r="L388" s="601"/>
      <x:c r="M388" s="601"/>
      <x:c r="N388" s="634"/>
    </x:row>
    <x:row r="389">
      <x:c r="A389" s="628"/>
      <x:c r="B389" s="628"/>
      <x:c r="C389" s="628"/>
      <x:c r="D389" s="630"/>
      <x:c r="E389" s="628"/>
      <x:c r="F389" s="628"/>
      <x:c r="G389" s="628"/>
      <x:c r="H389" s="628"/>
      <x:c r="I389" s="628"/>
      <x:c r="J389" s="632"/>
      <x:c r="K389" s="601"/>
      <x:c r="L389" s="601"/>
      <x:c r="M389" s="601"/>
      <x:c r="N389" s="634"/>
    </x:row>
    <x:row r="390">
      <x:c r="A390" s="628"/>
      <x:c r="B390" s="628"/>
      <x:c r="C390" s="628"/>
      <x:c r="D390" s="630"/>
      <x:c r="E390" s="628"/>
      <x:c r="F390" s="628"/>
      <x:c r="G390" s="628"/>
      <x:c r="H390" s="628"/>
      <x:c r="I390" s="628"/>
      <x:c r="J390" s="632"/>
      <x:c r="K390" s="601"/>
      <x:c r="L390" s="601"/>
      <x:c r="M390" s="601"/>
      <x:c r="N390" s="634"/>
    </x:row>
    <x:row r="391">
      <x:c r="A391" s="628"/>
      <x:c r="B391" s="628"/>
      <x:c r="C391" s="628"/>
      <x:c r="D391" s="630"/>
      <x:c r="E391" s="628"/>
      <x:c r="F391" s="628"/>
      <x:c r="G391" s="628"/>
      <x:c r="H391" s="628"/>
      <x:c r="I391" s="628"/>
      <x:c r="J391" s="632"/>
      <x:c r="K391" s="601"/>
      <x:c r="L391" s="601"/>
      <x:c r="M391" s="601"/>
      <x:c r="N391" s="634"/>
    </x:row>
    <x:row r="392">
      <x:c r="A392" s="628"/>
      <x:c r="B392" s="628"/>
      <x:c r="C392" s="628"/>
      <x:c r="D392" s="630"/>
      <x:c r="E392" s="628"/>
      <x:c r="F392" s="628"/>
      <x:c r="G392" s="628"/>
      <x:c r="H392" s="628"/>
      <x:c r="I392" s="628"/>
      <x:c r="J392" s="632"/>
      <x:c r="K392" s="601"/>
      <x:c r="L392" s="601"/>
      <x:c r="M392" s="601"/>
      <x:c r="N392" s="634"/>
    </x:row>
    <x:row r="393">
      <x:c r="A393" s="628"/>
      <x:c r="B393" s="628"/>
      <x:c r="C393" s="628"/>
      <x:c r="D393" s="630"/>
      <x:c r="E393" s="628"/>
      <x:c r="F393" s="628"/>
      <x:c r="G393" s="628"/>
      <x:c r="H393" s="628"/>
      <x:c r="I393" s="628"/>
      <x:c r="J393" s="632"/>
      <x:c r="K393" s="601"/>
      <x:c r="L393" s="601"/>
      <x:c r="M393" s="601"/>
      <x:c r="N393" s="634"/>
    </x:row>
    <x:row r="394">
      <x:c r="A394" s="628"/>
      <x:c r="B394" s="628"/>
      <x:c r="C394" s="628"/>
      <x:c r="D394" s="630"/>
      <x:c r="E394" s="628"/>
      <x:c r="F394" s="628"/>
      <x:c r="G394" s="628"/>
      <x:c r="H394" s="628"/>
      <x:c r="I394" s="628"/>
      <x:c r="J394" s="632"/>
      <x:c r="K394" s="601"/>
      <x:c r="L394" s="601"/>
      <x:c r="M394" s="601"/>
      <x:c r="N394" s="634"/>
    </x:row>
    <x:row r="395">
      <x:c r="A395" s="628"/>
      <x:c r="B395" s="628"/>
      <x:c r="C395" s="628"/>
      <x:c r="D395" s="630"/>
      <x:c r="E395" s="628"/>
      <x:c r="F395" s="628"/>
      <x:c r="G395" s="628"/>
      <x:c r="H395" s="628"/>
      <x:c r="I395" s="628"/>
      <x:c r="J395" s="632"/>
      <x:c r="K395" s="601"/>
      <x:c r="L395" s="601"/>
      <x:c r="M395" s="601"/>
      <x:c r="N395" s="634"/>
    </x:row>
    <x:row r="396">
      <x:c r="A396" s="628"/>
      <x:c r="B396" s="628"/>
      <x:c r="C396" s="628"/>
      <x:c r="D396" s="630"/>
      <x:c r="E396" s="628"/>
      <x:c r="F396" s="628"/>
      <x:c r="G396" s="628"/>
      <x:c r="H396" s="628"/>
      <x:c r="I396" s="628"/>
      <x:c r="J396" s="632"/>
      <x:c r="K396" s="601"/>
      <x:c r="L396" s="601"/>
      <x:c r="M396" s="601"/>
      <x:c r="N396" s="634"/>
    </x:row>
    <x:row r="397">
      <x:c r="A397" s="628"/>
      <x:c r="B397" s="628"/>
      <x:c r="C397" s="628"/>
      <x:c r="D397" s="630"/>
      <x:c r="E397" s="628"/>
      <x:c r="F397" s="628"/>
      <x:c r="G397" s="628"/>
      <x:c r="H397" s="628"/>
      <x:c r="I397" s="628"/>
      <x:c r="J397" s="632"/>
      <x:c r="K397" s="601"/>
      <x:c r="L397" s="601"/>
      <x:c r="M397" s="601"/>
      <x:c r="N397" s="634"/>
    </x:row>
    <x:row r="398">
      <x:c r="A398" s="628"/>
      <x:c r="B398" s="628"/>
      <x:c r="C398" s="628"/>
      <x:c r="D398" s="630"/>
      <x:c r="E398" s="628"/>
      <x:c r="F398" s="628"/>
      <x:c r="G398" s="628"/>
      <x:c r="H398" s="628"/>
      <x:c r="I398" s="628"/>
      <x:c r="J398" s="632"/>
      <x:c r="K398" s="601"/>
      <x:c r="L398" s="601"/>
      <x:c r="M398" s="601"/>
      <x:c r="N398" s="634"/>
    </x:row>
    <x:row r="399">
      <x:c r="A399" s="628"/>
      <x:c r="B399" s="628"/>
      <x:c r="C399" s="628"/>
      <x:c r="D399" s="630"/>
      <x:c r="E399" s="628"/>
      <x:c r="F399" s="628"/>
      <x:c r="G399" s="628"/>
      <x:c r="H399" s="628"/>
      <x:c r="I399" s="628"/>
      <x:c r="J399" s="632"/>
      <x:c r="K399" s="601"/>
      <x:c r="L399" s="601"/>
      <x:c r="M399" s="601"/>
      <x:c r="N399" s="634"/>
    </x:row>
    <x:row r="400">
      <x:c r="A400" s="628"/>
      <x:c r="B400" s="628"/>
      <x:c r="C400" s="628"/>
      <x:c r="D400" s="630"/>
      <x:c r="E400" s="628"/>
      <x:c r="F400" s="628"/>
      <x:c r="G400" s="628"/>
      <x:c r="H400" s="628"/>
      <x:c r="I400" s="628"/>
      <x:c r="J400" s="632"/>
      <x:c r="K400" s="601"/>
      <x:c r="L400" s="601"/>
      <x:c r="M400" s="601"/>
      <x:c r="N400" s="634"/>
    </x:row>
    <x:row r="401">
      <x:c r="A401" s="628"/>
      <x:c r="B401" s="628"/>
      <x:c r="C401" s="628"/>
      <x:c r="D401" s="630"/>
      <x:c r="E401" s="628"/>
      <x:c r="F401" s="628"/>
      <x:c r="G401" s="628"/>
      <x:c r="H401" s="628"/>
      <x:c r="I401" s="628"/>
      <x:c r="J401" s="632"/>
      <x:c r="K401" s="601"/>
      <x:c r="L401" s="601"/>
      <x:c r="M401" s="601"/>
      <x:c r="N401" s="634"/>
    </x:row>
    <x:row r="402">
      <x:c r="A402" s="628"/>
      <x:c r="B402" s="628"/>
      <x:c r="C402" s="628"/>
      <x:c r="D402" s="630"/>
      <x:c r="E402" s="628"/>
      <x:c r="F402" s="628"/>
      <x:c r="G402" s="628"/>
      <x:c r="H402" s="628"/>
      <x:c r="I402" s="628"/>
      <x:c r="J402" s="632"/>
      <x:c r="K402" s="601"/>
      <x:c r="L402" s="601"/>
      <x:c r="M402" s="601"/>
      <x:c r="N402" s="634"/>
    </x:row>
    <x:row r="403">
      <x:c r="A403" s="628"/>
      <x:c r="B403" s="628"/>
      <x:c r="C403" s="628"/>
      <x:c r="D403" s="630"/>
      <x:c r="E403" s="628"/>
      <x:c r="F403" s="628"/>
      <x:c r="G403" s="628"/>
      <x:c r="H403" s="628"/>
      <x:c r="I403" s="628"/>
      <x:c r="J403" s="632"/>
      <x:c r="K403" s="601"/>
      <x:c r="L403" s="601"/>
      <x:c r="M403" s="601"/>
      <x:c r="N403" s="634"/>
    </x:row>
    <x:row r="404">
      <x:c r="A404" s="628"/>
      <x:c r="B404" s="628"/>
      <x:c r="C404" s="628"/>
      <x:c r="D404" s="630"/>
      <x:c r="E404" s="628"/>
      <x:c r="F404" s="628"/>
      <x:c r="G404" s="628"/>
      <x:c r="H404" s="628"/>
      <x:c r="I404" s="628"/>
      <x:c r="J404" s="632"/>
      <x:c r="K404" s="601"/>
      <x:c r="L404" s="601"/>
      <x:c r="M404" s="601"/>
      <x:c r="N404" s="634"/>
    </x:row>
    <x:row r="405">
      <x:c r="A405" s="628"/>
      <x:c r="B405" s="628"/>
      <x:c r="C405" s="628"/>
      <x:c r="D405" s="630"/>
      <x:c r="E405" s="628"/>
      <x:c r="F405" s="628"/>
      <x:c r="G405" s="628"/>
      <x:c r="H405" s="628"/>
      <x:c r="I405" s="628"/>
      <x:c r="J405" s="632"/>
      <x:c r="K405" s="601"/>
      <x:c r="L405" s="601"/>
      <x:c r="M405" s="601"/>
      <x:c r="N405" s="634"/>
    </x:row>
    <x:row r="406">
      <x:c r="A406" s="628"/>
      <x:c r="B406" s="628"/>
      <x:c r="C406" s="628"/>
      <x:c r="D406" s="630"/>
      <x:c r="E406" s="628"/>
      <x:c r="F406" s="628"/>
      <x:c r="G406" s="628"/>
      <x:c r="H406" s="628"/>
      <x:c r="I406" s="628"/>
      <x:c r="J406" s="632"/>
      <x:c r="K406" s="601"/>
      <x:c r="L406" s="601"/>
      <x:c r="M406" s="601"/>
      <x:c r="N406" s="634"/>
    </x:row>
    <x:row r="407">
      <x:c r="A407" s="628"/>
      <x:c r="B407" s="628"/>
      <x:c r="C407" s="628"/>
      <x:c r="D407" s="630"/>
      <x:c r="E407" s="628"/>
      <x:c r="F407" s="628"/>
      <x:c r="G407" s="628"/>
      <x:c r="H407" s="628"/>
      <x:c r="I407" s="628"/>
      <x:c r="J407" s="632"/>
      <x:c r="K407" s="601"/>
      <x:c r="L407" s="601"/>
      <x:c r="M407" s="601"/>
      <x:c r="N407" s="634"/>
    </x:row>
    <x:row r="408">
      <x:c r="A408" s="628"/>
      <x:c r="B408" s="628"/>
      <x:c r="C408" s="628"/>
      <x:c r="D408" s="630"/>
      <x:c r="E408" s="628"/>
      <x:c r="F408" s="628"/>
      <x:c r="G408" s="628"/>
      <x:c r="H408" s="628"/>
      <x:c r="I408" s="628"/>
      <x:c r="J408" s="632"/>
      <x:c r="K408" s="601"/>
      <x:c r="L408" s="601"/>
      <x:c r="M408" s="601"/>
      <x:c r="N408" s="634"/>
    </x:row>
    <x:row r="409">
      <x:c r="A409" s="628"/>
      <x:c r="B409" s="628"/>
      <x:c r="C409" s="628"/>
      <x:c r="D409" s="630"/>
      <x:c r="E409" s="628"/>
      <x:c r="F409" s="628"/>
      <x:c r="G409" s="628"/>
      <x:c r="H409" s="628"/>
      <x:c r="I409" s="628"/>
      <x:c r="J409" s="632"/>
      <x:c r="K409" s="601"/>
      <x:c r="L409" s="601"/>
      <x:c r="M409" s="601"/>
      <x:c r="N409" s="634"/>
    </x:row>
    <x:row r="410">
      <x:c r="A410" s="628"/>
      <x:c r="B410" s="628"/>
      <x:c r="C410" s="628"/>
      <x:c r="D410" s="630"/>
      <x:c r="E410" s="628"/>
      <x:c r="F410" s="628"/>
      <x:c r="G410" s="628"/>
      <x:c r="H410" s="628"/>
      <x:c r="I410" s="628"/>
      <x:c r="J410" s="632"/>
      <x:c r="K410" s="601"/>
      <x:c r="L410" s="601"/>
      <x:c r="M410" s="601"/>
      <x:c r="N410" s="634"/>
    </x:row>
    <x:row r="411">
      <x:c r="A411" s="628"/>
      <x:c r="B411" s="628"/>
      <x:c r="C411" s="628"/>
      <x:c r="D411" s="630"/>
      <x:c r="E411" s="628"/>
      <x:c r="F411" s="628"/>
      <x:c r="G411" s="628"/>
      <x:c r="H411" s="628"/>
      <x:c r="I411" s="628"/>
      <x:c r="J411" s="632"/>
      <x:c r="K411" s="601"/>
      <x:c r="L411" s="601"/>
      <x:c r="M411" s="601"/>
      <x:c r="N411" s="634"/>
    </x:row>
    <x:row r="412">
      <x:c r="A412" s="628"/>
      <x:c r="B412" s="628"/>
      <x:c r="C412" s="628"/>
      <x:c r="D412" s="630"/>
      <x:c r="E412" s="628"/>
      <x:c r="F412" s="628"/>
      <x:c r="G412" s="628"/>
      <x:c r="H412" s="628"/>
      <x:c r="I412" s="628"/>
      <x:c r="J412" s="632"/>
      <x:c r="K412" s="601"/>
      <x:c r="L412" s="601"/>
      <x:c r="M412" s="601"/>
      <x:c r="N412" s="634"/>
    </x:row>
    <x:row r="413">
      <x:c r="A413" s="628"/>
      <x:c r="B413" s="628"/>
      <x:c r="C413" s="628"/>
      <x:c r="D413" s="630"/>
      <x:c r="E413" s="628"/>
      <x:c r="F413" s="628"/>
      <x:c r="G413" s="628"/>
      <x:c r="H413" s="628"/>
      <x:c r="I413" s="628"/>
      <x:c r="J413" s="632"/>
      <x:c r="K413" s="601"/>
      <x:c r="L413" s="601"/>
      <x:c r="M413" s="601"/>
      <x:c r="N413" s="634"/>
    </x:row>
    <x:row r="414">
      <x:c r="A414" s="628"/>
      <x:c r="B414" s="628"/>
      <x:c r="C414" s="628"/>
      <x:c r="D414" s="630"/>
      <x:c r="E414" s="628"/>
      <x:c r="F414" s="628"/>
      <x:c r="G414" s="628"/>
      <x:c r="H414" s="628"/>
      <x:c r="I414" s="628"/>
      <x:c r="J414" s="632"/>
      <x:c r="K414" s="601"/>
      <x:c r="L414" s="601"/>
      <x:c r="M414" s="601"/>
      <x:c r="N414" s="634"/>
    </x:row>
    <x:row r="415">
      <x:c r="A415" s="628"/>
      <x:c r="B415" s="628"/>
      <x:c r="C415" s="628"/>
      <x:c r="D415" s="630"/>
      <x:c r="E415" s="628"/>
      <x:c r="F415" s="628"/>
      <x:c r="G415" s="628"/>
      <x:c r="H415" s="628"/>
      <x:c r="I415" s="628"/>
      <x:c r="J415" s="632"/>
      <x:c r="K415" s="601"/>
      <x:c r="L415" s="601"/>
      <x:c r="M415" s="601"/>
      <x:c r="N415" s="634"/>
    </x:row>
    <x:row r="416">
      <x:c r="A416" s="628"/>
      <x:c r="B416" s="628"/>
      <x:c r="C416" s="628"/>
      <x:c r="D416" s="630"/>
      <x:c r="E416" s="628"/>
      <x:c r="F416" s="628"/>
      <x:c r="G416" s="628"/>
      <x:c r="H416" s="628"/>
      <x:c r="I416" s="628"/>
      <x:c r="J416" s="632"/>
      <x:c r="K416" s="601"/>
      <x:c r="L416" s="601"/>
      <x:c r="M416" s="601"/>
      <x:c r="N416" s="634"/>
    </x:row>
    <x:row r="417">
      <x:c r="A417" s="628"/>
      <x:c r="B417" s="628"/>
      <x:c r="C417" s="628"/>
      <x:c r="D417" s="630"/>
      <x:c r="E417" s="628"/>
      <x:c r="F417" s="628"/>
      <x:c r="G417" s="628"/>
      <x:c r="H417" s="628"/>
      <x:c r="I417" s="628"/>
      <x:c r="J417" s="632"/>
      <x:c r="K417" s="601"/>
      <x:c r="L417" s="601"/>
      <x:c r="M417" s="601"/>
      <x:c r="N417" s="634"/>
    </x:row>
    <x:row r="418">
      <x:c r="A418" s="628"/>
      <x:c r="B418" s="628"/>
      <x:c r="C418" s="628"/>
      <x:c r="D418" s="630"/>
      <x:c r="E418" s="628"/>
      <x:c r="F418" s="628"/>
      <x:c r="G418" s="628"/>
      <x:c r="H418" s="628"/>
      <x:c r="I418" s="628"/>
      <x:c r="J418" s="632"/>
      <x:c r="K418" s="601"/>
      <x:c r="L418" s="601"/>
      <x:c r="M418" s="601"/>
      <x:c r="N418" s="634"/>
    </x:row>
    <x:row r="419">
      <x:c r="A419" s="628"/>
      <x:c r="B419" s="628"/>
      <x:c r="C419" s="628"/>
      <x:c r="D419" s="630"/>
      <x:c r="E419" s="628"/>
      <x:c r="F419" s="628"/>
      <x:c r="G419" s="628"/>
      <x:c r="H419" s="628"/>
      <x:c r="I419" s="628"/>
      <x:c r="J419" s="632"/>
      <x:c r="K419" s="601"/>
      <x:c r="L419" s="601"/>
      <x:c r="M419" s="601"/>
      <x:c r="N419" s="634"/>
    </x:row>
    <x:row r="420">
      <x:c r="A420" s="628"/>
      <x:c r="B420" s="628"/>
      <x:c r="C420" s="628"/>
      <x:c r="D420" s="630"/>
      <x:c r="E420" s="628"/>
      <x:c r="F420" s="628"/>
      <x:c r="G420" s="628"/>
      <x:c r="H420" s="628"/>
      <x:c r="I420" s="628"/>
      <x:c r="J420" s="632"/>
      <x:c r="K420" s="601"/>
      <x:c r="L420" s="601"/>
      <x:c r="M420" s="601"/>
      <x:c r="N420" s="634"/>
    </x:row>
    <x:row r="421">
      <x:c r="A421" s="628"/>
      <x:c r="B421" s="628"/>
      <x:c r="C421" s="628"/>
      <x:c r="D421" s="630"/>
      <x:c r="E421" s="628"/>
      <x:c r="F421" s="628"/>
      <x:c r="G421" s="628"/>
      <x:c r="H421" s="628"/>
      <x:c r="I421" s="628"/>
      <x:c r="J421" s="632"/>
      <x:c r="K421" s="601"/>
      <x:c r="L421" s="601"/>
      <x:c r="M421" s="601"/>
      <x:c r="N421" s="634"/>
    </x:row>
    <x:row r="422">
      <x:c r="A422" s="628"/>
      <x:c r="B422" s="628"/>
      <x:c r="C422" s="628"/>
      <x:c r="D422" s="630"/>
      <x:c r="E422" s="628"/>
      <x:c r="F422" s="628"/>
      <x:c r="G422" s="628"/>
      <x:c r="H422" s="628"/>
      <x:c r="I422" s="628"/>
      <x:c r="J422" s="632"/>
      <x:c r="K422" s="601"/>
      <x:c r="L422" s="601"/>
      <x:c r="M422" s="601"/>
      <x:c r="N422" s="634"/>
    </x:row>
    <x:row r="423">
      <x:c r="A423" s="628"/>
      <x:c r="B423" s="628"/>
      <x:c r="C423" s="628"/>
      <x:c r="D423" s="630"/>
      <x:c r="E423" s="628"/>
      <x:c r="F423" s="628"/>
      <x:c r="G423" s="628"/>
      <x:c r="H423" s="628"/>
      <x:c r="I423" s="628"/>
      <x:c r="J423" s="632"/>
      <x:c r="K423" s="601"/>
      <x:c r="L423" s="601"/>
      <x:c r="M423" s="601"/>
      <x:c r="N423" s="634"/>
    </x:row>
    <x:row r="424">
      <x:c r="A424" s="628"/>
      <x:c r="B424" s="628"/>
      <x:c r="C424" s="628"/>
      <x:c r="D424" s="630"/>
      <x:c r="E424" s="628"/>
      <x:c r="F424" s="628"/>
      <x:c r="G424" s="628"/>
      <x:c r="H424" s="628"/>
      <x:c r="I424" s="628"/>
      <x:c r="J424" s="632"/>
      <x:c r="K424" s="601"/>
      <x:c r="L424" s="601"/>
      <x:c r="M424" s="601"/>
      <x:c r="N424" s="634"/>
    </x:row>
    <x:row r="425">
      <x:c r="A425" s="628"/>
      <x:c r="B425" s="628"/>
      <x:c r="C425" s="628"/>
      <x:c r="D425" s="630"/>
      <x:c r="E425" s="628"/>
      <x:c r="F425" s="628"/>
      <x:c r="G425" s="628"/>
      <x:c r="H425" s="628"/>
      <x:c r="I425" s="628"/>
      <x:c r="J425" s="632"/>
      <x:c r="K425" s="601"/>
      <x:c r="L425" s="601"/>
      <x:c r="M425" s="601"/>
      <x:c r="N425" s="634"/>
    </x:row>
    <x:row r="426">
      <x:c r="A426" s="628"/>
      <x:c r="B426" s="628"/>
      <x:c r="C426" s="628"/>
      <x:c r="D426" s="630"/>
      <x:c r="E426" s="628"/>
      <x:c r="F426" s="628"/>
      <x:c r="G426" s="628"/>
      <x:c r="H426" s="628"/>
      <x:c r="I426" s="628"/>
      <x:c r="J426" s="632"/>
      <x:c r="K426" s="601"/>
      <x:c r="L426" s="601"/>
      <x:c r="M426" s="601"/>
      <x:c r="N426" s="634"/>
    </x:row>
    <x:row r="427">
      <x:c r="A427" s="628"/>
      <x:c r="B427" s="628"/>
      <x:c r="C427" s="628"/>
      <x:c r="D427" s="630"/>
      <x:c r="E427" s="628"/>
      <x:c r="F427" s="628"/>
      <x:c r="G427" s="628"/>
      <x:c r="H427" s="628"/>
      <x:c r="I427" s="628"/>
      <x:c r="J427" s="632"/>
      <x:c r="K427" s="601"/>
      <x:c r="L427" s="601"/>
      <x:c r="M427" s="601"/>
      <x:c r="N427" s="634"/>
    </x:row>
    <x:row r="428">
      <x:c r="A428" s="628"/>
      <x:c r="B428" s="628"/>
      <x:c r="C428" s="628"/>
      <x:c r="D428" s="630"/>
      <x:c r="E428" s="628"/>
      <x:c r="F428" s="628"/>
      <x:c r="G428" s="628"/>
      <x:c r="H428" s="628"/>
      <x:c r="I428" s="628"/>
      <x:c r="J428" s="632"/>
      <x:c r="K428" s="601"/>
      <x:c r="L428" s="601"/>
      <x:c r="M428" s="601"/>
      <x:c r="N428" s="634"/>
    </x:row>
    <x:row r="429">
      <x:c r="A429" s="628"/>
      <x:c r="B429" s="628"/>
      <x:c r="C429" s="628"/>
      <x:c r="D429" s="630"/>
      <x:c r="E429" s="628"/>
      <x:c r="F429" s="628"/>
      <x:c r="G429" s="628"/>
      <x:c r="H429" s="628"/>
      <x:c r="I429" s="628"/>
      <x:c r="J429" s="632"/>
      <x:c r="K429" s="601"/>
      <x:c r="L429" s="601"/>
      <x:c r="M429" s="601"/>
      <x:c r="N429" s="634"/>
    </x:row>
    <x:row r="430">
      <x:c r="A430" s="628"/>
      <x:c r="B430" s="628"/>
      <x:c r="C430" s="628"/>
      <x:c r="D430" s="630"/>
      <x:c r="E430" s="628"/>
      <x:c r="F430" s="628"/>
      <x:c r="G430" s="628"/>
      <x:c r="H430" s="628"/>
      <x:c r="I430" s="628"/>
      <x:c r="J430" s="632"/>
      <x:c r="K430" s="601"/>
      <x:c r="L430" s="601"/>
      <x:c r="M430" s="601"/>
      <x:c r="N430" s="634"/>
    </x:row>
    <x:row r="431">
      <x:c r="A431" s="628"/>
      <x:c r="B431" s="628"/>
      <x:c r="C431" s="628"/>
      <x:c r="D431" s="630"/>
      <x:c r="E431" s="628"/>
      <x:c r="F431" s="628"/>
      <x:c r="G431" s="628"/>
      <x:c r="H431" s="628"/>
      <x:c r="I431" s="628"/>
      <x:c r="J431" s="632"/>
      <x:c r="K431" s="601"/>
      <x:c r="L431" s="601"/>
      <x:c r="M431" s="601"/>
      <x:c r="N431" s="634"/>
    </x:row>
    <x:row r="432">
      <x:c r="A432" s="628"/>
      <x:c r="B432" s="628"/>
      <x:c r="C432" s="628"/>
      <x:c r="D432" s="630"/>
      <x:c r="E432" s="628"/>
      <x:c r="F432" s="628"/>
      <x:c r="G432" s="628"/>
      <x:c r="H432" s="628"/>
      <x:c r="I432" s="628"/>
      <x:c r="J432" s="632"/>
      <x:c r="K432" s="601"/>
      <x:c r="L432" s="601"/>
      <x:c r="M432" s="601"/>
      <x:c r="N432" s="634"/>
    </x:row>
    <x:row r="433">
      <x:c r="A433" s="628"/>
      <x:c r="B433" s="628"/>
      <x:c r="C433" s="628"/>
      <x:c r="D433" s="630"/>
      <x:c r="E433" s="628"/>
      <x:c r="F433" s="628"/>
      <x:c r="G433" s="628"/>
      <x:c r="H433" s="628"/>
      <x:c r="I433" s="628"/>
      <x:c r="J433" s="632"/>
      <x:c r="K433" s="601"/>
      <x:c r="L433" s="601"/>
      <x:c r="M433" s="601"/>
      <x:c r="N433" s="634"/>
    </x:row>
    <x:row r="434">
      <x:c r="A434" s="628"/>
      <x:c r="B434" s="628"/>
      <x:c r="C434" s="628"/>
      <x:c r="D434" s="630"/>
      <x:c r="E434" s="628"/>
      <x:c r="F434" s="628"/>
      <x:c r="G434" s="628"/>
      <x:c r="H434" s="628"/>
      <x:c r="I434" s="628"/>
      <x:c r="J434" s="632"/>
      <x:c r="K434" s="601"/>
      <x:c r="L434" s="601"/>
      <x:c r="M434" s="601"/>
      <x:c r="N434" s="634"/>
    </x:row>
    <x:row r="435">
      <x:c r="A435" s="628"/>
      <x:c r="B435" s="628"/>
      <x:c r="C435" s="628"/>
      <x:c r="D435" s="630"/>
      <x:c r="E435" s="628"/>
      <x:c r="F435" s="628"/>
      <x:c r="G435" s="628"/>
      <x:c r="H435" s="628"/>
      <x:c r="I435" s="628"/>
      <x:c r="J435" s="632"/>
      <x:c r="K435" s="601"/>
      <x:c r="L435" s="601"/>
      <x:c r="M435" s="601"/>
      <x:c r="N435" s="634"/>
    </x:row>
    <x:row r="436">
      <x:c r="A436" s="628"/>
      <x:c r="B436" s="628"/>
      <x:c r="C436" s="628"/>
      <x:c r="D436" s="630"/>
      <x:c r="E436" s="628"/>
      <x:c r="F436" s="628"/>
      <x:c r="G436" s="628"/>
      <x:c r="H436" s="628"/>
      <x:c r="I436" s="628"/>
      <x:c r="J436" s="632"/>
      <x:c r="K436" s="601"/>
      <x:c r="L436" s="601"/>
      <x:c r="M436" s="601"/>
      <x:c r="N436" s="634"/>
    </x:row>
    <x:row r="437">
      <x:c r="A437" s="628"/>
      <x:c r="B437" s="628"/>
      <x:c r="C437" s="628"/>
      <x:c r="D437" s="630"/>
      <x:c r="E437" s="628"/>
      <x:c r="F437" s="628"/>
      <x:c r="G437" s="628"/>
      <x:c r="H437" s="628"/>
      <x:c r="I437" s="628"/>
      <x:c r="J437" s="632"/>
      <x:c r="K437" s="601"/>
      <x:c r="L437" s="601"/>
      <x:c r="M437" s="601"/>
      <x:c r="N437" s="634"/>
    </x:row>
    <x:row r="438">
      <x:c r="A438" s="628"/>
      <x:c r="B438" s="628"/>
      <x:c r="C438" s="628"/>
      <x:c r="D438" s="630"/>
      <x:c r="E438" s="628"/>
      <x:c r="F438" s="628"/>
      <x:c r="G438" s="628"/>
      <x:c r="H438" s="628"/>
      <x:c r="I438" s="628"/>
      <x:c r="J438" s="632"/>
      <x:c r="K438" s="601"/>
      <x:c r="L438" s="601"/>
      <x:c r="M438" s="601"/>
      <x:c r="N438" s="634"/>
    </x:row>
    <x:row r="439">
      <x:c r="A439" s="628"/>
      <x:c r="B439" s="628"/>
      <x:c r="C439" s="628"/>
      <x:c r="D439" s="630"/>
      <x:c r="E439" s="628"/>
      <x:c r="F439" s="628"/>
      <x:c r="G439" s="628"/>
      <x:c r="H439" s="628"/>
      <x:c r="I439" s="628"/>
      <x:c r="J439" s="632"/>
      <x:c r="K439" s="601"/>
      <x:c r="L439" s="601"/>
      <x:c r="M439" s="601"/>
      <x:c r="N439" s="634"/>
    </x:row>
    <x:row r="440">
      <x:c r="A440" s="628"/>
      <x:c r="B440" s="628"/>
      <x:c r="C440" s="628"/>
      <x:c r="D440" s="630"/>
      <x:c r="E440" s="628"/>
      <x:c r="F440" s="628"/>
      <x:c r="G440" s="628"/>
      <x:c r="H440" s="628"/>
      <x:c r="I440" s="628"/>
      <x:c r="J440" s="632"/>
      <x:c r="K440" s="601"/>
      <x:c r="L440" s="601"/>
      <x:c r="M440" s="601"/>
      <x:c r="N440" s="634"/>
    </x:row>
    <x:row r="441">
      <x:c r="A441" s="628"/>
      <x:c r="B441" s="628"/>
      <x:c r="C441" s="628"/>
      <x:c r="D441" s="630"/>
      <x:c r="E441" s="628"/>
      <x:c r="F441" s="628"/>
      <x:c r="G441" s="628"/>
      <x:c r="H441" s="628"/>
      <x:c r="I441" s="628"/>
      <x:c r="J441" s="632"/>
      <x:c r="K441" s="601"/>
      <x:c r="L441" s="601"/>
      <x:c r="M441" s="601"/>
      <x:c r="N441" s="634"/>
    </x:row>
    <x:row r="442">
      <x:c r="A442" s="628"/>
      <x:c r="B442" s="628"/>
      <x:c r="C442" s="628"/>
      <x:c r="D442" s="630"/>
      <x:c r="E442" s="628"/>
      <x:c r="F442" s="628"/>
      <x:c r="G442" s="628"/>
      <x:c r="H442" s="628"/>
      <x:c r="I442" s="628"/>
      <x:c r="J442" s="632"/>
      <x:c r="K442" s="601"/>
      <x:c r="L442" s="601"/>
      <x:c r="M442" s="601"/>
      <x:c r="N442" s="634"/>
    </x:row>
    <x:row r="443">
      <x:c r="A443" s="628"/>
      <x:c r="B443" s="628"/>
      <x:c r="C443" s="628"/>
      <x:c r="D443" s="630"/>
      <x:c r="E443" s="628"/>
      <x:c r="F443" s="628"/>
      <x:c r="G443" s="628"/>
      <x:c r="H443" s="628"/>
      <x:c r="I443" s="628"/>
      <x:c r="J443" s="632"/>
      <x:c r="K443" s="601"/>
      <x:c r="L443" s="601"/>
      <x:c r="M443" s="601"/>
      <x:c r="N443" s="634"/>
    </x:row>
    <x:row r="444">
      <x:c r="A444" s="628"/>
      <x:c r="B444" s="628"/>
      <x:c r="C444" s="628"/>
      <x:c r="D444" s="630"/>
      <x:c r="E444" s="628"/>
      <x:c r="F444" s="628"/>
      <x:c r="G444" s="628"/>
      <x:c r="H444" s="628"/>
      <x:c r="I444" s="628"/>
      <x:c r="J444" s="632"/>
      <x:c r="K444" s="601"/>
      <x:c r="L444" s="601"/>
      <x:c r="M444" s="601"/>
      <x:c r="N444" s="634"/>
    </x:row>
    <x:row r="445">
      <x:c r="A445" s="628"/>
      <x:c r="B445" s="628"/>
      <x:c r="C445" s="628"/>
      <x:c r="D445" s="630"/>
      <x:c r="E445" s="628"/>
      <x:c r="F445" s="628"/>
      <x:c r="G445" s="628"/>
      <x:c r="H445" s="628"/>
      <x:c r="I445" s="628"/>
      <x:c r="J445" s="632"/>
      <x:c r="K445" s="601"/>
      <x:c r="L445" s="601"/>
      <x:c r="M445" s="601"/>
      <x:c r="N445" s="634"/>
    </x:row>
    <x:row r="446">
      <x:c r="A446" s="628"/>
      <x:c r="B446" s="628"/>
      <x:c r="C446" s="628"/>
      <x:c r="D446" s="630"/>
      <x:c r="E446" s="628"/>
      <x:c r="F446" s="628"/>
      <x:c r="G446" s="628"/>
      <x:c r="H446" s="628"/>
      <x:c r="I446" s="628"/>
      <x:c r="J446" s="632"/>
      <x:c r="K446" s="601"/>
      <x:c r="L446" s="601"/>
      <x:c r="M446" s="601"/>
      <x:c r="N446" s="634"/>
    </x:row>
    <x:row r="447">
      <x:c r="A447" s="628"/>
      <x:c r="B447" s="628"/>
      <x:c r="C447" s="628"/>
      <x:c r="D447" s="630"/>
      <x:c r="E447" s="628"/>
      <x:c r="F447" s="628"/>
      <x:c r="G447" s="628"/>
      <x:c r="H447" s="628"/>
      <x:c r="I447" s="628"/>
      <x:c r="J447" s="632"/>
      <x:c r="K447" s="601"/>
      <x:c r="L447" s="601"/>
      <x:c r="M447" s="601"/>
      <x:c r="N447" s="634"/>
    </x:row>
    <x:row r="448">
      <x:c r="A448" s="628"/>
      <x:c r="B448" s="628"/>
      <x:c r="C448" s="628"/>
      <x:c r="D448" s="630"/>
      <x:c r="E448" s="628"/>
      <x:c r="F448" s="628"/>
      <x:c r="G448" s="628"/>
      <x:c r="H448" s="628"/>
      <x:c r="I448" s="628"/>
      <x:c r="J448" s="632"/>
      <x:c r="K448" s="601"/>
      <x:c r="L448" s="601"/>
      <x:c r="M448" s="601"/>
      <x:c r="N448" s="634"/>
    </x:row>
    <x:row r="449">
      <x:c r="A449" s="628"/>
      <x:c r="B449" s="628"/>
      <x:c r="C449" s="628"/>
      <x:c r="D449" s="630"/>
      <x:c r="E449" s="628"/>
      <x:c r="F449" s="628"/>
      <x:c r="G449" s="628"/>
      <x:c r="H449" s="628"/>
      <x:c r="I449" s="628"/>
      <x:c r="J449" s="632"/>
      <x:c r="K449" s="601"/>
      <x:c r="L449" s="601"/>
      <x:c r="M449" s="601"/>
      <x:c r="N449" s="634"/>
    </x:row>
    <x:row r="450">
      <x:c r="A450" s="628"/>
      <x:c r="B450" s="628"/>
      <x:c r="C450" s="628"/>
      <x:c r="D450" s="630"/>
      <x:c r="E450" s="628"/>
      <x:c r="F450" s="628"/>
      <x:c r="G450" s="628"/>
      <x:c r="H450" s="628"/>
      <x:c r="I450" s="628"/>
      <x:c r="J450" s="632"/>
      <x:c r="K450" s="601"/>
      <x:c r="L450" s="601"/>
      <x:c r="M450" s="601"/>
      <x:c r="N450" s="634"/>
    </x:row>
    <x:row r="451">
      <x:c r="A451" s="628"/>
      <x:c r="B451" s="628"/>
      <x:c r="C451" s="628"/>
      <x:c r="D451" s="630"/>
      <x:c r="E451" s="628"/>
      <x:c r="F451" s="628"/>
      <x:c r="G451" s="628"/>
      <x:c r="H451" s="628"/>
      <x:c r="I451" s="628"/>
      <x:c r="J451" s="632"/>
      <x:c r="K451" s="601"/>
      <x:c r="L451" s="601"/>
      <x:c r="M451" s="601"/>
      <x:c r="N451" s="634"/>
    </x:row>
    <x:row r="452">
      <x:c r="A452" s="628"/>
      <x:c r="B452" s="628"/>
      <x:c r="C452" s="628"/>
      <x:c r="D452" s="630"/>
      <x:c r="E452" s="628"/>
      <x:c r="F452" s="628"/>
      <x:c r="G452" s="628"/>
      <x:c r="H452" s="628"/>
      <x:c r="I452" s="628"/>
      <x:c r="J452" s="632"/>
      <x:c r="K452" s="601"/>
      <x:c r="L452" s="601"/>
      <x:c r="M452" s="601"/>
      <x:c r="N452" s="634"/>
    </x:row>
    <x:row r="453">
      <x:c r="A453" s="628"/>
      <x:c r="B453" s="628"/>
      <x:c r="C453" s="628"/>
      <x:c r="D453" s="630"/>
      <x:c r="E453" s="628"/>
      <x:c r="F453" s="628"/>
      <x:c r="G453" s="628"/>
      <x:c r="H453" s="628"/>
      <x:c r="I453" s="628"/>
      <x:c r="J453" s="632"/>
      <x:c r="K453" s="601"/>
      <x:c r="L453" s="601"/>
      <x:c r="M453" s="601"/>
      <x:c r="N453" s="634"/>
    </x:row>
    <x:row r="454">
      <x:c r="A454" s="628"/>
      <x:c r="B454" s="628"/>
      <x:c r="C454" s="628"/>
      <x:c r="D454" s="630"/>
      <x:c r="E454" s="628"/>
      <x:c r="F454" s="628"/>
      <x:c r="G454" s="628"/>
      <x:c r="H454" s="628"/>
      <x:c r="I454" s="628"/>
      <x:c r="J454" s="632"/>
      <x:c r="K454" s="601"/>
      <x:c r="L454" s="601"/>
      <x:c r="M454" s="601"/>
      <x:c r="N454" s="634"/>
    </x:row>
    <x:row r="455">
      <x:c r="A455" s="628"/>
      <x:c r="B455" s="628"/>
      <x:c r="C455" s="628"/>
      <x:c r="D455" s="630"/>
      <x:c r="E455" s="628"/>
      <x:c r="F455" s="628"/>
      <x:c r="G455" s="628"/>
      <x:c r="H455" s="628"/>
      <x:c r="I455" s="628"/>
      <x:c r="J455" s="632"/>
      <x:c r="K455" s="601"/>
      <x:c r="L455" s="601"/>
      <x:c r="M455" s="601"/>
      <x:c r="N455" s="634"/>
    </x:row>
    <x:row r="456">
      <x:c r="A456" s="628"/>
      <x:c r="B456" s="628"/>
      <x:c r="C456" s="628"/>
      <x:c r="D456" s="630"/>
      <x:c r="E456" s="628"/>
      <x:c r="F456" s="628"/>
      <x:c r="G456" s="628"/>
      <x:c r="H456" s="628"/>
      <x:c r="I456" s="628"/>
      <x:c r="J456" s="632"/>
      <x:c r="K456" s="601"/>
      <x:c r="L456" s="601"/>
      <x:c r="M456" s="601"/>
      <x:c r="N456" s="634"/>
    </x:row>
    <x:row r="457">
      <x:c r="A457" s="628"/>
      <x:c r="B457" s="628"/>
      <x:c r="C457" s="628"/>
      <x:c r="D457" s="630"/>
      <x:c r="E457" s="628"/>
      <x:c r="F457" s="628"/>
      <x:c r="G457" s="628"/>
      <x:c r="H457" s="628"/>
      <x:c r="I457" s="628"/>
      <x:c r="J457" s="632"/>
      <x:c r="K457" s="601"/>
      <x:c r="L457" s="601"/>
      <x:c r="M457" s="601"/>
      <x:c r="N457" s="634"/>
    </x:row>
    <x:row r="458">
      <x:c r="A458" s="628"/>
      <x:c r="B458" s="628"/>
      <x:c r="C458" s="628"/>
      <x:c r="D458" s="630"/>
      <x:c r="E458" s="628"/>
      <x:c r="F458" s="628"/>
      <x:c r="G458" s="628"/>
      <x:c r="H458" s="628"/>
      <x:c r="I458" s="628"/>
      <x:c r="J458" s="632"/>
      <x:c r="K458" s="601"/>
      <x:c r="L458" s="601"/>
      <x:c r="M458" s="601"/>
      <x:c r="N458" s="634"/>
    </x:row>
    <x:row r="459">
      <x:c r="A459" s="628"/>
      <x:c r="B459" s="628"/>
      <x:c r="C459" s="628"/>
      <x:c r="D459" s="630"/>
      <x:c r="E459" s="628"/>
      <x:c r="F459" s="628"/>
      <x:c r="G459" s="628"/>
      <x:c r="H459" s="628"/>
      <x:c r="I459" s="628"/>
      <x:c r="J459" s="632"/>
      <x:c r="K459" s="601"/>
      <x:c r="L459" s="601"/>
      <x:c r="M459" s="601"/>
      <x:c r="N459" s="634"/>
    </x:row>
    <x:row r="460">
      <x:c r="A460" s="628"/>
      <x:c r="B460" s="628"/>
      <x:c r="C460" s="628"/>
      <x:c r="D460" s="630"/>
      <x:c r="E460" s="628"/>
      <x:c r="F460" s="628"/>
      <x:c r="G460" s="628"/>
      <x:c r="H460" s="628"/>
      <x:c r="I460" s="628"/>
      <x:c r="J460" s="632"/>
      <x:c r="K460" s="601"/>
      <x:c r="L460" s="601"/>
      <x:c r="M460" s="601"/>
      <x:c r="N460" s="634"/>
    </x:row>
    <x:row r="461">
      <x:c r="A461" s="628"/>
      <x:c r="B461" s="628"/>
      <x:c r="C461" s="628"/>
      <x:c r="D461" s="630"/>
      <x:c r="E461" s="628"/>
      <x:c r="F461" s="628"/>
      <x:c r="G461" s="628"/>
      <x:c r="H461" s="628"/>
      <x:c r="I461" s="628"/>
      <x:c r="J461" s="632"/>
      <x:c r="K461" s="601"/>
      <x:c r="L461" s="601"/>
      <x:c r="M461" s="601"/>
      <x:c r="N461" s="634"/>
    </x:row>
    <x:row r="462">
      <x:c r="A462" s="628"/>
      <x:c r="B462" s="628"/>
      <x:c r="C462" s="628"/>
      <x:c r="D462" s="630"/>
      <x:c r="E462" s="628"/>
      <x:c r="F462" s="628"/>
      <x:c r="G462" s="628"/>
      <x:c r="H462" s="628"/>
      <x:c r="I462" s="628"/>
      <x:c r="J462" s="632"/>
      <x:c r="K462" s="601"/>
      <x:c r="L462" s="601"/>
      <x:c r="M462" s="601"/>
      <x:c r="N462" s="634"/>
    </x:row>
    <x:row r="463">
      <x:c r="A463" s="628"/>
      <x:c r="B463" s="628"/>
      <x:c r="C463" s="628"/>
      <x:c r="D463" s="630"/>
      <x:c r="E463" s="628"/>
      <x:c r="F463" s="628"/>
      <x:c r="G463" s="628"/>
      <x:c r="H463" s="628"/>
      <x:c r="I463" s="628"/>
      <x:c r="J463" s="632"/>
      <x:c r="K463" s="601"/>
      <x:c r="L463" s="601"/>
      <x:c r="M463" s="601"/>
      <x:c r="N463" s="634"/>
    </x:row>
    <x:row r="464">
      <x:c r="A464" s="628"/>
      <x:c r="B464" s="628"/>
      <x:c r="C464" s="628"/>
      <x:c r="D464" s="630"/>
      <x:c r="E464" s="628"/>
      <x:c r="F464" s="628"/>
      <x:c r="G464" s="628"/>
      <x:c r="H464" s="628"/>
      <x:c r="I464" s="628"/>
      <x:c r="J464" s="632"/>
      <x:c r="K464" s="601"/>
      <x:c r="L464" s="601"/>
      <x:c r="M464" s="601"/>
      <x:c r="N464" s="634"/>
    </x:row>
    <x:row r="465">
      <x:c r="A465" s="628"/>
      <x:c r="B465" s="628"/>
      <x:c r="C465" s="628"/>
      <x:c r="D465" s="630"/>
      <x:c r="E465" s="628"/>
      <x:c r="F465" s="628"/>
      <x:c r="G465" s="628"/>
      <x:c r="H465" s="628"/>
      <x:c r="I465" s="628"/>
      <x:c r="J465" s="632"/>
      <x:c r="K465" s="601"/>
      <x:c r="L465" s="601"/>
      <x:c r="M465" s="601"/>
      <x:c r="N465" s="634"/>
    </x:row>
    <x:row r="466">
      <x:c r="A466" s="628"/>
      <x:c r="B466" s="628"/>
      <x:c r="C466" s="628"/>
      <x:c r="D466" s="630"/>
      <x:c r="E466" s="628"/>
      <x:c r="F466" s="628"/>
      <x:c r="G466" s="628"/>
      <x:c r="H466" s="628"/>
      <x:c r="I466" s="628"/>
      <x:c r="J466" s="632"/>
      <x:c r="K466" s="601"/>
      <x:c r="L466" s="601"/>
      <x:c r="M466" s="601"/>
      <x:c r="N466" s="634"/>
    </x:row>
    <x:row r="467">
      <x:c r="A467" s="628"/>
      <x:c r="B467" s="628"/>
      <x:c r="C467" s="628"/>
      <x:c r="D467" s="630"/>
      <x:c r="E467" s="628"/>
      <x:c r="F467" s="628"/>
      <x:c r="G467" s="628"/>
      <x:c r="H467" s="628"/>
      <x:c r="I467" s="628"/>
      <x:c r="J467" s="632"/>
      <x:c r="K467" s="601"/>
      <x:c r="L467" s="601"/>
      <x:c r="M467" s="601"/>
      <x:c r="N467" s="634"/>
    </x:row>
    <x:row r="468">
      <x:c r="A468" s="628"/>
      <x:c r="B468" s="628"/>
      <x:c r="C468" s="628"/>
      <x:c r="D468" s="630"/>
      <x:c r="E468" s="628"/>
      <x:c r="F468" s="628"/>
      <x:c r="G468" s="628"/>
      <x:c r="H468" s="628"/>
      <x:c r="I468" s="628"/>
      <x:c r="J468" s="632"/>
      <x:c r="K468" s="601"/>
      <x:c r="L468" s="601"/>
      <x:c r="M468" s="601"/>
      <x:c r="N468" s="634"/>
    </x:row>
    <x:row r="469">
      <x:c r="A469" s="628"/>
      <x:c r="B469" s="628"/>
      <x:c r="C469" s="628"/>
      <x:c r="D469" s="630"/>
      <x:c r="E469" s="628"/>
      <x:c r="F469" s="628"/>
      <x:c r="G469" s="628"/>
      <x:c r="H469" s="628"/>
      <x:c r="I469" s="628"/>
      <x:c r="J469" s="632"/>
      <x:c r="K469" s="601"/>
      <x:c r="L469" s="601"/>
      <x:c r="M469" s="601"/>
      <x:c r="N469" s="634"/>
    </x:row>
    <x:row r="470">
      <x:c r="A470" s="628"/>
      <x:c r="B470" s="628"/>
      <x:c r="C470" s="628"/>
      <x:c r="D470" s="630"/>
      <x:c r="E470" s="628"/>
      <x:c r="F470" s="628"/>
      <x:c r="G470" s="628"/>
      <x:c r="H470" s="628"/>
      <x:c r="I470" s="628"/>
      <x:c r="J470" s="632"/>
      <x:c r="K470" s="601"/>
      <x:c r="L470" s="601"/>
      <x:c r="M470" s="601"/>
      <x:c r="N470" s="634"/>
    </x:row>
    <x:row r="471">
      <x:c r="A471" s="628"/>
      <x:c r="B471" s="628"/>
      <x:c r="C471" s="628"/>
      <x:c r="D471" s="630"/>
      <x:c r="E471" s="628"/>
      <x:c r="F471" s="628"/>
      <x:c r="G471" s="628"/>
      <x:c r="H471" s="628"/>
      <x:c r="I471" s="628"/>
      <x:c r="J471" s="632"/>
      <x:c r="K471" s="601"/>
      <x:c r="L471" s="601"/>
      <x:c r="M471" s="601"/>
      <x:c r="N471" s="634"/>
    </x:row>
    <x:row r="472">
      <x:c r="A472" s="628"/>
      <x:c r="B472" s="628"/>
      <x:c r="C472" s="628"/>
      <x:c r="D472" s="630"/>
      <x:c r="E472" s="628"/>
      <x:c r="F472" s="628"/>
      <x:c r="G472" s="628"/>
      <x:c r="H472" s="628"/>
      <x:c r="I472" s="628"/>
      <x:c r="J472" s="632"/>
      <x:c r="K472" s="601"/>
      <x:c r="L472" s="601"/>
      <x:c r="M472" s="601"/>
      <x:c r="N472" s="634"/>
    </x:row>
    <x:row r="473">
      <x:c r="A473" s="628"/>
      <x:c r="B473" s="628"/>
      <x:c r="C473" s="628"/>
      <x:c r="D473" s="630"/>
      <x:c r="E473" s="628"/>
      <x:c r="F473" s="628"/>
      <x:c r="G473" s="628"/>
      <x:c r="H473" s="628"/>
      <x:c r="I473" s="628"/>
      <x:c r="J473" s="632"/>
      <x:c r="K473" s="601"/>
      <x:c r="L473" s="601"/>
      <x:c r="M473" s="601"/>
      <x:c r="N473" s="634"/>
    </x:row>
    <x:row r="474">
      <x:c r="A474" s="628"/>
      <x:c r="B474" s="628"/>
      <x:c r="C474" s="628"/>
      <x:c r="D474" s="630"/>
      <x:c r="E474" s="628"/>
      <x:c r="F474" s="628"/>
      <x:c r="G474" s="628"/>
      <x:c r="H474" s="628"/>
      <x:c r="I474" s="628"/>
      <x:c r="J474" s="632"/>
      <x:c r="K474" s="601"/>
      <x:c r="L474" s="601"/>
      <x:c r="M474" s="601"/>
      <x:c r="N474" s="634"/>
    </x:row>
    <x:row r="475">
      <x:c r="A475" s="628"/>
      <x:c r="B475" s="628"/>
      <x:c r="C475" s="628"/>
      <x:c r="D475" s="630"/>
      <x:c r="E475" s="628"/>
      <x:c r="F475" s="628"/>
      <x:c r="G475" s="628"/>
      <x:c r="H475" s="628"/>
      <x:c r="I475" s="628"/>
      <x:c r="J475" s="632"/>
      <x:c r="K475" s="601"/>
      <x:c r="L475" s="601"/>
      <x:c r="M475" s="601"/>
      <x:c r="N475" s="634"/>
    </x:row>
    <x:row r="476">
      <x:c r="A476" s="628"/>
      <x:c r="B476" s="628"/>
      <x:c r="C476" s="628"/>
      <x:c r="D476" s="630"/>
      <x:c r="E476" s="628"/>
      <x:c r="F476" s="628"/>
      <x:c r="G476" s="628"/>
      <x:c r="H476" s="628"/>
      <x:c r="I476" s="628"/>
      <x:c r="J476" s="632"/>
      <x:c r="K476" s="601"/>
      <x:c r="L476" s="601"/>
      <x:c r="M476" s="601"/>
      <x:c r="N476" s="634"/>
    </x:row>
    <x:row r="477">
      <x:c r="A477" s="628"/>
      <x:c r="B477" s="628"/>
      <x:c r="C477" s="628"/>
      <x:c r="D477" s="630"/>
      <x:c r="E477" s="628"/>
      <x:c r="F477" s="628"/>
      <x:c r="G477" s="628"/>
      <x:c r="H477" s="628"/>
      <x:c r="I477" s="628"/>
      <x:c r="J477" s="632"/>
      <x:c r="K477" s="601"/>
      <x:c r="L477" s="601"/>
      <x:c r="M477" s="601"/>
      <x:c r="N477" s="634"/>
    </x:row>
    <x:row r="478">
      <x:c r="A478" s="628"/>
      <x:c r="B478" s="628"/>
      <x:c r="C478" s="628"/>
      <x:c r="D478" s="630"/>
      <x:c r="E478" s="628"/>
      <x:c r="F478" s="628"/>
      <x:c r="G478" s="628"/>
      <x:c r="H478" s="628"/>
      <x:c r="I478" s="628"/>
      <x:c r="J478" s="632"/>
      <x:c r="K478" s="601"/>
      <x:c r="L478" s="601"/>
      <x:c r="M478" s="601"/>
      <x:c r="N478" s="634"/>
    </x:row>
    <x:row r="479">
      <x:c r="A479" s="628"/>
      <x:c r="B479" s="628"/>
      <x:c r="C479" s="628"/>
      <x:c r="D479" s="630"/>
      <x:c r="E479" s="628"/>
      <x:c r="F479" s="628"/>
      <x:c r="G479" s="628"/>
      <x:c r="H479" s="628"/>
      <x:c r="I479" s="628"/>
      <x:c r="J479" s="632"/>
      <x:c r="K479" s="601"/>
      <x:c r="L479" s="601"/>
      <x:c r="M479" s="601"/>
      <x:c r="N479" s="634"/>
    </x:row>
    <x:row r="480">
      <x:c r="A480" s="628"/>
      <x:c r="B480" s="628"/>
      <x:c r="C480" s="628"/>
      <x:c r="D480" s="630"/>
      <x:c r="E480" s="628"/>
      <x:c r="F480" s="628"/>
      <x:c r="G480" s="628"/>
      <x:c r="H480" s="628"/>
      <x:c r="I480" s="628"/>
      <x:c r="J480" s="632"/>
      <x:c r="K480" s="601"/>
      <x:c r="L480" s="601"/>
      <x:c r="M480" s="601"/>
      <x:c r="N480" s="634"/>
    </x:row>
    <x:row r="481">
      <x:c r="A481" s="628"/>
      <x:c r="B481" s="628"/>
      <x:c r="C481" s="628"/>
      <x:c r="D481" s="630"/>
      <x:c r="E481" s="628"/>
      <x:c r="F481" s="628"/>
      <x:c r="G481" s="628"/>
      <x:c r="H481" s="628"/>
      <x:c r="I481" s="628"/>
      <x:c r="J481" s="632"/>
      <x:c r="K481" s="601"/>
      <x:c r="L481" s="601"/>
      <x:c r="M481" s="601"/>
      <x:c r="N481" s="634"/>
    </x:row>
    <x:row r="482">
      <x:c r="A482" s="628"/>
      <x:c r="B482" s="628"/>
      <x:c r="C482" s="628"/>
      <x:c r="D482" s="630"/>
      <x:c r="E482" s="628"/>
      <x:c r="F482" s="628"/>
      <x:c r="G482" s="628"/>
      <x:c r="H482" s="628"/>
      <x:c r="I482" s="628"/>
      <x:c r="J482" s="632"/>
      <x:c r="K482" s="601"/>
      <x:c r="L482" s="601"/>
      <x:c r="M482" s="601"/>
      <x:c r="N482" s="634"/>
    </x:row>
    <x:row r="483">
      <x:c r="A483" s="628"/>
      <x:c r="B483" s="628"/>
      <x:c r="C483" s="628"/>
      <x:c r="D483" s="630"/>
      <x:c r="E483" s="628"/>
      <x:c r="F483" s="628"/>
      <x:c r="G483" s="628"/>
      <x:c r="H483" s="628"/>
      <x:c r="I483" s="628"/>
      <x:c r="J483" s="632"/>
      <x:c r="K483" s="601"/>
      <x:c r="L483" s="601"/>
      <x:c r="M483" s="601"/>
      <x:c r="N483" s="634"/>
    </x:row>
    <x:row r="484">
      <x:c r="A484" s="628"/>
      <x:c r="B484" s="628"/>
      <x:c r="C484" s="628"/>
      <x:c r="D484" s="630"/>
      <x:c r="E484" s="628"/>
      <x:c r="F484" s="628"/>
      <x:c r="G484" s="628"/>
      <x:c r="H484" s="628"/>
      <x:c r="I484" s="628"/>
      <x:c r="J484" s="632"/>
      <x:c r="K484" s="601"/>
      <x:c r="L484" s="601"/>
      <x:c r="M484" s="601"/>
      <x:c r="N484" s="634"/>
    </x:row>
    <x:row r="485">
      <x:c r="A485" s="628"/>
      <x:c r="B485" s="628"/>
      <x:c r="C485" s="628"/>
      <x:c r="D485" s="630"/>
      <x:c r="E485" s="628"/>
      <x:c r="F485" s="628"/>
      <x:c r="G485" s="628"/>
      <x:c r="H485" s="628"/>
      <x:c r="I485" s="628"/>
      <x:c r="J485" s="632"/>
      <x:c r="K485" s="601"/>
      <x:c r="L485" s="601"/>
      <x:c r="M485" s="601"/>
      <x:c r="N485" s="634"/>
    </x:row>
    <x:row r="486">
      <x:c r="A486" s="628"/>
      <x:c r="B486" s="628"/>
      <x:c r="C486" s="628"/>
      <x:c r="D486" s="630"/>
      <x:c r="E486" s="628"/>
      <x:c r="F486" s="628"/>
      <x:c r="G486" s="628"/>
      <x:c r="H486" s="628"/>
      <x:c r="I486" s="628"/>
      <x:c r="J486" s="632"/>
      <x:c r="K486" s="601"/>
      <x:c r="L486" s="601"/>
      <x:c r="M486" s="601"/>
      <x:c r="N486" s="634"/>
    </x:row>
    <x:row r="487">
      <x:c r="A487" s="628"/>
      <x:c r="B487" s="628"/>
      <x:c r="C487" s="628"/>
      <x:c r="D487" s="630"/>
      <x:c r="E487" s="628"/>
      <x:c r="F487" s="628"/>
      <x:c r="G487" s="628"/>
      <x:c r="H487" s="628"/>
      <x:c r="I487" s="628"/>
      <x:c r="J487" s="632"/>
      <x:c r="K487" s="601"/>
      <x:c r="L487" s="601"/>
      <x:c r="M487" s="601"/>
      <x:c r="N487" s="634"/>
    </x:row>
    <x:row r="488">
      <x:c r="A488" s="628"/>
      <x:c r="B488" s="628"/>
      <x:c r="C488" s="628"/>
      <x:c r="D488" s="630"/>
      <x:c r="E488" s="628"/>
      <x:c r="F488" s="628"/>
      <x:c r="G488" s="628"/>
      <x:c r="H488" s="628"/>
      <x:c r="I488" s="628"/>
      <x:c r="J488" s="632"/>
      <x:c r="K488" s="601"/>
      <x:c r="L488" s="601"/>
      <x:c r="M488" s="601"/>
      <x:c r="N488" s="634"/>
    </x:row>
    <x:row r="489">
      <x:c r="A489" s="628"/>
      <x:c r="B489" s="628"/>
      <x:c r="C489" s="628"/>
      <x:c r="D489" s="630"/>
      <x:c r="E489" s="628"/>
      <x:c r="F489" s="628"/>
      <x:c r="G489" s="628"/>
      <x:c r="H489" s="628"/>
      <x:c r="I489" s="628"/>
      <x:c r="J489" s="632"/>
      <x:c r="K489" s="601"/>
      <x:c r="L489" s="601"/>
      <x:c r="M489" s="601"/>
      <x:c r="N489" s="634"/>
    </x:row>
    <x:row r="490">
      <x:c r="A490" s="628"/>
      <x:c r="B490" s="628"/>
      <x:c r="C490" s="628"/>
      <x:c r="D490" s="630"/>
      <x:c r="E490" s="628"/>
      <x:c r="F490" s="628"/>
      <x:c r="G490" s="628"/>
      <x:c r="H490" s="628"/>
      <x:c r="I490" s="628"/>
      <x:c r="J490" s="632"/>
      <x:c r="K490" s="601"/>
      <x:c r="L490" s="601"/>
      <x:c r="M490" s="601"/>
      <x:c r="N490" s="634"/>
    </x:row>
    <x:row r="491">
      <x:c r="A491" s="628"/>
      <x:c r="B491" s="628"/>
      <x:c r="C491" s="628"/>
      <x:c r="D491" s="630"/>
      <x:c r="E491" s="628"/>
      <x:c r="F491" s="628"/>
      <x:c r="G491" s="628"/>
      <x:c r="H491" s="628"/>
      <x:c r="I491" s="628"/>
      <x:c r="J491" s="632"/>
      <x:c r="K491" s="601"/>
      <x:c r="L491" s="601"/>
      <x:c r="M491" s="601"/>
      <x:c r="N491" s="634"/>
    </x:row>
    <x:row r="492">
      <x:c r="A492" s="628"/>
      <x:c r="B492" s="628"/>
      <x:c r="C492" s="628"/>
      <x:c r="D492" s="630"/>
      <x:c r="E492" s="628"/>
      <x:c r="F492" s="628"/>
      <x:c r="G492" s="628"/>
      <x:c r="H492" s="628"/>
      <x:c r="I492" s="628"/>
      <x:c r="J492" s="632"/>
      <x:c r="K492" s="601"/>
      <x:c r="L492" s="601"/>
      <x:c r="M492" s="601"/>
      <x:c r="N492" s="634"/>
    </x:row>
    <x:row r="493">
      <x:c r="A493" s="628"/>
      <x:c r="B493" s="628"/>
      <x:c r="C493" s="628"/>
      <x:c r="D493" s="630"/>
      <x:c r="E493" s="628"/>
      <x:c r="F493" s="628"/>
      <x:c r="G493" s="628"/>
      <x:c r="H493" s="628"/>
      <x:c r="I493" s="628"/>
      <x:c r="J493" s="632"/>
      <x:c r="K493" s="601"/>
      <x:c r="L493" s="601"/>
      <x:c r="M493" s="601"/>
      <x:c r="N493" s="634"/>
    </x:row>
    <x:row r="494">
      <x:c r="A494" s="628"/>
      <x:c r="B494" s="628"/>
      <x:c r="C494" s="628"/>
      <x:c r="D494" s="630"/>
      <x:c r="E494" s="628"/>
      <x:c r="F494" s="628"/>
      <x:c r="G494" s="628"/>
      <x:c r="H494" s="628"/>
      <x:c r="I494" s="628"/>
      <x:c r="J494" s="632"/>
      <x:c r="K494" s="601"/>
      <x:c r="L494" s="601"/>
      <x:c r="M494" s="601"/>
      <x:c r="N494" s="634"/>
    </x:row>
    <x:row r="495">
      <x:c r="A495" s="628"/>
      <x:c r="B495" s="628"/>
      <x:c r="C495" s="628"/>
      <x:c r="D495" s="630"/>
      <x:c r="E495" s="628"/>
      <x:c r="F495" s="628"/>
      <x:c r="G495" s="628"/>
      <x:c r="H495" s="628"/>
      <x:c r="I495" s="628"/>
      <x:c r="J495" s="632"/>
      <x:c r="K495" s="601"/>
      <x:c r="L495" s="601"/>
      <x:c r="M495" s="601"/>
      <x:c r="N495" s="634"/>
    </x:row>
    <x:row r="496">
      <x:c r="A496" s="628"/>
      <x:c r="B496" s="628"/>
      <x:c r="C496" s="628"/>
      <x:c r="D496" s="630"/>
      <x:c r="E496" s="628"/>
      <x:c r="F496" s="628"/>
      <x:c r="G496" s="628"/>
      <x:c r="H496" s="628"/>
      <x:c r="I496" s="628"/>
      <x:c r="J496" s="632"/>
      <x:c r="K496" s="601"/>
      <x:c r="L496" s="601"/>
      <x:c r="M496" s="601"/>
      <x:c r="N496" s="634"/>
    </x:row>
    <x:row r="497">
      <x:c r="A497" s="628"/>
      <x:c r="B497" s="628"/>
      <x:c r="C497" s="628"/>
      <x:c r="D497" s="630"/>
      <x:c r="E497" s="628"/>
      <x:c r="F497" s="628"/>
      <x:c r="G497" s="628"/>
      <x:c r="H497" s="628"/>
      <x:c r="I497" s="628"/>
      <x:c r="J497" s="632"/>
      <x:c r="K497" s="601"/>
      <x:c r="L497" s="601"/>
      <x:c r="M497" s="601"/>
      <x:c r="N497" s="634"/>
    </x:row>
    <x:row r="498">
      <x:c r="A498" s="628"/>
      <x:c r="B498" s="628"/>
      <x:c r="C498" s="628"/>
      <x:c r="D498" s="630"/>
      <x:c r="E498" s="628"/>
      <x:c r="F498" s="628"/>
      <x:c r="G498" s="628"/>
      <x:c r="H498" s="628"/>
      <x:c r="I498" s="628"/>
      <x:c r="J498" s="632"/>
      <x:c r="K498" s="601"/>
      <x:c r="L498" s="601"/>
      <x:c r="M498" s="601"/>
      <x:c r="N498" s="634"/>
    </x:row>
    <x:row r="499">
      <x:c r="A499" s="628"/>
      <x:c r="B499" s="628"/>
      <x:c r="C499" s="628"/>
      <x:c r="D499" s="630"/>
      <x:c r="E499" s="628"/>
      <x:c r="F499" s="628"/>
      <x:c r="G499" s="628"/>
      <x:c r="H499" s="628"/>
      <x:c r="I499" s="628"/>
      <x:c r="J499" s="632"/>
      <x:c r="K499" s="601"/>
      <x:c r="L499" s="601"/>
      <x:c r="M499" s="601"/>
      <x:c r="N499" s="634"/>
    </x:row>
    <x:row r="500">
      <x:c r="A500" s="628"/>
      <x:c r="B500" s="628"/>
      <x:c r="C500" s="628"/>
      <x:c r="D500" s="630"/>
      <x:c r="E500" s="628"/>
      <x:c r="F500" s="628"/>
      <x:c r="G500" s="628"/>
      <x:c r="H500" s="628"/>
      <x:c r="I500" s="628"/>
      <x:c r="J500" s="632"/>
      <x:c r="K500" s="601"/>
      <x:c r="L500" s="601"/>
      <x:c r="M500" s="601"/>
      <x:c r="N500" s="634"/>
    </x:row>
    <x:row r="501">
      <x:c r="A501" s="628"/>
      <x:c r="B501" s="628"/>
      <x:c r="C501" s="628"/>
      <x:c r="D501" s="630"/>
      <x:c r="E501" s="628"/>
      <x:c r="F501" s="628"/>
      <x:c r="G501" s="628"/>
      <x:c r="H501" s="628"/>
      <x:c r="I501" s="628"/>
      <x:c r="J501" s="632"/>
      <x:c r="K501" s="601"/>
      <x:c r="L501" s="601"/>
      <x:c r="M501" s="601"/>
      <x:c r="N501" s="634"/>
    </x:row>
    <x:row r="502">
      <x:c r="A502" s="628"/>
      <x:c r="B502" s="628"/>
      <x:c r="C502" s="628"/>
      <x:c r="D502" s="630"/>
      <x:c r="E502" s="628"/>
      <x:c r="F502" s="628"/>
      <x:c r="G502" s="628"/>
      <x:c r="H502" s="628"/>
      <x:c r="I502" s="628"/>
      <x:c r="J502" s="632"/>
      <x:c r="K502" s="601"/>
      <x:c r="L502" s="601"/>
      <x:c r="M502" s="601"/>
      <x:c r="N502" s="634"/>
    </x:row>
    <x:row r="503">
      <x:c r="A503" s="628"/>
      <x:c r="B503" s="628"/>
      <x:c r="C503" s="628"/>
      <x:c r="D503" s="630"/>
      <x:c r="E503" s="628"/>
      <x:c r="F503" s="628"/>
      <x:c r="G503" s="628"/>
      <x:c r="H503" s="628"/>
      <x:c r="I503" s="628"/>
      <x:c r="J503" s="632"/>
      <x:c r="K503" s="601"/>
      <x:c r="L503" s="601"/>
      <x:c r="M503" s="601"/>
      <x:c r="N503" s="634"/>
    </x:row>
    <x:row r="504">
      <x:c r="A504" s="628"/>
      <x:c r="B504" s="628"/>
      <x:c r="C504" s="628"/>
      <x:c r="D504" s="630"/>
      <x:c r="E504" s="628"/>
      <x:c r="F504" s="628"/>
      <x:c r="G504" s="628"/>
      <x:c r="H504" s="628"/>
      <x:c r="I504" s="628"/>
      <x:c r="J504" s="632"/>
      <x:c r="K504" s="601"/>
      <x:c r="L504" s="601"/>
      <x:c r="M504" s="601"/>
      <x:c r="N504" s="634"/>
    </x:row>
    <x:row r="505">
      <x:c r="A505" s="628"/>
      <x:c r="B505" s="628"/>
      <x:c r="C505" s="628"/>
      <x:c r="D505" s="630"/>
      <x:c r="E505" s="628"/>
      <x:c r="F505" s="628"/>
      <x:c r="G505" s="628"/>
      <x:c r="H505" s="628"/>
      <x:c r="I505" s="628"/>
      <x:c r="J505" s="632"/>
      <x:c r="K505" s="601"/>
      <x:c r="L505" s="601"/>
      <x:c r="M505" s="601"/>
      <x:c r="N505" s="634"/>
    </x:row>
    <x:row r="506">
      <x:c r="A506" s="628"/>
      <x:c r="B506" s="628"/>
      <x:c r="C506" s="628"/>
      <x:c r="D506" s="630"/>
      <x:c r="E506" s="628"/>
      <x:c r="F506" s="628"/>
      <x:c r="G506" s="628"/>
      <x:c r="H506" s="628"/>
      <x:c r="I506" s="628"/>
      <x:c r="J506" s="632"/>
      <x:c r="K506" s="601"/>
      <x:c r="L506" s="601"/>
      <x:c r="M506" s="601"/>
      <x:c r="N506" s="634"/>
    </x:row>
    <x:row r="507">
      <x:c r="A507" s="628"/>
      <x:c r="B507" s="628"/>
      <x:c r="C507" s="628"/>
      <x:c r="D507" s="630"/>
      <x:c r="E507" s="628"/>
      <x:c r="F507" s="628"/>
      <x:c r="G507" s="628"/>
      <x:c r="H507" s="628"/>
      <x:c r="I507" s="628"/>
      <x:c r="J507" s="632"/>
      <x:c r="K507" s="601"/>
      <x:c r="L507" s="601"/>
      <x:c r="M507" s="601"/>
      <x:c r="N507" s="634"/>
    </x:row>
    <x:row r="508">
      <x:c r="A508" s="628"/>
      <x:c r="B508" s="628"/>
      <x:c r="C508" s="628"/>
      <x:c r="D508" s="630"/>
      <x:c r="E508" s="628"/>
      <x:c r="F508" s="628"/>
      <x:c r="G508" s="628"/>
      <x:c r="H508" s="628"/>
      <x:c r="I508" s="628"/>
      <x:c r="J508" s="632"/>
      <x:c r="K508" s="601"/>
      <x:c r="L508" s="601"/>
      <x:c r="M508" s="601"/>
      <x:c r="N508" s="634"/>
    </x:row>
    <x:row r="509">
      <x:c r="A509" s="628"/>
      <x:c r="B509" s="628"/>
      <x:c r="C509" s="628"/>
      <x:c r="D509" s="630"/>
      <x:c r="E509" s="628"/>
      <x:c r="F509" s="628"/>
      <x:c r="G509" s="628"/>
      <x:c r="H509" s="628"/>
      <x:c r="I509" s="628"/>
      <x:c r="J509" s="632"/>
      <x:c r="K509" s="601"/>
      <x:c r="L509" s="601"/>
      <x:c r="M509" s="601"/>
      <x:c r="N509" s="634"/>
    </x:row>
    <x:row r="510">
      <x:c r="A510" s="628"/>
      <x:c r="B510" s="628"/>
      <x:c r="C510" s="628"/>
      <x:c r="D510" s="630"/>
      <x:c r="E510" s="628"/>
      <x:c r="F510" s="628"/>
      <x:c r="G510" s="628"/>
      <x:c r="H510" s="628"/>
      <x:c r="I510" s="628"/>
      <x:c r="J510" s="632"/>
      <x:c r="K510" s="601"/>
      <x:c r="L510" s="601"/>
      <x:c r="M510" s="601"/>
      <x:c r="N510" s="634"/>
    </x:row>
    <x:row r="511">
      <x:c r="A511" s="628"/>
      <x:c r="B511" s="628"/>
      <x:c r="C511" s="628"/>
      <x:c r="D511" s="630"/>
      <x:c r="E511" s="628"/>
      <x:c r="F511" s="628"/>
      <x:c r="G511" s="628"/>
      <x:c r="H511" s="628"/>
      <x:c r="I511" s="628"/>
      <x:c r="J511" s="632"/>
      <x:c r="K511" s="601"/>
      <x:c r="L511" s="601"/>
      <x:c r="M511" s="601"/>
      <x:c r="N511" s="634"/>
    </x:row>
    <x:row r="512">
      <x:c r="A512" s="628"/>
      <x:c r="B512" s="628"/>
      <x:c r="C512" s="628"/>
      <x:c r="D512" s="630"/>
      <x:c r="E512" s="628"/>
      <x:c r="F512" s="628"/>
      <x:c r="G512" s="628"/>
      <x:c r="H512" s="628"/>
      <x:c r="I512" s="628"/>
      <x:c r="J512" s="632"/>
      <x:c r="K512" s="601"/>
      <x:c r="L512" s="601"/>
      <x:c r="M512" s="601"/>
      <x:c r="N512" s="634"/>
    </x:row>
    <x:row r="513">
      <x:c r="A513" s="628"/>
      <x:c r="B513" s="628"/>
      <x:c r="C513" s="628"/>
      <x:c r="D513" s="630"/>
      <x:c r="E513" s="628"/>
      <x:c r="F513" s="628"/>
      <x:c r="G513" s="628"/>
      <x:c r="H513" s="628"/>
      <x:c r="I513" s="628"/>
      <x:c r="J513" s="632"/>
      <x:c r="K513" s="601"/>
      <x:c r="L513" s="601"/>
      <x:c r="M513" s="601"/>
      <x:c r="N513" s="634"/>
    </x:row>
    <x:row r="514">
      <x:c r="A514" s="628"/>
      <x:c r="B514" s="628"/>
      <x:c r="C514" s="628"/>
      <x:c r="D514" s="630"/>
      <x:c r="E514" s="628"/>
      <x:c r="F514" s="628"/>
      <x:c r="G514" s="628"/>
      <x:c r="H514" s="628"/>
      <x:c r="I514" s="628"/>
      <x:c r="J514" s="632"/>
      <x:c r="K514" s="601"/>
      <x:c r="L514" s="601"/>
      <x:c r="M514" s="601"/>
      <x:c r="N514" s="634"/>
    </x:row>
    <x:row r="515">
      <x:c r="A515" s="628"/>
      <x:c r="B515" s="628"/>
      <x:c r="C515" s="628"/>
      <x:c r="D515" s="630"/>
      <x:c r="E515" s="628"/>
      <x:c r="F515" s="628"/>
      <x:c r="G515" s="628"/>
      <x:c r="H515" s="628"/>
      <x:c r="I515" s="628"/>
      <x:c r="J515" s="632"/>
      <x:c r="K515" s="601"/>
      <x:c r="L515" s="601"/>
      <x:c r="M515" s="601"/>
      <x:c r="N515" s="634"/>
    </x:row>
    <x:row r="516">
      <x:c r="A516" s="628"/>
      <x:c r="B516" s="628"/>
      <x:c r="C516" s="628"/>
      <x:c r="D516" s="630"/>
      <x:c r="E516" s="628"/>
      <x:c r="F516" s="628"/>
      <x:c r="G516" s="628"/>
      <x:c r="H516" s="628"/>
      <x:c r="I516" s="628"/>
      <x:c r="J516" s="632"/>
      <x:c r="K516" s="601"/>
      <x:c r="L516" s="601"/>
      <x:c r="M516" s="601"/>
      <x:c r="N516" s="634"/>
    </x:row>
    <x:row r="517">
      <x:c r="A517" s="628"/>
      <x:c r="B517" s="628"/>
      <x:c r="C517" s="628"/>
      <x:c r="D517" s="630"/>
      <x:c r="E517" s="628"/>
      <x:c r="F517" s="628"/>
      <x:c r="G517" s="628"/>
      <x:c r="H517" s="628"/>
      <x:c r="I517" s="628"/>
      <x:c r="J517" s="632"/>
      <x:c r="K517" s="601"/>
      <x:c r="L517" s="601"/>
      <x:c r="M517" s="601"/>
      <x:c r="N517" s="634"/>
    </x:row>
    <x:row r="518">
      <x:c r="A518" s="628"/>
      <x:c r="B518" s="628"/>
      <x:c r="C518" s="628"/>
      <x:c r="D518" s="630"/>
      <x:c r="E518" s="628"/>
      <x:c r="F518" s="628"/>
      <x:c r="G518" s="628"/>
      <x:c r="H518" s="628"/>
      <x:c r="I518" s="628"/>
      <x:c r="J518" s="632"/>
      <x:c r="K518" s="601"/>
      <x:c r="L518" s="601"/>
      <x:c r="M518" s="601"/>
      <x:c r="N518" s="634"/>
    </x:row>
    <x:row r="519">
      <x:c r="A519" s="628"/>
      <x:c r="B519" s="628"/>
      <x:c r="C519" s="628"/>
      <x:c r="D519" s="630"/>
      <x:c r="E519" s="628"/>
      <x:c r="F519" s="628"/>
      <x:c r="G519" s="628"/>
      <x:c r="H519" s="628"/>
      <x:c r="I519" s="628"/>
      <x:c r="J519" s="632"/>
      <x:c r="K519" s="601"/>
      <x:c r="L519" s="601"/>
      <x:c r="M519" s="601"/>
      <x:c r="N519" s="634"/>
    </x:row>
    <x:row r="520">
      <x:c r="A520" s="628"/>
      <x:c r="B520" s="628"/>
      <x:c r="C520" s="628"/>
      <x:c r="D520" s="630"/>
      <x:c r="E520" s="628"/>
      <x:c r="F520" s="628"/>
      <x:c r="G520" s="628"/>
      <x:c r="H520" s="628"/>
      <x:c r="I520" s="628"/>
      <x:c r="J520" s="632"/>
      <x:c r="K520" s="601"/>
      <x:c r="L520" s="601"/>
      <x:c r="M520" s="601"/>
      <x:c r="N520" s="634"/>
    </x:row>
    <x:row r="521">
      <x:c r="A521" s="628"/>
      <x:c r="B521" s="628"/>
      <x:c r="C521" s="628"/>
      <x:c r="D521" s="630"/>
      <x:c r="E521" s="628"/>
      <x:c r="F521" s="628"/>
      <x:c r="G521" s="628"/>
      <x:c r="H521" s="628"/>
      <x:c r="I521" s="628"/>
      <x:c r="J521" s="632"/>
      <x:c r="K521" s="601"/>
      <x:c r="L521" s="601"/>
      <x:c r="M521" s="601"/>
      <x:c r="N521" s="634"/>
    </x:row>
    <x:row r="522">
      <x:c r="A522" s="628"/>
      <x:c r="B522" s="628"/>
      <x:c r="C522" s="628"/>
      <x:c r="D522" s="630"/>
      <x:c r="E522" s="628"/>
      <x:c r="F522" s="628"/>
      <x:c r="G522" s="628"/>
      <x:c r="H522" s="628"/>
      <x:c r="I522" s="628"/>
      <x:c r="J522" s="632"/>
      <x:c r="K522" s="601"/>
      <x:c r="L522" s="601"/>
      <x:c r="M522" s="601"/>
      <x:c r="N522" s="634"/>
    </x:row>
    <x:row r="523">
      <x:c r="A523" s="628"/>
      <x:c r="B523" s="628"/>
      <x:c r="C523" s="628"/>
      <x:c r="D523" s="630"/>
      <x:c r="E523" s="628"/>
      <x:c r="F523" s="628"/>
      <x:c r="G523" s="628"/>
      <x:c r="H523" s="628"/>
      <x:c r="I523" s="628"/>
      <x:c r="J523" s="632"/>
      <x:c r="K523" s="601"/>
      <x:c r="L523" s="601"/>
      <x:c r="M523" s="601"/>
      <x:c r="N523" s="634"/>
    </x:row>
    <x:row r="524">
      <x:c r="A524" s="628"/>
      <x:c r="B524" s="628"/>
      <x:c r="C524" s="628"/>
      <x:c r="D524" s="630"/>
      <x:c r="E524" s="628"/>
      <x:c r="F524" s="628"/>
      <x:c r="G524" s="628"/>
      <x:c r="H524" s="628"/>
      <x:c r="I524" s="628"/>
      <x:c r="J524" s="632"/>
      <x:c r="K524" s="601"/>
      <x:c r="L524" s="601"/>
      <x:c r="M524" s="601"/>
      <x:c r="N524" s="634"/>
    </x:row>
    <x:row r="525">
      <x:c r="A525" s="628"/>
      <x:c r="B525" s="628"/>
      <x:c r="C525" s="628"/>
      <x:c r="D525" s="630"/>
      <x:c r="E525" s="628"/>
      <x:c r="F525" s="628"/>
      <x:c r="G525" s="628"/>
      <x:c r="H525" s="628"/>
      <x:c r="I525" s="628"/>
      <x:c r="J525" s="632"/>
      <x:c r="K525" s="601"/>
      <x:c r="L525" s="601"/>
      <x:c r="M525" s="601"/>
      <x:c r="N525" s="634"/>
    </x:row>
    <x:row r="526">
      <x:c r="A526" s="628"/>
      <x:c r="B526" s="628"/>
      <x:c r="C526" s="628"/>
      <x:c r="D526" s="630"/>
      <x:c r="E526" s="628"/>
      <x:c r="F526" s="628"/>
      <x:c r="G526" s="628"/>
      <x:c r="H526" s="628"/>
      <x:c r="I526" s="628"/>
      <x:c r="J526" s="632"/>
      <x:c r="K526" s="601"/>
      <x:c r="L526" s="601"/>
      <x:c r="M526" s="601"/>
      <x:c r="N526" s="634"/>
    </x:row>
    <x:row r="527">
      <x:c r="A527" s="628"/>
      <x:c r="B527" s="628"/>
      <x:c r="C527" s="628"/>
      <x:c r="D527" s="630"/>
      <x:c r="E527" s="628"/>
      <x:c r="F527" s="628"/>
      <x:c r="G527" s="628"/>
      <x:c r="H527" s="628"/>
      <x:c r="I527" s="628"/>
      <x:c r="J527" s="632"/>
      <x:c r="K527" s="601"/>
      <x:c r="L527" s="601"/>
      <x:c r="M527" s="601"/>
      <x:c r="N527" s="634"/>
    </x:row>
    <x:row r="528">
      <x:c r="A528" s="628"/>
      <x:c r="B528" s="628"/>
      <x:c r="C528" s="628"/>
      <x:c r="D528" s="630"/>
      <x:c r="E528" s="628"/>
      <x:c r="F528" s="628"/>
      <x:c r="G528" s="628"/>
      <x:c r="H528" s="628"/>
      <x:c r="I528" s="628"/>
      <x:c r="J528" s="632"/>
      <x:c r="K528" s="601"/>
      <x:c r="L528" s="601"/>
      <x:c r="M528" s="601"/>
      <x:c r="N528" s="634"/>
    </x:row>
    <x:row r="529">
      <x:c r="A529" s="628"/>
      <x:c r="B529" s="628"/>
      <x:c r="C529" s="628"/>
      <x:c r="D529" s="630"/>
      <x:c r="E529" s="628"/>
      <x:c r="F529" s="628"/>
      <x:c r="G529" s="628"/>
      <x:c r="H529" s="628"/>
      <x:c r="I529" s="628"/>
      <x:c r="J529" s="632"/>
      <x:c r="K529" s="601"/>
      <x:c r="L529" s="601"/>
      <x:c r="M529" s="601"/>
      <x:c r="N529" s="634"/>
    </x:row>
    <x:row r="530">
      <x:c r="A530" s="628"/>
      <x:c r="B530" s="628"/>
      <x:c r="C530" s="628"/>
      <x:c r="D530" s="630"/>
      <x:c r="E530" s="628"/>
      <x:c r="F530" s="628"/>
      <x:c r="G530" s="628"/>
      <x:c r="H530" s="628"/>
      <x:c r="I530" s="628"/>
      <x:c r="J530" s="632"/>
      <x:c r="K530" s="601"/>
      <x:c r="L530" s="601"/>
      <x:c r="M530" s="601"/>
      <x:c r="N530" s="634"/>
    </x:row>
    <x:row r="531">
      <x:c r="A531" s="628"/>
      <x:c r="B531" s="628"/>
      <x:c r="C531" s="628"/>
      <x:c r="D531" s="630"/>
      <x:c r="E531" s="628"/>
      <x:c r="F531" s="628"/>
      <x:c r="G531" s="628"/>
      <x:c r="H531" s="628"/>
      <x:c r="I531" s="628"/>
      <x:c r="J531" s="632"/>
      <x:c r="K531" s="601"/>
      <x:c r="L531" s="601"/>
      <x:c r="M531" s="601"/>
      <x:c r="N531" s="634"/>
    </x:row>
    <x:row r="532">
      <x:c r="A532" s="628"/>
      <x:c r="B532" s="628"/>
      <x:c r="C532" s="628"/>
      <x:c r="D532" s="630"/>
      <x:c r="E532" s="628"/>
      <x:c r="F532" s="628"/>
      <x:c r="G532" s="628"/>
      <x:c r="H532" s="628"/>
      <x:c r="I532" s="628"/>
      <x:c r="J532" s="632"/>
      <x:c r="K532" s="601"/>
      <x:c r="L532" s="601"/>
      <x:c r="M532" s="601"/>
      <x:c r="N532" s="634"/>
    </x:row>
    <x:row r="533">
      <x:c r="A533" s="628"/>
      <x:c r="B533" s="628"/>
      <x:c r="C533" s="628"/>
      <x:c r="D533" s="630"/>
      <x:c r="E533" s="628"/>
      <x:c r="F533" s="628"/>
      <x:c r="G533" s="628"/>
      <x:c r="H533" s="628"/>
      <x:c r="I533" s="628"/>
      <x:c r="J533" s="632"/>
      <x:c r="K533" s="601"/>
      <x:c r="L533" s="601"/>
      <x:c r="M533" s="601"/>
      <x:c r="N533" s="634"/>
    </x:row>
    <x:row r="534">
      <x:c r="A534" s="628"/>
      <x:c r="B534" s="628"/>
      <x:c r="C534" s="628"/>
      <x:c r="D534" s="630"/>
      <x:c r="E534" s="628"/>
      <x:c r="F534" s="628"/>
      <x:c r="G534" s="628"/>
      <x:c r="H534" s="628"/>
      <x:c r="I534" s="628"/>
      <x:c r="J534" s="632"/>
      <x:c r="K534" s="601"/>
      <x:c r="L534" s="601"/>
      <x:c r="M534" s="601"/>
      <x:c r="N534" s="634"/>
    </x:row>
    <x:row r="535">
      <x:c r="A535" s="628"/>
      <x:c r="B535" s="628"/>
      <x:c r="C535" s="628"/>
      <x:c r="D535" s="630"/>
      <x:c r="E535" s="628"/>
      <x:c r="F535" s="628"/>
      <x:c r="G535" s="628"/>
      <x:c r="H535" s="628"/>
      <x:c r="I535" s="628"/>
      <x:c r="J535" s="632"/>
      <x:c r="K535" s="601"/>
      <x:c r="L535" s="601"/>
      <x:c r="M535" s="601"/>
      <x:c r="N535" s="634"/>
    </x:row>
    <x:row r="536">
      <x:c r="A536" s="628"/>
      <x:c r="B536" s="628"/>
      <x:c r="C536" s="628"/>
      <x:c r="D536" s="630"/>
      <x:c r="E536" s="628"/>
      <x:c r="F536" s="628"/>
      <x:c r="G536" s="628"/>
      <x:c r="H536" s="628"/>
      <x:c r="I536" s="628"/>
      <x:c r="J536" s="632"/>
      <x:c r="K536" s="601"/>
      <x:c r="L536" s="601"/>
      <x:c r="M536" s="601"/>
      <x:c r="N536" s="634"/>
    </x:row>
    <x:row r="537">
      <x:c r="A537" s="628"/>
      <x:c r="B537" s="628"/>
      <x:c r="C537" s="628"/>
      <x:c r="D537" s="630"/>
      <x:c r="E537" s="628"/>
      <x:c r="F537" s="628"/>
      <x:c r="G537" s="628"/>
      <x:c r="H537" s="628"/>
      <x:c r="I537" s="628"/>
      <x:c r="J537" s="632"/>
      <x:c r="K537" s="601"/>
      <x:c r="L537" s="601"/>
      <x:c r="M537" s="601"/>
      <x:c r="N537" s="634"/>
    </x:row>
    <x:row r="538">
      <x:c r="A538" s="628"/>
      <x:c r="B538" s="628"/>
      <x:c r="C538" s="628"/>
      <x:c r="D538" s="630"/>
      <x:c r="E538" s="628"/>
      <x:c r="F538" s="628"/>
      <x:c r="G538" s="628"/>
      <x:c r="H538" s="628"/>
      <x:c r="I538" s="628"/>
      <x:c r="J538" s="632"/>
      <x:c r="K538" s="601"/>
      <x:c r="L538" s="601"/>
      <x:c r="M538" s="601"/>
      <x:c r="N538" s="634"/>
    </x:row>
    <x:row r="539">
      <x:c r="A539" s="628"/>
      <x:c r="B539" s="628"/>
      <x:c r="C539" s="628"/>
      <x:c r="D539" s="630"/>
      <x:c r="E539" s="628"/>
      <x:c r="F539" s="628"/>
      <x:c r="G539" s="628"/>
      <x:c r="H539" s="628"/>
      <x:c r="I539" s="628"/>
      <x:c r="J539" s="632"/>
      <x:c r="K539" s="601"/>
      <x:c r="L539" s="601"/>
      <x:c r="M539" s="601"/>
      <x:c r="N539" s="634"/>
    </x:row>
    <x:row r="540">
      <x:c r="A540" s="628"/>
      <x:c r="B540" s="628"/>
      <x:c r="C540" s="628"/>
      <x:c r="D540" s="630"/>
      <x:c r="E540" s="628"/>
      <x:c r="F540" s="628"/>
      <x:c r="G540" s="628"/>
      <x:c r="H540" s="628"/>
      <x:c r="I540" s="628"/>
      <x:c r="J540" s="632"/>
      <x:c r="K540" s="601"/>
      <x:c r="L540" s="601"/>
      <x:c r="M540" s="601"/>
      <x:c r="N540" s="634"/>
    </x:row>
    <x:row r="541">
      <x:c r="A541" s="628"/>
      <x:c r="B541" s="628"/>
      <x:c r="C541" s="628"/>
      <x:c r="D541" s="630"/>
      <x:c r="E541" s="628"/>
      <x:c r="F541" s="628"/>
      <x:c r="G541" s="628"/>
      <x:c r="H541" s="628"/>
      <x:c r="I541" s="628"/>
      <x:c r="J541" s="632"/>
      <x:c r="K541" s="601"/>
      <x:c r="L541" s="601"/>
      <x:c r="M541" s="601"/>
      <x:c r="N541" s="634"/>
    </x:row>
    <x:row r="542">
      <x:c r="A542" s="628"/>
      <x:c r="B542" s="628"/>
      <x:c r="C542" s="628"/>
      <x:c r="D542" s="630"/>
      <x:c r="E542" s="628"/>
      <x:c r="F542" s="628"/>
      <x:c r="G542" s="628"/>
      <x:c r="H542" s="628"/>
      <x:c r="I542" s="628"/>
      <x:c r="J542" s="632"/>
      <x:c r="K542" s="601"/>
      <x:c r="L542" s="601"/>
      <x:c r="M542" s="601"/>
      <x:c r="N542" s="634"/>
    </x:row>
    <x:row r="543">
      <x:c r="A543" s="628"/>
      <x:c r="B543" s="628"/>
      <x:c r="C543" s="628"/>
      <x:c r="D543" s="630"/>
      <x:c r="E543" s="628"/>
      <x:c r="F543" s="628"/>
      <x:c r="G543" s="628"/>
      <x:c r="H543" s="628"/>
      <x:c r="I543" s="628"/>
      <x:c r="J543" s="632"/>
      <x:c r="K543" s="601"/>
      <x:c r="L543" s="601"/>
      <x:c r="M543" s="601"/>
      <x:c r="N543" s="634"/>
    </x:row>
    <x:row r="544">
      <x:c r="A544" s="628"/>
      <x:c r="B544" s="628"/>
      <x:c r="C544" s="628"/>
      <x:c r="D544" s="630"/>
      <x:c r="E544" s="628"/>
      <x:c r="F544" s="628"/>
      <x:c r="G544" s="628"/>
      <x:c r="H544" s="628"/>
      <x:c r="I544" s="628"/>
      <x:c r="J544" s="632"/>
      <x:c r="K544" s="601"/>
      <x:c r="L544" s="601"/>
      <x:c r="M544" s="601"/>
      <x:c r="N544" s="634"/>
    </x:row>
    <x:row r="545">
      <x:c r="A545" s="628"/>
      <x:c r="B545" s="628"/>
      <x:c r="C545" s="628"/>
      <x:c r="D545" s="630"/>
      <x:c r="E545" s="628"/>
      <x:c r="F545" s="628"/>
      <x:c r="G545" s="628"/>
      <x:c r="H545" s="628"/>
      <x:c r="I545" s="628"/>
      <x:c r="J545" s="632"/>
      <x:c r="K545" s="601"/>
      <x:c r="L545" s="601"/>
      <x:c r="M545" s="601"/>
      <x:c r="N545" s="634"/>
    </x:row>
    <x:row r="546">
      <x:c r="A546" s="628"/>
      <x:c r="B546" s="628"/>
      <x:c r="C546" s="628"/>
      <x:c r="D546" s="630"/>
      <x:c r="E546" s="628"/>
      <x:c r="F546" s="628"/>
      <x:c r="G546" s="628"/>
      <x:c r="H546" s="628"/>
      <x:c r="I546" s="628"/>
      <x:c r="J546" s="632"/>
      <x:c r="K546" s="601"/>
      <x:c r="L546" s="601"/>
      <x:c r="M546" s="601"/>
      <x:c r="N546" s="634"/>
    </x:row>
    <x:row r="547">
      <x:c r="A547" s="628"/>
      <x:c r="B547" s="628"/>
      <x:c r="C547" s="628"/>
      <x:c r="D547" s="630"/>
      <x:c r="E547" s="628"/>
      <x:c r="F547" s="628"/>
      <x:c r="G547" s="628"/>
      <x:c r="H547" s="628"/>
      <x:c r="I547" s="628"/>
      <x:c r="J547" s="632"/>
      <x:c r="K547" s="601"/>
      <x:c r="L547" s="601"/>
      <x:c r="M547" s="601"/>
      <x:c r="N547" s="634"/>
    </x:row>
    <x:row r="548">
      <x:c r="A548" s="628"/>
      <x:c r="B548" s="628"/>
      <x:c r="C548" s="628"/>
      <x:c r="D548" s="630"/>
      <x:c r="E548" s="628"/>
      <x:c r="F548" s="628"/>
      <x:c r="G548" s="628"/>
      <x:c r="H548" s="628"/>
      <x:c r="I548" s="628"/>
      <x:c r="J548" s="632"/>
      <x:c r="K548" s="601"/>
      <x:c r="L548" s="601"/>
      <x:c r="M548" s="601"/>
      <x:c r="N548" s="634"/>
    </x:row>
    <x:row r="549">
      <x:c r="A549" s="628"/>
      <x:c r="B549" s="628"/>
      <x:c r="C549" s="628"/>
      <x:c r="D549" s="630"/>
      <x:c r="E549" s="628"/>
      <x:c r="F549" s="628"/>
      <x:c r="G549" s="628"/>
      <x:c r="H549" s="628"/>
      <x:c r="I549" s="628"/>
      <x:c r="J549" s="632"/>
      <x:c r="K549" s="601"/>
      <x:c r="L549" s="601"/>
      <x:c r="M549" s="601"/>
      <x:c r="N549" s="634"/>
    </x:row>
    <x:row r="550">
      <x:c r="A550" s="628"/>
      <x:c r="B550" s="628"/>
      <x:c r="C550" s="628"/>
      <x:c r="D550" s="630"/>
      <x:c r="E550" s="628"/>
      <x:c r="F550" s="628"/>
      <x:c r="G550" s="628"/>
      <x:c r="H550" s="628"/>
      <x:c r="I550" s="628"/>
      <x:c r="J550" s="632"/>
      <x:c r="K550" s="601"/>
      <x:c r="L550" s="601"/>
      <x:c r="M550" s="601"/>
      <x:c r="N550" s="634"/>
    </x:row>
    <x:row r="551">
      <x:c r="A551" s="628"/>
      <x:c r="B551" s="628"/>
      <x:c r="C551" s="628"/>
      <x:c r="D551" s="630"/>
      <x:c r="E551" s="628"/>
      <x:c r="F551" s="628"/>
      <x:c r="G551" s="628"/>
      <x:c r="H551" s="628"/>
      <x:c r="I551" s="628"/>
      <x:c r="J551" s="632"/>
      <x:c r="K551" s="601"/>
      <x:c r="L551" s="601"/>
      <x:c r="M551" s="601"/>
      <x:c r="N551" s="634"/>
    </x:row>
    <x:row r="552">
      <x:c r="A552" s="628"/>
      <x:c r="B552" s="628"/>
      <x:c r="C552" s="628"/>
      <x:c r="D552" s="630"/>
      <x:c r="E552" s="628"/>
      <x:c r="F552" s="628"/>
      <x:c r="G552" s="628"/>
      <x:c r="H552" s="628"/>
      <x:c r="I552" s="628"/>
      <x:c r="J552" s="632"/>
      <x:c r="K552" s="601"/>
      <x:c r="L552" s="601"/>
      <x:c r="M552" s="601"/>
      <x:c r="N552" s="634"/>
    </x:row>
    <x:row r="553">
      <x:c r="A553" s="628"/>
      <x:c r="B553" s="628"/>
      <x:c r="C553" s="628"/>
      <x:c r="D553" s="630"/>
      <x:c r="E553" s="628"/>
      <x:c r="F553" s="628"/>
      <x:c r="G553" s="628"/>
      <x:c r="H553" s="628"/>
      <x:c r="I553" s="628"/>
      <x:c r="J553" s="632"/>
      <x:c r="K553" s="601"/>
      <x:c r="L553" s="601"/>
      <x:c r="M553" s="601"/>
      <x:c r="N553" s="634"/>
    </x:row>
    <x:row r="554">
      <x:c r="A554" s="628"/>
      <x:c r="B554" s="628"/>
      <x:c r="C554" s="628"/>
      <x:c r="D554" s="630"/>
      <x:c r="E554" s="628"/>
      <x:c r="F554" s="628"/>
      <x:c r="G554" s="628"/>
      <x:c r="H554" s="628"/>
      <x:c r="I554" s="628"/>
      <x:c r="J554" s="632"/>
      <x:c r="K554" s="601"/>
      <x:c r="L554" s="601"/>
      <x:c r="M554" s="601"/>
      <x:c r="N554" s="634"/>
    </x:row>
    <x:row r="555">
      <x:c r="A555" s="628"/>
      <x:c r="B555" s="628"/>
      <x:c r="C555" s="628"/>
      <x:c r="D555" s="630"/>
      <x:c r="E555" s="628"/>
      <x:c r="F555" s="628"/>
      <x:c r="G555" s="628"/>
      <x:c r="H555" s="628"/>
      <x:c r="I555" s="628"/>
      <x:c r="J555" s="632"/>
      <x:c r="K555" s="601"/>
      <x:c r="L555" s="601"/>
      <x:c r="M555" s="601"/>
      <x:c r="N555" s="634"/>
    </x:row>
    <x:row r="556">
      <x:c r="A556" s="628"/>
      <x:c r="B556" s="628"/>
      <x:c r="C556" s="628"/>
      <x:c r="D556" s="630"/>
      <x:c r="E556" s="628"/>
      <x:c r="F556" s="628"/>
      <x:c r="G556" s="628"/>
      <x:c r="H556" s="628"/>
      <x:c r="I556" s="628"/>
      <x:c r="J556" s="632"/>
      <x:c r="K556" s="601"/>
      <x:c r="L556" s="601"/>
      <x:c r="M556" s="601"/>
      <x:c r="N556" s="634"/>
    </x:row>
    <x:row r="557">
      <x:c r="A557" s="628"/>
      <x:c r="B557" s="628"/>
      <x:c r="C557" s="628"/>
      <x:c r="D557" s="630"/>
      <x:c r="E557" s="628"/>
      <x:c r="F557" s="628"/>
      <x:c r="G557" s="628"/>
      <x:c r="H557" s="628"/>
      <x:c r="I557" s="628"/>
      <x:c r="J557" s="632"/>
      <x:c r="K557" s="601"/>
      <x:c r="L557" s="601"/>
      <x:c r="M557" s="601"/>
      <x:c r="N557" s="634"/>
    </x:row>
    <x:row r="558">
      <x:c r="A558" s="628"/>
      <x:c r="B558" s="628"/>
      <x:c r="C558" s="628"/>
      <x:c r="D558" s="630"/>
      <x:c r="E558" s="628"/>
      <x:c r="F558" s="628"/>
      <x:c r="G558" s="628"/>
      <x:c r="H558" s="628"/>
      <x:c r="I558" s="628"/>
      <x:c r="J558" s="632"/>
      <x:c r="K558" s="601"/>
      <x:c r="L558" s="601"/>
      <x:c r="M558" s="601"/>
      <x:c r="N558" s="634"/>
    </x:row>
    <x:row r="559">
      <x:c r="A559" s="628"/>
      <x:c r="B559" s="628"/>
      <x:c r="C559" s="628"/>
      <x:c r="D559" s="630"/>
      <x:c r="E559" s="628"/>
      <x:c r="F559" s="628"/>
      <x:c r="G559" s="628"/>
      <x:c r="H559" s="628"/>
      <x:c r="I559" s="628"/>
      <x:c r="J559" s="632"/>
      <x:c r="K559" s="601"/>
      <x:c r="L559" s="601"/>
      <x:c r="M559" s="601"/>
      <x:c r="N559" s="634"/>
    </x:row>
    <x:row r="560">
      <x:c r="A560" s="628"/>
      <x:c r="B560" s="628"/>
      <x:c r="C560" s="628"/>
      <x:c r="D560" s="630"/>
      <x:c r="E560" s="628"/>
      <x:c r="F560" s="628"/>
      <x:c r="G560" s="628"/>
      <x:c r="H560" s="628"/>
      <x:c r="I560" s="628"/>
      <x:c r="J560" s="632"/>
      <x:c r="K560" s="601"/>
      <x:c r="L560" s="601"/>
      <x:c r="M560" s="601"/>
      <x:c r="N560" s="634"/>
    </x:row>
    <x:row r="561">
      <x:c r="A561" s="628"/>
      <x:c r="B561" s="628"/>
      <x:c r="C561" s="628"/>
      <x:c r="D561" s="630"/>
      <x:c r="E561" s="628"/>
      <x:c r="F561" s="628"/>
      <x:c r="G561" s="628"/>
      <x:c r="H561" s="628"/>
      <x:c r="I561" s="628"/>
      <x:c r="J561" s="632"/>
      <x:c r="K561" s="601"/>
      <x:c r="L561" s="601"/>
      <x:c r="M561" s="601"/>
      <x:c r="N561" s="634"/>
    </x:row>
    <x:row r="562">
      <x:c r="A562" s="628"/>
      <x:c r="B562" s="628"/>
      <x:c r="C562" s="628"/>
      <x:c r="D562" s="630"/>
      <x:c r="E562" s="628"/>
      <x:c r="F562" s="628"/>
      <x:c r="G562" s="628"/>
      <x:c r="H562" s="628"/>
      <x:c r="I562" s="628"/>
      <x:c r="J562" s="632"/>
      <x:c r="K562" s="601"/>
      <x:c r="L562" s="601"/>
      <x:c r="M562" s="601"/>
      <x:c r="N562" s="634"/>
    </x:row>
    <x:row r="563">
      <x:c r="A563" s="628"/>
      <x:c r="B563" s="628"/>
      <x:c r="C563" s="628"/>
      <x:c r="D563" s="630"/>
      <x:c r="E563" s="628"/>
      <x:c r="F563" s="628"/>
      <x:c r="G563" s="628"/>
      <x:c r="H563" s="628"/>
      <x:c r="I563" s="628"/>
      <x:c r="J563" s="632"/>
      <x:c r="K563" s="601"/>
      <x:c r="L563" s="601"/>
      <x:c r="M563" s="601"/>
      <x:c r="N563" s="634"/>
    </x:row>
    <x:row r="564">
      <x:c r="A564" s="628"/>
      <x:c r="B564" s="628"/>
      <x:c r="C564" s="628"/>
      <x:c r="D564" s="630"/>
      <x:c r="E564" s="628"/>
      <x:c r="F564" s="628"/>
      <x:c r="G564" s="628"/>
      <x:c r="H564" s="628"/>
      <x:c r="I564" s="628"/>
      <x:c r="J564" s="632"/>
      <x:c r="K564" s="601"/>
      <x:c r="L564" s="601"/>
      <x:c r="M564" s="601"/>
      <x:c r="N564" s="634"/>
    </x:row>
    <x:row r="565">
      <x:c r="A565" s="628"/>
      <x:c r="B565" s="628"/>
      <x:c r="C565" s="628"/>
      <x:c r="D565" s="630"/>
      <x:c r="E565" s="628"/>
      <x:c r="F565" s="628"/>
      <x:c r="G565" s="628"/>
      <x:c r="H565" s="628"/>
      <x:c r="I565" s="628"/>
      <x:c r="J565" s="632"/>
      <x:c r="K565" s="601"/>
      <x:c r="L565" s="601"/>
      <x:c r="M565" s="601"/>
      <x:c r="N565" s="634"/>
    </x:row>
    <x:row r="566">
      <x:c r="A566" s="628"/>
      <x:c r="B566" s="628"/>
      <x:c r="C566" s="628"/>
      <x:c r="D566" s="630"/>
      <x:c r="E566" s="628"/>
      <x:c r="F566" s="628"/>
      <x:c r="G566" s="628"/>
      <x:c r="H566" s="628"/>
      <x:c r="I566" s="628"/>
      <x:c r="J566" s="632"/>
      <x:c r="K566" s="601"/>
      <x:c r="L566" s="601"/>
      <x:c r="M566" s="601"/>
      <x:c r="N566" s="634"/>
    </x:row>
    <x:row r="567">
      <x:c r="A567" s="628"/>
      <x:c r="B567" s="628"/>
      <x:c r="C567" s="628"/>
      <x:c r="D567" s="630"/>
      <x:c r="E567" s="628"/>
      <x:c r="F567" s="628"/>
      <x:c r="G567" s="628"/>
      <x:c r="H567" s="628"/>
      <x:c r="I567" s="628"/>
      <x:c r="J567" s="632"/>
      <x:c r="K567" s="601"/>
      <x:c r="L567" s="601"/>
      <x:c r="M567" s="601"/>
      <x:c r="N567" s="634"/>
    </x:row>
    <x:row r="568">
      <x:c r="A568" s="628"/>
      <x:c r="B568" s="628"/>
      <x:c r="C568" s="628"/>
      <x:c r="D568" s="630"/>
      <x:c r="E568" s="628"/>
      <x:c r="F568" s="628"/>
      <x:c r="G568" s="628"/>
      <x:c r="H568" s="628"/>
      <x:c r="I568" s="628"/>
      <x:c r="J568" s="632"/>
      <x:c r="K568" s="601"/>
      <x:c r="L568" s="601"/>
      <x:c r="M568" s="601"/>
      <x:c r="N568" s="634"/>
    </x:row>
    <x:row r="569">
      <x:c r="A569" s="628"/>
      <x:c r="B569" s="628"/>
      <x:c r="C569" s="628"/>
      <x:c r="D569" s="630"/>
      <x:c r="E569" s="628"/>
      <x:c r="F569" s="628"/>
      <x:c r="G569" s="628"/>
      <x:c r="H569" s="628"/>
      <x:c r="I569" s="628"/>
      <x:c r="J569" s="632"/>
      <x:c r="K569" s="601"/>
      <x:c r="L569" s="601"/>
      <x:c r="M569" s="601"/>
      <x:c r="N569" s="634"/>
    </x:row>
    <x:row r="570">
      <x:c r="A570" s="628"/>
      <x:c r="B570" s="628"/>
      <x:c r="C570" s="628"/>
      <x:c r="D570" s="630"/>
      <x:c r="E570" s="628"/>
      <x:c r="F570" s="628"/>
      <x:c r="G570" s="628"/>
      <x:c r="H570" s="628"/>
      <x:c r="I570" s="628"/>
      <x:c r="J570" s="632"/>
      <x:c r="K570" s="601"/>
      <x:c r="L570" s="601"/>
      <x:c r="M570" s="601"/>
      <x:c r="N570" s="634"/>
    </x:row>
    <x:row r="571">
      <x:c r="A571" s="628"/>
      <x:c r="B571" s="628"/>
      <x:c r="C571" s="628"/>
      <x:c r="D571" s="630"/>
      <x:c r="E571" s="628"/>
      <x:c r="F571" s="628"/>
      <x:c r="G571" s="628"/>
      <x:c r="H571" s="628"/>
      <x:c r="I571" s="628"/>
      <x:c r="J571" s="632"/>
      <x:c r="K571" s="601"/>
      <x:c r="L571" s="601"/>
      <x:c r="M571" s="601"/>
      <x:c r="N571" s="634"/>
    </x:row>
    <x:row r="572">
      <x:c r="A572" s="628"/>
      <x:c r="B572" s="628"/>
      <x:c r="C572" s="628"/>
      <x:c r="D572" s="630"/>
      <x:c r="E572" s="628"/>
      <x:c r="F572" s="628"/>
      <x:c r="G572" s="628"/>
      <x:c r="H572" s="628"/>
      <x:c r="I572" s="628"/>
      <x:c r="J572" s="632"/>
      <x:c r="K572" s="601"/>
      <x:c r="L572" s="601"/>
      <x:c r="M572" s="601"/>
      <x:c r="N572" s="634"/>
    </x:row>
    <x:row r="573">
      <x:c r="A573" s="628"/>
      <x:c r="B573" s="628"/>
      <x:c r="C573" s="628"/>
      <x:c r="D573" s="630"/>
      <x:c r="E573" s="628"/>
      <x:c r="F573" s="628"/>
      <x:c r="G573" s="628"/>
      <x:c r="H573" s="628"/>
      <x:c r="I573" s="628"/>
      <x:c r="J573" s="632"/>
      <x:c r="K573" s="601"/>
      <x:c r="L573" s="601"/>
      <x:c r="M573" s="601"/>
      <x:c r="N573" s="634"/>
    </x:row>
    <x:row r="574">
      <x:c r="A574" s="628"/>
      <x:c r="B574" s="628"/>
      <x:c r="C574" s="628"/>
      <x:c r="D574" s="630"/>
      <x:c r="E574" s="628"/>
      <x:c r="F574" s="628"/>
      <x:c r="G574" s="628"/>
      <x:c r="H574" s="628"/>
      <x:c r="I574" s="628"/>
      <x:c r="J574" s="632"/>
      <x:c r="K574" s="601"/>
      <x:c r="L574" s="601"/>
      <x:c r="M574" s="601"/>
      <x:c r="N574" s="634"/>
    </x:row>
    <x:row r="575">
      <x:c r="A575" s="628"/>
      <x:c r="B575" s="628"/>
      <x:c r="C575" s="628"/>
      <x:c r="D575" s="630"/>
      <x:c r="E575" s="628"/>
      <x:c r="F575" s="628"/>
      <x:c r="G575" s="628"/>
      <x:c r="H575" s="628"/>
      <x:c r="I575" s="628"/>
      <x:c r="J575" s="632"/>
      <x:c r="K575" s="601"/>
      <x:c r="L575" s="601"/>
      <x:c r="M575" s="601"/>
      <x:c r="N575" s="634"/>
    </x:row>
    <x:row r="576">
      <x:c r="A576" s="628"/>
      <x:c r="B576" s="628"/>
      <x:c r="C576" s="628"/>
      <x:c r="D576" s="630"/>
      <x:c r="E576" s="628"/>
      <x:c r="F576" s="628"/>
      <x:c r="G576" s="628"/>
      <x:c r="H576" s="628"/>
      <x:c r="I576" s="628"/>
      <x:c r="J576" s="632"/>
      <x:c r="K576" s="601"/>
      <x:c r="L576" s="601"/>
      <x:c r="M576" s="601"/>
      <x:c r="N576" s="634"/>
    </x:row>
    <x:row r="577">
      <x:c r="A577" s="628"/>
      <x:c r="B577" s="628"/>
      <x:c r="C577" s="628"/>
      <x:c r="D577" s="630"/>
      <x:c r="E577" s="628"/>
      <x:c r="F577" s="628"/>
      <x:c r="G577" s="628"/>
      <x:c r="H577" s="628"/>
      <x:c r="I577" s="628"/>
      <x:c r="J577" s="632"/>
      <x:c r="K577" s="601"/>
      <x:c r="L577" s="601"/>
      <x:c r="M577" s="601"/>
      <x:c r="N577" s="634"/>
    </x:row>
    <x:row r="578">
      <x:c r="A578" s="628"/>
      <x:c r="B578" s="628"/>
      <x:c r="C578" s="628"/>
      <x:c r="D578" s="630"/>
      <x:c r="E578" s="628"/>
      <x:c r="F578" s="628"/>
      <x:c r="G578" s="628"/>
      <x:c r="H578" s="628"/>
      <x:c r="I578" s="628"/>
      <x:c r="J578" s="632"/>
      <x:c r="K578" s="601"/>
      <x:c r="L578" s="601"/>
      <x:c r="M578" s="601"/>
      <x:c r="N578" s="634"/>
    </x:row>
    <x:row r="579">
      <x:c r="A579" s="628"/>
      <x:c r="B579" s="628"/>
      <x:c r="C579" s="628"/>
      <x:c r="D579" s="630"/>
      <x:c r="E579" s="628"/>
      <x:c r="F579" s="628"/>
      <x:c r="G579" s="628"/>
      <x:c r="H579" s="628"/>
      <x:c r="I579" s="628"/>
      <x:c r="J579" s="632"/>
      <x:c r="K579" s="601"/>
      <x:c r="L579" s="601"/>
      <x:c r="M579" s="601"/>
      <x:c r="N579" s="634"/>
    </x:row>
    <x:row r="580">
      <x:c r="A580" s="628"/>
      <x:c r="B580" s="628"/>
      <x:c r="C580" s="628"/>
      <x:c r="D580" s="630"/>
      <x:c r="E580" s="628"/>
      <x:c r="F580" s="628"/>
      <x:c r="G580" s="628"/>
      <x:c r="H580" s="628"/>
      <x:c r="I580" s="628"/>
      <x:c r="J580" s="632"/>
      <x:c r="K580" s="601"/>
      <x:c r="L580" s="601"/>
      <x:c r="M580" s="601"/>
      <x:c r="N580" s="634"/>
    </x:row>
    <x:row r="581">
      <x:c r="A581" s="628"/>
      <x:c r="B581" s="628"/>
      <x:c r="C581" s="628"/>
      <x:c r="D581" s="630"/>
      <x:c r="E581" s="628"/>
      <x:c r="F581" s="628"/>
      <x:c r="G581" s="628"/>
      <x:c r="H581" s="628"/>
      <x:c r="I581" s="628"/>
      <x:c r="J581" s="632"/>
      <x:c r="K581" s="601"/>
      <x:c r="L581" s="601"/>
      <x:c r="M581" s="601"/>
      <x:c r="N581" s="634"/>
    </x:row>
    <x:row r="582">
      <x:c r="A582" s="628"/>
      <x:c r="B582" s="628"/>
      <x:c r="C582" s="628"/>
      <x:c r="D582" s="630"/>
      <x:c r="E582" s="628"/>
      <x:c r="F582" s="628"/>
      <x:c r="G582" s="628"/>
      <x:c r="H582" s="628"/>
      <x:c r="I582" s="628"/>
      <x:c r="J582" s="632"/>
      <x:c r="K582" s="601"/>
      <x:c r="L582" s="601"/>
      <x:c r="M582" s="601"/>
      <x:c r="N582" s="634"/>
    </x:row>
    <x:row r="583">
      <x:c r="A583" s="628"/>
      <x:c r="B583" s="628"/>
      <x:c r="C583" s="628"/>
      <x:c r="D583" s="630"/>
      <x:c r="E583" s="628"/>
      <x:c r="F583" s="628"/>
      <x:c r="G583" s="628"/>
      <x:c r="H583" s="628"/>
      <x:c r="I583" s="628"/>
      <x:c r="J583" s="632"/>
      <x:c r="K583" s="601"/>
      <x:c r="L583" s="601"/>
      <x:c r="M583" s="601"/>
      <x:c r="N583" s="634"/>
    </x:row>
    <x:row r="584">
      <x:c r="A584" s="628"/>
      <x:c r="B584" s="628"/>
      <x:c r="C584" s="628"/>
      <x:c r="D584" s="630"/>
      <x:c r="E584" s="628"/>
      <x:c r="F584" s="628"/>
      <x:c r="G584" s="628"/>
      <x:c r="H584" s="628"/>
      <x:c r="I584" s="628"/>
      <x:c r="J584" s="632"/>
      <x:c r="K584" s="601"/>
      <x:c r="L584" s="601"/>
      <x:c r="M584" s="601"/>
      <x:c r="N584" s="634"/>
    </x:row>
    <x:row r="585">
      <x:c r="A585" s="628"/>
      <x:c r="B585" s="628"/>
      <x:c r="C585" s="628"/>
      <x:c r="D585" s="630"/>
      <x:c r="E585" s="628"/>
      <x:c r="F585" s="628"/>
      <x:c r="G585" s="628"/>
      <x:c r="H585" s="628"/>
      <x:c r="I585" s="628"/>
      <x:c r="J585" s="632"/>
      <x:c r="K585" s="601"/>
      <x:c r="L585" s="601"/>
      <x:c r="M585" s="601"/>
      <x:c r="N585" s="634"/>
    </x:row>
    <x:row r="586">
      <x:c r="A586" s="628"/>
      <x:c r="B586" s="628"/>
      <x:c r="C586" s="628"/>
      <x:c r="D586" s="630"/>
      <x:c r="E586" s="628"/>
      <x:c r="F586" s="628"/>
      <x:c r="G586" s="628"/>
      <x:c r="H586" s="628"/>
      <x:c r="I586" s="628"/>
      <x:c r="J586" s="632"/>
      <x:c r="K586" s="601"/>
      <x:c r="L586" s="601"/>
      <x:c r="M586" s="601"/>
      <x:c r="N586" s="634"/>
    </x:row>
    <x:row r="587">
      <x:c r="A587" s="628"/>
      <x:c r="B587" s="628"/>
      <x:c r="C587" s="628"/>
      <x:c r="D587" s="630"/>
      <x:c r="E587" s="628"/>
      <x:c r="F587" s="628"/>
      <x:c r="G587" s="628"/>
      <x:c r="H587" s="628"/>
      <x:c r="I587" s="628"/>
      <x:c r="J587" s="632"/>
      <x:c r="K587" s="601"/>
      <x:c r="L587" s="601"/>
      <x:c r="M587" s="601"/>
      <x:c r="N587" s="634"/>
    </x:row>
    <x:row r="588">
      <x:c r="A588" s="628"/>
      <x:c r="B588" s="628"/>
      <x:c r="C588" s="628"/>
      <x:c r="D588" s="630"/>
      <x:c r="E588" s="628"/>
      <x:c r="F588" s="628"/>
      <x:c r="G588" s="628"/>
      <x:c r="H588" s="628"/>
      <x:c r="I588" s="628"/>
      <x:c r="J588" s="632"/>
      <x:c r="K588" s="601"/>
      <x:c r="L588" s="601"/>
      <x:c r="M588" s="601"/>
      <x:c r="N588" s="634"/>
    </x:row>
    <x:row r="589">
      <x:c r="A589" s="628"/>
      <x:c r="B589" s="628"/>
      <x:c r="C589" s="628"/>
      <x:c r="D589" s="630"/>
      <x:c r="E589" s="628"/>
      <x:c r="F589" s="628"/>
      <x:c r="G589" s="628"/>
      <x:c r="H589" s="628"/>
      <x:c r="I589" s="628"/>
      <x:c r="J589" s="632"/>
      <x:c r="K589" s="601"/>
      <x:c r="L589" s="601"/>
      <x:c r="M589" s="601"/>
      <x:c r="N589" s="634"/>
    </x:row>
    <x:row r="590">
      <x:c r="A590" s="628"/>
      <x:c r="B590" s="628"/>
      <x:c r="C590" s="628"/>
      <x:c r="D590" s="630"/>
      <x:c r="E590" s="628"/>
      <x:c r="F590" s="628"/>
      <x:c r="G590" s="628"/>
      <x:c r="H590" s="628"/>
      <x:c r="I590" s="628"/>
      <x:c r="J590" s="632"/>
      <x:c r="K590" s="601"/>
      <x:c r="L590" s="601"/>
      <x:c r="M590" s="601"/>
      <x:c r="N590" s="634"/>
    </x:row>
    <x:row r="591">
      <x:c r="A591" s="628"/>
      <x:c r="B591" s="628"/>
      <x:c r="C591" s="628"/>
      <x:c r="D591" s="630"/>
      <x:c r="E591" s="628"/>
      <x:c r="F591" s="628"/>
      <x:c r="G591" s="628"/>
      <x:c r="H591" s="628"/>
      <x:c r="I591" s="628"/>
      <x:c r="J591" s="632"/>
      <x:c r="K591" s="601"/>
      <x:c r="L591" s="601"/>
      <x:c r="M591" s="601"/>
      <x:c r="N591" s="634"/>
    </x:row>
    <x:row r="592">
      <x:c r="A592" s="628"/>
      <x:c r="B592" s="628"/>
      <x:c r="C592" s="628"/>
      <x:c r="D592" s="630"/>
      <x:c r="E592" s="628"/>
      <x:c r="F592" s="628"/>
      <x:c r="G592" s="628"/>
      <x:c r="H592" s="628"/>
      <x:c r="I592" s="628"/>
      <x:c r="J592" s="632"/>
      <x:c r="K592" s="601"/>
      <x:c r="L592" s="601"/>
      <x:c r="M592" s="601"/>
      <x:c r="N592" s="634"/>
    </x:row>
    <x:row r="593">
      <x:c r="A593" s="628"/>
      <x:c r="B593" s="628"/>
      <x:c r="C593" s="628"/>
      <x:c r="D593" s="630"/>
      <x:c r="E593" s="628"/>
      <x:c r="F593" s="628"/>
      <x:c r="G593" s="628"/>
      <x:c r="H593" s="628"/>
      <x:c r="I593" s="628"/>
      <x:c r="J593" s="632"/>
      <x:c r="K593" s="601"/>
      <x:c r="L593" s="601"/>
      <x:c r="M593" s="601"/>
      <x:c r="N593" s="634"/>
    </x:row>
    <x:row r="594">
      <x:c r="A594" s="628"/>
      <x:c r="B594" s="628"/>
      <x:c r="C594" s="628"/>
      <x:c r="D594" s="630"/>
      <x:c r="E594" s="628"/>
      <x:c r="F594" s="628"/>
      <x:c r="G594" s="628"/>
      <x:c r="H594" s="628"/>
      <x:c r="I594" s="628"/>
      <x:c r="J594" s="632"/>
      <x:c r="K594" s="601"/>
      <x:c r="L594" s="601"/>
      <x:c r="M594" s="601"/>
      <x:c r="N594" s="634"/>
    </x:row>
    <x:row r="595">
      <x:c r="A595" s="628"/>
      <x:c r="B595" s="628"/>
      <x:c r="C595" s="628"/>
      <x:c r="D595" s="630"/>
      <x:c r="E595" s="628"/>
      <x:c r="F595" s="628"/>
      <x:c r="G595" s="628"/>
      <x:c r="H595" s="628"/>
      <x:c r="I595" s="628"/>
      <x:c r="J595" s="632"/>
      <x:c r="K595" s="601"/>
      <x:c r="L595" s="601"/>
      <x:c r="M595" s="601"/>
      <x:c r="N595" s="634"/>
    </x:row>
    <x:row r="596">
      <x:c r="A596" s="628"/>
      <x:c r="B596" s="628"/>
      <x:c r="C596" s="628"/>
      <x:c r="D596" s="630"/>
      <x:c r="E596" s="628"/>
      <x:c r="F596" s="628"/>
      <x:c r="G596" s="628"/>
      <x:c r="H596" s="628"/>
      <x:c r="I596" s="628"/>
      <x:c r="J596" s="632"/>
      <x:c r="K596" s="601"/>
      <x:c r="L596" s="601"/>
      <x:c r="M596" s="601"/>
      <x:c r="N596" s="634"/>
    </x:row>
    <x:row r="597">
      <x:c r="A597" s="628"/>
      <x:c r="B597" s="628"/>
      <x:c r="C597" s="628"/>
      <x:c r="D597" s="630"/>
      <x:c r="E597" s="628"/>
      <x:c r="F597" s="628"/>
      <x:c r="G597" s="628"/>
      <x:c r="H597" s="628"/>
      <x:c r="I597" s="628"/>
      <x:c r="J597" s="632"/>
      <x:c r="K597" s="601"/>
      <x:c r="L597" s="601"/>
      <x:c r="M597" s="601"/>
      <x:c r="N597" s="634"/>
    </x:row>
    <x:row r="598">
      <x:c r="A598" s="628"/>
      <x:c r="B598" s="628"/>
      <x:c r="C598" s="628"/>
      <x:c r="D598" s="630"/>
      <x:c r="E598" s="628"/>
      <x:c r="F598" s="628"/>
      <x:c r="G598" s="628"/>
      <x:c r="H598" s="628"/>
      <x:c r="I598" s="628"/>
      <x:c r="J598" s="632"/>
      <x:c r="K598" s="601"/>
      <x:c r="L598" s="601"/>
      <x:c r="M598" s="601"/>
      <x:c r="N598" s="634"/>
    </x:row>
    <x:row r="599">
      <x:c r="A599" s="628"/>
      <x:c r="B599" s="628"/>
      <x:c r="C599" s="628"/>
      <x:c r="D599" s="630"/>
      <x:c r="E599" s="628"/>
      <x:c r="F599" s="628"/>
      <x:c r="G599" s="628"/>
      <x:c r="H599" s="628"/>
      <x:c r="I599" s="628"/>
      <x:c r="J599" s="632"/>
      <x:c r="K599" s="601"/>
      <x:c r="L599" s="601"/>
      <x:c r="M599" s="601"/>
      <x:c r="N599" s="634"/>
    </x:row>
    <x:row r="600">
      <x:c r="A600" s="628"/>
      <x:c r="B600" s="628"/>
      <x:c r="C600" s="628"/>
      <x:c r="D600" s="630"/>
      <x:c r="E600" s="628"/>
      <x:c r="F600" s="628"/>
      <x:c r="G600" s="628"/>
      <x:c r="H600" s="628"/>
      <x:c r="I600" s="628"/>
      <x:c r="J600" s="632"/>
      <x:c r="K600" s="601"/>
      <x:c r="L600" s="601"/>
      <x:c r="M600" s="601"/>
      <x:c r="N600" s="634"/>
    </x:row>
    <x:row r="601">
      <x:c r="A601" s="628"/>
      <x:c r="B601" s="628"/>
      <x:c r="C601" s="628"/>
      <x:c r="D601" s="630"/>
      <x:c r="E601" s="628"/>
      <x:c r="F601" s="628"/>
      <x:c r="G601" s="628"/>
      <x:c r="H601" s="628"/>
      <x:c r="I601" s="628"/>
      <x:c r="J601" s="632"/>
      <x:c r="K601" s="601"/>
      <x:c r="L601" s="601"/>
      <x:c r="M601" s="601"/>
      <x:c r="N601" s="634"/>
    </x:row>
    <x:row r="602">
      <x:c r="A602" s="628"/>
      <x:c r="B602" s="628"/>
      <x:c r="C602" s="628"/>
      <x:c r="D602" s="630"/>
      <x:c r="E602" s="628"/>
      <x:c r="F602" s="628"/>
      <x:c r="G602" s="628"/>
      <x:c r="H602" s="628"/>
      <x:c r="I602" s="628"/>
      <x:c r="J602" s="632"/>
      <x:c r="K602" s="601"/>
      <x:c r="L602" s="601"/>
      <x:c r="M602" s="601"/>
      <x:c r="N602" s="634"/>
    </x:row>
    <x:row r="603">
      <x:c r="A603" s="628"/>
      <x:c r="B603" s="628"/>
      <x:c r="C603" s="628"/>
      <x:c r="D603" s="630"/>
      <x:c r="E603" s="628"/>
      <x:c r="F603" s="628"/>
      <x:c r="G603" s="628"/>
      <x:c r="H603" s="628"/>
      <x:c r="I603" s="628"/>
      <x:c r="J603" s="632"/>
      <x:c r="K603" s="601"/>
      <x:c r="L603" s="601"/>
      <x:c r="M603" s="601"/>
      <x:c r="N603" s="634"/>
    </x:row>
    <x:row r="604">
      <x:c r="A604" s="628"/>
      <x:c r="B604" s="628"/>
      <x:c r="C604" s="628"/>
      <x:c r="D604" s="630"/>
      <x:c r="E604" s="628"/>
      <x:c r="F604" s="628"/>
      <x:c r="G604" s="628"/>
      <x:c r="H604" s="628"/>
      <x:c r="I604" s="628"/>
      <x:c r="J604" s="632"/>
      <x:c r="K604" s="601"/>
      <x:c r="L604" s="601"/>
      <x:c r="M604" s="601"/>
      <x:c r="N604" s="634"/>
    </x:row>
    <x:row r="605">
      <x:c r="A605" s="628"/>
      <x:c r="B605" s="628"/>
      <x:c r="C605" s="628"/>
      <x:c r="D605" s="630"/>
      <x:c r="E605" s="628"/>
      <x:c r="F605" s="628"/>
      <x:c r="G605" s="628"/>
      <x:c r="H605" s="628"/>
      <x:c r="I605" s="628"/>
      <x:c r="J605" s="632"/>
      <x:c r="K605" s="601"/>
      <x:c r="L605" s="601"/>
      <x:c r="M605" s="601"/>
      <x:c r="N605" s="634"/>
    </x:row>
    <x:row r="606">
      <x:c r="A606" s="628"/>
      <x:c r="B606" s="628"/>
      <x:c r="C606" s="628"/>
      <x:c r="D606" s="630"/>
      <x:c r="E606" s="628"/>
      <x:c r="F606" s="628"/>
      <x:c r="G606" s="628"/>
      <x:c r="H606" s="628"/>
      <x:c r="I606" s="628"/>
      <x:c r="J606" s="632"/>
      <x:c r="K606" s="601"/>
      <x:c r="L606" s="601"/>
      <x:c r="M606" s="601"/>
      <x:c r="N606" s="634"/>
    </x:row>
    <x:row r="607">
      <x:c r="A607" s="628"/>
      <x:c r="B607" s="628"/>
      <x:c r="C607" s="628"/>
      <x:c r="D607" s="630"/>
      <x:c r="E607" s="628"/>
      <x:c r="F607" s="628"/>
      <x:c r="G607" s="628"/>
      <x:c r="H607" s="628"/>
      <x:c r="I607" s="628"/>
      <x:c r="J607" s="632"/>
      <x:c r="K607" s="601"/>
      <x:c r="L607" s="601"/>
      <x:c r="M607" s="601"/>
      <x:c r="N607" s="634"/>
    </x:row>
    <x:row r="608">
      <x:c r="A608" s="628"/>
      <x:c r="B608" s="628"/>
      <x:c r="C608" s="628"/>
      <x:c r="D608" s="630"/>
      <x:c r="E608" s="628"/>
      <x:c r="F608" s="628"/>
      <x:c r="G608" s="628"/>
      <x:c r="H608" s="628"/>
      <x:c r="I608" s="628"/>
      <x:c r="J608" s="632"/>
      <x:c r="K608" s="601"/>
      <x:c r="L608" s="601"/>
      <x:c r="M608" s="601"/>
      <x:c r="N608" s="634"/>
    </x:row>
    <x:row r="609">
      <x:c r="A609" s="628"/>
      <x:c r="B609" s="628"/>
      <x:c r="C609" s="628"/>
      <x:c r="D609" s="630"/>
      <x:c r="E609" s="628"/>
      <x:c r="F609" s="628"/>
      <x:c r="G609" s="628"/>
      <x:c r="H609" s="628"/>
      <x:c r="I609" s="628"/>
      <x:c r="J609" s="632"/>
      <x:c r="K609" s="601"/>
      <x:c r="L609" s="601"/>
      <x:c r="M609" s="601"/>
      <x:c r="N609" s="634"/>
    </x:row>
    <x:row r="610">
      <x:c r="A610" s="628"/>
      <x:c r="B610" s="628"/>
      <x:c r="C610" s="628"/>
      <x:c r="D610" s="630"/>
      <x:c r="E610" s="628"/>
      <x:c r="F610" s="628"/>
      <x:c r="G610" s="628"/>
      <x:c r="H610" s="628"/>
      <x:c r="I610" s="628"/>
      <x:c r="J610" s="632"/>
      <x:c r="K610" s="601"/>
      <x:c r="L610" s="601"/>
      <x:c r="M610" s="601"/>
      <x:c r="N610" s="634"/>
    </x:row>
    <x:row r="611">
      <x:c r="A611" s="628"/>
      <x:c r="B611" s="628"/>
      <x:c r="C611" s="628"/>
      <x:c r="D611" s="630"/>
      <x:c r="E611" s="628"/>
      <x:c r="F611" s="628"/>
      <x:c r="G611" s="628"/>
      <x:c r="H611" s="628"/>
      <x:c r="I611" s="628"/>
      <x:c r="J611" s="632"/>
      <x:c r="K611" s="601"/>
      <x:c r="L611" s="601"/>
      <x:c r="M611" s="601"/>
      <x:c r="N611" s="634"/>
    </x:row>
    <x:row r="612">
      <x:c r="A612" s="628"/>
      <x:c r="B612" s="628"/>
      <x:c r="C612" s="628"/>
      <x:c r="D612" s="630"/>
      <x:c r="E612" s="628"/>
      <x:c r="F612" s="628"/>
      <x:c r="G612" s="628"/>
      <x:c r="H612" s="628"/>
      <x:c r="I612" s="628"/>
      <x:c r="J612" s="632"/>
      <x:c r="K612" s="601"/>
      <x:c r="L612" s="601"/>
      <x:c r="M612" s="601"/>
      <x:c r="N612" s="634"/>
    </x:row>
    <x:row r="613">
      <x:c r="A613" s="628"/>
      <x:c r="B613" s="628"/>
      <x:c r="C613" s="628"/>
      <x:c r="D613" s="630"/>
      <x:c r="E613" s="628"/>
      <x:c r="F613" s="628"/>
      <x:c r="G613" s="628"/>
      <x:c r="H613" s="628"/>
      <x:c r="I613" s="628"/>
      <x:c r="J613" s="632"/>
      <x:c r="K613" s="601"/>
      <x:c r="L613" s="601"/>
      <x:c r="M613" s="601"/>
      <x:c r="N613" s="634"/>
    </x:row>
    <x:row r="614">
      <x:c r="A614" s="628"/>
      <x:c r="B614" s="628"/>
      <x:c r="C614" s="628"/>
      <x:c r="D614" s="630"/>
      <x:c r="E614" s="628"/>
      <x:c r="F614" s="628"/>
      <x:c r="G614" s="628"/>
      <x:c r="H614" s="628"/>
      <x:c r="I614" s="628"/>
      <x:c r="J614" s="632"/>
      <x:c r="K614" s="601"/>
      <x:c r="L614" s="601"/>
      <x:c r="M614" s="601"/>
      <x:c r="N614" s="634"/>
    </x:row>
    <x:row r="615">
      <x:c r="A615" s="628"/>
      <x:c r="B615" s="628"/>
      <x:c r="C615" s="628"/>
      <x:c r="D615" s="630"/>
      <x:c r="E615" s="628"/>
      <x:c r="F615" s="628"/>
      <x:c r="G615" s="628"/>
      <x:c r="H615" s="628"/>
      <x:c r="I615" s="628"/>
      <x:c r="J615" s="632"/>
      <x:c r="K615" s="601"/>
      <x:c r="L615" s="601"/>
      <x:c r="M615" s="601"/>
      <x:c r="N615" s="634"/>
    </x:row>
    <x:row r="616">
      <x:c r="A616" s="628"/>
      <x:c r="B616" s="628"/>
      <x:c r="C616" s="628"/>
      <x:c r="D616" s="630"/>
      <x:c r="E616" s="628"/>
      <x:c r="F616" s="628"/>
      <x:c r="G616" s="628"/>
      <x:c r="H616" s="628"/>
      <x:c r="I616" s="628"/>
      <x:c r="J616" s="632"/>
      <x:c r="K616" s="601"/>
      <x:c r="L616" s="601"/>
      <x:c r="M616" s="601"/>
      <x:c r="N616" s="634"/>
    </x:row>
    <x:row r="617">
      <x:c r="A617" s="628"/>
      <x:c r="B617" s="628"/>
      <x:c r="C617" s="628"/>
      <x:c r="D617" s="630"/>
      <x:c r="E617" s="628"/>
      <x:c r="F617" s="628"/>
      <x:c r="G617" s="628"/>
      <x:c r="H617" s="628"/>
      <x:c r="I617" s="628"/>
      <x:c r="J617" s="632"/>
      <x:c r="K617" s="601"/>
      <x:c r="L617" s="601"/>
      <x:c r="M617" s="601"/>
      <x:c r="N617" s="634"/>
    </x:row>
    <x:row r="618">
      <x:c r="A618" s="628"/>
      <x:c r="B618" s="628"/>
      <x:c r="C618" s="628"/>
      <x:c r="D618" s="630"/>
      <x:c r="E618" s="628"/>
      <x:c r="F618" s="628"/>
      <x:c r="G618" s="628"/>
      <x:c r="H618" s="628"/>
      <x:c r="I618" s="628"/>
      <x:c r="J618" s="632"/>
      <x:c r="K618" s="601"/>
      <x:c r="L618" s="601"/>
      <x:c r="M618" s="601"/>
      <x:c r="N618" s="634"/>
    </x:row>
    <x:row r="619">
      <x:c r="A619" s="628"/>
      <x:c r="B619" s="628"/>
      <x:c r="C619" s="628"/>
      <x:c r="D619" s="630"/>
      <x:c r="E619" s="628"/>
      <x:c r="F619" s="628"/>
      <x:c r="G619" s="628"/>
      <x:c r="H619" s="628"/>
      <x:c r="I619" s="628"/>
      <x:c r="J619" s="632"/>
      <x:c r="K619" s="601"/>
      <x:c r="L619" s="601"/>
      <x:c r="M619" s="601"/>
      <x:c r="N619" s="634"/>
    </x:row>
    <x:row r="620">
      <x:c r="A620" s="628"/>
      <x:c r="B620" s="628"/>
      <x:c r="C620" s="628"/>
      <x:c r="D620" s="630"/>
      <x:c r="E620" s="628"/>
      <x:c r="F620" s="628"/>
      <x:c r="G620" s="628"/>
      <x:c r="H620" s="628"/>
      <x:c r="I620" s="628"/>
      <x:c r="J620" s="632"/>
      <x:c r="K620" s="601"/>
      <x:c r="L620" s="601"/>
      <x:c r="M620" s="601"/>
      <x:c r="N620" s="634"/>
    </x:row>
    <x:row r="621">
      <x:c r="A621" s="628"/>
      <x:c r="B621" s="628"/>
      <x:c r="C621" s="628"/>
      <x:c r="D621" s="630"/>
      <x:c r="E621" s="628"/>
      <x:c r="F621" s="628"/>
      <x:c r="G621" s="628"/>
      <x:c r="H621" s="628"/>
      <x:c r="I621" s="628"/>
      <x:c r="J621" s="632"/>
      <x:c r="K621" s="601"/>
      <x:c r="L621" s="601"/>
      <x:c r="M621" s="601"/>
      <x:c r="N621" s="634"/>
    </x:row>
    <x:row r="622">
      <x:c r="A622" s="628"/>
      <x:c r="B622" s="628"/>
      <x:c r="C622" s="628"/>
      <x:c r="D622" s="630"/>
      <x:c r="E622" s="628"/>
      <x:c r="F622" s="628"/>
      <x:c r="G622" s="628"/>
      <x:c r="H622" s="628"/>
      <x:c r="I622" s="628"/>
      <x:c r="J622" s="632"/>
      <x:c r="K622" s="601"/>
      <x:c r="L622" s="601"/>
      <x:c r="M622" s="601"/>
      <x:c r="N622" s="634"/>
    </x:row>
    <x:row r="623">
      <x:c r="A623" s="628"/>
      <x:c r="B623" s="628"/>
      <x:c r="C623" s="628"/>
      <x:c r="D623" s="630"/>
      <x:c r="E623" s="628"/>
      <x:c r="F623" s="628"/>
      <x:c r="G623" s="628"/>
      <x:c r="H623" s="628"/>
      <x:c r="I623" s="628"/>
      <x:c r="J623" s="632"/>
      <x:c r="K623" s="601"/>
      <x:c r="L623" s="601"/>
      <x:c r="M623" s="601"/>
      <x:c r="N623" s="634"/>
    </x:row>
    <x:row r="624">
      <x:c r="A624" s="628"/>
      <x:c r="B624" s="628"/>
      <x:c r="C624" s="628"/>
      <x:c r="D624" s="630"/>
      <x:c r="E624" s="628"/>
      <x:c r="F624" s="628"/>
      <x:c r="G624" s="628"/>
      <x:c r="H624" s="628"/>
      <x:c r="I624" s="628"/>
      <x:c r="J624" s="632"/>
      <x:c r="K624" s="601"/>
      <x:c r="L624" s="601"/>
      <x:c r="M624" s="601"/>
      <x:c r="N624" s="634"/>
    </x:row>
    <x:row r="625">
      <x:c r="A625" s="628"/>
      <x:c r="B625" s="628"/>
      <x:c r="C625" s="628"/>
      <x:c r="D625" s="630"/>
      <x:c r="E625" s="628"/>
      <x:c r="F625" s="628"/>
      <x:c r="G625" s="628"/>
      <x:c r="H625" s="628"/>
      <x:c r="I625" s="628"/>
      <x:c r="J625" s="632"/>
      <x:c r="K625" s="601"/>
      <x:c r="L625" s="601"/>
      <x:c r="M625" s="601"/>
      <x:c r="N625" s="634"/>
    </x:row>
    <x:row r="626">
      <x:c r="A626" s="628"/>
      <x:c r="B626" s="628"/>
      <x:c r="C626" s="628"/>
      <x:c r="D626" s="630"/>
      <x:c r="E626" s="628"/>
      <x:c r="F626" s="628"/>
      <x:c r="G626" s="628"/>
      <x:c r="H626" s="628"/>
      <x:c r="I626" s="628"/>
      <x:c r="J626" s="632"/>
      <x:c r="K626" s="601"/>
      <x:c r="L626" s="601"/>
      <x:c r="M626" s="601"/>
      <x:c r="N626" s="634"/>
    </x:row>
    <x:row r="627">
      <x:c r="A627" s="628"/>
      <x:c r="B627" s="628"/>
      <x:c r="C627" s="628"/>
      <x:c r="D627" s="630"/>
      <x:c r="E627" s="628"/>
      <x:c r="F627" s="628"/>
      <x:c r="G627" s="628"/>
      <x:c r="H627" s="628"/>
      <x:c r="I627" s="628"/>
      <x:c r="J627" s="632"/>
      <x:c r="K627" s="601"/>
      <x:c r="L627" s="601"/>
      <x:c r="M627" s="601"/>
      <x:c r="N627" s="634"/>
    </x:row>
    <x:row r="628">
      <x:c r="A628" s="628"/>
      <x:c r="B628" s="628"/>
      <x:c r="C628" s="628"/>
      <x:c r="D628" s="630"/>
      <x:c r="E628" s="628"/>
      <x:c r="F628" s="628"/>
      <x:c r="G628" s="628"/>
      <x:c r="H628" s="628"/>
      <x:c r="I628" s="628"/>
      <x:c r="J628" s="632"/>
      <x:c r="K628" s="601"/>
      <x:c r="L628" s="601"/>
      <x:c r="M628" s="601"/>
      <x:c r="N628" s="634"/>
    </x:row>
    <x:row r="629">
      <x:c r="A629" s="628"/>
      <x:c r="B629" s="628"/>
      <x:c r="C629" s="628"/>
      <x:c r="D629" s="630"/>
      <x:c r="E629" s="628"/>
      <x:c r="F629" s="628"/>
      <x:c r="G629" s="628"/>
      <x:c r="H629" s="628"/>
      <x:c r="I629" s="628"/>
      <x:c r="J629" s="632"/>
      <x:c r="K629" s="601"/>
      <x:c r="L629" s="601"/>
      <x:c r="M629" s="601"/>
      <x:c r="N629" s="634"/>
    </x:row>
    <x:row r="630">
      <x:c r="A630" s="628"/>
      <x:c r="B630" s="628"/>
      <x:c r="C630" s="628"/>
      <x:c r="D630" s="630"/>
      <x:c r="E630" s="628"/>
      <x:c r="F630" s="628"/>
      <x:c r="G630" s="628"/>
      <x:c r="H630" s="628"/>
      <x:c r="I630" s="628"/>
      <x:c r="J630" s="632"/>
      <x:c r="K630" s="601"/>
      <x:c r="L630" s="601"/>
      <x:c r="M630" s="601"/>
      <x:c r="N630" s="634"/>
    </x:row>
    <x:row r="631">
      <x:c r="A631" s="628"/>
      <x:c r="B631" s="628"/>
      <x:c r="C631" s="628"/>
      <x:c r="D631" s="630"/>
      <x:c r="E631" s="628"/>
      <x:c r="F631" s="628"/>
      <x:c r="G631" s="628"/>
      <x:c r="H631" s="628"/>
      <x:c r="I631" s="628"/>
      <x:c r="J631" s="632"/>
      <x:c r="K631" s="601"/>
      <x:c r="L631" s="601"/>
      <x:c r="M631" s="601"/>
      <x:c r="N631" s="634"/>
    </x:row>
    <x:row r="632">
      <x:c r="A632" s="628"/>
      <x:c r="B632" s="628"/>
      <x:c r="C632" s="628"/>
      <x:c r="D632" s="630"/>
      <x:c r="E632" s="628"/>
      <x:c r="F632" s="628"/>
      <x:c r="G632" s="628"/>
      <x:c r="H632" s="628"/>
      <x:c r="I632" s="628"/>
      <x:c r="J632" s="632"/>
      <x:c r="K632" s="601"/>
      <x:c r="L632" s="601"/>
      <x:c r="M632" s="601"/>
      <x:c r="N632" s="634"/>
    </x:row>
    <x:row r="633">
      <x:c r="A633" s="628"/>
      <x:c r="B633" s="628"/>
      <x:c r="C633" s="628"/>
      <x:c r="D633" s="630"/>
      <x:c r="E633" s="628"/>
      <x:c r="F633" s="628"/>
      <x:c r="G633" s="628"/>
      <x:c r="H633" s="628"/>
      <x:c r="I633" s="628"/>
      <x:c r="J633" s="632"/>
      <x:c r="K633" s="601"/>
      <x:c r="L633" s="601"/>
      <x:c r="M633" s="601"/>
      <x:c r="N633" s="634"/>
    </x:row>
    <x:row r="634">
      <x:c r="A634" s="628"/>
      <x:c r="B634" s="628"/>
      <x:c r="C634" s="628"/>
      <x:c r="D634" s="630"/>
      <x:c r="E634" s="628"/>
      <x:c r="F634" s="628"/>
      <x:c r="G634" s="628"/>
      <x:c r="H634" s="628"/>
      <x:c r="I634" s="628"/>
      <x:c r="J634" s="632"/>
      <x:c r="K634" s="601"/>
      <x:c r="L634" s="601"/>
      <x:c r="M634" s="601"/>
      <x:c r="N634" s="634"/>
    </x:row>
    <x:row r="635">
      <x:c r="A635" s="628"/>
      <x:c r="B635" s="628"/>
      <x:c r="C635" s="628"/>
      <x:c r="D635" s="630"/>
      <x:c r="E635" s="628"/>
      <x:c r="F635" s="628"/>
      <x:c r="G635" s="628"/>
      <x:c r="H635" s="628"/>
      <x:c r="I635" s="628"/>
      <x:c r="J635" s="632"/>
      <x:c r="K635" s="601"/>
      <x:c r="L635" s="601"/>
      <x:c r="M635" s="601"/>
      <x:c r="N635" s="634"/>
    </x:row>
    <x:row r="636">
      <x:c r="A636" s="628"/>
      <x:c r="B636" s="628"/>
      <x:c r="C636" s="628"/>
      <x:c r="D636" s="630"/>
      <x:c r="E636" s="628"/>
      <x:c r="F636" s="628"/>
      <x:c r="G636" s="628"/>
      <x:c r="H636" s="628"/>
      <x:c r="I636" s="628"/>
      <x:c r="J636" s="632"/>
      <x:c r="K636" s="601"/>
      <x:c r="L636" s="601"/>
      <x:c r="M636" s="601"/>
      <x:c r="N636" s="634"/>
    </x:row>
    <x:row r="637">
      <x:c r="A637" s="628"/>
      <x:c r="B637" s="628"/>
      <x:c r="C637" s="628"/>
      <x:c r="D637" s="630"/>
      <x:c r="E637" s="628"/>
      <x:c r="F637" s="628"/>
      <x:c r="G637" s="628"/>
      <x:c r="H637" s="628"/>
      <x:c r="I637" s="628"/>
      <x:c r="J637" s="632"/>
      <x:c r="K637" s="601"/>
      <x:c r="L637" s="601"/>
      <x:c r="M637" s="601"/>
      <x:c r="N637" s="634"/>
    </x:row>
    <x:row r="638">
      <x:c r="A638" s="628"/>
      <x:c r="B638" s="628"/>
      <x:c r="C638" s="628"/>
      <x:c r="D638" s="630"/>
      <x:c r="E638" s="628"/>
      <x:c r="F638" s="628"/>
      <x:c r="G638" s="628"/>
      <x:c r="H638" s="628"/>
      <x:c r="I638" s="628"/>
      <x:c r="J638" s="632"/>
      <x:c r="K638" s="601"/>
      <x:c r="L638" s="601"/>
      <x:c r="M638" s="601"/>
      <x:c r="N638" s="634"/>
    </x:row>
    <x:row r="639">
      <x:c r="A639" s="628"/>
      <x:c r="B639" s="628"/>
      <x:c r="C639" s="628"/>
      <x:c r="D639" s="630"/>
      <x:c r="E639" s="628"/>
      <x:c r="F639" s="628"/>
      <x:c r="G639" s="628"/>
      <x:c r="H639" s="628"/>
      <x:c r="I639" s="628"/>
      <x:c r="J639" s="632"/>
      <x:c r="K639" s="601"/>
      <x:c r="L639" s="601"/>
      <x:c r="M639" s="601"/>
      <x:c r="N639" s="634"/>
    </x:row>
    <x:row r="640">
      <x:c r="A640" s="628"/>
      <x:c r="B640" s="628"/>
      <x:c r="C640" s="628"/>
      <x:c r="D640" s="630"/>
      <x:c r="E640" s="628"/>
      <x:c r="F640" s="628"/>
      <x:c r="G640" s="628"/>
      <x:c r="H640" s="628"/>
      <x:c r="I640" s="628"/>
      <x:c r="J640" s="632"/>
      <x:c r="K640" s="601"/>
      <x:c r="L640" s="601"/>
      <x:c r="M640" s="601"/>
      <x:c r="N640" s="634"/>
    </x:row>
    <x:row r="641">
      <x:c r="A641" s="628"/>
      <x:c r="B641" s="628"/>
      <x:c r="C641" s="628"/>
      <x:c r="D641" s="630"/>
      <x:c r="E641" s="628"/>
      <x:c r="F641" s="628"/>
      <x:c r="G641" s="628"/>
      <x:c r="H641" s="628"/>
      <x:c r="I641" s="628"/>
      <x:c r="J641" s="632"/>
      <x:c r="K641" s="601"/>
      <x:c r="L641" s="601"/>
      <x:c r="M641" s="601"/>
      <x:c r="N641" s="634"/>
    </x:row>
    <x:row r="642">
      <x:c r="A642" s="628"/>
      <x:c r="B642" s="628"/>
      <x:c r="C642" s="628"/>
      <x:c r="D642" s="630"/>
      <x:c r="E642" s="628"/>
      <x:c r="F642" s="628"/>
      <x:c r="G642" s="628"/>
      <x:c r="H642" s="628"/>
      <x:c r="I642" s="628"/>
      <x:c r="J642" s="632"/>
      <x:c r="K642" s="601"/>
      <x:c r="L642" s="601"/>
      <x:c r="M642" s="601"/>
      <x:c r="N642" s="634"/>
    </x:row>
    <x:row r="643">
      <x:c r="A643" s="628"/>
      <x:c r="B643" s="628"/>
      <x:c r="C643" s="628"/>
      <x:c r="D643" s="630"/>
      <x:c r="E643" s="628"/>
      <x:c r="F643" s="628"/>
      <x:c r="G643" s="628"/>
      <x:c r="H643" s="628"/>
      <x:c r="I643" s="628"/>
      <x:c r="J643" s="632"/>
      <x:c r="K643" s="601"/>
      <x:c r="L643" s="601"/>
      <x:c r="M643" s="601"/>
      <x:c r="N643" s="634"/>
    </x:row>
    <x:row r="644">
      <x:c r="A644" s="628"/>
      <x:c r="B644" s="628"/>
      <x:c r="C644" s="628"/>
      <x:c r="D644" s="630"/>
      <x:c r="E644" s="628"/>
      <x:c r="F644" s="628"/>
      <x:c r="G644" s="628"/>
      <x:c r="H644" s="628"/>
      <x:c r="I644" s="628"/>
      <x:c r="J644" s="632"/>
      <x:c r="K644" s="601"/>
      <x:c r="L644" s="601"/>
      <x:c r="M644" s="601"/>
      <x:c r="N644" s="634"/>
    </x:row>
    <x:row r="645">
      <x:c r="A645" s="628"/>
      <x:c r="B645" s="628"/>
      <x:c r="C645" s="628"/>
      <x:c r="D645" s="630"/>
      <x:c r="E645" s="628"/>
      <x:c r="F645" s="628"/>
      <x:c r="G645" s="628"/>
      <x:c r="H645" s="628"/>
      <x:c r="I645" s="628"/>
      <x:c r="J645" s="632"/>
      <x:c r="K645" s="601"/>
      <x:c r="L645" s="601"/>
      <x:c r="M645" s="601"/>
      <x:c r="N645" s="634"/>
    </x:row>
    <x:row r="646">
      <x:c r="A646" s="628"/>
      <x:c r="B646" s="628"/>
      <x:c r="C646" s="628"/>
      <x:c r="D646" s="630"/>
      <x:c r="E646" s="628"/>
      <x:c r="F646" s="628"/>
      <x:c r="G646" s="628"/>
      <x:c r="H646" s="628"/>
      <x:c r="I646" s="628"/>
      <x:c r="J646" s="632"/>
      <x:c r="K646" s="601"/>
      <x:c r="L646" s="601"/>
      <x:c r="M646" s="601"/>
      <x:c r="N646" s="634"/>
    </x:row>
    <x:row r="647">
      <x:c r="A647" s="628"/>
      <x:c r="B647" s="628"/>
      <x:c r="C647" s="628"/>
      <x:c r="D647" s="630"/>
      <x:c r="E647" s="628"/>
      <x:c r="F647" s="628"/>
      <x:c r="G647" s="628"/>
      <x:c r="H647" s="628"/>
      <x:c r="I647" s="628"/>
      <x:c r="J647" s="632"/>
      <x:c r="K647" s="601"/>
      <x:c r="L647" s="601"/>
      <x:c r="M647" s="601"/>
      <x:c r="N647" s="634"/>
    </x:row>
    <x:row r="648">
      <x:c r="A648" s="628"/>
      <x:c r="B648" s="628"/>
      <x:c r="C648" s="628"/>
      <x:c r="D648" s="630"/>
      <x:c r="E648" s="628"/>
      <x:c r="F648" s="628"/>
      <x:c r="G648" s="628"/>
      <x:c r="H648" s="628"/>
      <x:c r="I648" s="628"/>
      <x:c r="J648" s="632"/>
      <x:c r="K648" s="601"/>
      <x:c r="L648" s="601"/>
      <x:c r="M648" s="601"/>
      <x:c r="N648" s="634"/>
    </x:row>
    <x:row r="649">
      <x:c r="A649" s="628"/>
      <x:c r="B649" s="628"/>
      <x:c r="C649" s="628"/>
      <x:c r="D649" s="630"/>
      <x:c r="E649" s="628"/>
      <x:c r="F649" s="628"/>
      <x:c r="G649" s="628"/>
      <x:c r="H649" s="628"/>
      <x:c r="I649" s="628"/>
      <x:c r="J649" s="632"/>
      <x:c r="K649" s="601"/>
      <x:c r="L649" s="601"/>
      <x:c r="M649" s="601"/>
      <x:c r="N649" s="634"/>
    </x:row>
    <x:row r="650">
      <x:c r="A650" s="628"/>
      <x:c r="B650" s="628"/>
      <x:c r="C650" s="628"/>
      <x:c r="D650" s="630"/>
      <x:c r="E650" s="628"/>
      <x:c r="F650" s="628"/>
      <x:c r="G650" s="628"/>
      <x:c r="H650" s="628"/>
      <x:c r="I650" s="628"/>
      <x:c r="J650" s="632"/>
      <x:c r="K650" s="601"/>
      <x:c r="L650" s="601"/>
      <x:c r="M650" s="601"/>
      <x:c r="N650" s="634"/>
    </x:row>
    <x:row r="651">
      <x:c r="A651" s="628"/>
      <x:c r="B651" s="628"/>
      <x:c r="C651" s="628"/>
      <x:c r="D651" s="630"/>
      <x:c r="E651" s="628"/>
      <x:c r="F651" s="628"/>
      <x:c r="G651" s="628"/>
      <x:c r="H651" s="628"/>
      <x:c r="I651" s="628"/>
      <x:c r="J651" s="632"/>
      <x:c r="K651" s="601"/>
      <x:c r="L651" s="601"/>
      <x:c r="M651" s="601"/>
      <x:c r="N651" s="634"/>
    </x:row>
    <x:row r="652">
      <x:c r="A652" s="628"/>
      <x:c r="B652" s="628"/>
      <x:c r="C652" s="628"/>
      <x:c r="D652" s="630"/>
      <x:c r="E652" s="628"/>
      <x:c r="F652" s="628"/>
      <x:c r="G652" s="628"/>
      <x:c r="H652" s="628"/>
      <x:c r="I652" s="628"/>
      <x:c r="J652" s="632"/>
      <x:c r="K652" s="601"/>
      <x:c r="L652" s="601"/>
      <x:c r="M652" s="601"/>
      <x:c r="N652" s="634"/>
    </x:row>
    <x:row r="653">
      <x:c r="A653" s="628"/>
      <x:c r="B653" s="628"/>
      <x:c r="C653" s="628"/>
      <x:c r="D653" s="630"/>
      <x:c r="E653" s="628"/>
      <x:c r="F653" s="628"/>
      <x:c r="G653" s="628"/>
      <x:c r="H653" s="628"/>
      <x:c r="I653" s="628"/>
      <x:c r="J653" s="632"/>
      <x:c r="K653" s="601"/>
      <x:c r="L653" s="601"/>
      <x:c r="M653" s="601"/>
      <x:c r="N653" s="634"/>
    </x:row>
    <x:row r="654">
      <x:c r="A654" s="628"/>
      <x:c r="B654" s="628"/>
      <x:c r="C654" s="628"/>
      <x:c r="D654" s="630"/>
      <x:c r="E654" s="628"/>
      <x:c r="F654" s="628"/>
      <x:c r="G654" s="628"/>
      <x:c r="H654" s="628"/>
      <x:c r="I654" s="628"/>
      <x:c r="J654" s="632"/>
      <x:c r="K654" s="601"/>
      <x:c r="L654" s="601"/>
      <x:c r="M654" s="601"/>
      <x:c r="N654" s="634"/>
    </x:row>
    <x:row r="655">
      <x:c r="A655" s="628"/>
      <x:c r="B655" s="628"/>
      <x:c r="C655" s="628"/>
      <x:c r="D655" s="630"/>
      <x:c r="E655" s="628"/>
      <x:c r="F655" s="628"/>
      <x:c r="G655" s="628"/>
      <x:c r="H655" s="628"/>
      <x:c r="I655" s="628"/>
      <x:c r="J655" s="632"/>
      <x:c r="K655" s="601"/>
      <x:c r="L655" s="601"/>
      <x:c r="M655" s="601"/>
      <x:c r="N655" s="634"/>
    </x:row>
    <x:row r="656">
      <x:c r="A656" s="628"/>
      <x:c r="B656" s="628"/>
      <x:c r="C656" s="628"/>
      <x:c r="D656" s="630"/>
      <x:c r="E656" s="628"/>
      <x:c r="F656" s="628"/>
      <x:c r="G656" s="628"/>
      <x:c r="H656" s="628"/>
      <x:c r="I656" s="628"/>
      <x:c r="J656" s="632"/>
      <x:c r="K656" s="601"/>
      <x:c r="L656" s="601"/>
      <x:c r="M656" s="601"/>
      <x:c r="N656" s="634"/>
    </x:row>
    <x:row r="657">
      <x:c r="A657" s="628"/>
      <x:c r="B657" s="628"/>
      <x:c r="C657" s="628"/>
      <x:c r="D657" s="630"/>
      <x:c r="E657" s="628"/>
      <x:c r="F657" s="628"/>
      <x:c r="G657" s="628"/>
      <x:c r="H657" s="628"/>
      <x:c r="I657" s="628"/>
      <x:c r="J657" s="632"/>
      <x:c r="K657" s="601"/>
      <x:c r="L657" s="601"/>
      <x:c r="M657" s="601"/>
      <x:c r="N657" s="634"/>
    </x:row>
    <x:row r="658">
      <x:c r="A658" s="628"/>
      <x:c r="B658" s="628"/>
      <x:c r="C658" s="628"/>
      <x:c r="D658" s="630"/>
      <x:c r="E658" s="628"/>
      <x:c r="F658" s="628"/>
      <x:c r="G658" s="628"/>
      <x:c r="H658" s="628"/>
      <x:c r="I658" s="628"/>
      <x:c r="J658" s="632"/>
      <x:c r="K658" s="601"/>
      <x:c r="L658" s="601"/>
      <x:c r="M658" s="601"/>
      <x:c r="N658" s="634"/>
    </x:row>
    <x:row r="659">
      <x:c r="A659" s="628"/>
      <x:c r="B659" s="628"/>
      <x:c r="C659" s="628"/>
      <x:c r="D659" s="630"/>
      <x:c r="E659" s="628"/>
      <x:c r="F659" s="628"/>
      <x:c r="G659" s="628"/>
      <x:c r="H659" s="628"/>
      <x:c r="I659" s="628"/>
      <x:c r="J659" s="632"/>
      <x:c r="K659" s="601"/>
      <x:c r="L659" s="601"/>
      <x:c r="M659" s="601"/>
      <x:c r="N659" s="634"/>
    </x:row>
    <x:row r="660">
      <x:c r="A660" s="628"/>
      <x:c r="B660" s="628"/>
      <x:c r="C660" s="628"/>
      <x:c r="D660" s="630"/>
      <x:c r="E660" s="628"/>
      <x:c r="F660" s="628"/>
      <x:c r="G660" s="628"/>
      <x:c r="H660" s="628"/>
      <x:c r="I660" s="628"/>
      <x:c r="J660" s="632"/>
      <x:c r="K660" s="601"/>
      <x:c r="L660" s="601"/>
      <x:c r="M660" s="601"/>
      <x:c r="N660" s="634"/>
    </x:row>
    <x:row r="661">
      <x:c r="A661" s="628"/>
      <x:c r="B661" s="628"/>
      <x:c r="C661" s="628"/>
      <x:c r="D661" s="630"/>
      <x:c r="E661" s="628"/>
      <x:c r="F661" s="628"/>
      <x:c r="G661" s="628"/>
      <x:c r="H661" s="628"/>
      <x:c r="I661" s="628"/>
      <x:c r="J661" s="632"/>
      <x:c r="K661" s="601"/>
      <x:c r="L661" s="601"/>
      <x:c r="M661" s="601"/>
      <x:c r="N661" s="634"/>
    </x:row>
    <x:row r="662">
      <x:c r="A662" s="628"/>
      <x:c r="B662" s="628"/>
      <x:c r="C662" s="628"/>
      <x:c r="D662" s="630"/>
      <x:c r="E662" s="628"/>
      <x:c r="F662" s="628"/>
      <x:c r="G662" s="628"/>
      <x:c r="H662" s="628"/>
      <x:c r="I662" s="628"/>
      <x:c r="J662" s="632"/>
      <x:c r="K662" s="601"/>
      <x:c r="L662" s="601"/>
      <x:c r="M662" s="601"/>
      <x:c r="N662" s="634"/>
    </x:row>
    <x:row r="663">
      <x:c r="A663" s="628"/>
      <x:c r="B663" s="628"/>
      <x:c r="C663" s="628"/>
      <x:c r="D663" s="630"/>
      <x:c r="E663" s="628"/>
      <x:c r="F663" s="628"/>
      <x:c r="G663" s="628"/>
      <x:c r="H663" s="628"/>
      <x:c r="I663" s="628"/>
      <x:c r="J663" s="632"/>
      <x:c r="K663" s="601"/>
      <x:c r="L663" s="601"/>
      <x:c r="M663" s="601"/>
      <x:c r="N663" s="634"/>
    </x:row>
    <x:row r="664">
      <x:c r="A664" s="628"/>
      <x:c r="B664" s="628"/>
      <x:c r="C664" s="628"/>
      <x:c r="D664" s="630"/>
      <x:c r="E664" s="628"/>
      <x:c r="F664" s="628"/>
      <x:c r="G664" s="628"/>
      <x:c r="H664" s="628"/>
      <x:c r="I664" s="628"/>
      <x:c r="J664" s="632"/>
      <x:c r="K664" s="601"/>
      <x:c r="L664" s="601"/>
      <x:c r="M664" s="601"/>
      <x:c r="N664" s="634"/>
    </x:row>
    <x:row r="665">
      <x:c r="A665" s="628"/>
      <x:c r="B665" s="628"/>
      <x:c r="C665" s="628"/>
      <x:c r="D665" s="630"/>
      <x:c r="E665" s="628"/>
      <x:c r="F665" s="628"/>
      <x:c r="G665" s="628"/>
      <x:c r="H665" s="628"/>
      <x:c r="I665" s="628"/>
      <x:c r="J665" s="632"/>
      <x:c r="K665" s="601"/>
      <x:c r="L665" s="601"/>
      <x:c r="M665" s="601"/>
      <x:c r="N665" s="634"/>
    </x:row>
    <x:row r="666">
      <x:c r="A666" s="628"/>
      <x:c r="B666" s="628"/>
      <x:c r="C666" s="628"/>
      <x:c r="D666" s="630"/>
      <x:c r="E666" s="628"/>
      <x:c r="F666" s="628"/>
      <x:c r="G666" s="628"/>
      <x:c r="H666" s="628"/>
      <x:c r="I666" s="628"/>
      <x:c r="J666" s="632"/>
      <x:c r="K666" s="601"/>
      <x:c r="L666" s="601"/>
      <x:c r="M666" s="601"/>
      <x:c r="N666" s="634"/>
    </x:row>
    <x:row r="667">
      <x:c r="A667" s="628"/>
      <x:c r="B667" s="628"/>
      <x:c r="C667" s="628"/>
      <x:c r="D667" s="630"/>
      <x:c r="E667" s="628"/>
      <x:c r="F667" s="628"/>
      <x:c r="G667" s="628"/>
      <x:c r="H667" s="628"/>
      <x:c r="I667" s="628"/>
      <x:c r="J667" s="632"/>
      <x:c r="K667" s="601"/>
      <x:c r="L667" s="601"/>
      <x:c r="M667" s="601"/>
      <x:c r="N667" s="634"/>
    </x:row>
    <x:row r="668">
      <x:c r="A668" s="628"/>
      <x:c r="B668" s="628"/>
      <x:c r="C668" s="628"/>
      <x:c r="D668" s="630"/>
      <x:c r="E668" s="628"/>
      <x:c r="F668" s="628"/>
      <x:c r="G668" s="628"/>
      <x:c r="H668" s="628"/>
      <x:c r="I668" s="628"/>
      <x:c r="J668" s="632"/>
      <x:c r="K668" s="601"/>
      <x:c r="L668" s="601"/>
      <x:c r="M668" s="601"/>
      <x:c r="N668" s="634"/>
    </x:row>
    <x:row r="669">
      <x:c r="A669" s="628"/>
      <x:c r="B669" s="628"/>
      <x:c r="C669" s="628"/>
      <x:c r="D669" s="630"/>
      <x:c r="E669" s="628"/>
      <x:c r="F669" s="628"/>
      <x:c r="G669" s="628"/>
      <x:c r="H669" s="628"/>
      <x:c r="I669" s="628"/>
      <x:c r="J669" s="632"/>
      <x:c r="K669" s="601"/>
      <x:c r="L669" s="601"/>
      <x:c r="M669" s="601"/>
      <x:c r="N669" s="634"/>
    </x:row>
    <x:row r="670">
      <x:c r="A670" s="628"/>
      <x:c r="B670" s="628"/>
      <x:c r="C670" s="628"/>
      <x:c r="D670" s="630"/>
      <x:c r="E670" s="628"/>
      <x:c r="F670" s="628"/>
      <x:c r="G670" s="628"/>
      <x:c r="H670" s="628"/>
      <x:c r="I670" s="628"/>
      <x:c r="J670" s="632"/>
      <x:c r="K670" s="601"/>
      <x:c r="L670" s="601"/>
      <x:c r="M670" s="601"/>
      <x:c r="N670" s="634"/>
    </x:row>
    <x:row r="671">
      <x:c r="A671" s="628"/>
      <x:c r="B671" s="628"/>
      <x:c r="C671" s="628"/>
      <x:c r="D671" s="630"/>
      <x:c r="E671" s="628"/>
      <x:c r="F671" s="628"/>
      <x:c r="G671" s="628"/>
      <x:c r="H671" s="628"/>
      <x:c r="I671" s="628"/>
      <x:c r="J671" s="632"/>
      <x:c r="K671" s="601"/>
      <x:c r="L671" s="601"/>
      <x:c r="M671" s="601"/>
      <x:c r="N671" s="634"/>
    </x:row>
    <x:row r="672">
      <x:c r="A672" s="628"/>
      <x:c r="B672" s="628"/>
      <x:c r="C672" s="628"/>
      <x:c r="D672" s="630"/>
      <x:c r="E672" s="628"/>
      <x:c r="F672" s="628"/>
      <x:c r="G672" s="628"/>
      <x:c r="H672" s="628"/>
      <x:c r="I672" s="628"/>
      <x:c r="J672" s="632"/>
      <x:c r="K672" s="601"/>
      <x:c r="L672" s="601"/>
      <x:c r="M672" s="601"/>
      <x:c r="N672" s="634"/>
    </x:row>
    <x:row r="673">
      <x:c r="A673" s="628"/>
      <x:c r="B673" s="628"/>
      <x:c r="C673" s="628"/>
      <x:c r="D673" s="630"/>
      <x:c r="E673" s="628"/>
      <x:c r="F673" s="628"/>
      <x:c r="G673" s="628"/>
      <x:c r="H673" s="628"/>
      <x:c r="I673" s="628"/>
      <x:c r="J673" s="632"/>
      <x:c r="K673" s="601"/>
      <x:c r="L673" s="601"/>
      <x:c r="M673" s="601"/>
      <x:c r="N673" s="634"/>
    </x:row>
    <x:row r="674">
      <x:c r="A674" s="628"/>
      <x:c r="B674" s="628"/>
      <x:c r="C674" s="628"/>
      <x:c r="D674" s="630"/>
      <x:c r="E674" s="628"/>
      <x:c r="F674" s="628"/>
      <x:c r="G674" s="628"/>
      <x:c r="H674" s="628"/>
      <x:c r="I674" s="628"/>
      <x:c r="J674" s="632"/>
      <x:c r="K674" s="601"/>
      <x:c r="L674" s="601"/>
      <x:c r="M674" s="601"/>
      <x:c r="N674" s="634"/>
    </x:row>
    <x:row r="675">
      <x:c r="A675" s="628"/>
      <x:c r="B675" s="628"/>
      <x:c r="C675" s="628"/>
      <x:c r="D675" s="630"/>
      <x:c r="E675" s="628"/>
      <x:c r="F675" s="628"/>
      <x:c r="G675" s="628"/>
      <x:c r="H675" s="628"/>
      <x:c r="I675" s="628"/>
      <x:c r="J675" s="632"/>
      <x:c r="K675" s="601"/>
      <x:c r="L675" s="601"/>
      <x:c r="M675" s="601"/>
      <x:c r="N675" s="634"/>
    </x:row>
    <x:row r="676">
      <x:c r="A676" s="628"/>
      <x:c r="B676" s="628"/>
      <x:c r="C676" s="628"/>
      <x:c r="D676" s="630"/>
      <x:c r="E676" s="628"/>
      <x:c r="F676" s="628"/>
      <x:c r="G676" s="628"/>
      <x:c r="H676" s="628"/>
      <x:c r="I676" s="628"/>
      <x:c r="J676" s="632"/>
      <x:c r="K676" s="601"/>
      <x:c r="L676" s="601"/>
      <x:c r="M676" s="601"/>
      <x:c r="N676" s="634"/>
    </x:row>
    <x:row r="677">
      <x:c r="A677" s="628"/>
      <x:c r="B677" s="628"/>
      <x:c r="C677" s="628"/>
      <x:c r="D677" s="630"/>
      <x:c r="E677" s="628"/>
      <x:c r="F677" s="628"/>
      <x:c r="G677" s="628"/>
      <x:c r="H677" s="628"/>
      <x:c r="I677" s="628"/>
      <x:c r="J677" s="632"/>
      <x:c r="K677" s="601"/>
      <x:c r="L677" s="601"/>
      <x:c r="M677" s="601"/>
      <x:c r="N677" s="634"/>
    </x:row>
    <x:row r="678">
      <x:c r="A678" s="628"/>
      <x:c r="B678" s="628"/>
      <x:c r="C678" s="628"/>
      <x:c r="D678" s="630"/>
      <x:c r="E678" s="628"/>
      <x:c r="F678" s="628"/>
      <x:c r="G678" s="628"/>
      <x:c r="H678" s="628"/>
      <x:c r="I678" s="628"/>
      <x:c r="J678" s="632"/>
      <x:c r="K678" s="601"/>
      <x:c r="L678" s="601"/>
      <x:c r="M678" s="601"/>
      <x:c r="N678" s="634"/>
    </x:row>
    <x:row r="679">
      <x:c r="A679" s="628"/>
      <x:c r="B679" s="628"/>
      <x:c r="C679" s="628"/>
      <x:c r="D679" s="630"/>
      <x:c r="E679" s="628"/>
      <x:c r="F679" s="628"/>
      <x:c r="G679" s="628"/>
      <x:c r="H679" s="628"/>
      <x:c r="I679" s="628"/>
      <x:c r="J679" s="632"/>
      <x:c r="K679" s="601"/>
      <x:c r="L679" s="601"/>
      <x:c r="M679" s="601"/>
      <x:c r="N679" s="634"/>
    </x:row>
    <x:row r="680">
      <x:c r="A680" s="628"/>
      <x:c r="B680" s="628"/>
      <x:c r="C680" s="628"/>
      <x:c r="D680" s="630"/>
      <x:c r="E680" s="628"/>
      <x:c r="F680" s="628"/>
      <x:c r="G680" s="628"/>
      <x:c r="H680" s="628"/>
      <x:c r="I680" s="628"/>
      <x:c r="J680" s="632"/>
      <x:c r="K680" s="601"/>
      <x:c r="L680" s="601"/>
      <x:c r="M680" s="601"/>
      <x:c r="N680" s="634"/>
    </x:row>
    <x:row r="681">
      <x:c r="A681" s="628"/>
      <x:c r="B681" s="628"/>
      <x:c r="C681" s="628"/>
      <x:c r="D681" s="630"/>
      <x:c r="E681" s="628"/>
      <x:c r="F681" s="628"/>
      <x:c r="G681" s="628"/>
      <x:c r="H681" s="628"/>
      <x:c r="I681" s="628"/>
      <x:c r="J681" s="632"/>
      <x:c r="K681" s="601"/>
      <x:c r="L681" s="601"/>
      <x:c r="M681" s="601"/>
      <x:c r="N681" s="634"/>
    </x:row>
    <x:row r="682">
      <x:c r="A682" s="628"/>
      <x:c r="B682" s="628"/>
      <x:c r="C682" s="628"/>
      <x:c r="D682" s="630"/>
      <x:c r="E682" s="628"/>
      <x:c r="F682" s="628"/>
      <x:c r="G682" s="628"/>
      <x:c r="H682" s="628"/>
      <x:c r="I682" s="628"/>
      <x:c r="J682" s="632"/>
      <x:c r="K682" s="601"/>
      <x:c r="L682" s="601"/>
      <x:c r="M682" s="601"/>
      <x:c r="N682" s="634"/>
    </x:row>
    <x:row r="683">
      <x:c r="A683" s="628"/>
      <x:c r="B683" s="628"/>
      <x:c r="C683" s="628"/>
      <x:c r="D683" s="630"/>
      <x:c r="E683" s="628"/>
      <x:c r="F683" s="628"/>
      <x:c r="G683" s="628"/>
      <x:c r="H683" s="628"/>
      <x:c r="I683" s="628"/>
      <x:c r="J683" s="632"/>
      <x:c r="K683" s="601"/>
      <x:c r="L683" s="601"/>
      <x:c r="M683" s="601"/>
      <x:c r="N683" s="634"/>
    </x:row>
    <x:row r="684">
      <x:c r="A684" s="628"/>
      <x:c r="B684" s="628"/>
      <x:c r="C684" s="628"/>
      <x:c r="D684" s="630"/>
      <x:c r="E684" s="628"/>
      <x:c r="F684" s="628"/>
      <x:c r="G684" s="628"/>
      <x:c r="H684" s="628"/>
      <x:c r="I684" s="628"/>
      <x:c r="J684" s="632"/>
      <x:c r="K684" s="601"/>
      <x:c r="L684" s="601"/>
      <x:c r="M684" s="601"/>
      <x:c r="N684" s="634"/>
    </x:row>
    <x:row r="685">
      <x:c r="A685" s="628"/>
      <x:c r="B685" s="628"/>
      <x:c r="C685" s="628"/>
      <x:c r="D685" s="630"/>
      <x:c r="E685" s="628"/>
      <x:c r="F685" s="628"/>
      <x:c r="G685" s="628"/>
      <x:c r="H685" s="628"/>
      <x:c r="I685" s="628"/>
      <x:c r="J685" s="632"/>
      <x:c r="K685" s="601"/>
      <x:c r="L685" s="601"/>
      <x:c r="M685" s="601"/>
      <x:c r="N685" s="634"/>
    </x:row>
    <x:row r="686">
      <x:c r="A686" s="628"/>
      <x:c r="B686" s="628"/>
      <x:c r="C686" s="628"/>
      <x:c r="D686" s="630"/>
      <x:c r="E686" s="628"/>
      <x:c r="F686" s="628"/>
      <x:c r="G686" s="628"/>
      <x:c r="H686" s="628"/>
      <x:c r="I686" s="628"/>
      <x:c r="J686" s="632"/>
      <x:c r="K686" s="601"/>
      <x:c r="L686" s="601"/>
      <x:c r="M686" s="601"/>
      <x:c r="N686" s="634"/>
    </x:row>
    <x:row r="687">
      <x:c r="A687" s="628"/>
      <x:c r="B687" s="628"/>
      <x:c r="C687" s="628"/>
      <x:c r="D687" s="630"/>
      <x:c r="E687" s="628"/>
      <x:c r="F687" s="628"/>
      <x:c r="G687" s="628"/>
      <x:c r="H687" s="628"/>
      <x:c r="I687" s="628"/>
      <x:c r="J687" s="632"/>
      <x:c r="K687" s="601"/>
      <x:c r="L687" s="601"/>
      <x:c r="M687" s="601"/>
      <x:c r="N687" s="634"/>
    </x:row>
    <x:row r="688">
      <x:c r="A688" s="628"/>
      <x:c r="B688" s="628"/>
      <x:c r="C688" s="628"/>
      <x:c r="D688" s="630"/>
      <x:c r="E688" s="628"/>
      <x:c r="F688" s="628"/>
      <x:c r="G688" s="628"/>
      <x:c r="H688" s="628"/>
      <x:c r="I688" s="628"/>
      <x:c r="J688" s="632"/>
      <x:c r="K688" s="601"/>
      <x:c r="L688" s="601"/>
      <x:c r="M688" s="601"/>
      <x:c r="N688" s="634"/>
    </x:row>
    <x:row r="689">
      <x:c r="A689" s="628"/>
      <x:c r="B689" s="628"/>
      <x:c r="C689" s="628"/>
      <x:c r="D689" s="630"/>
      <x:c r="E689" s="628"/>
      <x:c r="F689" s="628"/>
      <x:c r="G689" s="628"/>
      <x:c r="H689" s="628"/>
      <x:c r="I689" s="628"/>
      <x:c r="J689" s="632"/>
      <x:c r="K689" s="601"/>
      <x:c r="L689" s="601"/>
      <x:c r="M689" s="601"/>
      <x:c r="N689" s="634"/>
    </x:row>
    <x:row r="690">
      <x:c r="A690" s="628"/>
      <x:c r="B690" s="628"/>
      <x:c r="C690" s="628"/>
      <x:c r="D690" s="630"/>
      <x:c r="E690" s="628"/>
      <x:c r="F690" s="628"/>
      <x:c r="G690" s="628"/>
      <x:c r="H690" s="628"/>
      <x:c r="I690" s="628"/>
      <x:c r="J690" s="632"/>
      <x:c r="K690" s="601"/>
      <x:c r="L690" s="601"/>
      <x:c r="M690" s="601"/>
      <x:c r="N690" s="634"/>
    </x:row>
    <x:row r="691">
      <x:c r="A691" s="628"/>
      <x:c r="B691" s="628"/>
      <x:c r="C691" s="628"/>
      <x:c r="D691" s="630"/>
      <x:c r="E691" s="628"/>
      <x:c r="F691" s="628"/>
      <x:c r="G691" s="628"/>
      <x:c r="H691" s="628"/>
      <x:c r="I691" s="628"/>
      <x:c r="J691" s="632"/>
      <x:c r="K691" s="601"/>
      <x:c r="L691" s="601"/>
      <x:c r="M691" s="601"/>
      <x:c r="N691" s="634"/>
    </x:row>
    <x:row r="692">
      <x:c r="A692" s="628"/>
      <x:c r="B692" s="628"/>
      <x:c r="C692" s="628"/>
      <x:c r="D692" s="630"/>
      <x:c r="E692" s="628"/>
      <x:c r="F692" s="628"/>
      <x:c r="G692" s="628"/>
      <x:c r="H692" s="628"/>
      <x:c r="I692" s="628"/>
      <x:c r="J692" s="632"/>
      <x:c r="K692" s="601"/>
      <x:c r="L692" s="601"/>
      <x:c r="M692" s="601"/>
      <x:c r="N692" s="634"/>
    </x:row>
    <x:row r="693">
      <x:c r="A693" s="628"/>
      <x:c r="B693" s="628"/>
      <x:c r="C693" s="628"/>
      <x:c r="D693" s="630"/>
      <x:c r="E693" s="628"/>
      <x:c r="F693" s="628"/>
      <x:c r="G693" s="628"/>
      <x:c r="H693" s="628"/>
      <x:c r="I693" s="628"/>
      <x:c r="J693" s="632"/>
      <x:c r="K693" s="601"/>
      <x:c r="L693" s="601"/>
      <x:c r="M693" s="601"/>
      <x:c r="N693" s="634"/>
    </x:row>
    <x:row r="694">
      <x:c r="A694" s="628"/>
      <x:c r="B694" s="628"/>
      <x:c r="C694" s="628"/>
      <x:c r="D694" s="630"/>
      <x:c r="E694" s="628"/>
      <x:c r="F694" s="628"/>
      <x:c r="G694" s="628"/>
      <x:c r="H694" s="628"/>
      <x:c r="I694" s="628"/>
      <x:c r="J694" s="632"/>
      <x:c r="K694" s="601"/>
      <x:c r="L694" s="601"/>
      <x:c r="M694" s="601"/>
      <x:c r="N694" s="634"/>
    </x:row>
    <x:row r="695">
      <x:c r="A695" s="628"/>
      <x:c r="B695" s="628"/>
      <x:c r="C695" s="628"/>
      <x:c r="D695" s="630"/>
      <x:c r="E695" s="628"/>
      <x:c r="F695" s="628"/>
      <x:c r="G695" s="628"/>
      <x:c r="H695" s="628"/>
      <x:c r="I695" s="628"/>
      <x:c r="J695" s="632"/>
      <x:c r="K695" s="601"/>
      <x:c r="L695" s="601"/>
      <x:c r="M695" s="601"/>
      <x:c r="N695" s="634"/>
    </x:row>
    <x:row r="696">
      <x:c r="A696" s="628"/>
      <x:c r="B696" s="628"/>
      <x:c r="C696" s="628"/>
      <x:c r="D696" s="630"/>
      <x:c r="E696" s="628"/>
      <x:c r="F696" s="628"/>
      <x:c r="G696" s="628"/>
      <x:c r="H696" s="628"/>
      <x:c r="I696" s="628"/>
      <x:c r="J696" s="632"/>
      <x:c r="K696" s="601"/>
      <x:c r="L696" s="601"/>
      <x:c r="M696" s="601"/>
      <x:c r="N696" s="634"/>
    </x:row>
    <x:row r="697">
      <x:c r="A697" s="628"/>
      <x:c r="B697" s="628"/>
      <x:c r="C697" s="628"/>
      <x:c r="D697" s="630"/>
      <x:c r="E697" s="628"/>
      <x:c r="F697" s="628"/>
      <x:c r="G697" s="628"/>
      <x:c r="H697" s="628"/>
      <x:c r="I697" s="628"/>
      <x:c r="J697" s="632"/>
      <x:c r="K697" s="601"/>
      <x:c r="L697" s="601"/>
      <x:c r="M697" s="601"/>
      <x:c r="N697" s="634"/>
    </x:row>
    <x:row r="698">
      <x:c r="A698" s="628"/>
      <x:c r="B698" s="628"/>
      <x:c r="C698" s="628"/>
      <x:c r="D698" s="630"/>
      <x:c r="E698" s="628"/>
      <x:c r="F698" s="628"/>
      <x:c r="G698" s="628"/>
      <x:c r="H698" s="628"/>
      <x:c r="I698" s="628"/>
      <x:c r="J698" s="632"/>
      <x:c r="K698" s="601"/>
      <x:c r="L698" s="601"/>
      <x:c r="M698" s="601"/>
      <x:c r="N698" s="634"/>
    </x:row>
    <x:row r="699">
      <x:c r="A699" s="628"/>
      <x:c r="B699" s="628"/>
      <x:c r="C699" s="628"/>
      <x:c r="D699" s="630"/>
      <x:c r="E699" s="628"/>
      <x:c r="F699" s="628"/>
      <x:c r="G699" s="628"/>
      <x:c r="H699" s="628"/>
      <x:c r="I699" s="628"/>
      <x:c r="J699" s="632"/>
      <x:c r="K699" s="601"/>
      <x:c r="L699" s="601"/>
      <x:c r="M699" s="601"/>
      <x:c r="N699" s="634"/>
    </x:row>
    <x:row r="700">
      <x:c r="A700" s="628"/>
      <x:c r="B700" s="628"/>
      <x:c r="C700" s="628"/>
      <x:c r="D700" s="630"/>
      <x:c r="E700" s="628"/>
      <x:c r="F700" s="628"/>
      <x:c r="G700" s="628"/>
      <x:c r="H700" s="628"/>
      <x:c r="I700" s="628"/>
      <x:c r="J700" s="632"/>
      <x:c r="K700" s="601"/>
      <x:c r="L700" s="601"/>
      <x:c r="M700" s="601"/>
      <x:c r="N700" s="634"/>
    </x:row>
    <x:row r="701">
      <x:c r="A701" s="628"/>
      <x:c r="B701" s="628"/>
      <x:c r="C701" s="628"/>
      <x:c r="D701" s="630"/>
      <x:c r="E701" s="628"/>
      <x:c r="F701" s="628"/>
      <x:c r="G701" s="628"/>
      <x:c r="H701" s="628"/>
      <x:c r="I701" s="628"/>
      <x:c r="J701" s="632"/>
      <x:c r="K701" s="601"/>
      <x:c r="L701" s="601"/>
      <x:c r="M701" s="601"/>
      <x:c r="N701" s="634"/>
    </x:row>
    <x:row r="702">
      <x:c r="A702" s="628"/>
      <x:c r="B702" s="628"/>
      <x:c r="C702" s="628"/>
      <x:c r="D702" s="630"/>
      <x:c r="E702" s="628"/>
      <x:c r="F702" s="628"/>
      <x:c r="G702" s="628"/>
      <x:c r="H702" s="628"/>
      <x:c r="I702" s="628"/>
      <x:c r="J702" s="632"/>
      <x:c r="K702" s="601"/>
      <x:c r="L702" s="601"/>
      <x:c r="M702" s="601"/>
      <x:c r="N702" s="634"/>
    </x:row>
    <x:row r="703">
      <x:c r="A703" s="628"/>
      <x:c r="B703" s="628"/>
      <x:c r="C703" s="628"/>
      <x:c r="D703" s="630"/>
      <x:c r="E703" s="628"/>
      <x:c r="F703" s="628"/>
      <x:c r="G703" s="628"/>
      <x:c r="H703" s="628"/>
      <x:c r="I703" s="628"/>
      <x:c r="J703" s="632"/>
      <x:c r="K703" s="601"/>
      <x:c r="L703" s="601"/>
      <x:c r="M703" s="601"/>
      <x:c r="N703" s="634"/>
    </x:row>
    <x:row r="704">
      <x:c r="A704" s="628"/>
      <x:c r="B704" s="628"/>
      <x:c r="C704" s="628"/>
      <x:c r="D704" s="630"/>
      <x:c r="E704" s="628"/>
      <x:c r="F704" s="628"/>
      <x:c r="G704" s="628"/>
      <x:c r="H704" s="628"/>
      <x:c r="I704" s="628"/>
      <x:c r="J704" s="632"/>
      <x:c r="K704" s="601"/>
      <x:c r="L704" s="601"/>
      <x:c r="M704" s="601"/>
      <x:c r="N704" s="634"/>
    </x:row>
    <x:row r="705">
      <x:c r="A705" s="628"/>
      <x:c r="B705" s="628"/>
      <x:c r="C705" s="628"/>
      <x:c r="D705" s="630"/>
      <x:c r="E705" s="628"/>
      <x:c r="F705" s="628"/>
      <x:c r="G705" s="628"/>
      <x:c r="H705" s="628"/>
      <x:c r="I705" s="628"/>
      <x:c r="J705" s="632"/>
      <x:c r="K705" s="601"/>
      <x:c r="L705" s="601"/>
      <x:c r="M705" s="601"/>
      <x:c r="N705" s="634"/>
    </x:row>
    <x:row r="706">
      <x:c r="A706" s="628"/>
      <x:c r="B706" s="628"/>
      <x:c r="C706" s="628"/>
      <x:c r="D706" s="630"/>
      <x:c r="E706" s="628"/>
      <x:c r="F706" s="628"/>
      <x:c r="G706" s="628"/>
      <x:c r="H706" s="628"/>
      <x:c r="I706" s="628"/>
      <x:c r="J706" s="632"/>
      <x:c r="K706" s="601"/>
      <x:c r="L706" s="601"/>
      <x:c r="M706" s="601"/>
      <x:c r="N706" s="634"/>
    </x:row>
    <x:row r="707">
      <x:c r="A707" s="628"/>
      <x:c r="B707" s="628"/>
      <x:c r="C707" s="628"/>
      <x:c r="D707" s="630"/>
      <x:c r="E707" s="628"/>
      <x:c r="F707" s="628"/>
      <x:c r="G707" s="628"/>
      <x:c r="H707" s="628"/>
      <x:c r="I707" s="628"/>
      <x:c r="J707" s="632"/>
      <x:c r="K707" s="601"/>
      <x:c r="L707" s="601"/>
      <x:c r="M707" s="601"/>
      <x:c r="N707" s="634"/>
    </x:row>
    <x:row r="708">
      <x:c r="A708" s="628"/>
      <x:c r="B708" s="628"/>
      <x:c r="C708" s="628"/>
      <x:c r="D708" s="630"/>
      <x:c r="E708" s="628"/>
      <x:c r="F708" s="628"/>
      <x:c r="G708" s="628"/>
      <x:c r="H708" s="628"/>
      <x:c r="I708" s="628"/>
      <x:c r="J708" s="632"/>
      <x:c r="K708" s="601"/>
      <x:c r="L708" s="601"/>
      <x:c r="M708" s="601"/>
      <x:c r="N708" s="634"/>
    </x:row>
    <x:row r="709">
      <x:c r="A709" s="628"/>
      <x:c r="B709" s="628"/>
      <x:c r="C709" s="628"/>
      <x:c r="D709" s="630"/>
      <x:c r="E709" s="628"/>
      <x:c r="F709" s="628"/>
      <x:c r="G709" s="628"/>
      <x:c r="H709" s="628"/>
      <x:c r="I709" s="628"/>
      <x:c r="J709" s="632"/>
      <x:c r="K709" s="601"/>
      <x:c r="L709" s="601"/>
      <x:c r="M709" s="601"/>
      <x:c r="N709" s="634"/>
    </x:row>
    <x:row r="710">
      <x:c r="A710" s="628"/>
      <x:c r="B710" s="628"/>
      <x:c r="C710" s="628"/>
      <x:c r="D710" s="630"/>
      <x:c r="E710" s="628"/>
      <x:c r="F710" s="628"/>
      <x:c r="G710" s="628"/>
      <x:c r="H710" s="628"/>
      <x:c r="I710" s="628"/>
      <x:c r="J710" s="632"/>
      <x:c r="K710" s="601"/>
      <x:c r="L710" s="601"/>
      <x:c r="M710" s="601"/>
      <x:c r="N710" s="634"/>
    </x:row>
    <x:row r="711">
      <x:c r="A711" s="628"/>
      <x:c r="B711" s="628"/>
      <x:c r="C711" s="628"/>
      <x:c r="D711" s="630"/>
      <x:c r="E711" s="628"/>
      <x:c r="F711" s="628"/>
      <x:c r="G711" s="628"/>
      <x:c r="H711" s="628"/>
      <x:c r="I711" s="628"/>
      <x:c r="J711" s="632"/>
      <x:c r="K711" s="601"/>
      <x:c r="L711" s="601"/>
      <x:c r="M711" s="601"/>
      <x:c r="N711" s="634"/>
    </x:row>
    <x:row r="712">
      <x:c r="A712" s="628"/>
      <x:c r="B712" s="628"/>
      <x:c r="C712" s="628"/>
      <x:c r="D712" s="630"/>
      <x:c r="E712" s="628"/>
      <x:c r="F712" s="628"/>
      <x:c r="G712" s="628"/>
      <x:c r="H712" s="628"/>
      <x:c r="I712" s="628"/>
      <x:c r="J712" s="632"/>
      <x:c r="K712" s="601"/>
      <x:c r="L712" s="601"/>
      <x:c r="M712" s="601"/>
      <x:c r="N712" s="634"/>
    </x:row>
    <x:row r="713">
      <x:c r="A713" s="628"/>
      <x:c r="B713" s="628"/>
      <x:c r="C713" s="628"/>
      <x:c r="D713" s="630"/>
      <x:c r="E713" s="628"/>
      <x:c r="F713" s="628"/>
      <x:c r="G713" s="628"/>
      <x:c r="H713" s="628"/>
      <x:c r="I713" s="628"/>
      <x:c r="J713" s="632"/>
      <x:c r="K713" s="601"/>
      <x:c r="L713" s="601"/>
      <x:c r="M713" s="601"/>
      <x:c r="N713" s="634"/>
    </x:row>
    <x:row r="714">
      <x:c r="A714" s="628"/>
      <x:c r="B714" s="628"/>
      <x:c r="C714" s="628"/>
      <x:c r="D714" s="630"/>
      <x:c r="E714" s="628"/>
      <x:c r="F714" s="628"/>
      <x:c r="G714" s="628"/>
      <x:c r="H714" s="628"/>
      <x:c r="I714" s="628"/>
      <x:c r="J714" s="632"/>
      <x:c r="K714" s="601"/>
      <x:c r="L714" s="601"/>
      <x:c r="M714" s="601"/>
      <x:c r="N714" s="634"/>
    </x:row>
    <x:row r="715">
      <x:c r="A715" s="628"/>
      <x:c r="B715" s="628"/>
      <x:c r="C715" s="628"/>
      <x:c r="D715" s="630"/>
      <x:c r="E715" s="628"/>
      <x:c r="F715" s="628"/>
      <x:c r="G715" s="628"/>
      <x:c r="H715" s="628"/>
      <x:c r="I715" s="628"/>
      <x:c r="J715" s="632"/>
      <x:c r="K715" s="601"/>
      <x:c r="L715" s="601"/>
      <x:c r="M715" s="601"/>
      <x:c r="N715" s="634"/>
    </x:row>
    <x:row r="716">
      <x:c r="A716" s="628"/>
      <x:c r="B716" s="628"/>
      <x:c r="C716" s="628"/>
      <x:c r="D716" s="630"/>
      <x:c r="E716" s="628"/>
      <x:c r="F716" s="628"/>
      <x:c r="G716" s="628"/>
      <x:c r="H716" s="628"/>
      <x:c r="I716" s="628"/>
      <x:c r="J716" s="632"/>
      <x:c r="K716" s="601"/>
      <x:c r="L716" s="601"/>
      <x:c r="M716" s="601"/>
      <x:c r="N716" s="634"/>
    </x:row>
    <x:row r="717">
      <x:c r="A717" s="628"/>
      <x:c r="B717" s="628"/>
      <x:c r="C717" s="628"/>
      <x:c r="D717" s="630"/>
      <x:c r="E717" s="628"/>
      <x:c r="F717" s="628"/>
      <x:c r="G717" s="628"/>
      <x:c r="H717" s="628"/>
      <x:c r="I717" s="628"/>
      <x:c r="J717" s="632"/>
      <x:c r="K717" s="601"/>
      <x:c r="L717" s="601"/>
      <x:c r="M717" s="601"/>
      <x:c r="N717" s="634"/>
    </x:row>
    <x:row r="718">
      <x:c r="A718" s="628"/>
      <x:c r="B718" s="628"/>
      <x:c r="C718" s="628"/>
      <x:c r="D718" s="630"/>
      <x:c r="E718" s="628"/>
      <x:c r="F718" s="628"/>
      <x:c r="G718" s="628"/>
      <x:c r="H718" s="628"/>
      <x:c r="I718" s="628"/>
      <x:c r="J718" s="632"/>
      <x:c r="K718" s="601"/>
      <x:c r="L718" s="601"/>
      <x:c r="M718" s="601"/>
      <x:c r="N718" s="634"/>
    </x:row>
    <x:row r="719">
      <x:c r="A719" s="628"/>
      <x:c r="B719" s="628"/>
      <x:c r="C719" s="628"/>
      <x:c r="D719" s="630"/>
      <x:c r="E719" s="628"/>
      <x:c r="F719" s="628"/>
      <x:c r="G719" s="628"/>
      <x:c r="H719" s="628"/>
      <x:c r="I719" s="628"/>
      <x:c r="J719" s="632"/>
      <x:c r="K719" s="601"/>
      <x:c r="L719" s="601"/>
      <x:c r="M719" s="601"/>
      <x:c r="N719" s="634"/>
    </x:row>
    <x:row r="720">
      <x:c r="A720" s="628"/>
      <x:c r="B720" s="628"/>
      <x:c r="C720" s="628"/>
      <x:c r="D720" s="630"/>
      <x:c r="E720" s="628"/>
      <x:c r="F720" s="628"/>
      <x:c r="G720" s="628"/>
      <x:c r="H720" s="628"/>
      <x:c r="I720" s="628"/>
      <x:c r="J720" s="632"/>
      <x:c r="K720" s="601"/>
      <x:c r="L720" s="601"/>
      <x:c r="M720" s="601"/>
      <x:c r="N720" s="634"/>
    </x:row>
    <x:row r="721">
      <x:c r="A721" s="628"/>
      <x:c r="B721" s="628"/>
      <x:c r="C721" s="628"/>
      <x:c r="D721" s="630"/>
      <x:c r="E721" s="628"/>
      <x:c r="F721" s="628"/>
      <x:c r="G721" s="628"/>
      <x:c r="H721" s="628"/>
      <x:c r="I721" s="628"/>
      <x:c r="J721" s="632"/>
      <x:c r="K721" s="601"/>
      <x:c r="L721" s="601"/>
      <x:c r="M721" s="601"/>
      <x:c r="N721" s="634"/>
    </x:row>
    <x:row r="722">
      <x:c r="A722" s="628"/>
      <x:c r="B722" s="628"/>
      <x:c r="C722" s="628"/>
      <x:c r="D722" s="630"/>
      <x:c r="E722" s="628"/>
      <x:c r="F722" s="628"/>
      <x:c r="G722" s="628"/>
      <x:c r="H722" s="628"/>
      <x:c r="I722" s="628"/>
      <x:c r="J722" s="632"/>
      <x:c r="K722" s="601"/>
      <x:c r="L722" s="601"/>
      <x:c r="M722" s="601"/>
      <x:c r="N722" s="634"/>
    </x:row>
    <x:row r="723">
      <x:c r="A723" s="628"/>
      <x:c r="B723" s="628"/>
      <x:c r="C723" s="628"/>
      <x:c r="D723" s="630"/>
      <x:c r="E723" s="628"/>
      <x:c r="F723" s="628"/>
      <x:c r="G723" s="628"/>
      <x:c r="H723" s="628"/>
      <x:c r="I723" s="628"/>
      <x:c r="J723" s="632"/>
      <x:c r="K723" s="601"/>
      <x:c r="L723" s="601"/>
      <x:c r="M723" s="601"/>
      <x:c r="N723" s="634"/>
    </x:row>
    <x:row r="724">
      <x:c r="A724" s="628"/>
      <x:c r="B724" s="628"/>
      <x:c r="C724" s="628"/>
      <x:c r="D724" s="630"/>
      <x:c r="E724" s="628"/>
      <x:c r="F724" s="628"/>
      <x:c r="G724" s="628"/>
      <x:c r="H724" s="628"/>
      <x:c r="I724" s="628"/>
      <x:c r="J724" s="632"/>
      <x:c r="K724" s="601"/>
      <x:c r="L724" s="601"/>
      <x:c r="M724" s="601"/>
      <x:c r="N724" s="634"/>
    </x:row>
    <x:row r="725">
      <x:c r="A725" s="628"/>
      <x:c r="B725" s="628"/>
      <x:c r="C725" s="628"/>
      <x:c r="D725" s="630"/>
      <x:c r="E725" s="628"/>
      <x:c r="F725" s="628"/>
      <x:c r="G725" s="628"/>
      <x:c r="H725" s="628"/>
      <x:c r="I725" s="628"/>
      <x:c r="J725" s="632"/>
      <x:c r="K725" s="601"/>
      <x:c r="L725" s="601"/>
      <x:c r="M725" s="601"/>
      <x:c r="N725" s="634"/>
    </x:row>
    <x:row r="726">
      <x:c r="A726" s="628"/>
      <x:c r="B726" s="628"/>
      <x:c r="C726" s="628"/>
      <x:c r="D726" s="630"/>
      <x:c r="E726" s="628"/>
      <x:c r="F726" s="628"/>
      <x:c r="G726" s="628"/>
      <x:c r="H726" s="628"/>
      <x:c r="I726" s="628"/>
      <x:c r="J726" s="632"/>
      <x:c r="K726" s="601"/>
      <x:c r="L726" s="601"/>
      <x:c r="M726" s="601"/>
      <x:c r="N726" s="634"/>
    </x:row>
    <x:row r="727">
      <x:c r="A727" s="628"/>
      <x:c r="B727" s="628"/>
      <x:c r="C727" s="628"/>
      <x:c r="D727" s="630"/>
      <x:c r="E727" s="628"/>
      <x:c r="F727" s="628"/>
      <x:c r="G727" s="628"/>
      <x:c r="H727" s="628"/>
      <x:c r="I727" s="628"/>
      <x:c r="J727" s="632"/>
      <x:c r="K727" s="601"/>
      <x:c r="L727" s="601"/>
      <x:c r="M727" s="601"/>
      <x:c r="N727" s="634"/>
    </x:row>
    <x:row r="728">
      <x:c r="A728" s="628"/>
      <x:c r="B728" s="628"/>
      <x:c r="C728" s="628"/>
      <x:c r="D728" s="630"/>
      <x:c r="E728" s="628"/>
      <x:c r="F728" s="628"/>
      <x:c r="G728" s="628"/>
      <x:c r="H728" s="628"/>
      <x:c r="I728" s="628"/>
      <x:c r="J728" s="632"/>
      <x:c r="K728" s="601"/>
      <x:c r="L728" s="601"/>
      <x:c r="M728" s="601"/>
      <x:c r="N728" s="634"/>
    </x:row>
    <x:row r="729">
      <x:c r="A729" s="628"/>
      <x:c r="B729" s="628"/>
      <x:c r="C729" s="628"/>
      <x:c r="D729" s="630"/>
      <x:c r="E729" s="628"/>
      <x:c r="F729" s="628"/>
      <x:c r="G729" s="628"/>
      <x:c r="H729" s="628"/>
      <x:c r="I729" s="628"/>
      <x:c r="J729" s="632"/>
      <x:c r="K729" s="601"/>
      <x:c r="L729" s="601"/>
      <x:c r="M729" s="601"/>
      <x:c r="N729" s="634"/>
    </x:row>
    <x:row r="730">
      <x:c r="A730" s="628"/>
      <x:c r="B730" s="628"/>
      <x:c r="C730" s="628"/>
      <x:c r="D730" s="630"/>
      <x:c r="E730" s="628"/>
      <x:c r="F730" s="628"/>
      <x:c r="G730" s="628"/>
      <x:c r="H730" s="628"/>
      <x:c r="I730" s="628"/>
      <x:c r="J730" s="632"/>
      <x:c r="K730" s="601"/>
      <x:c r="L730" s="601"/>
      <x:c r="M730" s="601"/>
      <x:c r="N730" s="634"/>
    </x:row>
    <x:row r="731">
      <x:c r="A731" s="628"/>
      <x:c r="B731" s="628"/>
      <x:c r="C731" s="628"/>
      <x:c r="D731" s="630"/>
      <x:c r="E731" s="628"/>
      <x:c r="F731" s="628"/>
      <x:c r="G731" s="628"/>
      <x:c r="H731" s="628"/>
      <x:c r="I731" s="628"/>
      <x:c r="J731" s="632"/>
      <x:c r="K731" s="601"/>
      <x:c r="L731" s="601"/>
      <x:c r="M731" s="601"/>
      <x:c r="N731" s="634"/>
    </x:row>
    <x:row r="732">
      <x:c r="A732" s="628"/>
      <x:c r="B732" s="628"/>
      <x:c r="C732" s="628"/>
      <x:c r="D732" s="630"/>
      <x:c r="E732" s="628"/>
      <x:c r="F732" s="628"/>
      <x:c r="G732" s="628"/>
      <x:c r="H732" s="628"/>
      <x:c r="I732" s="628"/>
      <x:c r="J732" s="632"/>
      <x:c r="K732" s="601"/>
      <x:c r="L732" s="601"/>
      <x:c r="M732" s="601"/>
      <x:c r="N732" s="634"/>
    </x:row>
    <x:row r="733">
      <x:c r="A733" s="628"/>
      <x:c r="B733" s="628"/>
      <x:c r="C733" s="628"/>
      <x:c r="D733" s="630"/>
      <x:c r="E733" s="628"/>
      <x:c r="F733" s="628"/>
      <x:c r="G733" s="628"/>
      <x:c r="H733" s="628"/>
      <x:c r="I733" s="628"/>
      <x:c r="J733" s="632"/>
      <x:c r="K733" s="601"/>
      <x:c r="L733" s="601"/>
      <x:c r="M733" s="601"/>
      <x:c r="N733" s="634"/>
    </x:row>
    <x:row r="734">
      <x:c r="A734" s="628"/>
      <x:c r="B734" s="628"/>
      <x:c r="C734" s="628"/>
      <x:c r="D734" s="630"/>
      <x:c r="E734" s="628"/>
      <x:c r="F734" s="628"/>
      <x:c r="G734" s="628"/>
      <x:c r="H734" s="628"/>
      <x:c r="I734" s="628"/>
      <x:c r="J734" s="632"/>
      <x:c r="K734" s="601"/>
      <x:c r="L734" s="601"/>
      <x:c r="M734" s="601"/>
      <x:c r="N734" s="634"/>
    </x:row>
    <x:row r="735">
      <x:c r="A735" s="628"/>
      <x:c r="B735" s="628"/>
      <x:c r="C735" s="628"/>
      <x:c r="D735" s="630"/>
      <x:c r="E735" s="628"/>
      <x:c r="F735" s="628"/>
      <x:c r="G735" s="628"/>
      <x:c r="H735" s="628"/>
      <x:c r="I735" s="628"/>
      <x:c r="J735" s="632"/>
      <x:c r="K735" s="601"/>
      <x:c r="L735" s="601"/>
      <x:c r="M735" s="601"/>
      <x:c r="N735" s="634"/>
    </x:row>
    <x:row r="736">
      <x:c r="A736" s="628"/>
      <x:c r="B736" s="628"/>
      <x:c r="C736" s="628"/>
      <x:c r="D736" s="630"/>
      <x:c r="E736" s="628"/>
      <x:c r="F736" s="628"/>
      <x:c r="G736" s="628"/>
      <x:c r="H736" s="628"/>
      <x:c r="I736" s="628"/>
      <x:c r="J736" s="632"/>
      <x:c r="K736" s="601"/>
      <x:c r="L736" s="601"/>
      <x:c r="M736" s="601"/>
      <x:c r="N736" s="634"/>
    </x:row>
    <x:row r="737">
      <x:c r="A737" s="628"/>
      <x:c r="B737" s="628"/>
      <x:c r="C737" s="628"/>
      <x:c r="D737" s="630"/>
      <x:c r="E737" s="628"/>
      <x:c r="F737" s="628"/>
      <x:c r="G737" s="628"/>
      <x:c r="H737" s="628"/>
      <x:c r="I737" s="628"/>
      <x:c r="J737" s="632"/>
      <x:c r="K737" s="601"/>
      <x:c r="L737" s="601"/>
      <x:c r="M737" s="601"/>
      <x:c r="N737" s="634"/>
    </x:row>
    <x:row r="738">
      <x:c r="A738" s="628"/>
      <x:c r="B738" s="628"/>
      <x:c r="C738" s="628"/>
      <x:c r="D738" s="630"/>
      <x:c r="E738" s="628"/>
      <x:c r="F738" s="628"/>
      <x:c r="G738" s="628"/>
      <x:c r="H738" s="628"/>
      <x:c r="I738" s="628"/>
      <x:c r="J738" s="632"/>
      <x:c r="K738" s="601"/>
      <x:c r="L738" s="601"/>
      <x:c r="M738" s="601"/>
      <x:c r="N738" s="634"/>
    </x:row>
    <x:row r="739">
      <x:c r="A739" s="628"/>
      <x:c r="B739" s="628"/>
      <x:c r="C739" s="628"/>
      <x:c r="D739" s="630"/>
      <x:c r="E739" s="628"/>
      <x:c r="F739" s="628"/>
      <x:c r="G739" s="628"/>
      <x:c r="H739" s="628"/>
      <x:c r="I739" s="628"/>
      <x:c r="J739" s="632"/>
      <x:c r="K739" s="601"/>
      <x:c r="L739" s="601"/>
      <x:c r="M739" s="601"/>
      <x:c r="N739" s="634"/>
    </x:row>
    <x:row r="740">
      <x:c r="A740" s="628"/>
      <x:c r="B740" s="628"/>
      <x:c r="C740" s="628"/>
      <x:c r="D740" s="630"/>
      <x:c r="E740" s="628"/>
      <x:c r="F740" s="628"/>
      <x:c r="G740" s="628"/>
      <x:c r="H740" s="628"/>
      <x:c r="I740" s="628"/>
      <x:c r="J740" s="632"/>
      <x:c r="K740" s="601"/>
      <x:c r="L740" s="601"/>
      <x:c r="M740" s="601"/>
      <x:c r="N740" s="634"/>
    </x:row>
    <x:row r="741">
      <x:c r="A741" s="628"/>
      <x:c r="B741" s="628"/>
      <x:c r="C741" s="628"/>
      <x:c r="D741" s="630"/>
      <x:c r="E741" s="628"/>
      <x:c r="F741" s="628"/>
      <x:c r="G741" s="628"/>
      <x:c r="H741" s="628"/>
      <x:c r="I741" s="628"/>
      <x:c r="J741" s="632"/>
      <x:c r="K741" s="601"/>
      <x:c r="L741" s="601"/>
      <x:c r="M741" s="601"/>
      <x:c r="N741" s="634"/>
    </x:row>
    <x:row r="742">
      <x:c r="A742" s="628"/>
      <x:c r="B742" s="628"/>
      <x:c r="C742" s="628"/>
      <x:c r="D742" s="630"/>
      <x:c r="E742" s="628"/>
      <x:c r="F742" s="628"/>
      <x:c r="G742" s="628"/>
      <x:c r="H742" s="628"/>
      <x:c r="I742" s="628"/>
      <x:c r="J742" s="632"/>
      <x:c r="K742" s="601"/>
      <x:c r="L742" s="601"/>
      <x:c r="M742" s="601"/>
      <x:c r="N742" s="634"/>
    </x:row>
    <x:row r="743">
      <x:c r="A743" s="628"/>
      <x:c r="B743" s="628"/>
      <x:c r="C743" s="628"/>
      <x:c r="D743" s="630"/>
      <x:c r="E743" s="628"/>
      <x:c r="F743" s="628"/>
      <x:c r="G743" s="628"/>
      <x:c r="H743" s="628"/>
      <x:c r="I743" s="628"/>
      <x:c r="J743" s="632"/>
      <x:c r="K743" s="601"/>
      <x:c r="L743" s="601"/>
      <x:c r="M743" s="601"/>
      <x:c r="N743" s="634"/>
    </x:row>
    <x:row r="744">
      <x:c r="A744" s="628"/>
      <x:c r="B744" s="628"/>
      <x:c r="C744" s="628"/>
      <x:c r="D744" s="630"/>
      <x:c r="E744" s="628"/>
      <x:c r="F744" s="628"/>
      <x:c r="G744" s="628"/>
      <x:c r="H744" s="628"/>
      <x:c r="I744" s="628"/>
      <x:c r="J744" s="632"/>
      <x:c r="K744" s="601"/>
      <x:c r="L744" s="601"/>
      <x:c r="M744" s="601"/>
      <x:c r="N744" s="634"/>
    </x:row>
    <x:row r="745">
      <x:c r="A745" s="628"/>
      <x:c r="B745" s="628"/>
      <x:c r="C745" s="628"/>
      <x:c r="D745" s="630"/>
      <x:c r="E745" s="628"/>
      <x:c r="F745" s="628"/>
      <x:c r="G745" s="628"/>
      <x:c r="H745" s="628"/>
      <x:c r="I745" s="628"/>
      <x:c r="J745" s="632"/>
      <x:c r="K745" s="601"/>
      <x:c r="L745" s="601"/>
      <x:c r="M745" s="601"/>
      <x:c r="N745" s="634"/>
    </x:row>
    <x:row r="746">
      <x:c r="A746" s="628"/>
      <x:c r="B746" s="628"/>
      <x:c r="C746" s="628"/>
      <x:c r="D746" s="630"/>
      <x:c r="E746" s="628"/>
      <x:c r="F746" s="628"/>
      <x:c r="G746" s="628"/>
      <x:c r="H746" s="628"/>
      <x:c r="I746" s="628"/>
      <x:c r="J746" s="632"/>
      <x:c r="K746" s="601"/>
      <x:c r="L746" s="601"/>
      <x:c r="M746" s="601"/>
      <x:c r="N746" s="634"/>
    </x:row>
    <x:row r="747">
      <x:c r="A747" s="628"/>
      <x:c r="B747" s="628"/>
      <x:c r="C747" s="628"/>
      <x:c r="D747" s="630"/>
      <x:c r="E747" s="628"/>
      <x:c r="F747" s="628"/>
      <x:c r="G747" s="628"/>
      <x:c r="H747" s="628"/>
      <x:c r="I747" s="628"/>
      <x:c r="J747" s="632"/>
      <x:c r="K747" s="601"/>
      <x:c r="L747" s="601"/>
      <x:c r="M747" s="601"/>
      <x:c r="N747" s="634"/>
    </x:row>
    <x:row r="748">
      <x:c r="A748" s="628"/>
      <x:c r="B748" s="628"/>
      <x:c r="C748" s="628"/>
      <x:c r="D748" s="630"/>
      <x:c r="E748" s="628"/>
      <x:c r="F748" s="628"/>
      <x:c r="G748" s="628"/>
      <x:c r="H748" s="628"/>
      <x:c r="I748" s="628"/>
      <x:c r="J748" s="632"/>
      <x:c r="K748" s="601"/>
      <x:c r="L748" s="601"/>
      <x:c r="M748" s="601"/>
      <x:c r="N748" s="634"/>
    </x:row>
    <x:row r="749">
      <x:c r="A749" s="628"/>
      <x:c r="B749" s="628"/>
      <x:c r="C749" s="628"/>
      <x:c r="D749" s="630"/>
      <x:c r="E749" s="628"/>
      <x:c r="F749" s="628"/>
      <x:c r="G749" s="628"/>
      <x:c r="H749" s="628"/>
      <x:c r="I749" s="628"/>
      <x:c r="J749" s="632"/>
      <x:c r="K749" s="601"/>
      <x:c r="L749" s="601"/>
      <x:c r="M749" s="601"/>
      <x:c r="N749" s="634"/>
    </x:row>
    <x:row r="750">
      <x:c r="A750" s="628"/>
      <x:c r="B750" s="628"/>
      <x:c r="C750" s="628"/>
      <x:c r="D750" s="630"/>
      <x:c r="E750" s="628"/>
      <x:c r="F750" s="628"/>
      <x:c r="G750" s="628"/>
      <x:c r="H750" s="628"/>
      <x:c r="I750" s="628"/>
      <x:c r="J750" s="632"/>
      <x:c r="K750" s="601"/>
      <x:c r="L750" s="601"/>
      <x:c r="M750" s="601"/>
      <x:c r="N750" s="634"/>
    </x:row>
    <x:row r="751">
      <x:c r="A751" s="628"/>
      <x:c r="B751" s="628"/>
      <x:c r="C751" s="628"/>
      <x:c r="D751" s="630"/>
      <x:c r="E751" s="628"/>
      <x:c r="F751" s="628"/>
      <x:c r="G751" s="628"/>
      <x:c r="H751" s="628"/>
      <x:c r="I751" s="628"/>
      <x:c r="J751" s="632"/>
      <x:c r="K751" s="601"/>
      <x:c r="L751" s="601"/>
      <x:c r="M751" s="601"/>
      <x:c r="N751" s="634"/>
    </x:row>
    <x:row r="752">
      <x:c r="A752" s="628"/>
      <x:c r="B752" s="628"/>
      <x:c r="C752" s="628"/>
      <x:c r="D752" s="630"/>
      <x:c r="E752" s="628"/>
      <x:c r="F752" s="628"/>
      <x:c r="G752" s="628"/>
      <x:c r="H752" s="628"/>
      <x:c r="I752" s="628"/>
      <x:c r="J752" s="632"/>
      <x:c r="K752" s="601"/>
      <x:c r="L752" s="601"/>
      <x:c r="M752" s="601"/>
      <x:c r="N752" s="634"/>
    </x:row>
    <x:row r="753">
      <x:c r="A753" s="628"/>
      <x:c r="B753" s="628"/>
      <x:c r="C753" s="628"/>
      <x:c r="D753" s="630"/>
      <x:c r="E753" s="628"/>
      <x:c r="F753" s="628"/>
      <x:c r="G753" s="628"/>
      <x:c r="H753" s="628"/>
      <x:c r="I753" s="628"/>
      <x:c r="J753" s="632"/>
      <x:c r="K753" s="601"/>
      <x:c r="L753" s="601"/>
      <x:c r="M753" s="601"/>
      <x:c r="N753" s="634"/>
    </x:row>
    <x:row r="754">
      <x:c r="A754" s="628"/>
      <x:c r="B754" s="628"/>
      <x:c r="C754" s="628"/>
      <x:c r="D754" s="630"/>
      <x:c r="E754" s="628"/>
      <x:c r="F754" s="628"/>
      <x:c r="G754" s="628"/>
      <x:c r="H754" s="628"/>
      <x:c r="I754" s="628"/>
      <x:c r="J754" s="632"/>
      <x:c r="K754" s="601"/>
      <x:c r="L754" s="601"/>
      <x:c r="M754" s="601"/>
      <x:c r="N754" s="634"/>
    </x:row>
    <x:row r="755">
      <x:c r="A755" s="628"/>
      <x:c r="B755" s="628"/>
      <x:c r="C755" s="628"/>
      <x:c r="D755" s="630"/>
      <x:c r="E755" s="628"/>
      <x:c r="F755" s="628"/>
      <x:c r="G755" s="628"/>
      <x:c r="H755" s="628"/>
      <x:c r="I755" s="628"/>
      <x:c r="J755" s="632"/>
      <x:c r="K755" s="601"/>
      <x:c r="L755" s="601"/>
      <x:c r="M755" s="601"/>
      <x:c r="N755" s="634"/>
    </x:row>
    <x:row r="756">
      <x:c r="A756" s="628"/>
      <x:c r="B756" s="628"/>
      <x:c r="C756" s="628"/>
      <x:c r="D756" s="630"/>
      <x:c r="E756" s="628"/>
      <x:c r="F756" s="628"/>
      <x:c r="G756" s="628"/>
      <x:c r="H756" s="628"/>
      <x:c r="I756" s="628"/>
      <x:c r="J756" s="632"/>
      <x:c r="K756" s="601"/>
      <x:c r="L756" s="601"/>
      <x:c r="M756" s="601"/>
      <x:c r="N756" s="634"/>
    </x:row>
    <x:row r="757">
      <x:c r="A757" s="628"/>
      <x:c r="B757" s="628"/>
      <x:c r="C757" s="628"/>
      <x:c r="D757" s="630"/>
      <x:c r="E757" s="628"/>
      <x:c r="F757" s="628"/>
      <x:c r="G757" s="628"/>
      <x:c r="H757" s="628"/>
      <x:c r="I757" s="628"/>
      <x:c r="J757" s="632"/>
      <x:c r="K757" s="601"/>
      <x:c r="L757" s="601"/>
      <x:c r="M757" s="601"/>
      <x:c r="N757" s="634"/>
    </x:row>
    <x:row r="758">
      <x:c r="A758" s="628"/>
      <x:c r="B758" s="628"/>
      <x:c r="C758" s="628"/>
      <x:c r="D758" s="630"/>
      <x:c r="E758" s="628"/>
      <x:c r="F758" s="628"/>
      <x:c r="G758" s="628"/>
      <x:c r="H758" s="628"/>
      <x:c r="I758" s="628"/>
      <x:c r="J758" s="632"/>
      <x:c r="K758" s="601"/>
      <x:c r="L758" s="601"/>
      <x:c r="M758" s="601"/>
      <x:c r="N758" s="634"/>
    </x:row>
    <x:row r="759">
      <x:c r="A759" s="628"/>
      <x:c r="B759" s="628"/>
      <x:c r="C759" s="628"/>
      <x:c r="D759" s="630"/>
      <x:c r="E759" s="628"/>
      <x:c r="F759" s="628"/>
      <x:c r="G759" s="628"/>
      <x:c r="H759" s="628"/>
      <x:c r="I759" s="628"/>
      <x:c r="J759" s="632"/>
      <x:c r="K759" s="601"/>
      <x:c r="L759" s="601"/>
      <x:c r="M759" s="601"/>
      <x:c r="N759" s="634"/>
    </x:row>
    <x:row r="760">
      <x:c r="A760" s="628"/>
      <x:c r="B760" s="628"/>
      <x:c r="C760" s="628"/>
      <x:c r="D760" s="630"/>
      <x:c r="E760" s="628"/>
      <x:c r="F760" s="628"/>
      <x:c r="G760" s="628"/>
      <x:c r="H760" s="628"/>
      <x:c r="I760" s="628"/>
      <x:c r="J760" s="632"/>
      <x:c r="K760" s="601"/>
      <x:c r="L760" s="601"/>
      <x:c r="M760" s="601"/>
      <x:c r="N760" s="634"/>
    </x:row>
    <x:row r="761">
      <x:c r="A761" s="628"/>
      <x:c r="B761" s="628"/>
      <x:c r="C761" s="628"/>
      <x:c r="D761" s="630"/>
      <x:c r="E761" s="628"/>
      <x:c r="F761" s="628"/>
      <x:c r="G761" s="628"/>
      <x:c r="H761" s="628"/>
      <x:c r="I761" s="628"/>
      <x:c r="J761" s="632"/>
      <x:c r="K761" s="601"/>
      <x:c r="L761" s="601"/>
      <x:c r="M761" s="601"/>
      <x:c r="N761" s="634"/>
    </x:row>
    <x:row r="762">
      <x:c r="A762" s="628"/>
      <x:c r="B762" s="628"/>
      <x:c r="C762" s="628"/>
      <x:c r="D762" s="630"/>
      <x:c r="E762" s="628"/>
      <x:c r="F762" s="628"/>
      <x:c r="G762" s="628"/>
      <x:c r="H762" s="628"/>
      <x:c r="I762" s="628"/>
      <x:c r="J762" s="632"/>
      <x:c r="K762" s="601"/>
      <x:c r="L762" s="601"/>
      <x:c r="M762" s="601"/>
      <x:c r="N762" s="634"/>
    </x:row>
    <x:row r="763">
      <x:c r="A763" s="628"/>
      <x:c r="B763" s="628"/>
      <x:c r="C763" s="628"/>
      <x:c r="D763" s="630"/>
      <x:c r="E763" s="628"/>
      <x:c r="F763" s="628"/>
      <x:c r="G763" s="628"/>
      <x:c r="H763" s="628"/>
      <x:c r="I763" s="628"/>
      <x:c r="J763" s="632"/>
      <x:c r="K763" s="601"/>
      <x:c r="L763" s="601"/>
      <x:c r="M763" s="601"/>
      <x:c r="N763" s="634"/>
    </x:row>
    <x:row r="764">
      <x:c r="A764" s="628"/>
      <x:c r="B764" s="628"/>
      <x:c r="C764" s="628"/>
      <x:c r="D764" s="630"/>
      <x:c r="E764" s="628"/>
      <x:c r="F764" s="628"/>
      <x:c r="G764" s="628"/>
      <x:c r="H764" s="628"/>
      <x:c r="I764" s="628"/>
      <x:c r="J764" s="632"/>
      <x:c r="K764" s="601"/>
      <x:c r="L764" s="601"/>
      <x:c r="M764" s="601"/>
      <x:c r="N764" s="634"/>
    </x:row>
    <x:row r="765">
      <x:c r="A765" s="628"/>
      <x:c r="B765" s="628"/>
      <x:c r="C765" s="628"/>
      <x:c r="D765" s="630"/>
      <x:c r="E765" s="628"/>
      <x:c r="F765" s="628"/>
      <x:c r="G765" s="628"/>
      <x:c r="H765" s="628"/>
      <x:c r="I765" s="628"/>
      <x:c r="J765" s="632"/>
      <x:c r="K765" s="601"/>
      <x:c r="L765" s="601"/>
      <x:c r="M765" s="601"/>
      <x:c r="N765" s="634"/>
    </x:row>
    <x:row r="766">
      <x:c r="A766" s="628"/>
      <x:c r="B766" s="628"/>
      <x:c r="C766" s="628"/>
      <x:c r="D766" s="630"/>
      <x:c r="E766" s="628"/>
      <x:c r="F766" s="628"/>
      <x:c r="G766" s="628"/>
      <x:c r="H766" s="628"/>
      <x:c r="I766" s="628"/>
      <x:c r="J766" s="632"/>
      <x:c r="K766" s="601"/>
      <x:c r="L766" s="601"/>
      <x:c r="M766" s="601"/>
      <x:c r="N766" s="634"/>
    </x:row>
    <x:row r="767">
      <x:c r="A767" s="628"/>
      <x:c r="B767" s="628"/>
      <x:c r="C767" s="628"/>
      <x:c r="D767" s="630"/>
      <x:c r="E767" s="628"/>
      <x:c r="F767" s="628"/>
      <x:c r="G767" s="628"/>
      <x:c r="H767" s="628"/>
      <x:c r="I767" s="628"/>
      <x:c r="J767" s="632"/>
      <x:c r="K767" s="601"/>
      <x:c r="L767" s="601"/>
      <x:c r="M767" s="601"/>
      <x:c r="N767" s="634"/>
    </x:row>
    <x:row r="768">
      <x:c r="A768" s="628"/>
      <x:c r="B768" s="628"/>
      <x:c r="C768" s="628"/>
      <x:c r="D768" s="630"/>
      <x:c r="E768" s="628"/>
      <x:c r="F768" s="628"/>
      <x:c r="G768" s="628"/>
      <x:c r="H768" s="628"/>
      <x:c r="I768" s="628"/>
      <x:c r="J768" s="632"/>
      <x:c r="K768" s="601"/>
      <x:c r="L768" s="601"/>
      <x:c r="M768" s="601"/>
      <x:c r="N768" s="634"/>
    </x:row>
    <x:row r="769">
      <x:c r="A769" s="628"/>
      <x:c r="B769" s="628"/>
      <x:c r="C769" s="628"/>
      <x:c r="D769" s="630"/>
      <x:c r="E769" s="628"/>
      <x:c r="F769" s="628"/>
      <x:c r="G769" s="628"/>
      <x:c r="H769" s="628"/>
      <x:c r="I769" s="628"/>
      <x:c r="J769" s="632"/>
      <x:c r="K769" s="601"/>
      <x:c r="L769" s="601"/>
      <x:c r="M769" s="601"/>
      <x:c r="N769" s="634"/>
    </x:row>
    <x:row r="770">
      <x:c r="A770" s="628"/>
      <x:c r="B770" s="628"/>
      <x:c r="C770" s="628"/>
      <x:c r="D770" s="630"/>
      <x:c r="E770" s="628"/>
      <x:c r="F770" s="628"/>
      <x:c r="G770" s="628"/>
      <x:c r="H770" s="628"/>
      <x:c r="I770" s="628"/>
      <x:c r="J770" s="632"/>
      <x:c r="K770" s="601"/>
      <x:c r="L770" s="601"/>
      <x:c r="M770" s="601"/>
      <x:c r="N770" s="634"/>
    </x:row>
    <x:row r="771">
      <x:c r="A771" s="628"/>
      <x:c r="B771" s="628"/>
      <x:c r="C771" s="628"/>
      <x:c r="D771" s="630"/>
      <x:c r="E771" s="628"/>
      <x:c r="F771" s="628"/>
      <x:c r="G771" s="628"/>
      <x:c r="H771" s="628"/>
      <x:c r="I771" s="628"/>
      <x:c r="J771" s="632"/>
      <x:c r="K771" s="601"/>
      <x:c r="L771" s="601"/>
      <x:c r="M771" s="601"/>
      <x:c r="N771" s="634"/>
    </x:row>
    <x:row r="772">
      <x:c r="A772" s="628"/>
      <x:c r="B772" s="628"/>
      <x:c r="C772" s="628"/>
      <x:c r="D772" s="630"/>
      <x:c r="E772" s="628"/>
      <x:c r="F772" s="628"/>
      <x:c r="G772" s="628"/>
      <x:c r="H772" s="628"/>
      <x:c r="I772" s="628"/>
      <x:c r="J772" s="632"/>
      <x:c r="K772" s="601"/>
      <x:c r="L772" s="601"/>
      <x:c r="M772" s="601"/>
      <x:c r="N772" s="634"/>
    </x:row>
    <x:row r="773">
      <x:c r="A773" s="628"/>
      <x:c r="B773" s="628"/>
      <x:c r="C773" s="628"/>
      <x:c r="D773" s="630"/>
      <x:c r="E773" s="628"/>
      <x:c r="F773" s="628"/>
      <x:c r="G773" s="628"/>
      <x:c r="H773" s="628"/>
      <x:c r="I773" s="628"/>
      <x:c r="J773" s="632"/>
      <x:c r="K773" s="601"/>
      <x:c r="L773" s="601"/>
      <x:c r="M773" s="601"/>
      <x:c r="N773" s="634"/>
    </x:row>
    <x:row r="774">
      <x:c r="A774" s="628"/>
      <x:c r="B774" s="628"/>
      <x:c r="C774" s="628"/>
      <x:c r="D774" s="630"/>
      <x:c r="E774" s="628"/>
      <x:c r="F774" s="628"/>
      <x:c r="G774" s="628"/>
      <x:c r="H774" s="628"/>
      <x:c r="I774" s="628"/>
      <x:c r="J774" s="632"/>
      <x:c r="K774" s="601"/>
      <x:c r="L774" s="601"/>
      <x:c r="M774" s="601"/>
      <x:c r="N774" s="634"/>
    </x:row>
    <x:row r="775">
      <x:c r="A775" s="628"/>
      <x:c r="B775" s="628"/>
      <x:c r="C775" s="628"/>
      <x:c r="D775" s="630"/>
      <x:c r="E775" s="628"/>
      <x:c r="F775" s="628"/>
      <x:c r="G775" s="628"/>
      <x:c r="H775" s="628"/>
      <x:c r="I775" s="628"/>
      <x:c r="J775" s="632"/>
      <x:c r="K775" s="601"/>
      <x:c r="L775" s="601"/>
      <x:c r="M775" s="601"/>
      <x:c r="N775" s="634"/>
    </x:row>
    <x:row r="776">
      <x:c r="A776" s="628"/>
      <x:c r="B776" s="628"/>
      <x:c r="C776" s="628"/>
      <x:c r="D776" s="630"/>
      <x:c r="E776" s="628"/>
      <x:c r="F776" s="628"/>
      <x:c r="G776" s="628"/>
      <x:c r="H776" s="628"/>
      <x:c r="I776" s="628"/>
      <x:c r="J776" s="632"/>
      <x:c r="K776" s="601"/>
      <x:c r="L776" s="601"/>
      <x:c r="M776" s="601"/>
      <x:c r="N776" s="634"/>
    </x:row>
    <x:row r="777">
      <x:c r="A777" s="628"/>
      <x:c r="B777" s="628"/>
      <x:c r="C777" s="628"/>
      <x:c r="D777" s="630"/>
      <x:c r="E777" s="628"/>
      <x:c r="F777" s="628"/>
      <x:c r="G777" s="628"/>
      <x:c r="H777" s="628"/>
      <x:c r="I777" s="628"/>
      <x:c r="J777" s="632"/>
      <x:c r="K777" s="601"/>
      <x:c r="L777" s="601"/>
      <x:c r="M777" s="601"/>
      <x:c r="N777" s="634"/>
    </x:row>
    <x:row r="778">
      <x:c r="A778" s="628"/>
      <x:c r="B778" s="628"/>
      <x:c r="C778" s="628"/>
      <x:c r="D778" s="630"/>
      <x:c r="E778" s="628"/>
      <x:c r="F778" s="628"/>
      <x:c r="G778" s="628"/>
      <x:c r="H778" s="628"/>
      <x:c r="I778" s="628"/>
      <x:c r="J778" s="632"/>
      <x:c r="K778" s="601"/>
      <x:c r="L778" s="601"/>
      <x:c r="M778" s="601"/>
      <x:c r="N778" s="634"/>
    </x:row>
    <x:row r="779">
      <x:c r="A779" s="628"/>
      <x:c r="B779" s="628"/>
      <x:c r="C779" s="628"/>
      <x:c r="D779" s="630"/>
      <x:c r="E779" s="628"/>
      <x:c r="F779" s="628"/>
      <x:c r="G779" s="628"/>
      <x:c r="H779" s="628"/>
      <x:c r="I779" s="628"/>
      <x:c r="J779" s="632"/>
      <x:c r="K779" s="601"/>
      <x:c r="L779" s="601"/>
      <x:c r="M779" s="601"/>
      <x:c r="N779" s="634"/>
    </x:row>
    <x:row r="780">
      <x:c r="A780" s="628"/>
      <x:c r="B780" s="628"/>
      <x:c r="C780" s="628"/>
      <x:c r="D780" s="630"/>
      <x:c r="E780" s="628"/>
      <x:c r="F780" s="628"/>
      <x:c r="G780" s="628"/>
      <x:c r="H780" s="628"/>
      <x:c r="I780" s="628"/>
      <x:c r="J780" s="632"/>
      <x:c r="K780" s="601"/>
      <x:c r="L780" s="601"/>
      <x:c r="M780" s="601"/>
      <x:c r="N780" s="634"/>
    </x:row>
    <x:row r="781">
      <x:c r="A781" s="628"/>
      <x:c r="B781" s="628"/>
      <x:c r="C781" s="628"/>
      <x:c r="D781" s="630"/>
      <x:c r="E781" s="628"/>
      <x:c r="F781" s="628"/>
      <x:c r="G781" s="628"/>
      <x:c r="H781" s="628"/>
      <x:c r="I781" s="628"/>
      <x:c r="J781" s="632"/>
      <x:c r="K781" s="601"/>
      <x:c r="L781" s="601"/>
      <x:c r="M781" s="601"/>
      <x:c r="N781" s="634"/>
    </x:row>
    <x:row r="782">
      <x:c r="A782" s="628"/>
      <x:c r="B782" s="628"/>
      <x:c r="C782" s="628"/>
      <x:c r="D782" s="630"/>
      <x:c r="E782" s="628"/>
      <x:c r="F782" s="628"/>
      <x:c r="G782" s="628"/>
      <x:c r="H782" s="628"/>
      <x:c r="I782" s="628"/>
      <x:c r="J782" s="632"/>
      <x:c r="K782" s="601"/>
      <x:c r="L782" s="601"/>
      <x:c r="M782" s="601"/>
      <x:c r="N782" s="634"/>
    </x:row>
    <x:row r="783">
      <x:c r="A783" s="628"/>
      <x:c r="B783" s="628"/>
      <x:c r="C783" s="628"/>
      <x:c r="D783" s="630"/>
      <x:c r="E783" s="628"/>
      <x:c r="F783" s="628"/>
      <x:c r="G783" s="628"/>
      <x:c r="H783" s="628"/>
      <x:c r="I783" s="628"/>
      <x:c r="J783" s="632"/>
      <x:c r="K783" s="601"/>
      <x:c r="L783" s="601"/>
      <x:c r="M783" s="601"/>
      <x:c r="N783" s="634"/>
    </x:row>
    <x:row r="784">
      <x:c r="A784" s="628"/>
      <x:c r="B784" s="628"/>
      <x:c r="C784" s="628"/>
      <x:c r="D784" s="630"/>
      <x:c r="E784" s="628"/>
      <x:c r="F784" s="628"/>
      <x:c r="G784" s="628"/>
      <x:c r="H784" s="628"/>
      <x:c r="I784" s="628"/>
      <x:c r="J784" s="632"/>
      <x:c r="K784" s="601"/>
      <x:c r="L784" s="601"/>
      <x:c r="M784" s="601"/>
      <x:c r="N784" s="634"/>
    </x:row>
    <x:row r="785">
      <x:c r="A785" s="628"/>
      <x:c r="B785" s="628"/>
      <x:c r="C785" s="628"/>
      <x:c r="D785" s="630"/>
      <x:c r="E785" s="628"/>
      <x:c r="F785" s="628"/>
      <x:c r="G785" s="628"/>
      <x:c r="H785" s="628"/>
      <x:c r="I785" s="628"/>
      <x:c r="J785" s="632"/>
      <x:c r="K785" s="601"/>
      <x:c r="L785" s="601"/>
      <x:c r="M785" s="601"/>
      <x:c r="N785" s="634"/>
    </x:row>
    <x:row r="786">
      <x:c r="A786" s="628"/>
      <x:c r="B786" s="628"/>
      <x:c r="C786" s="628"/>
      <x:c r="D786" s="630"/>
      <x:c r="E786" s="628"/>
      <x:c r="F786" s="628"/>
      <x:c r="G786" s="628"/>
      <x:c r="H786" s="628"/>
      <x:c r="I786" s="628"/>
      <x:c r="J786" s="632"/>
      <x:c r="K786" s="601"/>
      <x:c r="L786" s="601"/>
      <x:c r="M786" s="601"/>
      <x:c r="N786" s="634"/>
    </x:row>
    <x:row r="787">
      <x:c r="A787" s="628"/>
      <x:c r="B787" s="628"/>
      <x:c r="C787" s="628"/>
      <x:c r="D787" s="630"/>
      <x:c r="E787" s="628"/>
      <x:c r="F787" s="628"/>
      <x:c r="G787" s="628"/>
      <x:c r="H787" s="628"/>
      <x:c r="I787" s="628"/>
      <x:c r="J787" s="632"/>
      <x:c r="K787" s="601"/>
      <x:c r="L787" s="601"/>
      <x:c r="M787" s="601"/>
      <x:c r="N787" s="634"/>
    </x:row>
    <x:row r="788">
      <x:c r="A788" s="628"/>
      <x:c r="B788" s="628"/>
      <x:c r="C788" s="628"/>
      <x:c r="D788" s="630"/>
      <x:c r="E788" s="628"/>
      <x:c r="F788" s="628"/>
      <x:c r="G788" s="628"/>
      <x:c r="H788" s="628"/>
      <x:c r="I788" s="628"/>
      <x:c r="J788" s="632"/>
      <x:c r="K788" s="601"/>
      <x:c r="L788" s="601"/>
      <x:c r="M788" s="601"/>
      <x:c r="N788" s="634"/>
    </x:row>
    <x:row r="789">
      <x:c r="A789" s="628"/>
      <x:c r="B789" s="628"/>
      <x:c r="C789" s="628"/>
      <x:c r="D789" s="630"/>
      <x:c r="E789" s="628"/>
      <x:c r="F789" s="628"/>
      <x:c r="G789" s="628"/>
      <x:c r="H789" s="628"/>
      <x:c r="I789" s="628"/>
      <x:c r="J789" s="632"/>
      <x:c r="K789" s="601"/>
      <x:c r="L789" s="601"/>
      <x:c r="M789" s="601"/>
      <x:c r="N789" s="634"/>
    </x:row>
    <x:row r="790">
      <x:c r="A790" s="628"/>
      <x:c r="B790" s="628"/>
      <x:c r="C790" s="628"/>
      <x:c r="D790" s="630"/>
      <x:c r="E790" s="628"/>
      <x:c r="F790" s="628"/>
      <x:c r="G790" s="628"/>
      <x:c r="H790" s="628"/>
      <x:c r="I790" s="628"/>
      <x:c r="J790" s="632"/>
      <x:c r="K790" s="601"/>
      <x:c r="L790" s="601"/>
      <x:c r="M790" s="601"/>
      <x:c r="N790" s="634"/>
    </x:row>
    <x:row r="791">
      <x:c r="A791" s="628"/>
      <x:c r="B791" s="628"/>
      <x:c r="C791" s="628"/>
      <x:c r="D791" s="630"/>
      <x:c r="E791" s="628"/>
      <x:c r="F791" s="628"/>
      <x:c r="G791" s="628"/>
      <x:c r="H791" s="628"/>
      <x:c r="I791" s="628"/>
      <x:c r="J791" s="632"/>
      <x:c r="K791" s="601"/>
      <x:c r="L791" s="601"/>
      <x:c r="M791" s="601"/>
      <x:c r="N791" s="634"/>
    </x:row>
    <x:row r="792">
      <x:c r="A792" s="628"/>
      <x:c r="B792" s="628"/>
      <x:c r="C792" s="628"/>
      <x:c r="D792" s="630"/>
      <x:c r="E792" s="628"/>
      <x:c r="F792" s="628"/>
      <x:c r="G792" s="628"/>
      <x:c r="H792" s="628"/>
      <x:c r="I792" s="628"/>
      <x:c r="J792" s="632"/>
      <x:c r="K792" s="601"/>
      <x:c r="L792" s="601"/>
      <x:c r="M792" s="601"/>
      <x:c r="N792" s="634"/>
    </x:row>
    <x:row r="793">
      <x:c r="A793" s="628"/>
      <x:c r="B793" s="628"/>
      <x:c r="C793" s="628"/>
      <x:c r="D793" s="630"/>
      <x:c r="E793" s="628"/>
      <x:c r="F793" s="628"/>
      <x:c r="G793" s="628"/>
      <x:c r="H793" s="628"/>
      <x:c r="I793" s="628"/>
      <x:c r="J793" s="632"/>
      <x:c r="K793" s="601"/>
      <x:c r="L793" s="601"/>
      <x:c r="M793" s="601"/>
      <x:c r="N793" s="634"/>
    </x:row>
    <x:row r="794">
      <x:c r="A794" s="628"/>
      <x:c r="B794" s="628"/>
      <x:c r="C794" s="628"/>
      <x:c r="D794" s="630"/>
      <x:c r="E794" s="628"/>
      <x:c r="F794" s="628"/>
      <x:c r="G794" s="628"/>
      <x:c r="H794" s="628"/>
      <x:c r="I794" s="628"/>
      <x:c r="J794" s="632"/>
      <x:c r="K794" s="601"/>
      <x:c r="L794" s="601"/>
      <x:c r="M794" s="601"/>
      <x:c r="N794" s="634"/>
    </x:row>
    <x:row r="795">
      <x:c r="A795" s="628"/>
      <x:c r="B795" s="628"/>
      <x:c r="C795" s="628"/>
      <x:c r="D795" s="630"/>
      <x:c r="E795" s="628"/>
      <x:c r="F795" s="628"/>
      <x:c r="G795" s="628"/>
      <x:c r="H795" s="628"/>
      <x:c r="I795" s="628"/>
      <x:c r="J795" s="632"/>
      <x:c r="K795" s="601"/>
      <x:c r="L795" s="601"/>
      <x:c r="M795" s="601"/>
      <x:c r="N795" s="634"/>
    </x:row>
    <x:row r="796">
      <x:c r="A796" s="628"/>
      <x:c r="B796" s="628"/>
      <x:c r="C796" s="628"/>
      <x:c r="D796" s="630"/>
      <x:c r="E796" s="628"/>
      <x:c r="F796" s="628"/>
      <x:c r="G796" s="628"/>
      <x:c r="H796" s="628"/>
      <x:c r="I796" s="628"/>
      <x:c r="J796" s="632"/>
      <x:c r="K796" s="601"/>
      <x:c r="L796" s="601"/>
      <x:c r="M796" s="601"/>
      <x:c r="N796" s="634"/>
    </x:row>
    <x:row r="797">
      <x:c r="A797" s="628"/>
      <x:c r="B797" s="628"/>
      <x:c r="C797" s="628"/>
      <x:c r="D797" s="630"/>
      <x:c r="E797" s="628"/>
      <x:c r="F797" s="628"/>
      <x:c r="G797" s="628"/>
      <x:c r="H797" s="628"/>
      <x:c r="I797" s="628"/>
      <x:c r="J797" s="632"/>
      <x:c r="K797" s="601"/>
      <x:c r="L797" s="601"/>
      <x:c r="M797" s="601"/>
      <x:c r="N797" s="634"/>
    </x:row>
    <x:row r="798">
      <x:c r="A798" s="628"/>
      <x:c r="B798" s="628"/>
      <x:c r="C798" s="628"/>
      <x:c r="D798" s="630"/>
      <x:c r="E798" s="628"/>
      <x:c r="F798" s="628"/>
      <x:c r="G798" s="628"/>
      <x:c r="H798" s="628"/>
      <x:c r="I798" s="628"/>
      <x:c r="J798" s="632"/>
      <x:c r="K798" s="601"/>
      <x:c r="L798" s="601"/>
      <x:c r="M798" s="601"/>
      <x:c r="N798" s="634"/>
    </x:row>
    <x:row r="799">
      <x:c r="A799" s="628"/>
      <x:c r="B799" s="628"/>
      <x:c r="C799" s="628"/>
      <x:c r="D799" s="630"/>
      <x:c r="E799" s="628"/>
      <x:c r="F799" s="628"/>
      <x:c r="G799" s="628"/>
      <x:c r="H799" s="628"/>
      <x:c r="I799" s="628"/>
      <x:c r="J799" s="632"/>
      <x:c r="K799" s="601"/>
      <x:c r="L799" s="601"/>
      <x:c r="M799" s="601"/>
      <x:c r="N799" s="634"/>
    </x:row>
    <x:row r="800">
      <x:c r="A800" s="628"/>
      <x:c r="B800" s="628"/>
      <x:c r="C800" s="628"/>
      <x:c r="D800" s="630"/>
      <x:c r="E800" s="628"/>
      <x:c r="F800" s="628"/>
      <x:c r="G800" s="628"/>
      <x:c r="H800" s="628"/>
      <x:c r="I800" s="628"/>
      <x:c r="J800" s="632"/>
      <x:c r="K800" s="601"/>
      <x:c r="L800" s="601"/>
      <x:c r="M800" s="601"/>
      <x:c r="N800" s="634"/>
    </x:row>
    <x:row r="801">
      <x:c r="A801" s="628"/>
      <x:c r="B801" s="628"/>
      <x:c r="C801" s="628"/>
      <x:c r="D801" s="630"/>
      <x:c r="E801" s="628"/>
      <x:c r="F801" s="628"/>
      <x:c r="G801" s="628"/>
      <x:c r="H801" s="628"/>
      <x:c r="I801" s="628"/>
      <x:c r="J801" s="632"/>
      <x:c r="K801" s="601"/>
      <x:c r="L801" s="601"/>
      <x:c r="M801" s="601"/>
      <x:c r="N801" s="634"/>
    </x:row>
    <x:row r="802">
      <x:c r="A802" s="628"/>
      <x:c r="B802" s="628"/>
      <x:c r="C802" s="628"/>
      <x:c r="D802" s="630"/>
      <x:c r="E802" s="628"/>
      <x:c r="F802" s="628"/>
      <x:c r="G802" s="628"/>
      <x:c r="H802" s="628"/>
      <x:c r="I802" s="628"/>
      <x:c r="J802" s="632"/>
      <x:c r="K802" s="601"/>
      <x:c r="L802" s="601"/>
      <x:c r="M802" s="601"/>
      <x:c r="N802" s="634"/>
    </x:row>
    <x:row r="803">
      <x:c r="A803" s="628"/>
      <x:c r="B803" s="628"/>
      <x:c r="C803" s="628"/>
      <x:c r="D803" s="630"/>
      <x:c r="E803" s="628"/>
      <x:c r="F803" s="628"/>
      <x:c r="G803" s="628"/>
      <x:c r="H803" s="628"/>
      <x:c r="I803" s="628"/>
      <x:c r="J803" s="632"/>
      <x:c r="K803" s="601"/>
      <x:c r="L803" s="601"/>
      <x:c r="M803" s="601"/>
      <x:c r="N803" s="634"/>
    </x:row>
    <x:row r="804">
      <x:c r="A804" s="628"/>
      <x:c r="B804" s="628"/>
      <x:c r="C804" s="628"/>
      <x:c r="D804" s="630"/>
      <x:c r="E804" s="628"/>
      <x:c r="F804" s="628"/>
      <x:c r="G804" s="628"/>
      <x:c r="H804" s="628"/>
      <x:c r="I804" s="628"/>
      <x:c r="J804" s="632"/>
      <x:c r="K804" s="601"/>
      <x:c r="L804" s="601"/>
      <x:c r="M804" s="601"/>
      <x:c r="N804" s="634"/>
    </x:row>
    <x:row r="805">
      <x:c r="A805" s="628"/>
      <x:c r="B805" s="628"/>
      <x:c r="C805" s="628"/>
      <x:c r="D805" s="630"/>
      <x:c r="E805" s="628"/>
      <x:c r="F805" s="628"/>
      <x:c r="G805" s="628"/>
      <x:c r="H805" s="628"/>
      <x:c r="I805" s="628"/>
      <x:c r="J805" s="632"/>
      <x:c r="K805" s="601"/>
      <x:c r="L805" s="601"/>
      <x:c r="M805" s="601"/>
      <x:c r="N805" s="634"/>
    </x:row>
    <x:row r="806">
      <x:c r="A806" s="628"/>
      <x:c r="B806" s="628"/>
      <x:c r="C806" s="628"/>
      <x:c r="D806" s="630"/>
      <x:c r="E806" s="628"/>
      <x:c r="F806" s="628"/>
      <x:c r="G806" s="628"/>
      <x:c r="H806" s="628"/>
      <x:c r="I806" s="628"/>
      <x:c r="J806" s="632"/>
      <x:c r="K806" s="601"/>
      <x:c r="L806" s="601"/>
      <x:c r="M806" s="601"/>
      <x:c r="N806" s="634"/>
    </x:row>
    <x:row r="807">
      <x:c r="A807" s="628"/>
      <x:c r="B807" s="628"/>
      <x:c r="C807" s="628"/>
      <x:c r="D807" s="630"/>
      <x:c r="E807" s="628"/>
      <x:c r="F807" s="628"/>
      <x:c r="G807" s="628"/>
      <x:c r="H807" s="628"/>
      <x:c r="I807" s="628"/>
      <x:c r="J807" s="632"/>
      <x:c r="K807" s="601"/>
      <x:c r="L807" s="601"/>
      <x:c r="M807" s="601"/>
      <x:c r="N807" s="634"/>
    </x:row>
    <x:row r="808">
      <x:c r="A808" s="628"/>
      <x:c r="B808" s="628"/>
      <x:c r="C808" s="628"/>
      <x:c r="D808" s="630"/>
      <x:c r="E808" s="628"/>
      <x:c r="F808" s="628"/>
      <x:c r="G808" s="628"/>
      <x:c r="H808" s="628"/>
      <x:c r="I808" s="628"/>
      <x:c r="J808" s="632"/>
      <x:c r="K808" s="601"/>
      <x:c r="L808" s="601"/>
      <x:c r="M808" s="601"/>
      <x:c r="N808" s="634"/>
    </x:row>
    <x:row r="809">
      <x:c r="A809" s="628"/>
      <x:c r="B809" s="628"/>
      <x:c r="C809" s="628"/>
      <x:c r="D809" s="630"/>
      <x:c r="E809" s="628"/>
      <x:c r="F809" s="628"/>
      <x:c r="G809" s="628"/>
      <x:c r="H809" s="628"/>
      <x:c r="I809" s="628"/>
      <x:c r="J809" s="632"/>
      <x:c r="K809" s="601"/>
      <x:c r="L809" s="601"/>
      <x:c r="M809" s="601"/>
      <x:c r="N809" s="634"/>
    </x:row>
    <x:row r="810">
      <x:c r="A810" s="628"/>
      <x:c r="B810" s="628"/>
      <x:c r="C810" s="628"/>
      <x:c r="D810" s="630"/>
      <x:c r="E810" s="628"/>
      <x:c r="F810" s="628"/>
      <x:c r="G810" s="628"/>
      <x:c r="H810" s="628"/>
      <x:c r="I810" s="628"/>
      <x:c r="J810" s="632"/>
      <x:c r="K810" s="601"/>
      <x:c r="L810" s="601"/>
      <x:c r="M810" s="601"/>
      <x:c r="N810" s="634"/>
    </x:row>
    <x:row r="811">
      <x:c r="A811" s="628"/>
      <x:c r="B811" s="628"/>
      <x:c r="C811" s="628"/>
      <x:c r="D811" s="630"/>
      <x:c r="E811" s="628"/>
      <x:c r="F811" s="628"/>
      <x:c r="G811" s="628"/>
      <x:c r="H811" s="628"/>
      <x:c r="I811" s="628"/>
      <x:c r="J811" s="632"/>
      <x:c r="K811" s="601"/>
      <x:c r="L811" s="601"/>
      <x:c r="M811" s="601"/>
      <x:c r="N811" s="634"/>
    </x:row>
    <x:row r="812">
      <x:c r="A812" s="628"/>
      <x:c r="B812" s="628"/>
      <x:c r="C812" s="628"/>
      <x:c r="D812" s="630"/>
      <x:c r="E812" s="628"/>
      <x:c r="F812" s="628"/>
      <x:c r="G812" s="628"/>
      <x:c r="H812" s="628"/>
      <x:c r="I812" s="628"/>
      <x:c r="J812" s="632"/>
      <x:c r="K812" s="601"/>
      <x:c r="L812" s="601"/>
      <x:c r="M812" s="601"/>
      <x:c r="N812" s="634"/>
    </x:row>
    <x:row r="813">
      <x:c r="A813" s="628"/>
      <x:c r="B813" s="628"/>
      <x:c r="C813" s="628"/>
      <x:c r="D813" s="630"/>
      <x:c r="E813" s="628"/>
      <x:c r="F813" s="628"/>
      <x:c r="G813" s="628"/>
      <x:c r="H813" s="628"/>
      <x:c r="I813" s="628"/>
      <x:c r="J813" s="632"/>
      <x:c r="K813" s="601"/>
      <x:c r="L813" s="601"/>
      <x:c r="M813" s="601"/>
      <x:c r="N813" s="634"/>
    </x:row>
    <x:row r="814">
      <x:c r="A814" s="628"/>
      <x:c r="B814" s="628"/>
      <x:c r="C814" s="628"/>
      <x:c r="D814" s="630"/>
      <x:c r="E814" s="628"/>
      <x:c r="F814" s="628"/>
      <x:c r="G814" s="628"/>
      <x:c r="H814" s="628"/>
      <x:c r="I814" s="628"/>
      <x:c r="J814" s="632"/>
      <x:c r="K814" s="601"/>
      <x:c r="L814" s="601"/>
      <x:c r="M814" s="601"/>
      <x:c r="N814" s="634"/>
    </x:row>
    <x:row r="815">
      <x:c r="A815" s="628"/>
      <x:c r="B815" s="628"/>
      <x:c r="C815" s="628"/>
      <x:c r="D815" s="630"/>
      <x:c r="E815" s="628"/>
      <x:c r="F815" s="628"/>
      <x:c r="G815" s="628"/>
      <x:c r="H815" s="628"/>
      <x:c r="I815" s="628"/>
      <x:c r="J815" s="632"/>
      <x:c r="K815" s="601"/>
      <x:c r="L815" s="601"/>
      <x:c r="M815" s="601"/>
      <x:c r="N815" s="634"/>
    </x:row>
    <x:row r="816">
      <x:c r="A816" s="628"/>
      <x:c r="B816" s="628"/>
      <x:c r="C816" s="628"/>
      <x:c r="D816" s="630"/>
      <x:c r="E816" s="628"/>
      <x:c r="F816" s="628"/>
      <x:c r="G816" s="628"/>
      <x:c r="H816" s="628"/>
      <x:c r="I816" s="628"/>
      <x:c r="J816" s="632"/>
      <x:c r="K816" s="601"/>
      <x:c r="L816" s="601"/>
      <x:c r="M816" s="601"/>
      <x:c r="N816" s="634"/>
    </x:row>
    <x:row r="817">
      <x:c r="A817" s="628"/>
      <x:c r="B817" s="628"/>
      <x:c r="C817" s="628"/>
      <x:c r="D817" s="630"/>
      <x:c r="E817" s="628"/>
      <x:c r="F817" s="628"/>
      <x:c r="G817" s="628"/>
      <x:c r="H817" s="628"/>
      <x:c r="I817" s="628"/>
      <x:c r="J817" s="632"/>
      <x:c r="K817" s="601"/>
      <x:c r="L817" s="601"/>
      <x:c r="M817" s="601"/>
      <x:c r="N817" s="634"/>
    </x:row>
    <x:row r="818">
      <x:c r="A818" s="628"/>
      <x:c r="B818" s="628"/>
      <x:c r="C818" s="628"/>
      <x:c r="D818" s="630"/>
      <x:c r="E818" s="628"/>
      <x:c r="F818" s="628"/>
      <x:c r="G818" s="628"/>
      <x:c r="H818" s="628"/>
      <x:c r="I818" s="628"/>
      <x:c r="J818" s="632"/>
      <x:c r="K818" s="601"/>
      <x:c r="L818" s="601"/>
      <x:c r="M818" s="601"/>
      <x:c r="N818" s="634"/>
    </x:row>
    <x:row r="819">
      <x:c r="A819" s="628"/>
      <x:c r="B819" s="628"/>
      <x:c r="C819" s="628"/>
      <x:c r="D819" s="630"/>
      <x:c r="E819" s="628"/>
      <x:c r="F819" s="628"/>
      <x:c r="G819" s="628"/>
      <x:c r="H819" s="628"/>
      <x:c r="I819" s="628"/>
      <x:c r="J819" s="632"/>
      <x:c r="K819" s="601"/>
      <x:c r="L819" s="601"/>
      <x:c r="M819" s="601"/>
      <x:c r="N819" s="634"/>
    </x:row>
    <x:row r="820">
      <x:c r="A820" s="628"/>
      <x:c r="B820" s="628"/>
      <x:c r="C820" s="628"/>
      <x:c r="D820" s="630"/>
      <x:c r="E820" s="628"/>
      <x:c r="F820" s="628"/>
      <x:c r="G820" s="628"/>
      <x:c r="H820" s="628"/>
      <x:c r="I820" s="628"/>
      <x:c r="J820" s="632"/>
      <x:c r="K820" s="601"/>
      <x:c r="L820" s="601"/>
      <x:c r="M820" s="601"/>
      <x:c r="N820" s="634"/>
    </x:row>
    <x:row r="821">
      <x:c r="A821" s="628"/>
      <x:c r="B821" s="628"/>
      <x:c r="C821" s="628"/>
      <x:c r="D821" s="630"/>
      <x:c r="E821" s="628"/>
      <x:c r="F821" s="628"/>
      <x:c r="G821" s="628"/>
      <x:c r="H821" s="628"/>
      <x:c r="I821" s="628"/>
      <x:c r="J821" s="632"/>
      <x:c r="K821" s="601"/>
      <x:c r="L821" s="601"/>
      <x:c r="M821" s="601"/>
      <x:c r="N821" s="634"/>
    </x:row>
    <x:row r="822">
      <x:c r="A822" s="628"/>
      <x:c r="B822" s="628"/>
      <x:c r="C822" s="628"/>
      <x:c r="D822" s="630"/>
      <x:c r="E822" s="628"/>
      <x:c r="F822" s="628"/>
      <x:c r="G822" s="628"/>
      <x:c r="H822" s="628"/>
      <x:c r="I822" s="628"/>
      <x:c r="J822" s="632"/>
      <x:c r="K822" s="601"/>
      <x:c r="L822" s="601"/>
      <x:c r="M822" s="601"/>
      <x:c r="N822" s="634"/>
    </x:row>
    <x:row r="823">
      <x:c r="A823" s="628"/>
      <x:c r="B823" s="628"/>
      <x:c r="C823" s="628"/>
      <x:c r="D823" s="630"/>
      <x:c r="E823" s="628"/>
      <x:c r="F823" s="628"/>
      <x:c r="G823" s="628"/>
      <x:c r="H823" s="628"/>
      <x:c r="I823" s="628"/>
      <x:c r="J823" s="632"/>
      <x:c r="K823" s="601"/>
      <x:c r="L823" s="601"/>
      <x:c r="M823" s="601"/>
      <x:c r="N823" s="634"/>
    </x:row>
    <x:row r="824">
      <x:c r="A824" s="628"/>
      <x:c r="B824" s="628"/>
      <x:c r="C824" s="628"/>
      <x:c r="D824" s="630"/>
      <x:c r="E824" s="628"/>
      <x:c r="F824" s="628"/>
      <x:c r="G824" s="628"/>
      <x:c r="H824" s="628"/>
      <x:c r="I824" s="628"/>
      <x:c r="J824" s="632"/>
      <x:c r="K824" s="601"/>
      <x:c r="L824" s="601"/>
      <x:c r="M824" s="601"/>
      <x:c r="N824" s="634"/>
    </x:row>
    <x:row r="825">
      <x:c r="A825" s="628"/>
      <x:c r="B825" s="628"/>
      <x:c r="C825" s="628"/>
      <x:c r="D825" s="630"/>
      <x:c r="E825" s="628"/>
      <x:c r="F825" s="628"/>
      <x:c r="G825" s="628"/>
      <x:c r="H825" s="628"/>
      <x:c r="I825" s="628"/>
      <x:c r="J825" s="632"/>
      <x:c r="K825" s="601"/>
      <x:c r="L825" s="601"/>
      <x:c r="M825" s="601"/>
      <x:c r="N825" s="634"/>
    </x:row>
    <x:row r="826">
      <x:c r="A826" s="628"/>
      <x:c r="B826" s="628"/>
      <x:c r="C826" s="628"/>
      <x:c r="D826" s="630"/>
      <x:c r="E826" s="628"/>
      <x:c r="F826" s="628"/>
      <x:c r="G826" s="628"/>
      <x:c r="H826" s="628"/>
      <x:c r="I826" s="628"/>
      <x:c r="J826" s="632"/>
      <x:c r="K826" s="601"/>
      <x:c r="L826" s="601"/>
      <x:c r="M826" s="601"/>
      <x:c r="N826" s="634"/>
    </x:row>
    <x:row r="827">
      <x:c r="A827" s="628"/>
      <x:c r="B827" s="628"/>
      <x:c r="C827" s="628"/>
      <x:c r="D827" s="630"/>
      <x:c r="E827" s="628"/>
      <x:c r="F827" s="628"/>
      <x:c r="G827" s="628"/>
      <x:c r="H827" s="628"/>
      <x:c r="I827" s="628"/>
      <x:c r="J827" s="632"/>
      <x:c r="K827" s="601"/>
      <x:c r="L827" s="601"/>
      <x:c r="M827" s="601"/>
      <x:c r="N827" s="634"/>
    </x:row>
    <x:row r="828">
      <x:c r="A828" s="628"/>
      <x:c r="B828" s="628"/>
      <x:c r="C828" s="628"/>
      <x:c r="D828" s="630"/>
      <x:c r="E828" s="628"/>
      <x:c r="F828" s="628"/>
      <x:c r="G828" s="628"/>
      <x:c r="H828" s="628"/>
      <x:c r="I828" s="628"/>
      <x:c r="J828" s="632"/>
      <x:c r="K828" s="601"/>
      <x:c r="L828" s="601"/>
      <x:c r="M828" s="601"/>
      <x:c r="N828" s="634"/>
    </x:row>
    <x:row r="829">
      <x:c r="A829" s="628"/>
      <x:c r="B829" s="628"/>
      <x:c r="C829" s="628"/>
      <x:c r="D829" s="630"/>
      <x:c r="E829" s="628"/>
      <x:c r="F829" s="628"/>
      <x:c r="G829" s="628"/>
      <x:c r="H829" s="628"/>
      <x:c r="I829" s="628"/>
      <x:c r="J829" s="632"/>
      <x:c r="K829" s="601"/>
      <x:c r="L829" s="601"/>
      <x:c r="M829" s="601"/>
      <x:c r="N829" s="634"/>
    </x:row>
    <x:row r="830">
      <x:c r="A830" s="628"/>
      <x:c r="B830" s="628"/>
      <x:c r="C830" s="628"/>
      <x:c r="D830" s="630"/>
      <x:c r="E830" s="628"/>
      <x:c r="F830" s="628"/>
      <x:c r="G830" s="628"/>
      <x:c r="H830" s="628"/>
      <x:c r="I830" s="628"/>
      <x:c r="J830" s="632"/>
      <x:c r="K830" s="601"/>
      <x:c r="L830" s="601"/>
      <x:c r="M830" s="601"/>
      <x:c r="N830" s="634"/>
    </x:row>
    <x:row r="831">
      <x:c r="A831" s="628"/>
      <x:c r="B831" s="628"/>
      <x:c r="C831" s="628"/>
      <x:c r="D831" s="630"/>
      <x:c r="E831" s="628"/>
      <x:c r="F831" s="628"/>
      <x:c r="G831" s="628"/>
      <x:c r="H831" s="628"/>
      <x:c r="I831" s="628"/>
      <x:c r="J831" s="632"/>
      <x:c r="K831" s="601"/>
      <x:c r="L831" s="601"/>
      <x:c r="M831" s="601"/>
      <x:c r="N831" s="634"/>
    </x:row>
    <x:row r="832">
      <x:c r="A832" s="628"/>
      <x:c r="B832" s="628"/>
      <x:c r="C832" s="628"/>
      <x:c r="D832" s="630"/>
      <x:c r="E832" s="628"/>
      <x:c r="F832" s="628"/>
      <x:c r="G832" s="628"/>
      <x:c r="H832" s="628"/>
      <x:c r="I832" s="628"/>
      <x:c r="J832" s="632"/>
      <x:c r="K832" s="601"/>
      <x:c r="L832" s="601"/>
      <x:c r="M832" s="601"/>
      <x:c r="N832" s="634"/>
    </x:row>
    <x:row r="833">
      <x:c r="A833" s="628"/>
      <x:c r="B833" s="628"/>
      <x:c r="C833" s="628"/>
      <x:c r="D833" s="630"/>
      <x:c r="E833" s="628"/>
      <x:c r="F833" s="628"/>
      <x:c r="G833" s="628"/>
      <x:c r="H833" s="628"/>
      <x:c r="I833" s="628"/>
      <x:c r="J833" s="632"/>
      <x:c r="K833" s="601"/>
      <x:c r="L833" s="601"/>
      <x:c r="M833" s="601"/>
      <x:c r="N833" s="634"/>
    </x:row>
    <x:row r="834">
      <x:c r="A834" s="628"/>
      <x:c r="B834" s="628"/>
      <x:c r="C834" s="628"/>
      <x:c r="D834" s="630"/>
      <x:c r="E834" s="628"/>
      <x:c r="F834" s="628"/>
      <x:c r="G834" s="628"/>
      <x:c r="H834" s="628"/>
      <x:c r="I834" s="628"/>
      <x:c r="J834" s="632"/>
      <x:c r="K834" s="601"/>
      <x:c r="L834" s="601"/>
      <x:c r="M834" s="601"/>
      <x:c r="N834" s="634"/>
    </x:row>
    <x:row r="835">
      <x:c r="A835" s="628"/>
      <x:c r="B835" s="628"/>
      <x:c r="C835" s="628"/>
      <x:c r="D835" s="630"/>
      <x:c r="E835" s="628"/>
      <x:c r="F835" s="628"/>
      <x:c r="G835" s="628"/>
      <x:c r="H835" s="628"/>
      <x:c r="I835" s="628"/>
      <x:c r="J835" s="632"/>
      <x:c r="K835" s="601"/>
      <x:c r="L835" s="601"/>
      <x:c r="M835" s="601"/>
      <x:c r="N835" s="634"/>
    </x:row>
    <x:row r="836">
      <x:c r="A836" s="628"/>
      <x:c r="B836" s="628"/>
      <x:c r="C836" s="628"/>
      <x:c r="D836" s="630"/>
      <x:c r="E836" s="628"/>
      <x:c r="F836" s="628"/>
      <x:c r="G836" s="628"/>
      <x:c r="H836" s="628"/>
      <x:c r="I836" s="628"/>
      <x:c r="J836" s="632"/>
      <x:c r="K836" s="601"/>
      <x:c r="L836" s="601"/>
      <x:c r="M836" s="601"/>
      <x:c r="N836" s="634"/>
    </x:row>
    <x:row r="837">
      <x:c r="A837" s="628"/>
      <x:c r="B837" s="628"/>
      <x:c r="C837" s="628"/>
      <x:c r="D837" s="630"/>
      <x:c r="E837" s="628"/>
      <x:c r="F837" s="628"/>
      <x:c r="G837" s="628"/>
      <x:c r="H837" s="628"/>
      <x:c r="I837" s="628"/>
      <x:c r="J837" s="632"/>
      <x:c r="K837" s="601"/>
      <x:c r="L837" s="601"/>
      <x:c r="M837" s="601"/>
      <x:c r="N837" s="634"/>
    </x:row>
    <x:row r="838">
      <x:c r="A838" s="628"/>
      <x:c r="B838" s="628"/>
      <x:c r="C838" s="628"/>
      <x:c r="D838" s="630"/>
      <x:c r="E838" s="628"/>
      <x:c r="F838" s="628"/>
      <x:c r="G838" s="628"/>
      <x:c r="H838" s="628"/>
      <x:c r="I838" s="628"/>
      <x:c r="J838" s="632"/>
      <x:c r="K838" s="601"/>
      <x:c r="L838" s="601"/>
      <x:c r="M838" s="601"/>
      <x:c r="N838" s="634"/>
    </x:row>
    <x:row r="839">
      <x:c r="A839" s="628"/>
      <x:c r="B839" s="628"/>
      <x:c r="C839" s="628"/>
      <x:c r="D839" s="630"/>
      <x:c r="E839" s="628"/>
      <x:c r="F839" s="628"/>
      <x:c r="G839" s="628"/>
      <x:c r="H839" s="628"/>
      <x:c r="I839" s="628"/>
      <x:c r="J839" s="632"/>
      <x:c r="K839" s="601"/>
      <x:c r="L839" s="601"/>
      <x:c r="M839" s="601"/>
      <x:c r="N839" s="634"/>
    </x:row>
    <x:row r="840">
      <x:c r="A840" s="628"/>
      <x:c r="B840" s="628"/>
      <x:c r="C840" s="628"/>
      <x:c r="D840" s="630"/>
      <x:c r="E840" s="628"/>
      <x:c r="F840" s="628"/>
      <x:c r="G840" s="628"/>
      <x:c r="H840" s="628"/>
      <x:c r="I840" s="628"/>
      <x:c r="J840" s="632"/>
      <x:c r="K840" s="601"/>
      <x:c r="L840" s="601"/>
      <x:c r="M840" s="601"/>
      <x:c r="N840" s="634"/>
    </x:row>
    <x:row r="841">
      <x:c r="A841" s="628"/>
      <x:c r="B841" s="628"/>
      <x:c r="C841" s="628"/>
      <x:c r="D841" s="630"/>
      <x:c r="E841" s="628"/>
      <x:c r="F841" s="628"/>
      <x:c r="G841" s="628"/>
      <x:c r="H841" s="628"/>
      <x:c r="I841" s="628"/>
      <x:c r="J841" s="632"/>
      <x:c r="K841" s="601"/>
      <x:c r="L841" s="601"/>
      <x:c r="M841" s="601"/>
      <x:c r="N841" s="634"/>
    </x:row>
    <x:row r="842">
      <x:c r="A842" s="628"/>
      <x:c r="B842" s="628"/>
      <x:c r="C842" s="628"/>
      <x:c r="D842" s="630"/>
      <x:c r="E842" s="628"/>
      <x:c r="F842" s="628"/>
      <x:c r="G842" s="628"/>
      <x:c r="H842" s="628"/>
      <x:c r="I842" s="628"/>
      <x:c r="J842" s="632"/>
      <x:c r="K842" s="601"/>
      <x:c r="L842" s="601"/>
      <x:c r="M842" s="601"/>
      <x:c r="N842" s="634"/>
    </x:row>
    <x:row r="843">
      <x:c r="A843" s="628"/>
      <x:c r="B843" s="628"/>
      <x:c r="C843" s="628"/>
      <x:c r="D843" s="630"/>
      <x:c r="E843" s="628"/>
      <x:c r="F843" s="628"/>
      <x:c r="G843" s="628"/>
      <x:c r="H843" s="628"/>
      <x:c r="I843" s="628"/>
      <x:c r="J843" s="632"/>
      <x:c r="K843" s="601"/>
      <x:c r="L843" s="601"/>
      <x:c r="M843" s="601"/>
      <x:c r="N843" s="634"/>
    </x:row>
    <x:row r="844">
      <x:c r="A844" s="628"/>
      <x:c r="B844" s="628"/>
      <x:c r="C844" s="628"/>
      <x:c r="D844" s="630"/>
      <x:c r="E844" s="628"/>
      <x:c r="F844" s="628"/>
      <x:c r="G844" s="628"/>
      <x:c r="H844" s="628"/>
      <x:c r="I844" s="628"/>
      <x:c r="J844" s="632"/>
      <x:c r="K844" s="601"/>
      <x:c r="L844" s="601"/>
      <x:c r="M844" s="601"/>
      <x:c r="N844" s="634"/>
    </x:row>
    <x:row r="845">
      <x:c r="A845" s="628"/>
      <x:c r="B845" s="628"/>
      <x:c r="C845" s="628"/>
      <x:c r="D845" s="630"/>
      <x:c r="E845" s="628"/>
      <x:c r="F845" s="628"/>
      <x:c r="G845" s="628"/>
      <x:c r="H845" s="628"/>
      <x:c r="I845" s="628"/>
      <x:c r="J845" s="632"/>
      <x:c r="K845" s="601"/>
      <x:c r="L845" s="601"/>
      <x:c r="M845" s="601"/>
      <x:c r="N845" s="634"/>
    </x:row>
    <x:row r="846">
      <x:c r="A846" s="628"/>
      <x:c r="B846" s="628"/>
      <x:c r="C846" s="628"/>
      <x:c r="D846" s="630"/>
      <x:c r="E846" s="628"/>
      <x:c r="F846" s="628"/>
      <x:c r="G846" s="628"/>
      <x:c r="H846" s="628"/>
      <x:c r="I846" s="628"/>
      <x:c r="J846" s="632"/>
      <x:c r="K846" s="601"/>
      <x:c r="L846" s="601"/>
      <x:c r="M846" s="601"/>
      <x:c r="N846" s="634"/>
    </x:row>
    <x:row r="847">
      <x:c r="A847" s="628"/>
      <x:c r="B847" s="628"/>
      <x:c r="C847" s="628"/>
      <x:c r="D847" s="630"/>
      <x:c r="E847" s="628"/>
      <x:c r="F847" s="628"/>
      <x:c r="G847" s="628"/>
      <x:c r="H847" s="628"/>
      <x:c r="I847" s="628"/>
      <x:c r="J847" s="632"/>
      <x:c r="K847" s="601"/>
      <x:c r="L847" s="601"/>
      <x:c r="M847" s="601"/>
      <x:c r="N847" s="634"/>
    </x:row>
    <x:row r="848">
      <x:c r="A848" s="628"/>
      <x:c r="B848" s="628"/>
      <x:c r="C848" s="628"/>
      <x:c r="D848" s="630"/>
      <x:c r="E848" s="628"/>
      <x:c r="F848" s="628"/>
      <x:c r="G848" s="628"/>
      <x:c r="H848" s="628"/>
      <x:c r="I848" s="628"/>
      <x:c r="J848" s="632"/>
      <x:c r="K848" s="601"/>
      <x:c r="L848" s="601"/>
      <x:c r="M848" s="601"/>
      <x:c r="N848" s="634"/>
    </x:row>
    <x:row r="849">
      <x:c r="A849" s="628"/>
      <x:c r="B849" s="628"/>
      <x:c r="C849" s="628"/>
      <x:c r="D849" s="630"/>
      <x:c r="E849" s="628"/>
      <x:c r="F849" s="628"/>
      <x:c r="G849" s="628"/>
      <x:c r="H849" s="628"/>
      <x:c r="I849" s="628"/>
      <x:c r="J849" s="632"/>
      <x:c r="K849" s="601"/>
      <x:c r="L849" s="601"/>
      <x:c r="M849" s="601"/>
      <x:c r="N849" s="634"/>
    </x:row>
    <x:row r="850">
      <x:c r="A850" s="628"/>
      <x:c r="B850" s="628"/>
      <x:c r="C850" s="628"/>
      <x:c r="D850" s="630"/>
      <x:c r="E850" s="628"/>
      <x:c r="F850" s="628"/>
      <x:c r="G850" s="628"/>
      <x:c r="H850" s="628"/>
      <x:c r="I850" s="628"/>
      <x:c r="J850" s="632"/>
      <x:c r="K850" s="601"/>
      <x:c r="L850" s="601"/>
      <x:c r="M850" s="601"/>
      <x:c r="N850" s="634"/>
    </x:row>
    <x:row r="851">
      <x:c r="A851" s="628"/>
      <x:c r="B851" s="628"/>
      <x:c r="C851" s="628"/>
      <x:c r="D851" s="630"/>
      <x:c r="E851" s="628"/>
      <x:c r="F851" s="628"/>
      <x:c r="G851" s="628"/>
      <x:c r="H851" s="628"/>
      <x:c r="I851" s="628"/>
      <x:c r="J851" s="632"/>
      <x:c r="K851" s="601"/>
      <x:c r="L851" s="601"/>
      <x:c r="M851" s="601"/>
      <x:c r="N851" s="634"/>
    </x:row>
    <x:row r="852">
      <x:c r="A852" s="628"/>
      <x:c r="B852" s="628"/>
      <x:c r="C852" s="628"/>
      <x:c r="D852" s="630"/>
      <x:c r="E852" s="628"/>
      <x:c r="F852" s="628"/>
      <x:c r="G852" s="628"/>
      <x:c r="H852" s="628"/>
      <x:c r="I852" s="628"/>
      <x:c r="J852" s="632"/>
      <x:c r="K852" s="601"/>
      <x:c r="L852" s="601"/>
      <x:c r="M852" s="601"/>
      <x:c r="N852" s="634"/>
    </x:row>
    <x:row r="853">
      <x:c r="A853" s="628"/>
      <x:c r="B853" s="628"/>
      <x:c r="C853" s="628"/>
      <x:c r="D853" s="630"/>
      <x:c r="E853" s="628"/>
      <x:c r="F853" s="628"/>
      <x:c r="G853" s="628"/>
      <x:c r="H853" s="628"/>
      <x:c r="I853" s="628"/>
      <x:c r="J853" s="632"/>
      <x:c r="K853" s="601"/>
      <x:c r="L853" s="601"/>
      <x:c r="M853" s="601"/>
      <x:c r="N853" s="634"/>
    </x:row>
    <x:row r="854">
      <x:c r="A854" s="628"/>
      <x:c r="B854" s="628"/>
      <x:c r="C854" s="628"/>
      <x:c r="D854" s="630"/>
      <x:c r="E854" s="628"/>
      <x:c r="F854" s="628"/>
      <x:c r="G854" s="628"/>
      <x:c r="H854" s="628"/>
      <x:c r="I854" s="628"/>
      <x:c r="J854" s="632"/>
      <x:c r="K854" s="601"/>
      <x:c r="L854" s="601"/>
      <x:c r="M854" s="601"/>
      <x:c r="N854" s="634"/>
    </x:row>
    <x:row r="855">
      <x:c r="A855" s="628"/>
      <x:c r="B855" s="628"/>
      <x:c r="C855" s="628"/>
      <x:c r="D855" s="630"/>
      <x:c r="E855" s="628"/>
      <x:c r="F855" s="628"/>
      <x:c r="G855" s="628"/>
      <x:c r="H855" s="628"/>
      <x:c r="I855" s="628"/>
      <x:c r="J855" s="632"/>
      <x:c r="K855" s="601"/>
      <x:c r="L855" s="601"/>
      <x:c r="M855" s="601"/>
      <x:c r="N855" s="634"/>
    </x:row>
    <x:row r="856">
      <x:c r="A856" s="628"/>
      <x:c r="B856" s="628"/>
      <x:c r="C856" s="628"/>
      <x:c r="D856" s="630"/>
      <x:c r="E856" s="628"/>
      <x:c r="F856" s="628"/>
      <x:c r="G856" s="628"/>
      <x:c r="H856" s="628"/>
      <x:c r="I856" s="628"/>
      <x:c r="J856" s="632"/>
      <x:c r="K856" s="601"/>
      <x:c r="L856" s="601"/>
      <x:c r="M856" s="601"/>
      <x:c r="N856" s="634"/>
    </x:row>
    <x:row r="857">
      <x:c r="A857" s="628"/>
      <x:c r="B857" s="628"/>
      <x:c r="C857" s="628"/>
      <x:c r="D857" s="630"/>
      <x:c r="E857" s="628"/>
      <x:c r="F857" s="628"/>
      <x:c r="G857" s="628"/>
      <x:c r="H857" s="628"/>
      <x:c r="I857" s="628"/>
      <x:c r="J857" s="632"/>
      <x:c r="K857" s="601"/>
      <x:c r="L857" s="601"/>
      <x:c r="M857" s="601"/>
      <x:c r="N857" s="634"/>
    </x:row>
    <x:row r="858">
      <x:c r="A858" s="628"/>
      <x:c r="B858" s="628"/>
      <x:c r="C858" s="628"/>
      <x:c r="D858" s="630"/>
      <x:c r="E858" s="628"/>
      <x:c r="F858" s="628"/>
      <x:c r="G858" s="628"/>
      <x:c r="H858" s="628"/>
      <x:c r="I858" s="628"/>
      <x:c r="J858" s="632"/>
      <x:c r="K858" s="601"/>
      <x:c r="L858" s="601"/>
      <x:c r="M858" s="601"/>
      <x:c r="N858" s="634"/>
    </x:row>
    <x:row r="859">
      <x:c r="A859" s="628"/>
      <x:c r="B859" s="628"/>
      <x:c r="C859" s="628"/>
      <x:c r="D859" s="630"/>
      <x:c r="E859" s="628"/>
      <x:c r="F859" s="628"/>
      <x:c r="G859" s="628"/>
      <x:c r="H859" s="628"/>
      <x:c r="I859" s="628"/>
      <x:c r="J859" s="632"/>
      <x:c r="K859" s="601"/>
      <x:c r="L859" s="601"/>
      <x:c r="M859" s="601"/>
      <x:c r="N859" s="634"/>
    </x:row>
    <x:row r="860">
      <x:c r="A860" s="628"/>
      <x:c r="B860" s="628"/>
      <x:c r="C860" s="628"/>
      <x:c r="D860" s="630"/>
      <x:c r="E860" s="628"/>
      <x:c r="F860" s="628"/>
      <x:c r="G860" s="628"/>
      <x:c r="H860" s="628"/>
      <x:c r="I860" s="628"/>
      <x:c r="J860" s="632"/>
      <x:c r="K860" s="601"/>
      <x:c r="L860" s="601"/>
      <x:c r="M860" s="601"/>
      <x:c r="N860" s="634"/>
    </x:row>
    <x:row r="861">
      <x:c r="A861" s="628"/>
      <x:c r="B861" s="628"/>
      <x:c r="C861" s="628"/>
      <x:c r="D861" s="630"/>
      <x:c r="E861" s="628"/>
      <x:c r="F861" s="628"/>
      <x:c r="G861" s="628"/>
      <x:c r="H861" s="628"/>
      <x:c r="I861" s="628"/>
      <x:c r="J861" s="632"/>
      <x:c r="K861" s="601"/>
      <x:c r="L861" s="601"/>
      <x:c r="M861" s="601"/>
      <x:c r="N861" s="634"/>
    </x:row>
    <x:row r="862">
      <x:c r="A862" s="628"/>
      <x:c r="B862" s="628"/>
      <x:c r="C862" s="628"/>
      <x:c r="D862" s="630"/>
      <x:c r="E862" s="628"/>
      <x:c r="F862" s="628"/>
      <x:c r="G862" s="628"/>
      <x:c r="H862" s="628"/>
      <x:c r="I862" s="628"/>
      <x:c r="J862" s="632"/>
      <x:c r="K862" s="601"/>
      <x:c r="L862" s="601"/>
      <x:c r="M862" s="601"/>
      <x:c r="N862" s="634"/>
    </x:row>
    <x:row r="863">
      <x:c r="A863" s="628"/>
      <x:c r="B863" s="628"/>
      <x:c r="C863" s="628"/>
      <x:c r="D863" s="630"/>
      <x:c r="E863" s="628"/>
      <x:c r="F863" s="628"/>
      <x:c r="G863" s="628"/>
      <x:c r="H863" s="628"/>
      <x:c r="I863" s="628"/>
      <x:c r="J863" s="632"/>
      <x:c r="K863" s="601"/>
      <x:c r="L863" s="601"/>
      <x:c r="M863" s="601"/>
      <x:c r="N863" s="634"/>
    </x:row>
    <x:row r="864">
      <x:c r="A864" s="628"/>
      <x:c r="B864" s="628"/>
      <x:c r="C864" s="628"/>
      <x:c r="D864" s="630"/>
      <x:c r="E864" s="628"/>
      <x:c r="F864" s="628"/>
      <x:c r="G864" s="628"/>
      <x:c r="H864" s="628"/>
      <x:c r="I864" s="628"/>
      <x:c r="J864" s="632"/>
      <x:c r="K864" s="601"/>
      <x:c r="L864" s="601"/>
      <x:c r="M864" s="601"/>
      <x:c r="N864" s="634"/>
    </x:row>
    <x:row r="865">
      <x:c r="A865" s="628"/>
      <x:c r="B865" s="628"/>
      <x:c r="C865" s="628"/>
      <x:c r="D865" s="630"/>
      <x:c r="E865" s="628"/>
      <x:c r="F865" s="628"/>
      <x:c r="G865" s="628"/>
      <x:c r="H865" s="628"/>
      <x:c r="I865" s="628"/>
      <x:c r="J865" s="632"/>
      <x:c r="K865" s="601"/>
      <x:c r="L865" s="601"/>
      <x:c r="M865" s="601"/>
      <x:c r="N865" s="634"/>
    </x:row>
    <x:row r="866">
      <x:c r="A866" s="628"/>
      <x:c r="B866" s="628"/>
      <x:c r="C866" s="628"/>
      <x:c r="D866" s="630"/>
      <x:c r="E866" s="628"/>
      <x:c r="F866" s="628"/>
      <x:c r="G866" s="628"/>
      <x:c r="H866" s="628"/>
      <x:c r="I866" s="628"/>
      <x:c r="J866" s="632"/>
      <x:c r="K866" s="601"/>
      <x:c r="L866" s="601"/>
      <x:c r="M866" s="601"/>
      <x:c r="N866" s="634"/>
    </x:row>
    <x:row r="867">
      <x:c r="A867" s="628"/>
      <x:c r="B867" s="628"/>
      <x:c r="C867" s="628"/>
      <x:c r="D867" s="630"/>
      <x:c r="E867" s="628"/>
      <x:c r="F867" s="628"/>
      <x:c r="G867" s="628"/>
      <x:c r="H867" s="628"/>
      <x:c r="I867" s="628"/>
      <x:c r="J867" s="632"/>
      <x:c r="K867" s="601"/>
      <x:c r="L867" s="601"/>
      <x:c r="M867" s="601"/>
      <x:c r="N867" s="634"/>
    </x:row>
    <x:row r="868">
      <x:c r="A868" s="628"/>
      <x:c r="B868" s="628"/>
      <x:c r="C868" s="628"/>
      <x:c r="D868" s="630"/>
      <x:c r="E868" s="628"/>
      <x:c r="F868" s="628"/>
      <x:c r="G868" s="628"/>
      <x:c r="H868" s="628"/>
      <x:c r="I868" s="628"/>
      <x:c r="J868" s="632"/>
      <x:c r="K868" s="601"/>
      <x:c r="L868" s="601"/>
      <x:c r="M868" s="601"/>
      <x:c r="N868" s="634"/>
    </x:row>
    <x:row r="869">
      <x:c r="A869" s="628"/>
      <x:c r="B869" s="628"/>
      <x:c r="C869" s="628"/>
      <x:c r="D869" s="630"/>
      <x:c r="E869" s="628"/>
      <x:c r="F869" s="628"/>
      <x:c r="G869" s="628"/>
      <x:c r="H869" s="628"/>
      <x:c r="I869" s="628"/>
      <x:c r="J869" s="632"/>
      <x:c r="K869" s="601"/>
      <x:c r="L869" s="601"/>
      <x:c r="M869" s="601"/>
      <x:c r="N869" s="634"/>
    </x:row>
    <x:row r="870">
      <x:c r="A870" s="628"/>
      <x:c r="B870" s="628"/>
      <x:c r="C870" s="628"/>
      <x:c r="D870" s="630"/>
      <x:c r="E870" s="628"/>
      <x:c r="F870" s="628"/>
      <x:c r="G870" s="628"/>
      <x:c r="H870" s="628"/>
      <x:c r="I870" s="628"/>
      <x:c r="J870" s="632"/>
      <x:c r="K870" s="601"/>
      <x:c r="L870" s="601"/>
      <x:c r="M870" s="601"/>
      <x:c r="N870" s="634"/>
    </x:row>
    <x:row r="871">
      <x:c r="A871" s="628"/>
      <x:c r="B871" s="628"/>
      <x:c r="C871" s="628"/>
      <x:c r="D871" s="630"/>
      <x:c r="E871" s="628"/>
      <x:c r="F871" s="628"/>
      <x:c r="G871" s="628"/>
      <x:c r="H871" s="628"/>
      <x:c r="I871" s="628"/>
      <x:c r="J871" s="632"/>
      <x:c r="K871" s="601"/>
      <x:c r="L871" s="601"/>
      <x:c r="M871" s="601"/>
      <x:c r="N871" s="634"/>
    </x:row>
    <x:row r="872">
      <x:c r="A872" s="628"/>
      <x:c r="B872" s="628"/>
      <x:c r="C872" s="628"/>
      <x:c r="D872" s="630"/>
      <x:c r="E872" s="628"/>
      <x:c r="F872" s="628"/>
      <x:c r="G872" s="628"/>
      <x:c r="H872" s="628"/>
      <x:c r="I872" s="628"/>
      <x:c r="J872" s="632"/>
      <x:c r="K872" s="601"/>
      <x:c r="L872" s="601"/>
      <x:c r="M872" s="601"/>
      <x:c r="N872" s="634"/>
    </x:row>
    <x:row r="873">
      <x:c r="A873" s="628"/>
      <x:c r="B873" s="628"/>
      <x:c r="C873" s="628"/>
      <x:c r="D873" s="630"/>
      <x:c r="E873" s="628"/>
      <x:c r="F873" s="628"/>
      <x:c r="G873" s="628"/>
      <x:c r="H873" s="628"/>
      <x:c r="I873" s="628"/>
      <x:c r="J873" s="632"/>
      <x:c r="K873" s="601"/>
      <x:c r="L873" s="601"/>
      <x:c r="M873" s="601"/>
      <x:c r="N873" s="634"/>
    </x:row>
    <x:row r="874">
      <x:c r="A874" s="628"/>
      <x:c r="B874" s="628"/>
      <x:c r="C874" s="628"/>
      <x:c r="D874" s="630"/>
      <x:c r="E874" s="628"/>
      <x:c r="F874" s="628"/>
      <x:c r="G874" s="628"/>
      <x:c r="H874" s="628"/>
      <x:c r="I874" s="628"/>
      <x:c r="J874" s="632"/>
      <x:c r="K874" s="601"/>
      <x:c r="L874" s="601"/>
      <x:c r="M874" s="601"/>
      <x:c r="N874" s="634"/>
    </x:row>
    <x:row r="875">
      <x:c r="A875" s="628"/>
      <x:c r="B875" s="628"/>
      <x:c r="C875" s="628"/>
      <x:c r="D875" s="630"/>
      <x:c r="E875" s="628"/>
      <x:c r="F875" s="628"/>
      <x:c r="G875" s="628"/>
      <x:c r="H875" s="628"/>
      <x:c r="I875" s="628"/>
      <x:c r="J875" s="632"/>
      <x:c r="K875" s="601"/>
      <x:c r="L875" s="601"/>
      <x:c r="M875" s="601"/>
      <x:c r="N875" s="634"/>
    </x:row>
    <x:row r="876">
      <x:c r="A876" s="628"/>
      <x:c r="B876" s="628"/>
      <x:c r="C876" s="628"/>
      <x:c r="D876" s="630"/>
      <x:c r="E876" s="628"/>
      <x:c r="F876" s="628"/>
      <x:c r="G876" s="628"/>
      <x:c r="H876" s="628"/>
      <x:c r="I876" s="628"/>
      <x:c r="J876" s="632"/>
      <x:c r="K876" s="601"/>
      <x:c r="L876" s="601"/>
      <x:c r="M876" s="601"/>
      <x:c r="N876" s="634"/>
    </x:row>
    <x:row r="877">
      <x:c r="A877" s="628"/>
      <x:c r="B877" s="628"/>
      <x:c r="C877" s="628"/>
      <x:c r="D877" s="630"/>
      <x:c r="E877" s="628"/>
      <x:c r="F877" s="628"/>
      <x:c r="G877" s="628"/>
      <x:c r="H877" s="628"/>
      <x:c r="I877" s="628"/>
      <x:c r="J877" s="632"/>
      <x:c r="K877" s="601"/>
      <x:c r="L877" s="601"/>
      <x:c r="M877" s="601"/>
      <x:c r="N877" s="634"/>
    </x:row>
    <x:row r="878">
      <x:c r="A878" s="628"/>
      <x:c r="B878" s="628"/>
      <x:c r="C878" s="628"/>
      <x:c r="D878" s="630"/>
      <x:c r="E878" s="628"/>
      <x:c r="F878" s="628"/>
      <x:c r="G878" s="628"/>
      <x:c r="H878" s="628"/>
      <x:c r="I878" s="628"/>
      <x:c r="J878" s="632"/>
      <x:c r="K878" s="601"/>
      <x:c r="L878" s="601"/>
      <x:c r="M878" s="601"/>
      <x:c r="N878" s="634"/>
    </x:row>
    <x:row r="879">
      <x:c r="A879" s="628"/>
      <x:c r="B879" s="628"/>
      <x:c r="C879" s="628"/>
      <x:c r="D879" s="630"/>
      <x:c r="E879" s="628"/>
      <x:c r="F879" s="628"/>
      <x:c r="G879" s="628"/>
      <x:c r="H879" s="628"/>
      <x:c r="I879" s="628"/>
      <x:c r="J879" s="632"/>
      <x:c r="K879" s="601"/>
      <x:c r="L879" s="601"/>
      <x:c r="M879" s="601"/>
      <x:c r="N879" s="634"/>
    </x:row>
    <x:row r="880">
      <x:c r="A880" s="628"/>
      <x:c r="B880" s="628"/>
      <x:c r="C880" s="628"/>
      <x:c r="D880" s="630"/>
      <x:c r="E880" s="628"/>
      <x:c r="F880" s="628"/>
      <x:c r="G880" s="628"/>
      <x:c r="H880" s="628"/>
      <x:c r="I880" s="628"/>
      <x:c r="J880" s="632"/>
      <x:c r="K880" s="601"/>
      <x:c r="L880" s="601"/>
      <x:c r="M880" s="601"/>
      <x:c r="N880" s="634"/>
    </x:row>
    <x:row r="881">
      <x:c r="A881" s="628"/>
      <x:c r="B881" s="628"/>
      <x:c r="C881" s="628"/>
      <x:c r="D881" s="630"/>
      <x:c r="E881" s="628"/>
      <x:c r="F881" s="628"/>
      <x:c r="G881" s="628"/>
      <x:c r="H881" s="628"/>
      <x:c r="I881" s="628"/>
      <x:c r="J881" s="632"/>
      <x:c r="K881" s="601"/>
      <x:c r="L881" s="601"/>
      <x:c r="M881" s="601"/>
      <x:c r="N881" s="634"/>
    </x:row>
    <x:row r="882">
      <x:c r="A882" s="628"/>
      <x:c r="B882" s="628"/>
      <x:c r="C882" s="628"/>
      <x:c r="D882" s="630"/>
      <x:c r="E882" s="628"/>
      <x:c r="F882" s="628"/>
      <x:c r="G882" s="628"/>
      <x:c r="H882" s="628"/>
      <x:c r="I882" s="628"/>
      <x:c r="J882" s="632"/>
      <x:c r="K882" s="601"/>
      <x:c r="L882" s="601"/>
      <x:c r="M882" s="601"/>
      <x:c r="N882" s="634"/>
    </x:row>
    <x:row r="883">
      <x:c r="A883" s="628"/>
      <x:c r="B883" s="628"/>
      <x:c r="C883" s="628"/>
      <x:c r="D883" s="630"/>
      <x:c r="E883" s="628"/>
      <x:c r="F883" s="628"/>
      <x:c r="G883" s="628"/>
      <x:c r="H883" s="628"/>
      <x:c r="I883" s="628"/>
      <x:c r="J883" s="632"/>
      <x:c r="K883" s="601"/>
      <x:c r="L883" s="601"/>
      <x:c r="M883" s="601"/>
      <x:c r="N883" s="634"/>
    </x:row>
    <x:row r="884">
      <x:c r="A884" s="628"/>
      <x:c r="B884" s="628"/>
      <x:c r="C884" s="628"/>
      <x:c r="D884" s="630"/>
      <x:c r="E884" s="628"/>
      <x:c r="F884" s="628"/>
      <x:c r="G884" s="628"/>
      <x:c r="H884" s="628"/>
      <x:c r="I884" s="628"/>
      <x:c r="J884" s="632"/>
      <x:c r="K884" s="601"/>
      <x:c r="L884" s="601"/>
      <x:c r="M884" s="601"/>
      <x:c r="N884" s="634"/>
    </x:row>
    <x:row r="885">
      <x:c r="A885" s="628"/>
      <x:c r="B885" s="628"/>
      <x:c r="C885" s="628"/>
      <x:c r="D885" s="630"/>
      <x:c r="E885" s="628"/>
      <x:c r="F885" s="628"/>
      <x:c r="G885" s="628"/>
      <x:c r="H885" s="628"/>
      <x:c r="I885" s="628"/>
      <x:c r="J885" s="632"/>
      <x:c r="K885" s="601"/>
      <x:c r="L885" s="601"/>
      <x:c r="M885" s="601"/>
      <x:c r="N885" s="634"/>
    </x:row>
    <x:row r="886">
      <x:c r="A886" s="628"/>
      <x:c r="B886" s="628"/>
      <x:c r="C886" s="628"/>
      <x:c r="D886" s="630"/>
      <x:c r="E886" s="628"/>
      <x:c r="F886" s="628"/>
      <x:c r="G886" s="628"/>
      <x:c r="H886" s="628"/>
      <x:c r="I886" s="628"/>
      <x:c r="J886" s="632"/>
      <x:c r="K886" s="601"/>
      <x:c r="L886" s="601"/>
      <x:c r="M886" s="601"/>
      <x:c r="N886" s="634"/>
    </x:row>
    <x:row r="887">
      <x:c r="A887" s="628"/>
      <x:c r="B887" s="628"/>
      <x:c r="C887" s="628"/>
      <x:c r="D887" s="630"/>
      <x:c r="E887" s="628"/>
      <x:c r="F887" s="628"/>
      <x:c r="G887" s="628"/>
      <x:c r="H887" s="628"/>
      <x:c r="I887" s="628"/>
      <x:c r="J887" s="632"/>
      <x:c r="K887" s="601"/>
      <x:c r="L887" s="601"/>
      <x:c r="M887" s="601"/>
      <x:c r="N887" s="634"/>
    </x:row>
    <x:row r="888">
      <x:c r="A888" s="628"/>
      <x:c r="B888" s="628"/>
      <x:c r="C888" s="628"/>
      <x:c r="D888" s="630"/>
      <x:c r="E888" s="628"/>
      <x:c r="F888" s="628"/>
      <x:c r="G888" s="628"/>
      <x:c r="H888" s="628"/>
      <x:c r="I888" s="628"/>
      <x:c r="J888" s="632"/>
      <x:c r="K888" s="601"/>
      <x:c r="L888" s="601"/>
      <x:c r="M888" s="601"/>
      <x:c r="N888" s="634"/>
    </x:row>
    <x:row r="889">
      <x:c r="A889" s="628"/>
      <x:c r="B889" s="628"/>
      <x:c r="C889" s="628"/>
      <x:c r="D889" s="630"/>
      <x:c r="E889" s="628"/>
      <x:c r="F889" s="628"/>
      <x:c r="G889" s="628"/>
      <x:c r="H889" s="628"/>
      <x:c r="I889" s="628"/>
      <x:c r="J889" s="632"/>
      <x:c r="K889" s="601"/>
      <x:c r="L889" s="601"/>
      <x:c r="M889" s="601"/>
      <x:c r="N889" s="634"/>
    </x:row>
    <x:row r="890">
      <x:c r="A890" s="628"/>
      <x:c r="B890" s="628"/>
      <x:c r="C890" s="628"/>
      <x:c r="D890" s="630"/>
      <x:c r="E890" s="628"/>
      <x:c r="F890" s="628"/>
      <x:c r="G890" s="628"/>
      <x:c r="H890" s="628"/>
      <x:c r="I890" s="628"/>
      <x:c r="J890" s="632"/>
      <x:c r="K890" s="601"/>
      <x:c r="L890" s="601"/>
      <x:c r="M890" s="601"/>
      <x:c r="N890" s="634"/>
    </x:row>
    <x:row r="891">
      <x:c r="A891" s="628"/>
      <x:c r="B891" s="628"/>
      <x:c r="C891" s="628"/>
      <x:c r="D891" s="630"/>
      <x:c r="E891" s="628"/>
      <x:c r="F891" s="628"/>
      <x:c r="G891" s="628"/>
      <x:c r="H891" s="628"/>
      <x:c r="I891" s="628"/>
      <x:c r="J891" s="632"/>
      <x:c r="K891" s="601"/>
      <x:c r="L891" s="601"/>
      <x:c r="M891" s="601"/>
      <x:c r="N891" s="634"/>
    </x:row>
    <x:row r="892">
      <x:c r="A892" s="628"/>
      <x:c r="B892" s="628"/>
      <x:c r="C892" s="628"/>
      <x:c r="D892" s="630"/>
      <x:c r="E892" s="628"/>
      <x:c r="F892" s="628"/>
      <x:c r="G892" s="628"/>
      <x:c r="H892" s="628"/>
      <x:c r="I892" s="628"/>
      <x:c r="J892" s="632"/>
      <x:c r="K892" s="601"/>
      <x:c r="L892" s="601"/>
      <x:c r="M892" s="601"/>
      <x:c r="N892" s="634"/>
    </x:row>
    <x:row r="893">
      <x:c r="A893" s="628"/>
      <x:c r="B893" s="628"/>
      <x:c r="C893" s="628"/>
      <x:c r="D893" s="630"/>
      <x:c r="E893" s="628"/>
      <x:c r="F893" s="628"/>
      <x:c r="G893" s="628"/>
      <x:c r="H893" s="628"/>
      <x:c r="I893" s="628"/>
      <x:c r="J893" s="632"/>
      <x:c r="K893" s="601"/>
      <x:c r="L893" s="601"/>
      <x:c r="M893" s="601"/>
      <x:c r="N893" s="634"/>
    </x:row>
    <x:row r="894">
      <x:c r="A894" s="628"/>
      <x:c r="B894" s="628"/>
      <x:c r="C894" s="628"/>
      <x:c r="D894" s="630"/>
      <x:c r="E894" s="628"/>
      <x:c r="F894" s="628"/>
      <x:c r="G894" s="628"/>
      <x:c r="H894" s="628"/>
      <x:c r="I894" s="628"/>
      <x:c r="J894" s="632"/>
      <x:c r="K894" s="601"/>
      <x:c r="L894" s="601"/>
      <x:c r="M894" s="601"/>
      <x:c r="N894" s="634"/>
    </x:row>
    <x:row r="895">
      <x:c r="A895" s="628"/>
      <x:c r="B895" s="628"/>
      <x:c r="C895" s="628"/>
      <x:c r="D895" s="630"/>
      <x:c r="E895" s="628"/>
      <x:c r="F895" s="628"/>
      <x:c r="G895" s="628"/>
      <x:c r="H895" s="628"/>
      <x:c r="I895" s="628"/>
      <x:c r="J895" s="632"/>
      <x:c r="K895" s="601"/>
      <x:c r="L895" s="601"/>
      <x:c r="M895" s="601"/>
      <x:c r="N895" s="634"/>
    </x:row>
    <x:row r="896">
      <x:c r="A896" s="628"/>
      <x:c r="B896" s="628"/>
      <x:c r="C896" s="628"/>
      <x:c r="D896" s="630"/>
      <x:c r="E896" s="628"/>
      <x:c r="F896" s="628"/>
      <x:c r="G896" s="628"/>
      <x:c r="H896" s="628"/>
      <x:c r="I896" s="628"/>
      <x:c r="J896" s="632"/>
      <x:c r="K896" s="601"/>
      <x:c r="L896" s="601"/>
      <x:c r="M896" s="601"/>
      <x:c r="N896" s="634"/>
    </x:row>
    <x:row r="897">
      <x:c r="A897" s="628"/>
      <x:c r="B897" s="628"/>
      <x:c r="C897" s="628"/>
      <x:c r="D897" s="630"/>
      <x:c r="E897" s="628"/>
      <x:c r="F897" s="628"/>
      <x:c r="G897" s="628"/>
      <x:c r="H897" s="628"/>
      <x:c r="I897" s="628"/>
      <x:c r="J897" s="632"/>
      <x:c r="K897" s="601"/>
      <x:c r="L897" s="601"/>
      <x:c r="M897" s="601"/>
      <x:c r="N897" s="634"/>
    </x:row>
    <x:row r="898">
      <x:c r="A898" s="628"/>
      <x:c r="B898" s="628"/>
      <x:c r="C898" s="628"/>
      <x:c r="D898" s="630"/>
      <x:c r="E898" s="628"/>
      <x:c r="F898" s="628"/>
      <x:c r="G898" s="628"/>
      <x:c r="H898" s="628"/>
      <x:c r="I898" s="628"/>
      <x:c r="J898" s="632"/>
      <x:c r="K898" s="601"/>
      <x:c r="L898" s="601"/>
      <x:c r="M898" s="601"/>
      <x:c r="N898" s="634"/>
    </x:row>
    <x:row r="899">
      <x:c r="A899" s="628"/>
      <x:c r="B899" s="628"/>
      <x:c r="C899" s="628"/>
      <x:c r="D899" s="630"/>
      <x:c r="E899" s="628"/>
      <x:c r="F899" s="628"/>
      <x:c r="G899" s="628"/>
      <x:c r="H899" s="628"/>
      <x:c r="I899" s="628"/>
      <x:c r="J899" s="632"/>
      <x:c r="K899" s="601"/>
      <x:c r="L899" s="601"/>
      <x:c r="M899" s="601"/>
      <x:c r="N899" s="634"/>
    </x:row>
    <x:row r="900">
      <x:c r="A900" s="628"/>
      <x:c r="B900" s="628"/>
      <x:c r="C900" s="628"/>
      <x:c r="D900" s="630"/>
      <x:c r="E900" s="628"/>
      <x:c r="F900" s="628"/>
      <x:c r="G900" s="628"/>
      <x:c r="H900" s="628"/>
      <x:c r="I900" s="628"/>
      <x:c r="J900" s="632"/>
      <x:c r="K900" s="601"/>
      <x:c r="L900" s="601"/>
      <x:c r="M900" s="601"/>
      <x:c r="N900" s="634"/>
    </x:row>
    <x:row r="901">
      <x:c r="A901" s="628"/>
      <x:c r="B901" s="628"/>
      <x:c r="C901" s="628"/>
      <x:c r="D901" s="630"/>
      <x:c r="E901" s="628"/>
      <x:c r="F901" s="628"/>
      <x:c r="G901" s="628"/>
      <x:c r="H901" s="628"/>
      <x:c r="I901" s="628"/>
      <x:c r="J901" s="632"/>
      <x:c r="K901" s="601"/>
      <x:c r="L901" s="601"/>
      <x:c r="M901" s="601"/>
      <x:c r="N901" s="634"/>
    </x:row>
    <x:row r="902">
      <x:c r="A902" s="628"/>
      <x:c r="B902" s="628"/>
      <x:c r="C902" s="628"/>
      <x:c r="D902" s="630"/>
      <x:c r="E902" s="628"/>
      <x:c r="F902" s="628"/>
      <x:c r="G902" s="628"/>
      <x:c r="H902" s="628"/>
      <x:c r="I902" s="628"/>
      <x:c r="J902" s="632"/>
      <x:c r="K902" s="601"/>
      <x:c r="L902" s="601"/>
      <x:c r="M902" s="601"/>
      <x:c r="N902" s="634"/>
    </x:row>
    <x:row r="903">
      <x:c r="A903" s="628"/>
      <x:c r="B903" s="628"/>
      <x:c r="C903" s="628"/>
      <x:c r="D903" s="630"/>
      <x:c r="E903" s="628"/>
      <x:c r="F903" s="628"/>
      <x:c r="G903" s="628"/>
      <x:c r="H903" s="628"/>
      <x:c r="I903" s="628"/>
      <x:c r="J903" s="632"/>
      <x:c r="K903" s="601"/>
      <x:c r="L903" s="601"/>
      <x:c r="M903" s="601"/>
      <x:c r="N903" s="634"/>
    </x:row>
    <x:row r="904">
      <x:c r="A904" s="628"/>
      <x:c r="B904" s="628"/>
      <x:c r="C904" s="628"/>
      <x:c r="D904" s="630"/>
      <x:c r="E904" s="628"/>
      <x:c r="F904" s="628"/>
      <x:c r="G904" s="628"/>
      <x:c r="H904" s="628"/>
      <x:c r="I904" s="628"/>
      <x:c r="J904" s="632"/>
      <x:c r="K904" s="601"/>
      <x:c r="L904" s="601"/>
      <x:c r="M904" s="601"/>
      <x:c r="N904" s="634"/>
    </x:row>
    <x:row r="905">
      <x:c r="A905" s="628"/>
      <x:c r="B905" s="628"/>
      <x:c r="C905" s="628"/>
      <x:c r="D905" s="630"/>
      <x:c r="E905" s="628"/>
      <x:c r="F905" s="628"/>
      <x:c r="G905" s="628"/>
      <x:c r="H905" s="628"/>
      <x:c r="I905" s="628"/>
      <x:c r="J905" s="632"/>
      <x:c r="K905" s="601"/>
      <x:c r="L905" s="601"/>
      <x:c r="M905" s="601"/>
      <x:c r="N905" s="634"/>
    </x:row>
    <x:row r="906">
      <x:c r="A906" s="628"/>
      <x:c r="B906" s="628"/>
      <x:c r="C906" s="628"/>
      <x:c r="D906" s="630"/>
      <x:c r="E906" s="628"/>
      <x:c r="F906" s="628"/>
      <x:c r="G906" s="628"/>
      <x:c r="H906" s="628"/>
      <x:c r="I906" s="628"/>
      <x:c r="J906" s="632"/>
      <x:c r="K906" s="601"/>
      <x:c r="L906" s="601"/>
      <x:c r="M906" s="601"/>
      <x:c r="N906" s="634"/>
    </x:row>
    <x:row r="907">
      <x:c r="A907" s="628"/>
      <x:c r="B907" s="628"/>
      <x:c r="C907" s="628"/>
      <x:c r="D907" s="630"/>
      <x:c r="E907" s="628"/>
      <x:c r="F907" s="628"/>
      <x:c r="G907" s="628"/>
      <x:c r="H907" s="628"/>
      <x:c r="I907" s="628"/>
      <x:c r="J907" s="632"/>
      <x:c r="K907" s="601"/>
      <x:c r="L907" s="601"/>
      <x:c r="M907" s="601"/>
      <x:c r="N907" s="634"/>
    </x:row>
    <x:row r="908">
      <x:c r="A908" s="628"/>
      <x:c r="B908" s="628"/>
      <x:c r="C908" s="628"/>
      <x:c r="D908" s="630"/>
      <x:c r="E908" s="628"/>
      <x:c r="F908" s="628"/>
      <x:c r="G908" s="628"/>
      <x:c r="H908" s="628"/>
      <x:c r="I908" s="628"/>
      <x:c r="J908" s="632"/>
      <x:c r="K908" s="601"/>
      <x:c r="L908" s="601"/>
      <x:c r="M908" s="601"/>
      <x:c r="N908" s="634"/>
    </x:row>
    <x:row r="909">
      <x:c r="A909" s="628"/>
      <x:c r="B909" s="628"/>
      <x:c r="C909" s="628"/>
      <x:c r="D909" s="630"/>
      <x:c r="E909" s="628"/>
      <x:c r="F909" s="628"/>
      <x:c r="G909" s="628"/>
      <x:c r="H909" s="628"/>
      <x:c r="I909" s="628"/>
      <x:c r="J909" s="632"/>
      <x:c r="K909" s="601"/>
      <x:c r="L909" s="601"/>
      <x:c r="M909" s="601"/>
      <x:c r="N909" s="634"/>
    </x:row>
    <x:row r="910">
      <x:c r="A910" s="628"/>
      <x:c r="B910" s="628"/>
      <x:c r="C910" s="628"/>
      <x:c r="D910" s="630"/>
      <x:c r="E910" s="628"/>
      <x:c r="F910" s="628"/>
      <x:c r="G910" s="628"/>
      <x:c r="H910" s="628"/>
      <x:c r="I910" s="628"/>
      <x:c r="J910" s="632"/>
      <x:c r="K910" s="601"/>
      <x:c r="L910" s="601"/>
      <x:c r="M910" s="601"/>
      <x:c r="N910" s="634"/>
    </x:row>
    <x:row r="911">
      <x:c r="A911" s="628"/>
      <x:c r="B911" s="628"/>
      <x:c r="C911" s="628"/>
      <x:c r="D911" s="630"/>
      <x:c r="E911" s="628"/>
      <x:c r="F911" s="628"/>
      <x:c r="G911" s="628"/>
      <x:c r="H911" s="628"/>
      <x:c r="I911" s="628"/>
      <x:c r="J911" s="632"/>
      <x:c r="K911" s="601"/>
      <x:c r="L911" s="601"/>
      <x:c r="M911" s="601"/>
      <x:c r="N911" s="634"/>
    </x:row>
    <x:row r="912">
      <x:c r="A912" s="628"/>
      <x:c r="B912" s="628"/>
      <x:c r="C912" s="628"/>
      <x:c r="D912" s="630"/>
      <x:c r="E912" s="628"/>
      <x:c r="F912" s="628"/>
      <x:c r="G912" s="628"/>
      <x:c r="H912" s="628"/>
      <x:c r="I912" s="628"/>
      <x:c r="J912" s="632"/>
      <x:c r="K912" s="601"/>
      <x:c r="L912" s="601"/>
      <x:c r="M912" s="601"/>
      <x:c r="N912" s="634"/>
    </x:row>
    <x:row r="913">
      <x:c r="A913" s="628"/>
      <x:c r="B913" s="628"/>
      <x:c r="C913" s="628"/>
      <x:c r="D913" s="630"/>
      <x:c r="E913" s="628"/>
      <x:c r="F913" s="628"/>
      <x:c r="G913" s="628"/>
      <x:c r="H913" s="628"/>
      <x:c r="I913" s="628"/>
      <x:c r="J913" s="632"/>
      <x:c r="K913" s="601"/>
      <x:c r="L913" s="601"/>
      <x:c r="M913" s="601"/>
      <x:c r="N913" s="634"/>
    </x:row>
    <x:row r="914">
      <x:c r="A914" s="628"/>
      <x:c r="B914" s="628"/>
      <x:c r="C914" s="628"/>
      <x:c r="D914" s="630"/>
      <x:c r="E914" s="628"/>
      <x:c r="F914" s="628"/>
      <x:c r="G914" s="628"/>
      <x:c r="H914" s="628"/>
      <x:c r="I914" s="628"/>
      <x:c r="J914" s="632"/>
      <x:c r="K914" s="601"/>
      <x:c r="L914" s="601"/>
      <x:c r="M914" s="601"/>
      <x:c r="N914" s="634"/>
    </x:row>
    <x:row r="915">
      <x:c r="A915" s="628"/>
      <x:c r="B915" s="628"/>
      <x:c r="C915" s="628"/>
      <x:c r="D915" s="630"/>
      <x:c r="E915" s="628"/>
      <x:c r="F915" s="628"/>
      <x:c r="G915" s="628"/>
      <x:c r="H915" s="628"/>
      <x:c r="I915" s="628"/>
      <x:c r="J915" s="632"/>
      <x:c r="K915" s="601"/>
      <x:c r="L915" s="601"/>
      <x:c r="M915" s="601"/>
      <x:c r="N915" s="634"/>
    </x:row>
    <x:row r="916">
      <x:c r="A916" s="628"/>
      <x:c r="B916" s="628"/>
      <x:c r="C916" s="628"/>
      <x:c r="D916" s="630"/>
      <x:c r="E916" s="628"/>
      <x:c r="F916" s="628"/>
      <x:c r="G916" s="628"/>
      <x:c r="H916" s="628"/>
      <x:c r="I916" s="628"/>
      <x:c r="J916" s="632"/>
      <x:c r="K916" s="601"/>
      <x:c r="L916" s="601"/>
      <x:c r="M916" s="601"/>
      <x:c r="N916" s="634"/>
    </x:row>
    <x:row r="917">
      <x:c r="A917" s="628"/>
      <x:c r="B917" s="628"/>
      <x:c r="C917" s="628"/>
      <x:c r="D917" s="630"/>
      <x:c r="E917" s="628"/>
      <x:c r="F917" s="628"/>
      <x:c r="G917" s="628"/>
      <x:c r="H917" s="628"/>
      <x:c r="I917" s="628"/>
      <x:c r="J917" s="632"/>
      <x:c r="K917" s="601"/>
      <x:c r="L917" s="601"/>
      <x:c r="M917" s="601"/>
      <x:c r="N917" s="634"/>
    </x:row>
    <x:row r="918">
      <x:c r="A918" s="628"/>
      <x:c r="B918" s="628"/>
      <x:c r="C918" s="628"/>
      <x:c r="D918" s="630"/>
      <x:c r="E918" s="628"/>
      <x:c r="F918" s="628"/>
      <x:c r="G918" s="628"/>
      <x:c r="H918" s="628"/>
      <x:c r="I918" s="628"/>
      <x:c r="J918" s="632"/>
      <x:c r="K918" s="601"/>
      <x:c r="L918" s="601"/>
      <x:c r="M918" s="601"/>
      <x:c r="N918" s="634"/>
    </x:row>
    <x:row r="919">
      <x:c r="A919" s="628"/>
      <x:c r="B919" s="628"/>
      <x:c r="C919" s="628"/>
      <x:c r="D919" s="630"/>
      <x:c r="E919" s="628"/>
      <x:c r="F919" s="628"/>
      <x:c r="G919" s="628"/>
      <x:c r="H919" s="628"/>
      <x:c r="I919" s="628"/>
      <x:c r="J919" s="632"/>
      <x:c r="K919" s="601"/>
      <x:c r="L919" s="601"/>
      <x:c r="M919" s="601"/>
      <x:c r="N919" s="634"/>
    </x:row>
    <x:row r="920">
      <x:c r="A920" s="628"/>
      <x:c r="B920" s="628"/>
      <x:c r="C920" s="628"/>
      <x:c r="D920" s="630"/>
      <x:c r="E920" s="628"/>
      <x:c r="F920" s="628"/>
      <x:c r="G920" s="628"/>
      <x:c r="H920" s="628"/>
      <x:c r="I920" s="628"/>
      <x:c r="J920" s="632"/>
      <x:c r="K920" s="601"/>
      <x:c r="L920" s="601"/>
      <x:c r="M920" s="601"/>
      <x:c r="N920" s="634"/>
    </x:row>
    <x:row r="921">
      <x:c r="A921" s="628"/>
      <x:c r="B921" s="628"/>
      <x:c r="C921" s="628"/>
      <x:c r="D921" s="630"/>
      <x:c r="E921" s="628"/>
      <x:c r="F921" s="628"/>
      <x:c r="G921" s="628"/>
      <x:c r="H921" s="628"/>
      <x:c r="I921" s="628"/>
      <x:c r="J921" s="632"/>
      <x:c r="K921" s="601"/>
      <x:c r="L921" s="601"/>
      <x:c r="M921" s="601"/>
      <x:c r="N921" s="634"/>
    </x:row>
    <x:row r="922">
      <x:c r="A922" s="628"/>
      <x:c r="B922" s="628"/>
      <x:c r="C922" s="628"/>
      <x:c r="D922" s="630"/>
      <x:c r="E922" s="628"/>
      <x:c r="F922" s="628"/>
      <x:c r="G922" s="628"/>
      <x:c r="H922" s="628"/>
      <x:c r="I922" s="628"/>
      <x:c r="J922" s="632"/>
      <x:c r="K922" s="601"/>
      <x:c r="L922" s="601"/>
      <x:c r="M922" s="601"/>
      <x:c r="N922" s="634"/>
    </x:row>
    <x:row r="923">
      <x:c r="A923" s="628"/>
      <x:c r="B923" s="628"/>
      <x:c r="C923" s="628"/>
      <x:c r="D923" s="630"/>
      <x:c r="E923" s="628"/>
      <x:c r="F923" s="628"/>
      <x:c r="G923" s="628"/>
      <x:c r="H923" s="628"/>
      <x:c r="I923" s="628"/>
      <x:c r="J923" s="632"/>
      <x:c r="K923" s="601"/>
      <x:c r="L923" s="601"/>
      <x:c r="M923" s="601"/>
      <x:c r="N923" s="634"/>
    </x:row>
    <x:row r="924">
      <x:c r="A924" s="628"/>
      <x:c r="B924" s="628"/>
      <x:c r="C924" s="628"/>
      <x:c r="D924" s="630"/>
      <x:c r="E924" s="628"/>
      <x:c r="F924" s="628"/>
      <x:c r="G924" s="628"/>
      <x:c r="H924" s="628"/>
      <x:c r="I924" s="628"/>
      <x:c r="J924" s="632"/>
      <x:c r="K924" s="601"/>
      <x:c r="L924" s="601"/>
      <x:c r="M924" s="601"/>
      <x:c r="N924" s="634"/>
    </x:row>
    <x:row r="925">
      <x:c r="A925" s="628"/>
      <x:c r="B925" s="628"/>
      <x:c r="C925" s="628"/>
      <x:c r="D925" s="630"/>
      <x:c r="E925" s="628"/>
      <x:c r="F925" s="628"/>
      <x:c r="G925" s="628"/>
      <x:c r="H925" s="628"/>
      <x:c r="I925" s="628"/>
      <x:c r="J925" s="632"/>
      <x:c r="K925" s="601"/>
      <x:c r="L925" s="601"/>
      <x:c r="M925" s="601"/>
      <x:c r="N925" s="634"/>
    </x:row>
    <x:row r="926">
      <x:c r="A926" s="628"/>
      <x:c r="B926" s="628"/>
      <x:c r="C926" s="628"/>
      <x:c r="D926" s="630"/>
      <x:c r="E926" s="628"/>
      <x:c r="F926" s="628"/>
      <x:c r="G926" s="628"/>
      <x:c r="H926" s="628"/>
      <x:c r="I926" s="628"/>
      <x:c r="J926" s="632"/>
      <x:c r="K926" s="601"/>
      <x:c r="L926" s="601"/>
      <x:c r="M926" s="601"/>
      <x:c r="N926" s="634"/>
    </x:row>
    <x:row r="927">
      <x:c r="A927" s="628"/>
      <x:c r="B927" s="628"/>
      <x:c r="C927" s="628"/>
      <x:c r="D927" s="630"/>
      <x:c r="E927" s="628"/>
      <x:c r="F927" s="628"/>
      <x:c r="G927" s="628"/>
      <x:c r="H927" s="628"/>
      <x:c r="I927" s="628"/>
      <x:c r="J927" s="632"/>
      <x:c r="K927" s="601"/>
      <x:c r="L927" s="601"/>
      <x:c r="M927" s="601"/>
      <x:c r="N927" s="634"/>
    </x:row>
    <x:row r="928">
      <x:c r="A928" s="628"/>
      <x:c r="B928" s="628"/>
      <x:c r="C928" s="628"/>
      <x:c r="D928" s="630"/>
      <x:c r="E928" s="628"/>
      <x:c r="F928" s="628"/>
      <x:c r="G928" s="628"/>
      <x:c r="H928" s="628"/>
      <x:c r="I928" s="628"/>
      <x:c r="J928" s="632"/>
      <x:c r="K928" s="601"/>
      <x:c r="L928" s="601"/>
      <x:c r="M928" s="601"/>
      <x:c r="N928" s="634"/>
    </x:row>
    <x:row r="929">
      <x:c r="A929" s="628"/>
      <x:c r="B929" s="628"/>
      <x:c r="C929" s="628"/>
      <x:c r="D929" s="630"/>
      <x:c r="E929" s="628"/>
      <x:c r="F929" s="628"/>
      <x:c r="G929" s="628"/>
      <x:c r="H929" s="628"/>
      <x:c r="I929" s="628"/>
      <x:c r="J929" s="632"/>
      <x:c r="K929" s="601"/>
      <x:c r="L929" s="601"/>
      <x:c r="M929" s="601"/>
      <x:c r="N929" s="634"/>
    </x:row>
    <x:row r="930">
      <x:c r="A930" s="628"/>
      <x:c r="B930" s="628"/>
      <x:c r="C930" s="628"/>
      <x:c r="D930" s="630"/>
      <x:c r="E930" s="628"/>
      <x:c r="F930" s="628"/>
      <x:c r="G930" s="628"/>
      <x:c r="H930" s="628"/>
      <x:c r="I930" s="628"/>
      <x:c r="J930" s="632"/>
      <x:c r="K930" s="601"/>
      <x:c r="L930" s="601"/>
      <x:c r="M930" s="601"/>
      <x:c r="N930" s="634"/>
    </x:row>
    <x:row r="931">
      <x:c r="A931" s="628"/>
      <x:c r="B931" s="628"/>
      <x:c r="C931" s="628"/>
      <x:c r="D931" s="630"/>
      <x:c r="E931" s="628"/>
      <x:c r="F931" s="628"/>
      <x:c r="G931" s="628"/>
      <x:c r="H931" s="628"/>
      <x:c r="I931" s="628"/>
      <x:c r="J931" s="632"/>
      <x:c r="K931" s="601"/>
      <x:c r="L931" s="601"/>
      <x:c r="M931" s="601"/>
      <x:c r="N931" s="634"/>
    </x:row>
    <x:row r="932">
      <x:c r="A932" s="628"/>
      <x:c r="B932" s="628"/>
      <x:c r="C932" s="628"/>
      <x:c r="D932" s="630"/>
      <x:c r="E932" s="628"/>
      <x:c r="F932" s="628"/>
      <x:c r="G932" s="628"/>
      <x:c r="H932" s="628"/>
      <x:c r="I932" s="628"/>
      <x:c r="J932" s="632"/>
      <x:c r="K932" s="601"/>
      <x:c r="L932" s="601"/>
      <x:c r="M932" s="601"/>
      <x:c r="N932" s="634"/>
    </x:row>
    <x:row r="933">
      <x:c r="A933" s="628"/>
      <x:c r="B933" s="628"/>
      <x:c r="C933" s="628"/>
      <x:c r="D933" s="630"/>
      <x:c r="E933" s="628"/>
      <x:c r="F933" s="628"/>
      <x:c r="G933" s="628"/>
      <x:c r="H933" s="628"/>
      <x:c r="I933" s="628"/>
      <x:c r="J933" s="632"/>
      <x:c r="K933" s="601"/>
      <x:c r="L933" s="601"/>
      <x:c r="M933" s="601"/>
      <x:c r="N933" s="634"/>
    </x:row>
    <x:row r="934">
      <x:c r="A934" s="628"/>
      <x:c r="B934" s="628"/>
      <x:c r="C934" s="628"/>
      <x:c r="D934" s="630"/>
      <x:c r="E934" s="628"/>
      <x:c r="F934" s="628"/>
      <x:c r="G934" s="628"/>
      <x:c r="H934" s="628"/>
      <x:c r="I934" s="628"/>
      <x:c r="J934" s="632"/>
      <x:c r="K934" s="601"/>
      <x:c r="L934" s="601"/>
      <x:c r="M934" s="601"/>
      <x:c r="N934" s="634"/>
    </x:row>
    <x:row r="935">
      <x:c r="A935" s="628"/>
      <x:c r="B935" s="628"/>
      <x:c r="C935" s="628"/>
      <x:c r="D935" s="630"/>
      <x:c r="E935" s="628"/>
      <x:c r="F935" s="628"/>
      <x:c r="G935" s="628"/>
      <x:c r="H935" s="628"/>
      <x:c r="I935" s="628"/>
      <x:c r="J935" s="632"/>
      <x:c r="K935" s="601"/>
      <x:c r="L935" s="601"/>
      <x:c r="M935" s="601"/>
      <x:c r="N935" s="634"/>
    </x:row>
    <x:row r="936">
      <x:c r="A936" s="628"/>
      <x:c r="B936" s="628"/>
      <x:c r="C936" s="628"/>
      <x:c r="D936" s="630"/>
      <x:c r="E936" s="628"/>
      <x:c r="F936" s="628"/>
      <x:c r="G936" s="628"/>
      <x:c r="H936" s="628"/>
      <x:c r="I936" s="628"/>
      <x:c r="J936" s="632"/>
      <x:c r="K936" s="601"/>
      <x:c r="L936" s="601"/>
      <x:c r="M936" s="601"/>
      <x:c r="N936" s="634"/>
    </x:row>
    <x:row r="937">
      <x:c r="A937" s="628"/>
      <x:c r="B937" s="628"/>
      <x:c r="C937" s="628"/>
      <x:c r="D937" s="630"/>
      <x:c r="E937" s="628"/>
      <x:c r="F937" s="628"/>
      <x:c r="G937" s="628"/>
      <x:c r="H937" s="628"/>
      <x:c r="I937" s="628"/>
      <x:c r="J937" s="632"/>
      <x:c r="K937" s="601"/>
      <x:c r="L937" s="601"/>
      <x:c r="M937" s="601"/>
      <x:c r="N937" s="634"/>
    </x:row>
    <x:row r="938">
      <x:c r="A938" s="628"/>
      <x:c r="B938" s="628"/>
      <x:c r="C938" s="628"/>
      <x:c r="D938" s="630"/>
      <x:c r="E938" s="628"/>
      <x:c r="F938" s="628"/>
      <x:c r="G938" s="628"/>
      <x:c r="H938" s="628"/>
      <x:c r="I938" s="628"/>
      <x:c r="J938" s="632"/>
      <x:c r="K938" s="601"/>
      <x:c r="L938" s="601"/>
      <x:c r="M938" s="601"/>
      <x:c r="N938" s="634"/>
    </x:row>
    <x:row r="939">
      <x:c r="A939" s="628"/>
      <x:c r="B939" s="628"/>
      <x:c r="C939" s="628"/>
      <x:c r="D939" s="630"/>
      <x:c r="E939" s="628"/>
      <x:c r="F939" s="628"/>
      <x:c r="G939" s="628"/>
      <x:c r="H939" s="628"/>
      <x:c r="I939" s="628"/>
      <x:c r="J939" s="632"/>
      <x:c r="K939" s="601"/>
      <x:c r="L939" s="601"/>
      <x:c r="M939" s="601"/>
      <x:c r="N939" s="634"/>
    </x:row>
    <x:row r="940">
      <x:c r="A940" s="628"/>
      <x:c r="B940" s="628"/>
      <x:c r="C940" s="628"/>
      <x:c r="D940" s="630"/>
      <x:c r="E940" s="628"/>
      <x:c r="F940" s="628"/>
      <x:c r="G940" s="628"/>
      <x:c r="H940" s="628"/>
      <x:c r="I940" s="628"/>
      <x:c r="J940" s="632"/>
      <x:c r="K940" s="601"/>
      <x:c r="L940" s="601"/>
      <x:c r="M940" s="601"/>
      <x:c r="N940" s="634"/>
    </x:row>
    <x:row r="941">
      <x:c r="A941" s="628"/>
      <x:c r="B941" s="628"/>
      <x:c r="C941" s="628"/>
      <x:c r="D941" s="630"/>
      <x:c r="E941" s="628"/>
      <x:c r="F941" s="628"/>
      <x:c r="G941" s="628"/>
      <x:c r="H941" s="628"/>
      <x:c r="I941" s="628"/>
      <x:c r="J941" s="632"/>
      <x:c r="K941" s="601"/>
      <x:c r="L941" s="601"/>
      <x:c r="M941" s="601"/>
      <x:c r="N941" s="634"/>
    </x:row>
    <x:row r="942">
      <x:c r="A942" s="628"/>
      <x:c r="B942" s="628"/>
      <x:c r="C942" s="628"/>
      <x:c r="D942" s="630"/>
      <x:c r="E942" s="628"/>
      <x:c r="F942" s="628"/>
      <x:c r="G942" s="628"/>
      <x:c r="H942" s="628"/>
      <x:c r="I942" s="628"/>
      <x:c r="J942" s="632"/>
      <x:c r="K942" s="601"/>
      <x:c r="L942" s="601"/>
      <x:c r="M942" s="601"/>
      <x:c r="N942" s="634"/>
    </x:row>
    <x:row r="943">
      <x:c r="A943" s="628"/>
      <x:c r="B943" s="628"/>
      <x:c r="C943" s="628"/>
      <x:c r="D943" s="630"/>
      <x:c r="E943" s="628"/>
      <x:c r="F943" s="628"/>
      <x:c r="G943" s="628"/>
      <x:c r="H943" s="628"/>
      <x:c r="I943" s="628"/>
      <x:c r="J943" s="632"/>
      <x:c r="K943" s="601"/>
      <x:c r="L943" s="601"/>
      <x:c r="M943" s="601"/>
      <x:c r="N943" s="634"/>
    </x:row>
    <x:row r="944">
      <x:c r="A944" s="628"/>
      <x:c r="B944" s="628"/>
      <x:c r="C944" s="628"/>
      <x:c r="D944" s="630"/>
      <x:c r="E944" s="628"/>
      <x:c r="F944" s="628"/>
      <x:c r="G944" s="628"/>
      <x:c r="H944" s="628"/>
      <x:c r="I944" s="628"/>
      <x:c r="J944" s="632"/>
      <x:c r="K944" s="601"/>
      <x:c r="L944" s="601"/>
      <x:c r="M944" s="601"/>
      <x:c r="N944" s="634"/>
    </x:row>
    <x:row r="945">
      <x:c r="A945" s="628"/>
      <x:c r="B945" s="628"/>
      <x:c r="C945" s="628"/>
      <x:c r="D945" s="630"/>
      <x:c r="E945" s="628"/>
      <x:c r="F945" s="628"/>
      <x:c r="G945" s="628"/>
      <x:c r="H945" s="628"/>
      <x:c r="I945" s="628"/>
      <x:c r="J945" s="632"/>
      <x:c r="K945" s="601"/>
      <x:c r="L945" s="601"/>
      <x:c r="M945" s="601"/>
      <x:c r="N945" s="634"/>
    </x:row>
    <x:row r="946">
      <x:c r="A946" s="628"/>
      <x:c r="B946" s="628"/>
      <x:c r="C946" s="628"/>
      <x:c r="D946" s="630"/>
      <x:c r="E946" s="628"/>
      <x:c r="F946" s="628"/>
      <x:c r="G946" s="628"/>
      <x:c r="H946" s="628"/>
      <x:c r="I946" s="628"/>
      <x:c r="J946" s="632"/>
      <x:c r="K946" s="601"/>
      <x:c r="L946" s="601"/>
      <x:c r="M946" s="601"/>
      <x:c r="N946" s="634"/>
    </x:row>
    <x:row r="947">
      <x:c r="A947" s="628"/>
      <x:c r="B947" s="628"/>
      <x:c r="C947" s="628"/>
      <x:c r="D947" s="630"/>
      <x:c r="E947" s="628"/>
      <x:c r="F947" s="628"/>
      <x:c r="G947" s="628"/>
      <x:c r="H947" s="628"/>
      <x:c r="I947" s="628"/>
      <x:c r="J947" s="632"/>
      <x:c r="K947" s="601"/>
      <x:c r="L947" s="601"/>
      <x:c r="M947" s="601"/>
      <x:c r="N947" s="634"/>
    </x:row>
    <x:row r="948">
      <x:c r="A948" s="628"/>
      <x:c r="B948" s="628"/>
      <x:c r="C948" s="628"/>
      <x:c r="D948" s="630"/>
      <x:c r="E948" s="628"/>
      <x:c r="F948" s="628"/>
      <x:c r="G948" s="628"/>
      <x:c r="H948" s="628"/>
      <x:c r="I948" s="628"/>
      <x:c r="J948" s="632"/>
      <x:c r="K948" s="601"/>
      <x:c r="L948" s="601"/>
      <x:c r="M948" s="601"/>
      <x:c r="N948" s="634"/>
    </x:row>
    <x:row r="949">
      <x:c r="A949" s="628"/>
      <x:c r="B949" s="628"/>
      <x:c r="C949" s="628"/>
      <x:c r="D949" s="630"/>
      <x:c r="E949" s="628"/>
      <x:c r="F949" s="628"/>
      <x:c r="G949" s="628"/>
      <x:c r="H949" s="628"/>
      <x:c r="I949" s="628"/>
      <x:c r="J949" s="632"/>
      <x:c r="K949" s="601"/>
      <x:c r="L949" s="601"/>
      <x:c r="M949" s="601"/>
      <x:c r="N949" s="634"/>
    </x:row>
    <x:row r="950">
      <x:c r="A950" s="628"/>
      <x:c r="B950" s="628"/>
      <x:c r="C950" s="628"/>
      <x:c r="D950" s="630"/>
      <x:c r="E950" s="628"/>
      <x:c r="F950" s="628"/>
      <x:c r="G950" s="628"/>
      <x:c r="H950" s="628"/>
      <x:c r="I950" s="628"/>
      <x:c r="J950" s="632"/>
      <x:c r="K950" s="601"/>
      <x:c r="L950" s="601"/>
      <x:c r="M950" s="601"/>
      <x:c r="N950" s="634"/>
    </x:row>
    <x:row r="951">
      <x:c r="A951" s="628"/>
      <x:c r="B951" s="628"/>
      <x:c r="C951" s="628"/>
      <x:c r="D951" s="630"/>
      <x:c r="E951" s="628"/>
      <x:c r="F951" s="628"/>
      <x:c r="G951" s="628"/>
      <x:c r="H951" s="628"/>
      <x:c r="I951" s="628"/>
      <x:c r="J951" s="632"/>
      <x:c r="K951" s="601"/>
      <x:c r="L951" s="601"/>
      <x:c r="M951" s="601"/>
      <x:c r="N951" s="634"/>
    </x:row>
    <x:row r="952">
      <x:c r="A952" s="628"/>
      <x:c r="B952" s="628"/>
      <x:c r="C952" s="628"/>
      <x:c r="D952" s="630"/>
      <x:c r="E952" s="628"/>
      <x:c r="F952" s="628"/>
      <x:c r="G952" s="628"/>
      <x:c r="H952" s="628"/>
      <x:c r="I952" s="628"/>
      <x:c r="J952" s="632"/>
      <x:c r="K952" s="601"/>
      <x:c r="L952" s="601"/>
      <x:c r="M952" s="601"/>
      <x:c r="N952" s="634"/>
    </x:row>
    <x:row r="953">
      <x:c r="A953" s="628"/>
      <x:c r="B953" s="628"/>
      <x:c r="C953" s="628"/>
      <x:c r="D953" s="630"/>
      <x:c r="E953" s="628"/>
      <x:c r="F953" s="628"/>
      <x:c r="G953" s="628"/>
      <x:c r="H953" s="628"/>
      <x:c r="I953" s="628"/>
      <x:c r="J953" s="632"/>
      <x:c r="K953" s="601"/>
      <x:c r="L953" s="601"/>
      <x:c r="M953" s="601"/>
      <x:c r="N953" s="634"/>
    </x:row>
    <x:row r="954">
      <x:c r="A954" s="628"/>
      <x:c r="B954" s="628"/>
      <x:c r="C954" s="628"/>
      <x:c r="D954" s="630"/>
      <x:c r="E954" s="628"/>
      <x:c r="F954" s="628"/>
      <x:c r="G954" s="628"/>
      <x:c r="H954" s="628"/>
      <x:c r="I954" s="628"/>
      <x:c r="J954" s="632"/>
      <x:c r="K954" s="601"/>
      <x:c r="L954" s="601"/>
      <x:c r="M954" s="601"/>
      <x:c r="N954" s="634"/>
    </x:row>
    <x:row r="955">
      <x:c r="A955" s="628"/>
      <x:c r="B955" s="628"/>
      <x:c r="C955" s="628"/>
      <x:c r="D955" s="630"/>
      <x:c r="E955" s="628"/>
      <x:c r="F955" s="628"/>
      <x:c r="G955" s="628"/>
      <x:c r="H955" s="628"/>
      <x:c r="I955" s="628"/>
      <x:c r="J955" s="632"/>
      <x:c r="K955" s="601"/>
      <x:c r="L955" s="601"/>
      <x:c r="M955" s="601"/>
      <x:c r="N955" s="634"/>
    </x:row>
    <x:row r="956">
      <x:c r="A956" s="628"/>
      <x:c r="B956" s="628"/>
      <x:c r="C956" s="628"/>
      <x:c r="D956" s="630"/>
      <x:c r="E956" s="628"/>
      <x:c r="F956" s="628"/>
      <x:c r="G956" s="628"/>
      <x:c r="H956" s="628"/>
      <x:c r="I956" s="628"/>
      <x:c r="J956" s="632"/>
      <x:c r="K956" s="601"/>
      <x:c r="L956" s="601"/>
      <x:c r="M956" s="601"/>
      <x:c r="N956" s="634"/>
    </x:row>
    <x:row r="957">
      <x:c r="A957" s="628"/>
      <x:c r="B957" s="628"/>
      <x:c r="C957" s="628"/>
      <x:c r="D957" s="630"/>
      <x:c r="E957" s="628"/>
      <x:c r="F957" s="628"/>
      <x:c r="G957" s="628"/>
      <x:c r="H957" s="628"/>
      <x:c r="I957" s="628"/>
      <x:c r="J957" s="632"/>
      <x:c r="K957" s="601"/>
      <x:c r="L957" s="601"/>
      <x:c r="M957" s="601"/>
      <x:c r="N957" s="634"/>
    </x:row>
    <x:row r="958">
      <x:c r="A958" s="628"/>
      <x:c r="B958" s="628"/>
      <x:c r="C958" s="628"/>
      <x:c r="D958" s="630"/>
      <x:c r="E958" s="628"/>
      <x:c r="F958" s="628"/>
      <x:c r="G958" s="628"/>
      <x:c r="H958" s="628"/>
      <x:c r="I958" s="628"/>
      <x:c r="J958" s="632"/>
      <x:c r="K958" s="601"/>
      <x:c r="L958" s="601"/>
      <x:c r="M958" s="601"/>
      <x:c r="N958" s="634"/>
    </x:row>
    <x:row r="959">
      <x:c r="A959" s="628"/>
      <x:c r="B959" s="628"/>
      <x:c r="C959" s="628"/>
      <x:c r="D959" s="630"/>
      <x:c r="E959" s="628"/>
      <x:c r="F959" s="628"/>
      <x:c r="G959" s="628"/>
      <x:c r="H959" s="628"/>
      <x:c r="I959" s="628"/>
      <x:c r="J959" s="632"/>
      <x:c r="K959" s="601"/>
      <x:c r="L959" s="601"/>
      <x:c r="M959" s="601"/>
      <x:c r="N959" s="634"/>
    </x:row>
    <x:row r="960">
      <x:c r="A960" s="628"/>
      <x:c r="B960" s="628"/>
      <x:c r="C960" s="628"/>
      <x:c r="D960" s="630"/>
      <x:c r="E960" s="628"/>
      <x:c r="F960" s="628"/>
      <x:c r="G960" s="628"/>
      <x:c r="H960" s="628"/>
      <x:c r="I960" s="628"/>
      <x:c r="J960" s="632"/>
      <x:c r="K960" s="601"/>
      <x:c r="L960" s="601"/>
      <x:c r="M960" s="601"/>
      <x:c r="N960" s="634"/>
    </x:row>
    <x:row r="961">
      <x:c r="A961" s="628"/>
      <x:c r="B961" s="628"/>
      <x:c r="C961" s="628"/>
      <x:c r="D961" s="630"/>
      <x:c r="E961" s="628"/>
      <x:c r="F961" s="628"/>
      <x:c r="G961" s="628"/>
      <x:c r="H961" s="628"/>
      <x:c r="I961" s="628"/>
      <x:c r="J961" s="632"/>
      <x:c r="K961" s="601"/>
      <x:c r="L961" s="601"/>
      <x:c r="M961" s="601"/>
      <x:c r="N961" s="634"/>
    </x:row>
    <x:row r="962">
      <x:c r="A962" s="628"/>
      <x:c r="B962" s="628"/>
      <x:c r="C962" s="628"/>
      <x:c r="D962" s="630"/>
      <x:c r="E962" s="628"/>
      <x:c r="F962" s="628"/>
      <x:c r="G962" s="628"/>
      <x:c r="H962" s="628"/>
      <x:c r="I962" s="628"/>
      <x:c r="J962" s="632"/>
      <x:c r="K962" s="601"/>
      <x:c r="L962" s="601"/>
      <x:c r="M962" s="601"/>
      <x:c r="N962" s="634"/>
    </x:row>
    <x:row r="963">
      <x:c r="A963" s="628"/>
      <x:c r="B963" s="628"/>
      <x:c r="C963" s="628"/>
      <x:c r="D963" s="630"/>
      <x:c r="E963" s="628"/>
      <x:c r="F963" s="628"/>
      <x:c r="G963" s="628"/>
      <x:c r="H963" s="628"/>
      <x:c r="I963" s="628"/>
      <x:c r="J963" s="632"/>
      <x:c r="K963" s="601"/>
      <x:c r="L963" s="601"/>
      <x:c r="M963" s="601"/>
      <x:c r="N963" s="634"/>
    </x:row>
    <x:row r="964">
      <x:c r="A964" s="628"/>
      <x:c r="B964" s="628"/>
      <x:c r="C964" s="628"/>
      <x:c r="D964" s="630"/>
      <x:c r="E964" s="628"/>
      <x:c r="F964" s="628"/>
      <x:c r="G964" s="628"/>
      <x:c r="H964" s="628"/>
      <x:c r="I964" s="628"/>
      <x:c r="J964" s="632"/>
      <x:c r="K964" s="601"/>
      <x:c r="L964" s="601"/>
      <x:c r="M964" s="601"/>
      <x:c r="N964" s="634"/>
    </x:row>
    <x:row r="965">
      <x:c r="A965" s="628"/>
      <x:c r="B965" s="628"/>
      <x:c r="C965" s="628"/>
      <x:c r="D965" s="630"/>
      <x:c r="E965" s="628"/>
      <x:c r="F965" s="628"/>
      <x:c r="G965" s="628"/>
      <x:c r="H965" s="628"/>
      <x:c r="I965" s="628"/>
      <x:c r="J965" s="632"/>
      <x:c r="K965" s="601"/>
      <x:c r="L965" s="601"/>
      <x:c r="M965" s="601"/>
      <x:c r="N965" s="634"/>
    </x:row>
    <x:row r="966">
      <x:c r="A966" s="628"/>
      <x:c r="B966" s="628"/>
      <x:c r="C966" s="628"/>
      <x:c r="D966" s="630"/>
      <x:c r="E966" s="628"/>
      <x:c r="F966" s="628"/>
      <x:c r="G966" s="628"/>
      <x:c r="H966" s="628"/>
      <x:c r="I966" s="628"/>
      <x:c r="J966" s="632"/>
      <x:c r="K966" s="601"/>
      <x:c r="L966" s="601"/>
      <x:c r="M966" s="601"/>
      <x:c r="N966" s="634"/>
    </x:row>
    <x:row r="967">
      <x:c r="A967" s="628"/>
      <x:c r="B967" s="628"/>
      <x:c r="C967" s="628"/>
      <x:c r="D967" s="630"/>
      <x:c r="E967" s="628"/>
      <x:c r="F967" s="628"/>
      <x:c r="G967" s="628"/>
      <x:c r="H967" s="628"/>
      <x:c r="I967" s="628"/>
      <x:c r="J967" s="632"/>
      <x:c r="K967" s="601"/>
      <x:c r="L967" s="601"/>
      <x:c r="M967" s="601"/>
      <x:c r="N967" s="634"/>
    </x:row>
    <x:row r="968">
      <x:c r="A968" s="628"/>
      <x:c r="B968" s="628"/>
      <x:c r="C968" s="628"/>
      <x:c r="D968" s="630"/>
      <x:c r="E968" s="628"/>
      <x:c r="F968" s="628"/>
      <x:c r="G968" s="628"/>
      <x:c r="H968" s="628"/>
      <x:c r="I968" s="628"/>
      <x:c r="J968" s="632"/>
      <x:c r="K968" s="601"/>
      <x:c r="L968" s="601"/>
      <x:c r="M968" s="601"/>
      <x:c r="N968" s="634"/>
    </x:row>
    <x:row r="969">
      <x:c r="A969" s="628"/>
      <x:c r="B969" s="628"/>
      <x:c r="C969" s="628"/>
      <x:c r="D969" s="630"/>
      <x:c r="E969" s="628"/>
      <x:c r="F969" s="628"/>
      <x:c r="G969" s="628"/>
      <x:c r="H969" s="628"/>
      <x:c r="I969" s="628"/>
      <x:c r="J969" s="632"/>
      <x:c r="K969" s="601"/>
      <x:c r="L969" s="601"/>
      <x:c r="M969" s="601"/>
      <x:c r="N969" s="634"/>
    </x:row>
    <x:row r="970">
      <x:c r="A970" s="628"/>
      <x:c r="B970" s="628"/>
      <x:c r="C970" s="628"/>
      <x:c r="D970" s="630"/>
      <x:c r="E970" s="628"/>
      <x:c r="F970" s="628"/>
      <x:c r="G970" s="628"/>
      <x:c r="H970" s="628"/>
      <x:c r="I970" s="628"/>
      <x:c r="J970" s="632"/>
      <x:c r="K970" s="601"/>
      <x:c r="L970" s="601"/>
      <x:c r="M970" s="601"/>
      <x:c r="N970" s="634"/>
    </x:row>
    <x:row r="971">
      <x:c r="A971" s="628"/>
      <x:c r="B971" s="628"/>
      <x:c r="C971" s="628"/>
      <x:c r="D971" s="630"/>
      <x:c r="E971" s="628"/>
      <x:c r="F971" s="628"/>
      <x:c r="G971" s="628"/>
      <x:c r="H971" s="628"/>
      <x:c r="I971" s="628"/>
      <x:c r="J971" s="632"/>
      <x:c r="K971" s="601"/>
      <x:c r="L971" s="601"/>
      <x:c r="M971" s="601"/>
      <x:c r="N971" s="634"/>
    </x:row>
    <x:row r="972">
      <x:c r="A972" s="628"/>
      <x:c r="B972" s="628"/>
      <x:c r="C972" s="628"/>
      <x:c r="D972" s="630"/>
      <x:c r="E972" s="628"/>
      <x:c r="F972" s="628"/>
      <x:c r="G972" s="628"/>
      <x:c r="H972" s="628"/>
      <x:c r="I972" s="628"/>
      <x:c r="J972" s="632"/>
      <x:c r="K972" s="601"/>
      <x:c r="L972" s="601"/>
      <x:c r="M972" s="601"/>
      <x:c r="N972" s="634"/>
    </x:row>
    <x:row r="973">
      <x:c r="A973" s="628"/>
      <x:c r="B973" s="628"/>
      <x:c r="C973" s="628"/>
      <x:c r="D973" s="630"/>
      <x:c r="E973" s="628"/>
      <x:c r="F973" s="628"/>
      <x:c r="G973" s="628"/>
      <x:c r="H973" s="628"/>
      <x:c r="I973" s="628"/>
      <x:c r="J973" s="632"/>
      <x:c r="K973" s="601"/>
      <x:c r="L973" s="601"/>
      <x:c r="M973" s="601"/>
      <x:c r="N973" s="634"/>
    </x:row>
    <x:row r="974">
      <x:c r="A974" s="628"/>
      <x:c r="B974" s="628"/>
      <x:c r="C974" s="628"/>
      <x:c r="D974" s="630"/>
      <x:c r="E974" s="628"/>
      <x:c r="F974" s="628"/>
      <x:c r="G974" s="628"/>
      <x:c r="H974" s="628"/>
      <x:c r="I974" s="628"/>
      <x:c r="J974" s="632"/>
      <x:c r="K974" s="601"/>
      <x:c r="L974" s="601"/>
      <x:c r="M974" s="601"/>
      <x:c r="N974" s="634"/>
    </x:row>
    <x:row r="975">
      <x:c r="A975" s="628"/>
      <x:c r="B975" s="628"/>
      <x:c r="C975" s="628"/>
      <x:c r="D975" s="630"/>
      <x:c r="E975" s="628"/>
      <x:c r="F975" s="628"/>
      <x:c r="G975" s="628"/>
      <x:c r="H975" s="628"/>
      <x:c r="I975" s="628"/>
      <x:c r="J975" s="632"/>
      <x:c r="K975" s="601"/>
      <x:c r="L975" s="601"/>
      <x:c r="M975" s="601"/>
      <x:c r="N975" s="634"/>
    </x:row>
    <x:row r="976">
      <x:c r="A976" s="628"/>
      <x:c r="B976" s="628"/>
      <x:c r="C976" s="628"/>
      <x:c r="D976" s="630"/>
      <x:c r="E976" s="628"/>
      <x:c r="F976" s="628"/>
      <x:c r="G976" s="628"/>
      <x:c r="H976" s="628"/>
      <x:c r="I976" s="628"/>
      <x:c r="J976" s="632"/>
      <x:c r="K976" s="601"/>
      <x:c r="L976" s="601"/>
      <x:c r="M976" s="601"/>
      <x:c r="N976" s="634"/>
    </x:row>
    <x:row r="977">
      <x:c r="A977" s="628"/>
      <x:c r="B977" s="628"/>
      <x:c r="C977" s="628"/>
      <x:c r="D977" s="630"/>
      <x:c r="E977" s="628"/>
      <x:c r="F977" s="628"/>
      <x:c r="G977" s="628"/>
      <x:c r="H977" s="628"/>
      <x:c r="I977" s="628"/>
      <x:c r="J977" s="632"/>
      <x:c r="K977" s="601"/>
      <x:c r="L977" s="601"/>
      <x:c r="M977" s="601"/>
      <x:c r="N977" s="634"/>
    </x:row>
    <x:row r="978">
      <x:c r="A978" s="628"/>
      <x:c r="B978" s="628"/>
      <x:c r="C978" s="628"/>
      <x:c r="D978" s="630"/>
      <x:c r="E978" s="628"/>
      <x:c r="F978" s="628"/>
      <x:c r="G978" s="628"/>
      <x:c r="H978" s="628"/>
      <x:c r="I978" s="628"/>
      <x:c r="J978" s="632"/>
      <x:c r="K978" s="601"/>
      <x:c r="L978" s="601"/>
      <x:c r="M978" s="601"/>
      <x:c r="N978" s="634"/>
    </x:row>
    <x:row r="979">
      <x:c r="A979" s="628"/>
      <x:c r="B979" s="628"/>
      <x:c r="C979" s="628"/>
      <x:c r="D979" s="630"/>
      <x:c r="E979" s="628"/>
      <x:c r="F979" s="628"/>
      <x:c r="G979" s="628"/>
      <x:c r="H979" s="628"/>
      <x:c r="I979" s="628"/>
      <x:c r="J979" s="632"/>
      <x:c r="K979" s="601"/>
      <x:c r="L979" s="601"/>
      <x:c r="M979" s="601"/>
      <x:c r="N979" s="634"/>
    </x:row>
    <x:row r="980">
      <x:c r="A980" s="628"/>
      <x:c r="B980" s="628"/>
      <x:c r="C980" s="628"/>
      <x:c r="D980" s="630"/>
      <x:c r="E980" s="628"/>
      <x:c r="F980" s="628"/>
      <x:c r="G980" s="628"/>
      <x:c r="H980" s="628"/>
      <x:c r="I980" s="628"/>
      <x:c r="J980" s="632"/>
      <x:c r="K980" s="601"/>
      <x:c r="L980" s="601"/>
      <x:c r="M980" s="601"/>
      <x:c r="N980" s="634"/>
    </x:row>
    <x:row r="981">
      <x:c r="A981" s="628"/>
      <x:c r="B981" s="628"/>
      <x:c r="C981" s="628"/>
      <x:c r="D981" s="630"/>
      <x:c r="E981" s="628"/>
      <x:c r="F981" s="628"/>
      <x:c r="G981" s="628"/>
      <x:c r="H981" s="628"/>
      <x:c r="I981" s="628"/>
      <x:c r="J981" s="632"/>
      <x:c r="K981" s="601"/>
      <x:c r="L981" s="601"/>
      <x:c r="M981" s="601"/>
      <x:c r="N981" s="634"/>
    </x:row>
    <x:row r="982">
      <x:c r="A982" s="628"/>
      <x:c r="B982" s="628"/>
      <x:c r="C982" s="628"/>
      <x:c r="D982" s="630"/>
      <x:c r="E982" s="628"/>
      <x:c r="F982" s="628"/>
      <x:c r="G982" s="628"/>
      <x:c r="H982" s="628"/>
      <x:c r="I982" s="628"/>
      <x:c r="J982" s="632"/>
      <x:c r="K982" s="601"/>
      <x:c r="L982" s="601"/>
      <x:c r="M982" s="601"/>
      <x:c r="N982" s="634"/>
    </x:row>
    <x:row r="983">
      <x:c r="A983" s="628"/>
      <x:c r="B983" s="628"/>
      <x:c r="C983" s="628"/>
      <x:c r="D983" s="630"/>
      <x:c r="E983" s="628"/>
      <x:c r="F983" s="628"/>
      <x:c r="G983" s="628"/>
      <x:c r="H983" s="628"/>
      <x:c r="I983" s="628"/>
      <x:c r="J983" s="632"/>
      <x:c r="K983" s="601"/>
      <x:c r="L983" s="601"/>
      <x:c r="M983" s="601"/>
      <x:c r="N983" s="634"/>
    </x:row>
    <x:row r="984">
      <x:c r="A984" s="628"/>
      <x:c r="B984" s="628"/>
      <x:c r="C984" s="628"/>
      <x:c r="D984" s="630"/>
      <x:c r="E984" s="628"/>
      <x:c r="F984" s="628"/>
      <x:c r="G984" s="628"/>
      <x:c r="H984" s="628"/>
      <x:c r="I984" s="628"/>
      <x:c r="J984" s="632"/>
      <x:c r="K984" s="601"/>
      <x:c r="L984" s="601"/>
      <x:c r="M984" s="601"/>
      <x:c r="N984" s="634"/>
    </x:row>
    <x:row r="985">
      <x:c r="A985" s="628"/>
      <x:c r="B985" s="628"/>
      <x:c r="C985" s="628"/>
      <x:c r="D985" s="630"/>
      <x:c r="E985" s="628"/>
      <x:c r="F985" s="628"/>
      <x:c r="G985" s="628"/>
      <x:c r="H985" s="628"/>
      <x:c r="I985" s="628"/>
      <x:c r="J985" s="632"/>
      <x:c r="K985" s="601"/>
      <x:c r="L985" s="601"/>
      <x:c r="M985" s="601"/>
      <x:c r="N985" s="634"/>
    </x:row>
    <x:row r="986">
      <x:c r="A986" s="628"/>
      <x:c r="B986" s="628"/>
      <x:c r="C986" s="628"/>
      <x:c r="D986" s="630"/>
      <x:c r="E986" s="628"/>
      <x:c r="F986" s="628"/>
      <x:c r="G986" s="628"/>
      <x:c r="H986" s="628"/>
      <x:c r="I986" s="628"/>
      <x:c r="J986" s="632"/>
      <x:c r="K986" s="601"/>
      <x:c r="L986" s="601"/>
      <x:c r="M986" s="601"/>
      <x:c r="N986" s="634"/>
    </x:row>
    <x:row r="987">
      <x:c r="A987" s="628"/>
      <x:c r="B987" s="628"/>
      <x:c r="C987" s="628"/>
      <x:c r="D987" s="630"/>
      <x:c r="E987" s="628"/>
      <x:c r="F987" s="628"/>
      <x:c r="G987" s="628"/>
      <x:c r="H987" s="628"/>
      <x:c r="I987" s="628"/>
      <x:c r="J987" s="632"/>
      <x:c r="K987" s="601"/>
      <x:c r="L987" s="601"/>
      <x:c r="M987" s="601"/>
      <x:c r="N987" s="634"/>
    </x:row>
    <x:row r="988">
      <x:c r="A988" s="628"/>
      <x:c r="B988" s="628"/>
      <x:c r="C988" s="628"/>
      <x:c r="D988" s="630"/>
      <x:c r="E988" s="628"/>
      <x:c r="F988" s="628"/>
      <x:c r="G988" s="628"/>
      <x:c r="H988" s="628"/>
      <x:c r="I988" s="628"/>
      <x:c r="J988" s="632"/>
      <x:c r="K988" s="601"/>
      <x:c r="L988" s="601"/>
      <x:c r="M988" s="601"/>
      <x:c r="N988" s="634"/>
    </x:row>
    <x:row r="989">
      <x:c r="A989" s="628"/>
      <x:c r="B989" s="628"/>
      <x:c r="C989" s="628"/>
      <x:c r="D989" s="630"/>
      <x:c r="E989" s="628"/>
      <x:c r="F989" s="628"/>
      <x:c r="G989" s="628"/>
      <x:c r="H989" s="628"/>
      <x:c r="I989" s="628"/>
      <x:c r="J989" s="632"/>
      <x:c r="K989" s="601"/>
      <x:c r="L989" s="601"/>
      <x:c r="M989" s="601"/>
      <x:c r="N989" s="634"/>
    </x:row>
    <x:row r="990">
      <x:c r="A990" s="628"/>
      <x:c r="B990" s="628"/>
      <x:c r="C990" s="628"/>
      <x:c r="D990" s="630"/>
      <x:c r="E990" s="628"/>
      <x:c r="F990" s="628"/>
      <x:c r="G990" s="628"/>
      <x:c r="H990" s="628"/>
      <x:c r="I990" s="628"/>
      <x:c r="J990" s="632"/>
      <x:c r="K990" s="601"/>
      <x:c r="L990" s="601"/>
      <x:c r="M990" s="601"/>
      <x:c r="N990" s="634"/>
    </x:row>
    <x:row r="991">
      <x:c r="A991" s="628"/>
      <x:c r="B991" s="628"/>
      <x:c r="C991" s="628"/>
      <x:c r="D991" s="630"/>
      <x:c r="E991" s="628"/>
      <x:c r="F991" s="628"/>
      <x:c r="G991" s="628"/>
      <x:c r="H991" s="628"/>
      <x:c r="I991" s="628"/>
      <x:c r="J991" s="632"/>
      <x:c r="K991" s="601"/>
      <x:c r="L991" s="601"/>
      <x:c r="M991" s="601"/>
      <x:c r="N991" s="634"/>
    </x:row>
    <x:row r="992">
      <x:c r="A992" s="628"/>
      <x:c r="B992" s="628"/>
      <x:c r="C992" s="628"/>
      <x:c r="D992" s="630"/>
      <x:c r="E992" s="628"/>
      <x:c r="F992" s="628"/>
      <x:c r="G992" s="628"/>
      <x:c r="H992" s="628"/>
      <x:c r="I992" s="628"/>
      <x:c r="J992" s="632"/>
      <x:c r="K992" s="601"/>
      <x:c r="L992" s="601"/>
      <x:c r="M992" s="601"/>
      <x:c r="N992" s="634"/>
    </x:row>
    <x:row r="993">
      <x:c r="A993" s="628"/>
      <x:c r="B993" s="628"/>
      <x:c r="C993" s="628"/>
      <x:c r="D993" s="630"/>
      <x:c r="E993" s="628"/>
      <x:c r="F993" s="628"/>
      <x:c r="G993" s="628"/>
      <x:c r="H993" s="628"/>
      <x:c r="I993" s="628"/>
      <x:c r="J993" s="632"/>
      <x:c r="K993" s="601"/>
      <x:c r="L993" s="601"/>
      <x:c r="M993" s="601"/>
      <x:c r="N993" s="634"/>
    </x:row>
    <x:row r="994">
      <x:c r="A994" s="628"/>
      <x:c r="B994" s="628"/>
      <x:c r="C994" s="628"/>
      <x:c r="D994" s="630"/>
      <x:c r="E994" s="628"/>
      <x:c r="F994" s="628"/>
      <x:c r="G994" s="628"/>
      <x:c r="H994" s="628"/>
      <x:c r="I994" s="628"/>
      <x:c r="J994" s="632"/>
      <x:c r="K994" s="601"/>
      <x:c r="L994" s="601"/>
      <x:c r="M994" s="601"/>
      <x:c r="N994" s="634"/>
    </x:row>
    <x:row r="995">
      <x:c r="A995" s="628"/>
      <x:c r="B995" s="628"/>
      <x:c r="C995" s="628"/>
      <x:c r="D995" s="630"/>
      <x:c r="E995" s="628"/>
      <x:c r="F995" s="628"/>
      <x:c r="G995" s="628"/>
      <x:c r="H995" s="628"/>
      <x:c r="I995" s="628"/>
      <x:c r="J995" s="632"/>
      <x:c r="K995" s="601"/>
      <x:c r="L995" s="601"/>
      <x:c r="M995" s="601"/>
      <x:c r="N995" s="634"/>
    </x:row>
    <x:row r="996">
      <x:c r="A996" s="628"/>
      <x:c r="B996" s="628"/>
      <x:c r="C996" s="628"/>
      <x:c r="D996" s="630"/>
      <x:c r="E996" s="628"/>
      <x:c r="F996" s="628"/>
      <x:c r="G996" s="628"/>
      <x:c r="H996" s="628"/>
      <x:c r="I996" s="628"/>
      <x:c r="J996" s="632"/>
      <x:c r="K996" s="601"/>
      <x:c r="L996" s="601"/>
      <x:c r="M996" s="601"/>
      <x:c r="N996" s="634"/>
    </x:row>
    <x:row r="997">
      <x:c r="A997" s="628"/>
      <x:c r="B997" s="628"/>
      <x:c r="C997" s="628"/>
      <x:c r="D997" s="630"/>
      <x:c r="E997" s="628"/>
      <x:c r="F997" s="628"/>
      <x:c r="G997" s="628"/>
      <x:c r="H997" s="628"/>
      <x:c r="I997" s="628"/>
      <x:c r="J997" s="632"/>
      <x:c r="K997" s="601"/>
      <x:c r="L997" s="601"/>
      <x:c r="M997" s="601"/>
      <x:c r="N997" s="634"/>
    </x:row>
    <x:row r="998">
      <x:c r="A998" s="628"/>
      <x:c r="B998" s="628"/>
      <x:c r="C998" s="628"/>
      <x:c r="D998" s="630"/>
      <x:c r="E998" s="628"/>
      <x:c r="F998" s="628"/>
      <x:c r="G998" s="628"/>
      <x:c r="H998" s="628"/>
      <x:c r="I998" s="628"/>
      <x:c r="J998" s="632"/>
      <x:c r="K998" s="601"/>
      <x:c r="L998" s="601"/>
      <x:c r="M998" s="601"/>
      <x:c r="N998" s="634"/>
    </x:row>
    <x:row r="999">
      <x:c r="A999" s="628"/>
      <x:c r="B999" s="628"/>
      <x:c r="C999" s="628"/>
      <x:c r="D999" s="630"/>
      <x:c r="E999" s="628"/>
      <x:c r="F999" s="628"/>
      <x:c r="G999" s="628"/>
      <x:c r="H999" s="628"/>
      <x:c r="I999" s="628"/>
      <x:c r="J999" s="632"/>
      <x:c r="K999" s="601"/>
      <x:c r="L999" s="601"/>
      <x:c r="M999" s="601"/>
      <x:c r="N999" s="634"/>
    </x:row>
    <x:row r="1000">
      <x:c r="A1000" s="629"/>
      <x:c r="B1000" s="629"/>
      <x:c r="C1000" s="629"/>
      <x:c r="D1000" s="631"/>
      <x:c r="E1000" s="629"/>
      <x:c r="F1000" s="629"/>
      <x:c r="G1000" s="629"/>
      <x:c r="H1000" s="629"/>
      <x:c r="I1000" s="629"/>
      <x:c r="J1000" s="633"/>
      <x:c r="K1000" s="602"/>
      <x:c r="L1000" s="602"/>
      <x:c r="M1000" s="602"/>
      <x:c r="N1000" s="635"/>
    </x:row>
  </x:sheetData>
  <x:mergeCells>
    <x:mergeCell ref="C1:N1"/>
    <x:mergeCell ref="C2:N2"/>
    <x:mergeCell ref="A5:B5"/>
    <x:mergeCell ref="D5:E5"/>
    <x:mergeCell ref="G5:N5"/>
    <x:mergeCell ref="A1:B1"/>
    <x:mergeCell ref="A2:B2"/>
  </x:mergeCells>
  <x:conditionalFormatting sqref="K8:K1000">
    <x:cfRule type="expression" dxfId="25" priority="1">
      <x:formula>$K8="Ready"</x:formula>
    </x:cfRule>
    <x:cfRule type="expression" dxfId="26" priority="2">
      <x:formula>$K8="Review"</x:formula>
    </x:cfRule>
    <x:cfRule type="expression" dxfId="27" priority="3">
      <x:formula>$K8="Duplicate"</x:formula>
    </x:cfRule>
    <x:cfRule type="expression" dxfId="28" priority="4">
      <x:formula>$K8="Rejected"</x:formula>
    </x:cfRule>
    <x:cfRule type="expression" dxfId="29" priority="5">
      <x:formula>$K8="Committed"</x:formula>
    </x:cfRule>
  </x:conditionalFormatting>
  <x:dataValidations count="1">
    <x:dataValidation type="list" sqref="K8:K1000">
      <x:formula1>"Ready,Review,Duplicate,Rejected,Committed"</x:formula1>
    </x:dataValidation>
  </x:dataValidations>
  <x:pageMargins left="0.7" right="0.7" top="0.75" bottom="0.75" header="0.3" footer="0.3"/>
  <x:drawing xmlns:r="http://schemas.openxmlformats.org/officeDocument/2006/relationships" r:id="R8073ba176a4e4dcf"/>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26" hidden="0" customWidth="1"/>
    <x:col min="3" max="3" width="22" hidden="0" customWidth="1"/>
    <x:col min="4" max="4" width="18" hidden="0" customWidth="1"/>
    <x:col min="5" max="5" width="18" hidden="0" customWidth="1"/>
    <x:col min="6" max="6" width="12" hidden="0" customWidth="1"/>
    <x:col min="7" max="7" width="48" hidden="0" customWidth="1"/>
    <x:col min="8" max="8" width="12" hidden="0" customWidth="1"/>
  </x:cols>
  <x:sheetData>
    <x:row r="1" ht="25" customHeight="1">
      <x:c r="A1" s="765" t="str">
        <x:v>LAGOM</x:v>
      </x:c>
      <x:c r="B1" s="765"/>
      <x:c r="C1" s="641" t="str">
        <x:v>AUTOMATION LOG</x:v>
      </x:c>
      <x:c r="D1" s="641"/>
      <x:c r="E1" s="641"/>
      <x:c r="F1" s="641"/>
      <x:c r="G1" s="641"/>
      <x:c r="H1" s="641"/>
    </x:row>
    <x:row r="2" ht="25" customHeight="1">
      <x:c r="A2" s="767" t="str">
        <x:v>NATURALS</x:v>
      </x:c>
      <x:c r="B2" s="767"/>
      <x:c r="C2" s="643" t="str">
        <x:v>System-owned audit trail. Apps Script appends material actions here.</x:v>
      </x:c>
      <x:c r="D2" s="643"/>
      <x:c r="E2" s="643"/>
      <x:c r="F2" s="643"/>
      <x:c r="G2" s="643"/>
      <x:c r="H2" s="643"/>
    </x:row>
    <x:row r="3" ht="6" customHeight="1">
      <x:c r="A3" s="639"/>
      <x:c r="B3" s="639"/>
      <x:c r="C3" s="639"/>
      <x:c r="D3" s="639"/>
      <x:c r="E3" s="639"/>
      <x:c r="F3" s="639"/>
      <x:c r="G3" s="639"/>
      <x:c r="H3" s="639"/>
    </x:row>
    <x:row r="4">
      <x:c r="A4" s="644"/>
      <x:c r="B4" s="644"/>
      <x:c r="C4" s="644"/>
      <x:c r="D4" s="644"/>
      <x:c r="E4" s="644"/>
      <x:c r="F4" s="644"/>
      <x:c r="G4" s="644"/>
      <x:c r="H4" s="644"/>
    </x:row>
    <x:row r="5">
      <x:c r="A5" s="639"/>
      <x:c r="B5" s="639"/>
      <x:c r="C5" s="639"/>
      <x:c r="D5" s="639"/>
      <x:c r="E5" s="639"/>
      <x:c r="F5" s="639"/>
      <x:c r="G5" s="639"/>
      <x:c r="H5" s="639"/>
    </x:row>
    <x:row r="6" ht="30" customHeight="1">
      <x:c r="A6" s="649" t="str">
        <x:v>Timestamp</x:v>
      </x:c>
      <x:c r="B6" s="649" t="str">
        <x:v>User</x:v>
      </x:c>
      <x:c r="C6" s="649" t="str">
        <x:v>Action</x:v>
      </x:c>
      <x:c r="D6" s="649" t="str">
        <x:v>Area</x:v>
      </x:c>
      <x:c r="E6" s="649" t="str">
        <x:v>Record</x:v>
      </x:c>
      <x:c r="F6" s="649" t="str">
        <x:v>Result</x:v>
      </x:c>
      <x:c r="G6" s="649" t="str">
        <x:v>Details</x:v>
      </x:c>
      <x:c r="H6" s="649" t="str">
        <x:v>Version</x:v>
      </x:c>
    </x:row>
    <x:row r="7">
      <x:c r="A7" s="654"/>
      <x:c r="B7" s="652"/>
      <x:c r="C7" s="652"/>
      <x:c r="D7" s="652"/>
      <x:c r="E7" s="652"/>
      <x:c r="F7" s="652"/>
      <x:c r="G7" s="652"/>
      <x:c r="H7" s="652"/>
    </x:row>
    <x:row r="8">
      <x:c r="A8" s="654"/>
      <x:c r="B8" s="652"/>
      <x:c r="C8" s="652"/>
      <x:c r="D8" s="652"/>
      <x:c r="E8" s="652"/>
      <x:c r="F8" s="652"/>
      <x:c r="G8" s="652"/>
      <x:c r="H8" s="652"/>
    </x:row>
    <x:row r="9">
      <x:c r="A9" s="654"/>
      <x:c r="B9" s="652"/>
      <x:c r="C9" s="652"/>
      <x:c r="D9" s="652"/>
      <x:c r="E9" s="652"/>
      <x:c r="F9" s="652"/>
      <x:c r="G9" s="652"/>
      <x:c r="H9" s="652"/>
    </x:row>
    <x:row r="10">
      <x:c r="A10" s="654"/>
      <x:c r="B10" s="652"/>
      <x:c r="C10" s="652"/>
      <x:c r="D10" s="652"/>
      <x:c r="E10" s="652"/>
      <x:c r="F10" s="652"/>
      <x:c r="G10" s="652"/>
      <x:c r="H10" s="652"/>
    </x:row>
    <x:row r="11">
      <x:c r="A11" s="654"/>
      <x:c r="B11" s="652"/>
      <x:c r="C11" s="652"/>
      <x:c r="D11" s="652"/>
      <x:c r="E11" s="652"/>
      <x:c r="F11" s="652"/>
      <x:c r="G11" s="652"/>
      <x:c r="H11" s="652"/>
    </x:row>
    <x:row r="12">
      <x:c r="A12" s="654"/>
      <x:c r="B12" s="652"/>
      <x:c r="C12" s="652"/>
      <x:c r="D12" s="652"/>
      <x:c r="E12" s="652"/>
      <x:c r="F12" s="652"/>
      <x:c r="G12" s="652"/>
      <x:c r="H12" s="652"/>
    </x:row>
    <x:row r="13">
      <x:c r="A13" s="654"/>
      <x:c r="B13" s="652"/>
      <x:c r="C13" s="652"/>
      <x:c r="D13" s="652"/>
      <x:c r="E13" s="652"/>
      <x:c r="F13" s="652"/>
      <x:c r="G13" s="652"/>
      <x:c r="H13" s="652"/>
    </x:row>
    <x:row r="14">
      <x:c r="A14" s="654"/>
      <x:c r="B14" s="652"/>
      <x:c r="C14" s="652"/>
      <x:c r="D14" s="652"/>
      <x:c r="E14" s="652"/>
      <x:c r="F14" s="652"/>
      <x:c r="G14" s="652"/>
      <x:c r="H14" s="652"/>
    </x:row>
    <x:row r="15">
      <x:c r="A15" s="654"/>
      <x:c r="B15" s="652"/>
      <x:c r="C15" s="652"/>
      <x:c r="D15" s="652"/>
      <x:c r="E15" s="652"/>
      <x:c r="F15" s="652"/>
      <x:c r="G15" s="652"/>
      <x:c r="H15" s="652"/>
    </x:row>
    <x:row r="16">
      <x:c r="A16" s="654"/>
      <x:c r="B16" s="652"/>
      <x:c r="C16" s="652"/>
      <x:c r="D16" s="652"/>
      <x:c r="E16" s="652"/>
      <x:c r="F16" s="652"/>
      <x:c r="G16" s="652"/>
      <x:c r="H16" s="652"/>
    </x:row>
    <x:row r="17">
      <x:c r="A17" s="654"/>
      <x:c r="B17" s="652"/>
      <x:c r="C17" s="652"/>
      <x:c r="D17" s="652"/>
      <x:c r="E17" s="652"/>
      <x:c r="F17" s="652"/>
      <x:c r="G17" s="652"/>
      <x:c r="H17" s="652"/>
    </x:row>
    <x:row r="18">
      <x:c r="A18" s="654"/>
      <x:c r="B18" s="652"/>
      <x:c r="C18" s="652"/>
      <x:c r="D18" s="652"/>
      <x:c r="E18" s="652"/>
      <x:c r="F18" s="652"/>
      <x:c r="G18" s="652"/>
      <x:c r="H18" s="652"/>
    </x:row>
    <x:row r="19">
      <x:c r="A19" s="654"/>
      <x:c r="B19" s="652"/>
      <x:c r="C19" s="652"/>
      <x:c r="D19" s="652"/>
      <x:c r="E19" s="652"/>
      <x:c r="F19" s="652"/>
      <x:c r="G19" s="652"/>
      <x:c r="H19" s="652"/>
    </x:row>
    <x:row r="20">
      <x:c r="A20" s="654"/>
      <x:c r="B20" s="652"/>
      <x:c r="C20" s="652"/>
      <x:c r="D20" s="652"/>
      <x:c r="E20" s="652"/>
      <x:c r="F20" s="652"/>
      <x:c r="G20" s="652"/>
      <x:c r="H20" s="652"/>
    </x:row>
    <x:row r="21">
      <x:c r="A21" s="654"/>
      <x:c r="B21" s="652"/>
      <x:c r="C21" s="652"/>
      <x:c r="D21" s="652"/>
      <x:c r="E21" s="652"/>
      <x:c r="F21" s="652"/>
      <x:c r="G21" s="652"/>
      <x:c r="H21" s="652"/>
    </x:row>
    <x:row r="22">
      <x:c r="A22" s="654"/>
      <x:c r="B22" s="652"/>
      <x:c r="C22" s="652"/>
      <x:c r="D22" s="652"/>
      <x:c r="E22" s="652"/>
      <x:c r="F22" s="652"/>
      <x:c r="G22" s="652"/>
      <x:c r="H22" s="652"/>
    </x:row>
    <x:row r="23">
      <x:c r="A23" s="654"/>
      <x:c r="B23" s="652"/>
      <x:c r="C23" s="652"/>
      <x:c r="D23" s="652"/>
      <x:c r="E23" s="652"/>
      <x:c r="F23" s="652"/>
      <x:c r="G23" s="652"/>
      <x:c r="H23" s="652"/>
    </x:row>
    <x:row r="24">
      <x:c r="A24" s="654"/>
      <x:c r="B24" s="652"/>
      <x:c r="C24" s="652"/>
      <x:c r="D24" s="652"/>
      <x:c r="E24" s="652"/>
      <x:c r="F24" s="652"/>
      <x:c r="G24" s="652"/>
      <x:c r="H24" s="652"/>
    </x:row>
    <x:row r="25">
      <x:c r="A25" s="654"/>
      <x:c r="B25" s="652"/>
      <x:c r="C25" s="652"/>
      <x:c r="D25" s="652"/>
      <x:c r="E25" s="652"/>
      <x:c r="F25" s="652"/>
      <x:c r="G25" s="652"/>
      <x:c r="H25" s="652"/>
    </x:row>
    <x:row r="26">
      <x:c r="A26" s="654"/>
      <x:c r="B26" s="652"/>
      <x:c r="C26" s="652"/>
      <x:c r="D26" s="652"/>
      <x:c r="E26" s="652"/>
      <x:c r="F26" s="652"/>
      <x:c r="G26" s="652"/>
      <x:c r="H26" s="652"/>
    </x:row>
    <x:row r="27">
      <x:c r="A27" s="654"/>
      <x:c r="B27" s="652"/>
      <x:c r="C27" s="652"/>
      <x:c r="D27" s="652"/>
      <x:c r="E27" s="652"/>
      <x:c r="F27" s="652"/>
      <x:c r="G27" s="652"/>
      <x:c r="H27" s="652"/>
    </x:row>
    <x:row r="28">
      <x:c r="A28" s="654"/>
      <x:c r="B28" s="652"/>
      <x:c r="C28" s="652"/>
      <x:c r="D28" s="652"/>
      <x:c r="E28" s="652"/>
      <x:c r="F28" s="652"/>
      <x:c r="G28" s="652"/>
      <x:c r="H28" s="652"/>
    </x:row>
    <x:row r="29">
      <x:c r="A29" s="654"/>
      <x:c r="B29" s="652"/>
      <x:c r="C29" s="652"/>
      <x:c r="D29" s="652"/>
      <x:c r="E29" s="652"/>
      <x:c r="F29" s="652"/>
      <x:c r="G29" s="652"/>
      <x:c r="H29" s="652"/>
    </x:row>
    <x:row r="30">
      <x:c r="A30" s="654"/>
      <x:c r="B30" s="652"/>
      <x:c r="C30" s="652"/>
      <x:c r="D30" s="652"/>
      <x:c r="E30" s="652"/>
      <x:c r="F30" s="652"/>
      <x:c r="G30" s="652"/>
      <x:c r="H30" s="652"/>
    </x:row>
    <x:row r="31">
      <x:c r="A31" s="654"/>
      <x:c r="B31" s="652"/>
      <x:c r="C31" s="652"/>
      <x:c r="D31" s="652"/>
      <x:c r="E31" s="652"/>
      <x:c r="F31" s="652"/>
      <x:c r="G31" s="652"/>
      <x:c r="H31" s="652"/>
    </x:row>
    <x:row r="32">
      <x:c r="A32" s="654"/>
      <x:c r="B32" s="652"/>
      <x:c r="C32" s="652"/>
      <x:c r="D32" s="652"/>
      <x:c r="E32" s="652"/>
      <x:c r="F32" s="652"/>
      <x:c r="G32" s="652"/>
      <x:c r="H32" s="652"/>
    </x:row>
    <x:row r="33">
      <x:c r="A33" s="654"/>
      <x:c r="B33" s="652"/>
      <x:c r="C33" s="652"/>
      <x:c r="D33" s="652"/>
      <x:c r="E33" s="652"/>
      <x:c r="F33" s="652"/>
      <x:c r="G33" s="652"/>
      <x:c r="H33" s="652"/>
    </x:row>
    <x:row r="34">
      <x:c r="A34" s="654"/>
      <x:c r="B34" s="652"/>
      <x:c r="C34" s="652"/>
      <x:c r="D34" s="652"/>
      <x:c r="E34" s="652"/>
      <x:c r="F34" s="652"/>
      <x:c r="G34" s="652"/>
      <x:c r="H34" s="652"/>
    </x:row>
    <x:row r="35">
      <x:c r="A35" s="654"/>
      <x:c r="B35" s="652"/>
      <x:c r="C35" s="652"/>
      <x:c r="D35" s="652"/>
      <x:c r="E35" s="652"/>
      <x:c r="F35" s="652"/>
      <x:c r="G35" s="652"/>
      <x:c r="H35" s="652"/>
    </x:row>
    <x:row r="36">
      <x:c r="A36" s="654"/>
      <x:c r="B36" s="652"/>
      <x:c r="C36" s="652"/>
      <x:c r="D36" s="652"/>
      <x:c r="E36" s="652"/>
      <x:c r="F36" s="652"/>
      <x:c r="G36" s="652"/>
      <x:c r="H36" s="652"/>
    </x:row>
    <x:row r="37">
      <x:c r="A37" s="654"/>
      <x:c r="B37" s="652"/>
      <x:c r="C37" s="652"/>
      <x:c r="D37" s="652"/>
      <x:c r="E37" s="652"/>
      <x:c r="F37" s="652"/>
      <x:c r="G37" s="652"/>
      <x:c r="H37" s="652"/>
    </x:row>
    <x:row r="38">
      <x:c r="A38" s="654"/>
      <x:c r="B38" s="652"/>
      <x:c r="C38" s="652"/>
      <x:c r="D38" s="652"/>
      <x:c r="E38" s="652"/>
      <x:c r="F38" s="652"/>
      <x:c r="G38" s="652"/>
      <x:c r="H38" s="652"/>
    </x:row>
    <x:row r="39">
      <x:c r="A39" s="654"/>
      <x:c r="B39" s="652"/>
      <x:c r="C39" s="652"/>
      <x:c r="D39" s="652"/>
      <x:c r="E39" s="652"/>
      <x:c r="F39" s="652"/>
      <x:c r="G39" s="652"/>
      <x:c r="H39" s="652"/>
    </x:row>
    <x:row r="40">
      <x:c r="A40" s="654"/>
      <x:c r="B40" s="652"/>
      <x:c r="C40" s="652"/>
      <x:c r="D40" s="652"/>
      <x:c r="E40" s="652"/>
      <x:c r="F40" s="652"/>
      <x:c r="G40" s="652"/>
      <x:c r="H40" s="652"/>
    </x:row>
    <x:row r="41">
      <x:c r="A41" s="654"/>
      <x:c r="B41" s="652"/>
      <x:c r="C41" s="652"/>
      <x:c r="D41" s="652"/>
      <x:c r="E41" s="652"/>
      <x:c r="F41" s="652"/>
      <x:c r="G41" s="652"/>
      <x:c r="H41" s="652"/>
    </x:row>
    <x:row r="42">
      <x:c r="A42" s="654"/>
      <x:c r="B42" s="652"/>
      <x:c r="C42" s="652"/>
      <x:c r="D42" s="652"/>
      <x:c r="E42" s="652"/>
      <x:c r="F42" s="652"/>
      <x:c r="G42" s="652"/>
      <x:c r="H42" s="652"/>
    </x:row>
    <x:row r="43">
      <x:c r="A43" s="654"/>
      <x:c r="B43" s="652"/>
      <x:c r="C43" s="652"/>
      <x:c r="D43" s="652"/>
      <x:c r="E43" s="652"/>
      <x:c r="F43" s="652"/>
      <x:c r="G43" s="652"/>
      <x:c r="H43" s="652"/>
    </x:row>
    <x:row r="44">
      <x:c r="A44" s="654"/>
      <x:c r="B44" s="652"/>
      <x:c r="C44" s="652"/>
      <x:c r="D44" s="652"/>
      <x:c r="E44" s="652"/>
      <x:c r="F44" s="652"/>
      <x:c r="G44" s="652"/>
      <x:c r="H44" s="652"/>
    </x:row>
    <x:row r="45">
      <x:c r="A45" s="654"/>
      <x:c r="B45" s="652"/>
      <x:c r="C45" s="652"/>
      <x:c r="D45" s="652"/>
      <x:c r="E45" s="652"/>
      <x:c r="F45" s="652"/>
      <x:c r="G45" s="652"/>
      <x:c r="H45" s="652"/>
    </x:row>
    <x:row r="46">
      <x:c r="A46" s="654"/>
      <x:c r="B46" s="652"/>
      <x:c r="C46" s="652"/>
      <x:c r="D46" s="652"/>
      <x:c r="E46" s="652"/>
      <x:c r="F46" s="652"/>
      <x:c r="G46" s="652"/>
      <x:c r="H46" s="652"/>
    </x:row>
    <x:row r="47">
      <x:c r="A47" s="654"/>
      <x:c r="B47" s="652"/>
      <x:c r="C47" s="652"/>
      <x:c r="D47" s="652"/>
      <x:c r="E47" s="652"/>
      <x:c r="F47" s="652"/>
      <x:c r="G47" s="652"/>
      <x:c r="H47" s="652"/>
    </x:row>
    <x:row r="48">
      <x:c r="A48" s="654"/>
      <x:c r="B48" s="652"/>
      <x:c r="C48" s="652"/>
      <x:c r="D48" s="652"/>
      <x:c r="E48" s="652"/>
      <x:c r="F48" s="652"/>
      <x:c r="G48" s="652"/>
      <x:c r="H48" s="652"/>
    </x:row>
    <x:row r="49">
      <x:c r="A49" s="654"/>
      <x:c r="B49" s="652"/>
      <x:c r="C49" s="652"/>
      <x:c r="D49" s="652"/>
      <x:c r="E49" s="652"/>
      <x:c r="F49" s="652"/>
      <x:c r="G49" s="652"/>
      <x:c r="H49" s="652"/>
    </x:row>
    <x:row r="50">
      <x:c r="A50" s="654"/>
      <x:c r="B50" s="652"/>
      <x:c r="C50" s="652"/>
      <x:c r="D50" s="652"/>
      <x:c r="E50" s="652"/>
      <x:c r="F50" s="652"/>
      <x:c r="G50" s="652"/>
      <x:c r="H50" s="652"/>
    </x:row>
    <x:row r="51">
      <x:c r="A51" s="654"/>
      <x:c r="B51" s="652"/>
      <x:c r="C51" s="652"/>
      <x:c r="D51" s="652"/>
      <x:c r="E51" s="652"/>
      <x:c r="F51" s="652"/>
      <x:c r="G51" s="652"/>
      <x:c r="H51" s="652"/>
    </x:row>
    <x:row r="52">
      <x:c r="A52" s="654"/>
      <x:c r="B52" s="652"/>
      <x:c r="C52" s="652"/>
      <x:c r="D52" s="652"/>
      <x:c r="E52" s="652"/>
      <x:c r="F52" s="652"/>
      <x:c r="G52" s="652"/>
      <x:c r="H52" s="652"/>
    </x:row>
    <x:row r="53">
      <x:c r="A53" s="654"/>
      <x:c r="B53" s="652"/>
      <x:c r="C53" s="652"/>
      <x:c r="D53" s="652"/>
      <x:c r="E53" s="652"/>
      <x:c r="F53" s="652"/>
      <x:c r="G53" s="652"/>
      <x:c r="H53" s="652"/>
    </x:row>
    <x:row r="54">
      <x:c r="A54" s="654"/>
      <x:c r="B54" s="652"/>
      <x:c r="C54" s="652"/>
      <x:c r="D54" s="652"/>
      <x:c r="E54" s="652"/>
      <x:c r="F54" s="652"/>
      <x:c r="G54" s="652"/>
      <x:c r="H54" s="652"/>
    </x:row>
    <x:row r="55">
      <x:c r="A55" s="654"/>
      <x:c r="B55" s="652"/>
      <x:c r="C55" s="652"/>
      <x:c r="D55" s="652"/>
      <x:c r="E55" s="652"/>
      <x:c r="F55" s="652"/>
      <x:c r="G55" s="652"/>
      <x:c r="H55" s="652"/>
    </x:row>
    <x:row r="56">
      <x:c r="A56" s="654"/>
      <x:c r="B56" s="652"/>
      <x:c r="C56" s="652"/>
      <x:c r="D56" s="652"/>
      <x:c r="E56" s="652"/>
      <x:c r="F56" s="652"/>
      <x:c r="G56" s="652"/>
      <x:c r="H56" s="652"/>
    </x:row>
    <x:row r="57">
      <x:c r="A57" s="654"/>
      <x:c r="B57" s="652"/>
      <x:c r="C57" s="652"/>
      <x:c r="D57" s="652"/>
      <x:c r="E57" s="652"/>
      <x:c r="F57" s="652"/>
      <x:c r="G57" s="652"/>
      <x:c r="H57" s="652"/>
    </x:row>
    <x:row r="58">
      <x:c r="A58" s="654"/>
      <x:c r="B58" s="652"/>
      <x:c r="C58" s="652"/>
      <x:c r="D58" s="652"/>
      <x:c r="E58" s="652"/>
      <x:c r="F58" s="652"/>
      <x:c r="G58" s="652"/>
      <x:c r="H58" s="652"/>
    </x:row>
    <x:row r="59">
      <x:c r="A59" s="654"/>
      <x:c r="B59" s="652"/>
      <x:c r="C59" s="652"/>
      <x:c r="D59" s="652"/>
      <x:c r="E59" s="652"/>
      <x:c r="F59" s="652"/>
      <x:c r="G59" s="652"/>
      <x:c r="H59" s="652"/>
    </x:row>
    <x:row r="60">
      <x:c r="A60" s="654"/>
      <x:c r="B60" s="652"/>
      <x:c r="C60" s="652"/>
      <x:c r="D60" s="652"/>
      <x:c r="E60" s="652"/>
      <x:c r="F60" s="652"/>
      <x:c r="G60" s="652"/>
      <x:c r="H60" s="652"/>
    </x:row>
    <x:row r="61">
      <x:c r="A61" s="654"/>
      <x:c r="B61" s="652"/>
      <x:c r="C61" s="652"/>
      <x:c r="D61" s="652"/>
      <x:c r="E61" s="652"/>
      <x:c r="F61" s="652"/>
      <x:c r="G61" s="652"/>
      <x:c r="H61" s="652"/>
    </x:row>
    <x:row r="62">
      <x:c r="A62" s="654"/>
      <x:c r="B62" s="652"/>
      <x:c r="C62" s="652"/>
      <x:c r="D62" s="652"/>
      <x:c r="E62" s="652"/>
      <x:c r="F62" s="652"/>
      <x:c r="G62" s="652"/>
      <x:c r="H62" s="652"/>
    </x:row>
    <x:row r="63">
      <x:c r="A63" s="654"/>
      <x:c r="B63" s="652"/>
      <x:c r="C63" s="652"/>
      <x:c r="D63" s="652"/>
      <x:c r="E63" s="652"/>
      <x:c r="F63" s="652"/>
      <x:c r="G63" s="652"/>
      <x:c r="H63" s="652"/>
    </x:row>
    <x:row r="64">
      <x:c r="A64" s="654"/>
      <x:c r="B64" s="652"/>
      <x:c r="C64" s="652"/>
      <x:c r="D64" s="652"/>
      <x:c r="E64" s="652"/>
      <x:c r="F64" s="652"/>
      <x:c r="G64" s="652"/>
      <x:c r="H64" s="652"/>
    </x:row>
    <x:row r="65">
      <x:c r="A65" s="654"/>
      <x:c r="B65" s="652"/>
      <x:c r="C65" s="652"/>
      <x:c r="D65" s="652"/>
      <x:c r="E65" s="652"/>
      <x:c r="F65" s="652"/>
      <x:c r="G65" s="652"/>
      <x:c r="H65" s="652"/>
    </x:row>
    <x:row r="66">
      <x:c r="A66" s="654"/>
      <x:c r="B66" s="652"/>
      <x:c r="C66" s="652"/>
      <x:c r="D66" s="652"/>
      <x:c r="E66" s="652"/>
      <x:c r="F66" s="652"/>
      <x:c r="G66" s="652"/>
      <x:c r="H66" s="652"/>
    </x:row>
    <x:row r="67">
      <x:c r="A67" s="654"/>
      <x:c r="B67" s="652"/>
      <x:c r="C67" s="652"/>
      <x:c r="D67" s="652"/>
      <x:c r="E67" s="652"/>
      <x:c r="F67" s="652"/>
      <x:c r="G67" s="652"/>
      <x:c r="H67" s="652"/>
    </x:row>
    <x:row r="68">
      <x:c r="A68" s="654"/>
      <x:c r="B68" s="652"/>
      <x:c r="C68" s="652"/>
      <x:c r="D68" s="652"/>
      <x:c r="E68" s="652"/>
      <x:c r="F68" s="652"/>
      <x:c r="G68" s="652"/>
      <x:c r="H68" s="652"/>
    </x:row>
    <x:row r="69">
      <x:c r="A69" s="654"/>
      <x:c r="B69" s="652"/>
      <x:c r="C69" s="652"/>
      <x:c r="D69" s="652"/>
      <x:c r="E69" s="652"/>
      <x:c r="F69" s="652"/>
      <x:c r="G69" s="652"/>
      <x:c r="H69" s="652"/>
    </x:row>
    <x:row r="70">
      <x:c r="A70" s="654"/>
      <x:c r="B70" s="652"/>
      <x:c r="C70" s="652"/>
      <x:c r="D70" s="652"/>
      <x:c r="E70" s="652"/>
      <x:c r="F70" s="652"/>
      <x:c r="G70" s="652"/>
      <x:c r="H70" s="652"/>
    </x:row>
    <x:row r="71">
      <x:c r="A71" s="654"/>
      <x:c r="B71" s="652"/>
      <x:c r="C71" s="652"/>
      <x:c r="D71" s="652"/>
      <x:c r="E71" s="652"/>
      <x:c r="F71" s="652"/>
      <x:c r="G71" s="652"/>
      <x:c r="H71" s="652"/>
    </x:row>
    <x:row r="72">
      <x:c r="A72" s="654"/>
      <x:c r="B72" s="652"/>
      <x:c r="C72" s="652"/>
      <x:c r="D72" s="652"/>
      <x:c r="E72" s="652"/>
      <x:c r="F72" s="652"/>
      <x:c r="G72" s="652"/>
      <x:c r="H72" s="652"/>
    </x:row>
    <x:row r="73">
      <x:c r="A73" s="654"/>
      <x:c r="B73" s="652"/>
      <x:c r="C73" s="652"/>
      <x:c r="D73" s="652"/>
      <x:c r="E73" s="652"/>
      <x:c r="F73" s="652"/>
      <x:c r="G73" s="652"/>
      <x:c r="H73" s="652"/>
    </x:row>
    <x:row r="74">
      <x:c r="A74" s="654"/>
      <x:c r="B74" s="652"/>
      <x:c r="C74" s="652"/>
      <x:c r="D74" s="652"/>
      <x:c r="E74" s="652"/>
      <x:c r="F74" s="652"/>
      <x:c r="G74" s="652"/>
      <x:c r="H74" s="652"/>
    </x:row>
    <x:row r="75">
      <x:c r="A75" s="654"/>
      <x:c r="B75" s="652"/>
      <x:c r="C75" s="652"/>
      <x:c r="D75" s="652"/>
      <x:c r="E75" s="652"/>
      <x:c r="F75" s="652"/>
      <x:c r="G75" s="652"/>
      <x:c r="H75" s="652"/>
    </x:row>
    <x:row r="76">
      <x:c r="A76" s="654"/>
      <x:c r="B76" s="652"/>
      <x:c r="C76" s="652"/>
      <x:c r="D76" s="652"/>
      <x:c r="E76" s="652"/>
      <x:c r="F76" s="652"/>
      <x:c r="G76" s="652"/>
      <x:c r="H76" s="652"/>
    </x:row>
    <x:row r="77">
      <x:c r="A77" s="654"/>
      <x:c r="B77" s="652"/>
      <x:c r="C77" s="652"/>
      <x:c r="D77" s="652"/>
      <x:c r="E77" s="652"/>
      <x:c r="F77" s="652"/>
      <x:c r="G77" s="652"/>
      <x:c r="H77" s="652"/>
    </x:row>
    <x:row r="78">
      <x:c r="A78" s="654"/>
      <x:c r="B78" s="652"/>
      <x:c r="C78" s="652"/>
      <x:c r="D78" s="652"/>
      <x:c r="E78" s="652"/>
      <x:c r="F78" s="652"/>
      <x:c r="G78" s="652"/>
      <x:c r="H78" s="652"/>
    </x:row>
    <x:row r="79">
      <x:c r="A79" s="654"/>
      <x:c r="B79" s="652"/>
      <x:c r="C79" s="652"/>
      <x:c r="D79" s="652"/>
      <x:c r="E79" s="652"/>
      <x:c r="F79" s="652"/>
      <x:c r="G79" s="652"/>
      <x:c r="H79" s="652"/>
    </x:row>
    <x:row r="80">
      <x:c r="A80" s="654"/>
      <x:c r="B80" s="652"/>
      <x:c r="C80" s="652"/>
      <x:c r="D80" s="652"/>
      <x:c r="E80" s="652"/>
      <x:c r="F80" s="652"/>
      <x:c r="G80" s="652"/>
      <x:c r="H80" s="652"/>
    </x:row>
    <x:row r="81">
      <x:c r="A81" s="654"/>
      <x:c r="B81" s="652"/>
      <x:c r="C81" s="652"/>
      <x:c r="D81" s="652"/>
      <x:c r="E81" s="652"/>
      <x:c r="F81" s="652"/>
      <x:c r="G81" s="652"/>
      <x:c r="H81" s="652"/>
    </x:row>
    <x:row r="82">
      <x:c r="A82" s="654"/>
      <x:c r="B82" s="652"/>
      <x:c r="C82" s="652"/>
      <x:c r="D82" s="652"/>
      <x:c r="E82" s="652"/>
      <x:c r="F82" s="652"/>
      <x:c r="G82" s="652"/>
      <x:c r="H82" s="652"/>
    </x:row>
    <x:row r="83">
      <x:c r="A83" s="654"/>
      <x:c r="B83" s="652"/>
      <x:c r="C83" s="652"/>
      <x:c r="D83" s="652"/>
      <x:c r="E83" s="652"/>
      <x:c r="F83" s="652"/>
      <x:c r="G83" s="652"/>
      <x:c r="H83" s="652"/>
    </x:row>
    <x:row r="84">
      <x:c r="A84" s="654"/>
      <x:c r="B84" s="652"/>
      <x:c r="C84" s="652"/>
      <x:c r="D84" s="652"/>
      <x:c r="E84" s="652"/>
      <x:c r="F84" s="652"/>
      <x:c r="G84" s="652"/>
      <x:c r="H84" s="652"/>
    </x:row>
    <x:row r="85">
      <x:c r="A85" s="654"/>
      <x:c r="B85" s="652"/>
      <x:c r="C85" s="652"/>
      <x:c r="D85" s="652"/>
      <x:c r="E85" s="652"/>
      <x:c r="F85" s="652"/>
      <x:c r="G85" s="652"/>
      <x:c r="H85" s="652"/>
    </x:row>
    <x:row r="86">
      <x:c r="A86" s="654"/>
      <x:c r="B86" s="652"/>
      <x:c r="C86" s="652"/>
      <x:c r="D86" s="652"/>
      <x:c r="E86" s="652"/>
      <x:c r="F86" s="652"/>
      <x:c r="G86" s="652"/>
      <x:c r="H86" s="652"/>
    </x:row>
    <x:row r="87">
      <x:c r="A87" s="654"/>
      <x:c r="B87" s="652"/>
      <x:c r="C87" s="652"/>
      <x:c r="D87" s="652"/>
      <x:c r="E87" s="652"/>
      <x:c r="F87" s="652"/>
      <x:c r="G87" s="652"/>
      <x:c r="H87" s="652"/>
    </x:row>
    <x:row r="88">
      <x:c r="A88" s="654"/>
      <x:c r="B88" s="652"/>
      <x:c r="C88" s="652"/>
      <x:c r="D88" s="652"/>
      <x:c r="E88" s="652"/>
      <x:c r="F88" s="652"/>
      <x:c r="G88" s="652"/>
      <x:c r="H88" s="652"/>
    </x:row>
    <x:row r="89">
      <x:c r="A89" s="654"/>
      <x:c r="B89" s="652"/>
      <x:c r="C89" s="652"/>
      <x:c r="D89" s="652"/>
      <x:c r="E89" s="652"/>
      <x:c r="F89" s="652"/>
      <x:c r="G89" s="652"/>
      <x:c r="H89" s="652"/>
    </x:row>
    <x:row r="90">
      <x:c r="A90" s="654"/>
      <x:c r="B90" s="652"/>
      <x:c r="C90" s="652"/>
      <x:c r="D90" s="652"/>
      <x:c r="E90" s="652"/>
      <x:c r="F90" s="652"/>
      <x:c r="G90" s="652"/>
      <x:c r="H90" s="652"/>
    </x:row>
    <x:row r="91">
      <x:c r="A91" s="654"/>
      <x:c r="B91" s="652"/>
      <x:c r="C91" s="652"/>
      <x:c r="D91" s="652"/>
      <x:c r="E91" s="652"/>
      <x:c r="F91" s="652"/>
      <x:c r="G91" s="652"/>
      <x:c r="H91" s="652"/>
    </x:row>
    <x:row r="92">
      <x:c r="A92" s="654"/>
      <x:c r="B92" s="652"/>
      <x:c r="C92" s="652"/>
      <x:c r="D92" s="652"/>
      <x:c r="E92" s="652"/>
      <x:c r="F92" s="652"/>
      <x:c r="G92" s="652"/>
      <x:c r="H92" s="652"/>
    </x:row>
    <x:row r="93">
      <x:c r="A93" s="654"/>
      <x:c r="B93" s="652"/>
      <x:c r="C93" s="652"/>
      <x:c r="D93" s="652"/>
      <x:c r="E93" s="652"/>
      <x:c r="F93" s="652"/>
      <x:c r="G93" s="652"/>
      <x:c r="H93" s="652"/>
    </x:row>
    <x:row r="94">
      <x:c r="A94" s="654"/>
      <x:c r="B94" s="652"/>
      <x:c r="C94" s="652"/>
      <x:c r="D94" s="652"/>
      <x:c r="E94" s="652"/>
      <x:c r="F94" s="652"/>
      <x:c r="G94" s="652"/>
      <x:c r="H94" s="652"/>
    </x:row>
    <x:row r="95">
      <x:c r="A95" s="654"/>
      <x:c r="B95" s="652"/>
      <x:c r="C95" s="652"/>
      <x:c r="D95" s="652"/>
      <x:c r="E95" s="652"/>
      <x:c r="F95" s="652"/>
      <x:c r="G95" s="652"/>
      <x:c r="H95" s="652"/>
    </x:row>
    <x:row r="96">
      <x:c r="A96" s="654"/>
      <x:c r="B96" s="652"/>
      <x:c r="C96" s="652"/>
      <x:c r="D96" s="652"/>
      <x:c r="E96" s="652"/>
      <x:c r="F96" s="652"/>
      <x:c r="G96" s="652"/>
      <x:c r="H96" s="652"/>
    </x:row>
    <x:row r="97">
      <x:c r="A97" s="654"/>
      <x:c r="B97" s="652"/>
      <x:c r="C97" s="652"/>
      <x:c r="D97" s="652"/>
      <x:c r="E97" s="652"/>
      <x:c r="F97" s="652"/>
      <x:c r="G97" s="652"/>
      <x:c r="H97" s="652"/>
    </x:row>
    <x:row r="98">
      <x:c r="A98" s="654"/>
      <x:c r="B98" s="652"/>
      <x:c r="C98" s="652"/>
      <x:c r="D98" s="652"/>
      <x:c r="E98" s="652"/>
      <x:c r="F98" s="652"/>
      <x:c r="G98" s="652"/>
      <x:c r="H98" s="652"/>
    </x:row>
    <x:row r="99">
      <x:c r="A99" s="654"/>
      <x:c r="B99" s="652"/>
      <x:c r="C99" s="652"/>
      <x:c r="D99" s="652"/>
      <x:c r="E99" s="652"/>
      <x:c r="F99" s="652"/>
      <x:c r="G99" s="652"/>
      <x:c r="H99" s="652"/>
    </x:row>
    <x:row r="100">
      <x:c r="A100" s="654"/>
      <x:c r="B100" s="652"/>
      <x:c r="C100" s="652"/>
      <x:c r="D100" s="652"/>
      <x:c r="E100" s="652"/>
      <x:c r="F100" s="652"/>
      <x:c r="G100" s="652"/>
      <x:c r="H100" s="652"/>
    </x:row>
    <x:row r="101">
      <x:c r="A101" s="654"/>
      <x:c r="B101" s="652"/>
      <x:c r="C101" s="652"/>
      <x:c r="D101" s="652"/>
      <x:c r="E101" s="652"/>
      <x:c r="F101" s="652"/>
      <x:c r="G101" s="652"/>
      <x:c r="H101" s="652"/>
    </x:row>
    <x:row r="102">
      <x:c r="A102" s="654"/>
      <x:c r="B102" s="652"/>
      <x:c r="C102" s="652"/>
      <x:c r="D102" s="652"/>
      <x:c r="E102" s="652"/>
      <x:c r="F102" s="652"/>
      <x:c r="G102" s="652"/>
      <x:c r="H102" s="652"/>
    </x:row>
    <x:row r="103">
      <x:c r="A103" s="654"/>
      <x:c r="B103" s="652"/>
      <x:c r="C103" s="652"/>
      <x:c r="D103" s="652"/>
      <x:c r="E103" s="652"/>
      <x:c r="F103" s="652"/>
      <x:c r="G103" s="652"/>
      <x:c r="H103" s="652"/>
    </x:row>
    <x:row r="104">
      <x:c r="A104" s="654"/>
      <x:c r="B104" s="652"/>
      <x:c r="C104" s="652"/>
      <x:c r="D104" s="652"/>
      <x:c r="E104" s="652"/>
      <x:c r="F104" s="652"/>
      <x:c r="G104" s="652"/>
      <x:c r="H104" s="652"/>
    </x:row>
    <x:row r="105">
      <x:c r="A105" s="654"/>
      <x:c r="B105" s="652"/>
      <x:c r="C105" s="652"/>
      <x:c r="D105" s="652"/>
      <x:c r="E105" s="652"/>
      <x:c r="F105" s="652"/>
      <x:c r="G105" s="652"/>
      <x:c r="H105" s="652"/>
    </x:row>
    <x:row r="106">
      <x:c r="A106" s="654"/>
      <x:c r="B106" s="652"/>
      <x:c r="C106" s="652"/>
      <x:c r="D106" s="652"/>
      <x:c r="E106" s="652"/>
      <x:c r="F106" s="652"/>
      <x:c r="G106" s="652"/>
      <x:c r="H106" s="652"/>
    </x:row>
    <x:row r="107">
      <x:c r="A107" s="654"/>
      <x:c r="B107" s="652"/>
      <x:c r="C107" s="652"/>
      <x:c r="D107" s="652"/>
      <x:c r="E107" s="652"/>
      <x:c r="F107" s="652"/>
      <x:c r="G107" s="652"/>
      <x:c r="H107" s="652"/>
    </x:row>
    <x:row r="108">
      <x:c r="A108" s="654"/>
      <x:c r="B108" s="652"/>
      <x:c r="C108" s="652"/>
      <x:c r="D108" s="652"/>
      <x:c r="E108" s="652"/>
      <x:c r="F108" s="652"/>
      <x:c r="G108" s="652"/>
      <x:c r="H108" s="652"/>
    </x:row>
    <x:row r="109">
      <x:c r="A109" s="654"/>
      <x:c r="B109" s="652"/>
      <x:c r="C109" s="652"/>
      <x:c r="D109" s="652"/>
      <x:c r="E109" s="652"/>
      <x:c r="F109" s="652"/>
      <x:c r="G109" s="652"/>
      <x:c r="H109" s="652"/>
    </x:row>
    <x:row r="110">
      <x:c r="A110" s="654"/>
      <x:c r="B110" s="652"/>
      <x:c r="C110" s="652"/>
      <x:c r="D110" s="652"/>
      <x:c r="E110" s="652"/>
      <x:c r="F110" s="652"/>
      <x:c r="G110" s="652"/>
      <x:c r="H110" s="652"/>
    </x:row>
    <x:row r="111">
      <x:c r="A111" s="654"/>
      <x:c r="B111" s="652"/>
      <x:c r="C111" s="652"/>
      <x:c r="D111" s="652"/>
      <x:c r="E111" s="652"/>
      <x:c r="F111" s="652"/>
      <x:c r="G111" s="652"/>
      <x:c r="H111" s="652"/>
    </x:row>
    <x:row r="112">
      <x:c r="A112" s="654"/>
      <x:c r="B112" s="652"/>
      <x:c r="C112" s="652"/>
      <x:c r="D112" s="652"/>
      <x:c r="E112" s="652"/>
      <x:c r="F112" s="652"/>
      <x:c r="G112" s="652"/>
      <x:c r="H112" s="652"/>
    </x:row>
    <x:row r="113">
      <x:c r="A113" s="654"/>
      <x:c r="B113" s="652"/>
      <x:c r="C113" s="652"/>
      <x:c r="D113" s="652"/>
      <x:c r="E113" s="652"/>
      <x:c r="F113" s="652"/>
      <x:c r="G113" s="652"/>
      <x:c r="H113" s="652"/>
    </x:row>
    <x:row r="114">
      <x:c r="A114" s="654"/>
      <x:c r="B114" s="652"/>
      <x:c r="C114" s="652"/>
      <x:c r="D114" s="652"/>
      <x:c r="E114" s="652"/>
      <x:c r="F114" s="652"/>
      <x:c r="G114" s="652"/>
      <x:c r="H114" s="652"/>
    </x:row>
    <x:row r="115">
      <x:c r="A115" s="654"/>
      <x:c r="B115" s="652"/>
      <x:c r="C115" s="652"/>
      <x:c r="D115" s="652"/>
      <x:c r="E115" s="652"/>
      <x:c r="F115" s="652"/>
      <x:c r="G115" s="652"/>
      <x:c r="H115" s="652"/>
    </x:row>
    <x:row r="116">
      <x:c r="A116" s="654"/>
      <x:c r="B116" s="652"/>
      <x:c r="C116" s="652"/>
      <x:c r="D116" s="652"/>
      <x:c r="E116" s="652"/>
      <x:c r="F116" s="652"/>
      <x:c r="G116" s="652"/>
      <x:c r="H116" s="652"/>
    </x:row>
    <x:row r="117">
      <x:c r="A117" s="654"/>
      <x:c r="B117" s="652"/>
      <x:c r="C117" s="652"/>
      <x:c r="D117" s="652"/>
      <x:c r="E117" s="652"/>
      <x:c r="F117" s="652"/>
      <x:c r="G117" s="652"/>
      <x:c r="H117" s="652"/>
    </x:row>
    <x:row r="118">
      <x:c r="A118" s="654"/>
      <x:c r="B118" s="652"/>
      <x:c r="C118" s="652"/>
      <x:c r="D118" s="652"/>
      <x:c r="E118" s="652"/>
      <x:c r="F118" s="652"/>
      <x:c r="G118" s="652"/>
      <x:c r="H118" s="652"/>
    </x:row>
    <x:row r="119">
      <x:c r="A119" s="654"/>
      <x:c r="B119" s="652"/>
      <x:c r="C119" s="652"/>
      <x:c r="D119" s="652"/>
      <x:c r="E119" s="652"/>
      <x:c r="F119" s="652"/>
      <x:c r="G119" s="652"/>
      <x:c r="H119" s="652"/>
    </x:row>
    <x:row r="120">
      <x:c r="A120" s="654"/>
      <x:c r="B120" s="652"/>
      <x:c r="C120" s="652"/>
      <x:c r="D120" s="652"/>
      <x:c r="E120" s="652"/>
      <x:c r="F120" s="652"/>
      <x:c r="G120" s="652"/>
      <x:c r="H120" s="652"/>
    </x:row>
    <x:row r="121">
      <x:c r="A121" s="654"/>
      <x:c r="B121" s="652"/>
      <x:c r="C121" s="652"/>
      <x:c r="D121" s="652"/>
      <x:c r="E121" s="652"/>
      <x:c r="F121" s="652"/>
      <x:c r="G121" s="652"/>
      <x:c r="H121" s="652"/>
    </x:row>
    <x:row r="122">
      <x:c r="A122" s="654"/>
      <x:c r="B122" s="652"/>
      <x:c r="C122" s="652"/>
      <x:c r="D122" s="652"/>
      <x:c r="E122" s="652"/>
      <x:c r="F122" s="652"/>
      <x:c r="G122" s="652"/>
      <x:c r="H122" s="652"/>
    </x:row>
    <x:row r="123">
      <x:c r="A123" s="654"/>
      <x:c r="B123" s="652"/>
      <x:c r="C123" s="652"/>
      <x:c r="D123" s="652"/>
      <x:c r="E123" s="652"/>
      <x:c r="F123" s="652"/>
      <x:c r="G123" s="652"/>
      <x:c r="H123" s="652"/>
    </x:row>
    <x:row r="124">
      <x:c r="A124" s="654"/>
      <x:c r="B124" s="652"/>
      <x:c r="C124" s="652"/>
      <x:c r="D124" s="652"/>
      <x:c r="E124" s="652"/>
      <x:c r="F124" s="652"/>
      <x:c r="G124" s="652"/>
      <x:c r="H124" s="652"/>
    </x:row>
    <x:row r="125">
      <x:c r="A125" s="654"/>
      <x:c r="B125" s="652"/>
      <x:c r="C125" s="652"/>
      <x:c r="D125" s="652"/>
      <x:c r="E125" s="652"/>
      <x:c r="F125" s="652"/>
      <x:c r="G125" s="652"/>
      <x:c r="H125" s="652"/>
    </x:row>
    <x:row r="126">
      <x:c r="A126" s="654"/>
      <x:c r="B126" s="652"/>
      <x:c r="C126" s="652"/>
      <x:c r="D126" s="652"/>
      <x:c r="E126" s="652"/>
      <x:c r="F126" s="652"/>
      <x:c r="G126" s="652"/>
      <x:c r="H126" s="652"/>
    </x:row>
    <x:row r="127">
      <x:c r="A127" s="654"/>
      <x:c r="B127" s="652"/>
      <x:c r="C127" s="652"/>
      <x:c r="D127" s="652"/>
      <x:c r="E127" s="652"/>
      <x:c r="F127" s="652"/>
      <x:c r="G127" s="652"/>
      <x:c r="H127" s="652"/>
    </x:row>
    <x:row r="128">
      <x:c r="A128" s="654"/>
      <x:c r="B128" s="652"/>
      <x:c r="C128" s="652"/>
      <x:c r="D128" s="652"/>
      <x:c r="E128" s="652"/>
      <x:c r="F128" s="652"/>
      <x:c r="G128" s="652"/>
      <x:c r="H128" s="652"/>
    </x:row>
    <x:row r="129">
      <x:c r="A129" s="654"/>
      <x:c r="B129" s="652"/>
      <x:c r="C129" s="652"/>
      <x:c r="D129" s="652"/>
      <x:c r="E129" s="652"/>
      <x:c r="F129" s="652"/>
      <x:c r="G129" s="652"/>
      <x:c r="H129" s="652"/>
    </x:row>
    <x:row r="130">
      <x:c r="A130" s="654"/>
      <x:c r="B130" s="652"/>
      <x:c r="C130" s="652"/>
      <x:c r="D130" s="652"/>
      <x:c r="E130" s="652"/>
      <x:c r="F130" s="652"/>
      <x:c r="G130" s="652"/>
      <x:c r="H130" s="652"/>
    </x:row>
    <x:row r="131">
      <x:c r="A131" s="654"/>
      <x:c r="B131" s="652"/>
      <x:c r="C131" s="652"/>
      <x:c r="D131" s="652"/>
      <x:c r="E131" s="652"/>
      <x:c r="F131" s="652"/>
      <x:c r="G131" s="652"/>
      <x:c r="H131" s="652"/>
    </x:row>
    <x:row r="132">
      <x:c r="A132" s="654"/>
      <x:c r="B132" s="652"/>
      <x:c r="C132" s="652"/>
      <x:c r="D132" s="652"/>
      <x:c r="E132" s="652"/>
      <x:c r="F132" s="652"/>
      <x:c r="G132" s="652"/>
      <x:c r="H132" s="652"/>
    </x:row>
    <x:row r="133">
      <x:c r="A133" s="654"/>
      <x:c r="B133" s="652"/>
      <x:c r="C133" s="652"/>
      <x:c r="D133" s="652"/>
      <x:c r="E133" s="652"/>
      <x:c r="F133" s="652"/>
      <x:c r="G133" s="652"/>
      <x:c r="H133" s="652"/>
    </x:row>
    <x:row r="134">
      <x:c r="A134" s="654"/>
      <x:c r="B134" s="652"/>
      <x:c r="C134" s="652"/>
      <x:c r="D134" s="652"/>
      <x:c r="E134" s="652"/>
      <x:c r="F134" s="652"/>
      <x:c r="G134" s="652"/>
      <x:c r="H134" s="652"/>
    </x:row>
    <x:row r="135">
      <x:c r="A135" s="654"/>
      <x:c r="B135" s="652"/>
      <x:c r="C135" s="652"/>
      <x:c r="D135" s="652"/>
      <x:c r="E135" s="652"/>
      <x:c r="F135" s="652"/>
      <x:c r="G135" s="652"/>
      <x:c r="H135" s="652"/>
    </x:row>
    <x:row r="136">
      <x:c r="A136" s="654"/>
      <x:c r="B136" s="652"/>
      <x:c r="C136" s="652"/>
      <x:c r="D136" s="652"/>
      <x:c r="E136" s="652"/>
      <x:c r="F136" s="652"/>
      <x:c r="G136" s="652"/>
      <x:c r="H136" s="652"/>
    </x:row>
    <x:row r="137">
      <x:c r="A137" s="654"/>
      <x:c r="B137" s="652"/>
      <x:c r="C137" s="652"/>
      <x:c r="D137" s="652"/>
      <x:c r="E137" s="652"/>
      <x:c r="F137" s="652"/>
      <x:c r="G137" s="652"/>
      <x:c r="H137" s="652"/>
    </x:row>
    <x:row r="138">
      <x:c r="A138" s="654"/>
      <x:c r="B138" s="652"/>
      <x:c r="C138" s="652"/>
      <x:c r="D138" s="652"/>
      <x:c r="E138" s="652"/>
      <x:c r="F138" s="652"/>
      <x:c r="G138" s="652"/>
      <x:c r="H138" s="652"/>
    </x:row>
    <x:row r="139">
      <x:c r="A139" s="654"/>
      <x:c r="B139" s="652"/>
      <x:c r="C139" s="652"/>
      <x:c r="D139" s="652"/>
      <x:c r="E139" s="652"/>
      <x:c r="F139" s="652"/>
      <x:c r="G139" s="652"/>
      <x:c r="H139" s="652"/>
    </x:row>
    <x:row r="140">
      <x:c r="A140" s="654"/>
      <x:c r="B140" s="652"/>
      <x:c r="C140" s="652"/>
      <x:c r="D140" s="652"/>
      <x:c r="E140" s="652"/>
      <x:c r="F140" s="652"/>
      <x:c r="G140" s="652"/>
      <x:c r="H140" s="652"/>
    </x:row>
    <x:row r="141">
      <x:c r="A141" s="654"/>
      <x:c r="B141" s="652"/>
      <x:c r="C141" s="652"/>
      <x:c r="D141" s="652"/>
      <x:c r="E141" s="652"/>
      <x:c r="F141" s="652"/>
      <x:c r="G141" s="652"/>
      <x:c r="H141" s="652"/>
    </x:row>
    <x:row r="142">
      <x:c r="A142" s="654"/>
      <x:c r="B142" s="652"/>
      <x:c r="C142" s="652"/>
      <x:c r="D142" s="652"/>
      <x:c r="E142" s="652"/>
      <x:c r="F142" s="652"/>
      <x:c r="G142" s="652"/>
      <x:c r="H142" s="652"/>
    </x:row>
    <x:row r="143">
      <x:c r="A143" s="654"/>
      <x:c r="B143" s="652"/>
      <x:c r="C143" s="652"/>
      <x:c r="D143" s="652"/>
      <x:c r="E143" s="652"/>
      <x:c r="F143" s="652"/>
      <x:c r="G143" s="652"/>
      <x:c r="H143" s="652"/>
    </x:row>
    <x:row r="144">
      <x:c r="A144" s="654"/>
      <x:c r="B144" s="652"/>
      <x:c r="C144" s="652"/>
      <x:c r="D144" s="652"/>
      <x:c r="E144" s="652"/>
      <x:c r="F144" s="652"/>
      <x:c r="G144" s="652"/>
      <x:c r="H144" s="652"/>
    </x:row>
    <x:row r="145">
      <x:c r="A145" s="654"/>
      <x:c r="B145" s="652"/>
      <x:c r="C145" s="652"/>
      <x:c r="D145" s="652"/>
      <x:c r="E145" s="652"/>
      <x:c r="F145" s="652"/>
      <x:c r="G145" s="652"/>
      <x:c r="H145" s="652"/>
    </x:row>
    <x:row r="146">
      <x:c r="A146" s="654"/>
      <x:c r="B146" s="652"/>
      <x:c r="C146" s="652"/>
      <x:c r="D146" s="652"/>
      <x:c r="E146" s="652"/>
      <x:c r="F146" s="652"/>
      <x:c r="G146" s="652"/>
      <x:c r="H146" s="652"/>
    </x:row>
    <x:row r="147">
      <x:c r="A147" s="654"/>
      <x:c r="B147" s="652"/>
      <x:c r="C147" s="652"/>
      <x:c r="D147" s="652"/>
      <x:c r="E147" s="652"/>
      <x:c r="F147" s="652"/>
      <x:c r="G147" s="652"/>
      <x:c r="H147" s="652"/>
    </x:row>
    <x:row r="148">
      <x:c r="A148" s="654"/>
      <x:c r="B148" s="652"/>
      <x:c r="C148" s="652"/>
      <x:c r="D148" s="652"/>
      <x:c r="E148" s="652"/>
      <x:c r="F148" s="652"/>
      <x:c r="G148" s="652"/>
      <x:c r="H148" s="652"/>
    </x:row>
    <x:row r="149">
      <x:c r="A149" s="654"/>
      <x:c r="B149" s="652"/>
      <x:c r="C149" s="652"/>
      <x:c r="D149" s="652"/>
      <x:c r="E149" s="652"/>
      <x:c r="F149" s="652"/>
      <x:c r="G149" s="652"/>
      <x:c r="H149" s="652"/>
    </x:row>
    <x:row r="150">
      <x:c r="A150" s="654"/>
      <x:c r="B150" s="652"/>
      <x:c r="C150" s="652"/>
      <x:c r="D150" s="652"/>
      <x:c r="E150" s="652"/>
      <x:c r="F150" s="652"/>
      <x:c r="G150" s="652"/>
      <x:c r="H150" s="652"/>
    </x:row>
    <x:row r="151">
      <x:c r="A151" s="654"/>
      <x:c r="B151" s="652"/>
      <x:c r="C151" s="652"/>
      <x:c r="D151" s="652"/>
      <x:c r="E151" s="652"/>
      <x:c r="F151" s="652"/>
      <x:c r="G151" s="652"/>
      <x:c r="H151" s="652"/>
    </x:row>
    <x:row r="152">
      <x:c r="A152" s="654"/>
      <x:c r="B152" s="652"/>
      <x:c r="C152" s="652"/>
      <x:c r="D152" s="652"/>
      <x:c r="E152" s="652"/>
      <x:c r="F152" s="652"/>
      <x:c r="G152" s="652"/>
      <x:c r="H152" s="652"/>
    </x:row>
    <x:row r="153">
      <x:c r="A153" s="654"/>
      <x:c r="B153" s="652"/>
      <x:c r="C153" s="652"/>
      <x:c r="D153" s="652"/>
      <x:c r="E153" s="652"/>
      <x:c r="F153" s="652"/>
      <x:c r="G153" s="652"/>
      <x:c r="H153" s="652"/>
    </x:row>
    <x:row r="154">
      <x:c r="A154" s="654"/>
      <x:c r="B154" s="652"/>
      <x:c r="C154" s="652"/>
      <x:c r="D154" s="652"/>
      <x:c r="E154" s="652"/>
      <x:c r="F154" s="652"/>
      <x:c r="G154" s="652"/>
      <x:c r="H154" s="652"/>
    </x:row>
    <x:row r="155">
      <x:c r="A155" s="654"/>
      <x:c r="B155" s="652"/>
      <x:c r="C155" s="652"/>
      <x:c r="D155" s="652"/>
      <x:c r="E155" s="652"/>
      <x:c r="F155" s="652"/>
      <x:c r="G155" s="652"/>
      <x:c r="H155" s="652"/>
    </x:row>
    <x:row r="156">
      <x:c r="A156" s="654"/>
      <x:c r="B156" s="652"/>
      <x:c r="C156" s="652"/>
      <x:c r="D156" s="652"/>
      <x:c r="E156" s="652"/>
      <x:c r="F156" s="652"/>
      <x:c r="G156" s="652"/>
      <x:c r="H156" s="652"/>
    </x:row>
    <x:row r="157">
      <x:c r="A157" s="654"/>
      <x:c r="B157" s="652"/>
      <x:c r="C157" s="652"/>
      <x:c r="D157" s="652"/>
      <x:c r="E157" s="652"/>
      <x:c r="F157" s="652"/>
      <x:c r="G157" s="652"/>
      <x:c r="H157" s="652"/>
    </x:row>
    <x:row r="158">
      <x:c r="A158" s="654"/>
      <x:c r="B158" s="652"/>
      <x:c r="C158" s="652"/>
      <x:c r="D158" s="652"/>
      <x:c r="E158" s="652"/>
      <x:c r="F158" s="652"/>
      <x:c r="G158" s="652"/>
      <x:c r="H158" s="652"/>
    </x:row>
    <x:row r="159">
      <x:c r="A159" s="654"/>
      <x:c r="B159" s="652"/>
      <x:c r="C159" s="652"/>
      <x:c r="D159" s="652"/>
      <x:c r="E159" s="652"/>
      <x:c r="F159" s="652"/>
      <x:c r="G159" s="652"/>
      <x:c r="H159" s="652"/>
    </x:row>
    <x:row r="160">
      <x:c r="A160" s="654"/>
      <x:c r="B160" s="652"/>
      <x:c r="C160" s="652"/>
      <x:c r="D160" s="652"/>
      <x:c r="E160" s="652"/>
      <x:c r="F160" s="652"/>
      <x:c r="G160" s="652"/>
      <x:c r="H160" s="652"/>
    </x:row>
    <x:row r="161">
      <x:c r="A161" s="654"/>
      <x:c r="B161" s="652"/>
      <x:c r="C161" s="652"/>
      <x:c r="D161" s="652"/>
      <x:c r="E161" s="652"/>
      <x:c r="F161" s="652"/>
      <x:c r="G161" s="652"/>
      <x:c r="H161" s="652"/>
    </x:row>
    <x:row r="162">
      <x:c r="A162" s="654"/>
      <x:c r="B162" s="652"/>
      <x:c r="C162" s="652"/>
      <x:c r="D162" s="652"/>
      <x:c r="E162" s="652"/>
      <x:c r="F162" s="652"/>
      <x:c r="G162" s="652"/>
      <x:c r="H162" s="652"/>
    </x:row>
    <x:row r="163">
      <x:c r="A163" s="654"/>
      <x:c r="B163" s="652"/>
      <x:c r="C163" s="652"/>
      <x:c r="D163" s="652"/>
      <x:c r="E163" s="652"/>
      <x:c r="F163" s="652"/>
      <x:c r="G163" s="652"/>
      <x:c r="H163" s="652"/>
    </x:row>
    <x:row r="164">
      <x:c r="A164" s="654"/>
      <x:c r="B164" s="652"/>
      <x:c r="C164" s="652"/>
      <x:c r="D164" s="652"/>
      <x:c r="E164" s="652"/>
      <x:c r="F164" s="652"/>
      <x:c r="G164" s="652"/>
      <x:c r="H164" s="652"/>
    </x:row>
    <x:row r="165">
      <x:c r="A165" s="654"/>
      <x:c r="B165" s="652"/>
      <x:c r="C165" s="652"/>
      <x:c r="D165" s="652"/>
      <x:c r="E165" s="652"/>
      <x:c r="F165" s="652"/>
      <x:c r="G165" s="652"/>
      <x:c r="H165" s="652"/>
    </x:row>
    <x:row r="166">
      <x:c r="A166" s="654"/>
      <x:c r="B166" s="652"/>
      <x:c r="C166" s="652"/>
      <x:c r="D166" s="652"/>
      <x:c r="E166" s="652"/>
      <x:c r="F166" s="652"/>
      <x:c r="G166" s="652"/>
      <x:c r="H166" s="652"/>
    </x:row>
    <x:row r="167">
      <x:c r="A167" s="654"/>
      <x:c r="B167" s="652"/>
      <x:c r="C167" s="652"/>
      <x:c r="D167" s="652"/>
      <x:c r="E167" s="652"/>
      <x:c r="F167" s="652"/>
      <x:c r="G167" s="652"/>
      <x:c r="H167" s="652"/>
    </x:row>
    <x:row r="168">
      <x:c r="A168" s="654"/>
      <x:c r="B168" s="652"/>
      <x:c r="C168" s="652"/>
      <x:c r="D168" s="652"/>
      <x:c r="E168" s="652"/>
      <x:c r="F168" s="652"/>
      <x:c r="G168" s="652"/>
      <x:c r="H168" s="652"/>
    </x:row>
    <x:row r="169">
      <x:c r="A169" s="654"/>
      <x:c r="B169" s="652"/>
      <x:c r="C169" s="652"/>
      <x:c r="D169" s="652"/>
      <x:c r="E169" s="652"/>
      <x:c r="F169" s="652"/>
      <x:c r="G169" s="652"/>
      <x:c r="H169" s="652"/>
    </x:row>
    <x:row r="170">
      <x:c r="A170" s="654"/>
      <x:c r="B170" s="652"/>
      <x:c r="C170" s="652"/>
      <x:c r="D170" s="652"/>
      <x:c r="E170" s="652"/>
      <x:c r="F170" s="652"/>
      <x:c r="G170" s="652"/>
      <x:c r="H170" s="652"/>
    </x:row>
    <x:row r="171">
      <x:c r="A171" s="654"/>
      <x:c r="B171" s="652"/>
      <x:c r="C171" s="652"/>
      <x:c r="D171" s="652"/>
      <x:c r="E171" s="652"/>
      <x:c r="F171" s="652"/>
      <x:c r="G171" s="652"/>
      <x:c r="H171" s="652"/>
    </x:row>
    <x:row r="172">
      <x:c r="A172" s="654"/>
      <x:c r="B172" s="652"/>
      <x:c r="C172" s="652"/>
      <x:c r="D172" s="652"/>
      <x:c r="E172" s="652"/>
      <x:c r="F172" s="652"/>
      <x:c r="G172" s="652"/>
      <x:c r="H172" s="652"/>
    </x:row>
    <x:row r="173">
      <x:c r="A173" s="654"/>
      <x:c r="B173" s="652"/>
      <x:c r="C173" s="652"/>
      <x:c r="D173" s="652"/>
      <x:c r="E173" s="652"/>
      <x:c r="F173" s="652"/>
      <x:c r="G173" s="652"/>
      <x:c r="H173" s="652"/>
    </x:row>
    <x:row r="174">
      <x:c r="A174" s="654"/>
      <x:c r="B174" s="652"/>
      <x:c r="C174" s="652"/>
      <x:c r="D174" s="652"/>
      <x:c r="E174" s="652"/>
      <x:c r="F174" s="652"/>
      <x:c r="G174" s="652"/>
      <x:c r="H174" s="652"/>
    </x:row>
    <x:row r="175">
      <x:c r="A175" s="654"/>
      <x:c r="B175" s="652"/>
      <x:c r="C175" s="652"/>
      <x:c r="D175" s="652"/>
      <x:c r="E175" s="652"/>
      <x:c r="F175" s="652"/>
      <x:c r="G175" s="652"/>
      <x:c r="H175" s="652"/>
    </x:row>
    <x:row r="176">
      <x:c r="A176" s="654"/>
      <x:c r="B176" s="652"/>
      <x:c r="C176" s="652"/>
      <x:c r="D176" s="652"/>
      <x:c r="E176" s="652"/>
      <x:c r="F176" s="652"/>
      <x:c r="G176" s="652"/>
      <x:c r="H176" s="652"/>
    </x:row>
    <x:row r="177">
      <x:c r="A177" s="654"/>
      <x:c r="B177" s="652"/>
      <x:c r="C177" s="652"/>
      <x:c r="D177" s="652"/>
      <x:c r="E177" s="652"/>
      <x:c r="F177" s="652"/>
      <x:c r="G177" s="652"/>
      <x:c r="H177" s="652"/>
    </x:row>
    <x:row r="178">
      <x:c r="A178" s="654"/>
      <x:c r="B178" s="652"/>
      <x:c r="C178" s="652"/>
      <x:c r="D178" s="652"/>
      <x:c r="E178" s="652"/>
      <x:c r="F178" s="652"/>
      <x:c r="G178" s="652"/>
      <x:c r="H178" s="652"/>
    </x:row>
    <x:row r="179">
      <x:c r="A179" s="654"/>
      <x:c r="B179" s="652"/>
      <x:c r="C179" s="652"/>
      <x:c r="D179" s="652"/>
      <x:c r="E179" s="652"/>
      <x:c r="F179" s="652"/>
      <x:c r="G179" s="652"/>
      <x:c r="H179" s="652"/>
    </x:row>
    <x:row r="180">
      <x:c r="A180" s="654"/>
      <x:c r="B180" s="652"/>
      <x:c r="C180" s="652"/>
      <x:c r="D180" s="652"/>
      <x:c r="E180" s="652"/>
      <x:c r="F180" s="652"/>
      <x:c r="G180" s="652"/>
      <x:c r="H180" s="652"/>
    </x:row>
    <x:row r="181">
      <x:c r="A181" s="654"/>
      <x:c r="B181" s="652"/>
      <x:c r="C181" s="652"/>
      <x:c r="D181" s="652"/>
      <x:c r="E181" s="652"/>
      <x:c r="F181" s="652"/>
      <x:c r="G181" s="652"/>
      <x:c r="H181" s="652"/>
    </x:row>
    <x:row r="182">
      <x:c r="A182" s="654"/>
      <x:c r="B182" s="652"/>
      <x:c r="C182" s="652"/>
      <x:c r="D182" s="652"/>
      <x:c r="E182" s="652"/>
      <x:c r="F182" s="652"/>
      <x:c r="G182" s="652"/>
      <x:c r="H182" s="652"/>
    </x:row>
    <x:row r="183">
      <x:c r="A183" s="654"/>
      <x:c r="B183" s="652"/>
      <x:c r="C183" s="652"/>
      <x:c r="D183" s="652"/>
      <x:c r="E183" s="652"/>
      <x:c r="F183" s="652"/>
      <x:c r="G183" s="652"/>
      <x:c r="H183" s="652"/>
    </x:row>
    <x:row r="184">
      <x:c r="A184" s="654"/>
      <x:c r="B184" s="652"/>
      <x:c r="C184" s="652"/>
      <x:c r="D184" s="652"/>
      <x:c r="E184" s="652"/>
      <x:c r="F184" s="652"/>
      <x:c r="G184" s="652"/>
      <x:c r="H184" s="652"/>
    </x:row>
    <x:row r="185">
      <x:c r="A185" s="654"/>
      <x:c r="B185" s="652"/>
      <x:c r="C185" s="652"/>
      <x:c r="D185" s="652"/>
      <x:c r="E185" s="652"/>
      <x:c r="F185" s="652"/>
      <x:c r="G185" s="652"/>
      <x:c r="H185" s="652"/>
    </x:row>
    <x:row r="186">
      <x:c r="A186" s="654"/>
      <x:c r="B186" s="652"/>
      <x:c r="C186" s="652"/>
      <x:c r="D186" s="652"/>
      <x:c r="E186" s="652"/>
      <x:c r="F186" s="652"/>
      <x:c r="G186" s="652"/>
      <x:c r="H186" s="652"/>
    </x:row>
    <x:row r="187">
      <x:c r="A187" s="654"/>
      <x:c r="B187" s="652"/>
      <x:c r="C187" s="652"/>
      <x:c r="D187" s="652"/>
      <x:c r="E187" s="652"/>
      <x:c r="F187" s="652"/>
      <x:c r="G187" s="652"/>
      <x:c r="H187" s="652"/>
    </x:row>
    <x:row r="188">
      <x:c r="A188" s="654"/>
      <x:c r="B188" s="652"/>
      <x:c r="C188" s="652"/>
      <x:c r="D188" s="652"/>
      <x:c r="E188" s="652"/>
      <x:c r="F188" s="652"/>
      <x:c r="G188" s="652"/>
      <x:c r="H188" s="652"/>
    </x:row>
    <x:row r="189">
      <x:c r="A189" s="654"/>
      <x:c r="B189" s="652"/>
      <x:c r="C189" s="652"/>
      <x:c r="D189" s="652"/>
      <x:c r="E189" s="652"/>
      <x:c r="F189" s="652"/>
      <x:c r="G189" s="652"/>
      <x:c r="H189" s="652"/>
    </x:row>
    <x:row r="190">
      <x:c r="A190" s="654"/>
      <x:c r="B190" s="652"/>
      <x:c r="C190" s="652"/>
      <x:c r="D190" s="652"/>
      <x:c r="E190" s="652"/>
      <x:c r="F190" s="652"/>
      <x:c r="G190" s="652"/>
      <x:c r="H190" s="652"/>
    </x:row>
    <x:row r="191">
      <x:c r="A191" s="654"/>
      <x:c r="B191" s="652"/>
      <x:c r="C191" s="652"/>
      <x:c r="D191" s="652"/>
      <x:c r="E191" s="652"/>
      <x:c r="F191" s="652"/>
      <x:c r="G191" s="652"/>
      <x:c r="H191" s="652"/>
    </x:row>
    <x:row r="192">
      <x:c r="A192" s="654"/>
      <x:c r="B192" s="652"/>
      <x:c r="C192" s="652"/>
      <x:c r="D192" s="652"/>
      <x:c r="E192" s="652"/>
      <x:c r="F192" s="652"/>
      <x:c r="G192" s="652"/>
      <x:c r="H192" s="652"/>
    </x:row>
    <x:row r="193">
      <x:c r="A193" s="654"/>
      <x:c r="B193" s="652"/>
      <x:c r="C193" s="652"/>
      <x:c r="D193" s="652"/>
      <x:c r="E193" s="652"/>
      <x:c r="F193" s="652"/>
      <x:c r="G193" s="652"/>
      <x:c r="H193" s="652"/>
    </x:row>
    <x:row r="194">
      <x:c r="A194" s="654"/>
      <x:c r="B194" s="652"/>
      <x:c r="C194" s="652"/>
      <x:c r="D194" s="652"/>
      <x:c r="E194" s="652"/>
      <x:c r="F194" s="652"/>
      <x:c r="G194" s="652"/>
      <x:c r="H194" s="652"/>
    </x:row>
    <x:row r="195">
      <x:c r="A195" s="654"/>
      <x:c r="B195" s="652"/>
      <x:c r="C195" s="652"/>
      <x:c r="D195" s="652"/>
      <x:c r="E195" s="652"/>
      <x:c r="F195" s="652"/>
      <x:c r="G195" s="652"/>
      <x:c r="H195" s="652"/>
    </x:row>
    <x:row r="196">
      <x:c r="A196" s="654"/>
      <x:c r="B196" s="652"/>
      <x:c r="C196" s="652"/>
      <x:c r="D196" s="652"/>
      <x:c r="E196" s="652"/>
      <x:c r="F196" s="652"/>
      <x:c r="G196" s="652"/>
      <x:c r="H196" s="652"/>
    </x:row>
    <x:row r="197">
      <x:c r="A197" s="654"/>
      <x:c r="B197" s="652"/>
      <x:c r="C197" s="652"/>
      <x:c r="D197" s="652"/>
      <x:c r="E197" s="652"/>
      <x:c r="F197" s="652"/>
      <x:c r="G197" s="652"/>
      <x:c r="H197" s="652"/>
    </x:row>
    <x:row r="198">
      <x:c r="A198" s="654"/>
      <x:c r="B198" s="652"/>
      <x:c r="C198" s="652"/>
      <x:c r="D198" s="652"/>
      <x:c r="E198" s="652"/>
      <x:c r="F198" s="652"/>
      <x:c r="G198" s="652"/>
      <x:c r="H198" s="652"/>
    </x:row>
    <x:row r="199">
      <x:c r="A199" s="654"/>
      <x:c r="B199" s="652"/>
      <x:c r="C199" s="652"/>
      <x:c r="D199" s="652"/>
      <x:c r="E199" s="652"/>
      <x:c r="F199" s="652"/>
      <x:c r="G199" s="652"/>
      <x:c r="H199" s="652"/>
    </x:row>
    <x:row r="200">
      <x:c r="A200" s="654"/>
      <x:c r="B200" s="652"/>
      <x:c r="C200" s="652"/>
      <x:c r="D200" s="652"/>
      <x:c r="E200" s="652"/>
      <x:c r="F200" s="652"/>
      <x:c r="G200" s="652"/>
      <x:c r="H200" s="652"/>
    </x:row>
    <x:row r="201">
      <x:c r="A201" s="654"/>
      <x:c r="B201" s="652"/>
      <x:c r="C201" s="652"/>
      <x:c r="D201" s="652"/>
      <x:c r="E201" s="652"/>
      <x:c r="F201" s="652"/>
      <x:c r="G201" s="652"/>
      <x:c r="H201" s="652"/>
    </x:row>
    <x:row r="202">
      <x:c r="A202" s="654"/>
      <x:c r="B202" s="652"/>
      <x:c r="C202" s="652"/>
      <x:c r="D202" s="652"/>
      <x:c r="E202" s="652"/>
      <x:c r="F202" s="652"/>
      <x:c r="G202" s="652"/>
      <x:c r="H202" s="652"/>
    </x:row>
    <x:row r="203">
      <x:c r="A203" s="654"/>
      <x:c r="B203" s="652"/>
      <x:c r="C203" s="652"/>
      <x:c r="D203" s="652"/>
      <x:c r="E203" s="652"/>
      <x:c r="F203" s="652"/>
      <x:c r="G203" s="652"/>
      <x:c r="H203" s="652"/>
    </x:row>
    <x:row r="204">
      <x:c r="A204" s="654"/>
      <x:c r="B204" s="652"/>
      <x:c r="C204" s="652"/>
      <x:c r="D204" s="652"/>
      <x:c r="E204" s="652"/>
      <x:c r="F204" s="652"/>
      <x:c r="G204" s="652"/>
      <x:c r="H204" s="652"/>
    </x:row>
    <x:row r="205">
      <x:c r="A205" s="654"/>
      <x:c r="B205" s="652"/>
      <x:c r="C205" s="652"/>
      <x:c r="D205" s="652"/>
      <x:c r="E205" s="652"/>
      <x:c r="F205" s="652"/>
      <x:c r="G205" s="652"/>
      <x:c r="H205" s="652"/>
    </x:row>
    <x:row r="206">
      <x:c r="A206" s="654"/>
      <x:c r="B206" s="652"/>
      <x:c r="C206" s="652"/>
      <x:c r="D206" s="652"/>
      <x:c r="E206" s="652"/>
      <x:c r="F206" s="652"/>
      <x:c r="G206" s="652"/>
      <x:c r="H206" s="652"/>
    </x:row>
    <x:row r="207">
      <x:c r="A207" s="654"/>
      <x:c r="B207" s="652"/>
      <x:c r="C207" s="652"/>
      <x:c r="D207" s="652"/>
      <x:c r="E207" s="652"/>
      <x:c r="F207" s="652"/>
      <x:c r="G207" s="652"/>
      <x:c r="H207" s="652"/>
    </x:row>
    <x:row r="208">
      <x:c r="A208" s="654"/>
      <x:c r="B208" s="652"/>
      <x:c r="C208" s="652"/>
      <x:c r="D208" s="652"/>
      <x:c r="E208" s="652"/>
      <x:c r="F208" s="652"/>
      <x:c r="G208" s="652"/>
      <x:c r="H208" s="652"/>
    </x:row>
    <x:row r="209">
      <x:c r="A209" s="654"/>
      <x:c r="B209" s="652"/>
      <x:c r="C209" s="652"/>
      <x:c r="D209" s="652"/>
      <x:c r="E209" s="652"/>
      <x:c r="F209" s="652"/>
      <x:c r="G209" s="652"/>
      <x:c r="H209" s="652"/>
    </x:row>
    <x:row r="210">
      <x:c r="A210" s="654"/>
      <x:c r="B210" s="652"/>
      <x:c r="C210" s="652"/>
      <x:c r="D210" s="652"/>
      <x:c r="E210" s="652"/>
      <x:c r="F210" s="652"/>
      <x:c r="G210" s="652"/>
      <x:c r="H210" s="652"/>
    </x:row>
    <x:row r="211">
      <x:c r="A211" s="654"/>
      <x:c r="B211" s="652"/>
      <x:c r="C211" s="652"/>
      <x:c r="D211" s="652"/>
      <x:c r="E211" s="652"/>
      <x:c r="F211" s="652"/>
      <x:c r="G211" s="652"/>
      <x:c r="H211" s="652"/>
    </x:row>
    <x:row r="212">
      <x:c r="A212" s="654"/>
      <x:c r="B212" s="652"/>
      <x:c r="C212" s="652"/>
      <x:c r="D212" s="652"/>
      <x:c r="E212" s="652"/>
      <x:c r="F212" s="652"/>
      <x:c r="G212" s="652"/>
      <x:c r="H212" s="652"/>
    </x:row>
    <x:row r="213">
      <x:c r="A213" s="654"/>
      <x:c r="B213" s="652"/>
      <x:c r="C213" s="652"/>
      <x:c r="D213" s="652"/>
      <x:c r="E213" s="652"/>
      <x:c r="F213" s="652"/>
      <x:c r="G213" s="652"/>
      <x:c r="H213" s="652"/>
    </x:row>
    <x:row r="214">
      <x:c r="A214" s="654"/>
      <x:c r="B214" s="652"/>
      <x:c r="C214" s="652"/>
      <x:c r="D214" s="652"/>
      <x:c r="E214" s="652"/>
      <x:c r="F214" s="652"/>
      <x:c r="G214" s="652"/>
      <x:c r="H214" s="652"/>
    </x:row>
    <x:row r="215">
      <x:c r="A215" s="654"/>
      <x:c r="B215" s="652"/>
      <x:c r="C215" s="652"/>
      <x:c r="D215" s="652"/>
      <x:c r="E215" s="652"/>
      <x:c r="F215" s="652"/>
      <x:c r="G215" s="652"/>
      <x:c r="H215" s="652"/>
    </x:row>
    <x:row r="216">
      <x:c r="A216" s="654"/>
      <x:c r="B216" s="652"/>
      <x:c r="C216" s="652"/>
      <x:c r="D216" s="652"/>
      <x:c r="E216" s="652"/>
      <x:c r="F216" s="652"/>
      <x:c r="G216" s="652"/>
      <x:c r="H216" s="652"/>
    </x:row>
    <x:row r="217">
      <x:c r="A217" s="654"/>
      <x:c r="B217" s="652"/>
      <x:c r="C217" s="652"/>
      <x:c r="D217" s="652"/>
      <x:c r="E217" s="652"/>
      <x:c r="F217" s="652"/>
      <x:c r="G217" s="652"/>
      <x:c r="H217" s="652"/>
    </x:row>
    <x:row r="218">
      <x:c r="A218" s="654"/>
      <x:c r="B218" s="652"/>
      <x:c r="C218" s="652"/>
      <x:c r="D218" s="652"/>
      <x:c r="E218" s="652"/>
      <x:c r="F218" s="652"/>
      <x:c r="G218" s="652"/>
      <x:c r="H218" s="652"/>
    </x:row>
    <x:row r="219">
      <x:c r="A219" s="654"/>
      <x:c r="B219" s="652"/>
      <x:c r="C219" s="652"/>
      <x:c r="D219" s="652"/>
      <x:c r="E219" s="652"/>
      <x:c r="F219" s="652"/>
      <x:c r="G219" s="652"/>
      <x:c r="H219" s="652"/>
    </x:row>
    <x:row r="220">
      <x:c r="A220" s="654"/>
      <x:c r="B220" s="652"/>
      <x:c r="C220" s="652"/>
      <x:c r="D220" s="652"/>
      <x:c r="E220" s="652"/>
      <x:c r="F220" s="652"/>
      <x:c r="G220" s="652"/>
      <x:c r="H220" s="652"/>
    </x:row>
    <x:row r="221">
      <x:c r="A221" s="654"/>
      <x:c r="B221" s="652"/>
      <x:c r="C221" s="652"/>
      <x:c r="D221" s="652"/>
      <x:c r="E221" s="652"/>
      <x:c r="F221" s="652"/>
      <x:c r="G221" s="652"/>
      <x:c r="H221" s="652"/>
    </x:row>
    <x:row r="222">
      <x:c r="A222" s="654"/>
      <x:c r="B222" s="652"/>
      <x:c r="C222" s="652"/>
      <x:c r="D222" s="652"/>
      <x:c r="E222" s="652"/>
      <x:c r="F222" s="652"/>
      <x:c r="G222" s="652"/>
      <x:c r="H222" s="652"/>
    </x:row>
    <x:row r="223">
      <x:c r="A223" s="654"/>
      <x:c r="B223" s="652"/>
      <x:c r="C223" s="652"/>
      <x:c r="D223" s="652"/>
      <x:c r="E223" s="652"/>
      <x:c r="F223" s="652"/>
      <x:c r="G223" s="652"/>
      <x:c r="H223" s="652"/>
    </x:row>
    <x:row r="224">
      <x:c r="A224" s="654"/>
      <x:c r="B224" s="652"/>
      <x:c r="C224" s="652"/>
      <x:c r="D224" s="652"/>
      <x:c r="E224" s="652"/>
      <x:c r="F224" s="652"/>
      <x:c r="G224" s="652"/>
      <x:c r="H224" s="652"/>
    </x:row>
    <x:row r="225">
      <x:c r="A225" s="654"/>
      <x:c r="B225" s="652"/>
      <x:c r="C225" s="652"/>
      <x:c r="D225" s="652"/>
      <x:c r="E225" s="652"/>
      <x:c r="F225" s="652"/>
      <x:c r="G225" s="652"/>
      <x:c r="H225" s="652"/>
    </x:row>
    <x:row r="226">
      <x:c r="A226" s="654"/>
      <x:c r="B226" s="652"/>
      <x:c r="C226" s="652"/>
      <x:c r="D226" s="652"/>
      <x:c r="E226" s="652"/>
      <x:c r="F226" s="652"/>
      <x:c r="G226" s="652"/>
      <x:c r="H226" s="652"/>
    </x:row>
    <x:row r="227">
      <x:c r="A227" s="654"/>
      <x:c r="B227" s="652"/>
      <x:c r="C227" s="652"/>
      <x:c r="D227" s="652"/>
      <x:c r="E227" s="652"/>
      <x:c r="F227" s="652"/>
      <x:c r="G227" s="652"/>
      <x:c r="H227" s="652"/>
    </x:row>
    <x:row r="228">
      <x:c r="A228" s="654"/>
      <x:c r="B228" s="652"/>
      <x:c r="C228" s="652"/>
      <x:c r="D228" s="652"/>
      <x:c r="E228" s="652"/>
      <x:c r="F228" s="652"/>
      <x:c r="G228" s="652"/>
      <x:c r="H228" s="652"/>
    </x:row>
    <x:row r="229">
      <x:c r="A229" s="654"/>
      <x:c r="B229" s="652"/>
      <x:c r="C229" s="652"/>
      <x:c r="D229" s="652"/>
      <x:c r="E229" s="652"/>
      <x:c r="F229" s="652"/>
      <x:c r="G229" s="652"/>
      <x:c r="H229" s="652"/>
    </x:row>
    <x:row r="230">
      <x:c r="A230" s="654"/>
      <x:c r="B230" s="652"/>
      <x:c r="C230" s="652"/>
      <x:c r="D230" s="652"/>
      <x:c r="E230" s="652"/>
      <x:c r="F230" s="652"/>
      <x:c r="G230" s="652"/>
      <x:c r="H230" s="652"/>
    </x:row>
    <x:row r="231">
      <x:c r="A231" s="654"/>
      <x:c r="B231" s="652"/>
      <x:c r="C231" s="652"/>
      <x:c r="D231" s="652"/>
      <x:c r="E231" s="652"/>
      <x:c r="F231" s="652"/>
      <x:c r="G231" s="652"/>
      <x:c r="H231" s="652"/>
    </x:row>
    <x:row r="232">
      <x:c r="A232" s="654"/>
      <x:c r="B232" s="652"/>
      <x:c r="C232" s="652"/>
      <x:c r="D232" s="652"/>
      <x:c r="E232" s="652"/>
      <x:c r="F232" s="652"/>
      <x:c r="G232" s="652"/>
      <x:c r="H232" s="652"/>
    </x:row>
    <x:row r="233">
      <x:c r="A233" s="654"/>
      <x:c r="B233" s="652"/>
      <x:c r="C233" s="652"/>
      <x:c r="D233" s="652"/>
      <x:c r="E233" s="652"/>
      <x:c r="F233" s="652"/>
      <x:c r="G233" s="652"/>
      <x:c r="H233" s="652"/>
    </x:row>
    <x:row r="234">
      <x:c r="A234" s="654"/>
      <x:c r="B234" s="652"/>
      <x:c r="C234" s="652"/>
      <x:c r="D234" s="652"/>
      <x:c r="E234" s="652"/>
      <x:c r="F234" s="652"/>
      <x:c r="G234" s="652"/>
      <x:c r="H234" s="652"/>
    </x:row>
    <x:row r="235">
      <x:c r="A235" s="654"/>
      <x:c r="B235" s="652"/>
      <x:c r="C235" s="652"/>
      <x:c r="D235" s="652"/>
      <x:c r="E235" s="652"/>
      <x:c r="F235" s="652"/>
      <x:c r="G235" s="652"/>
      <x:c r="H235" s="652"/>
    </x:row>
    <x:row r="236">
      <x:c r="A236" s="654"/>
      <x:c r="B236" s="652"/>
      <x:c r="C236" s="652"/>
      <x:c r="D236" s="652"/>
      <x:c r="E236" s="652"/>
      <x:c r="F236" s="652"/>
      <x:c r="G236" s="652"/>
      <x:c r="H236" s="652"/>
    </x:row>
    <x:row r="237">
      <x:c r="A237" s="654"/>
      <x:c r="B237" s="652"/>
      <x:c r="C237" s="652"/>
      <x:c r="D237" s="652"/>
      <x:c r="E237" s="652"/>
      <x:c r="F237" s="652"/>
      <x:c r="G237" s="652"/>
      <x:c r="H237" s="652"/>
    </x:row>
    <x:row r="238">
      <x:c r="A238" s="654"/>
      <x:c r="B238" s="652"/>
      <x:c r="C238" s="652"/>
      <x:c r="D238" s="652"/>
      <x:c r="E238" s="652"/>
      <x:c r="F238" s="652"/>
      <x:c r="G238" s="652"/>
      <x:c r="H238" s="652"/>
    </x:row>
    <x:row r="239">
      <x:c r="A239" s="654"/>
      <x:c r="B239" s="652"/>
      <x:c r="C239" s="652"/>
      <x:c r="D239" s="652"/>
      <x:c r="E239" s="652"/>
      <x:c r="F239" s="652"/>
      <x:c r="G239" s="652"/>
      <x:c r="H239" s="652"/>
    </x:row>
    <x:row r="240">
      <x:c r="A240" s="654"/>
      <x:c r="B240" s="652"/>
      <x:c r="C240" s="652"/>
      <x:c r="D240" s="652"/>
      <x:c r="E240" s="652"/>
      <x:c r="F240" s="652"/>
      <x:c r="G240" s="652"/>
      <x:c r="H240" s="652"/>
    </x:row>
    <x:row r="241">
      <x:c r="A241" s="654"/>
      <x:c r="B241" s="652"/>
      <x:c r="C241" s="652"/>
      <x:c r="D241" s="652"/>
      <x:c r="E241" s="652"/>
      <x:c r="F241" s="652"/>
      <x:c r="G241" s="652"/>
      <x:c r="H241" s="652"/>
    </x:row>
    <x:row r="242">
      <x:c r="A242" s="654"/>
      <x:c r="B242" s="652"/>
      <x:c r="C242" s="652"/>
      <x:c r="D242" s="652"/>
      <x:c r="E242" s="652"/>
      <x:c r="F242" s="652"/>
      <x:c r="G242" s="652"/>
      <x:c r="H242" s="652"/>
    </x:row>
    <x:row r="243">
      <x:c r="A243" s="654"/>
      <x:c r="B243" s="652"/>
      <x:c r="C243" s="652"/>
      <x:c r="D243" s="652"/>
      <x:c r="E243" s="652"/>
      <x:c r="F243" s="652"/>
      <x:c r="G243" s="652"/>
      <x:c r="H243" s="652"/>
    </x:row>
    <x:row r="244">
      <x:c r="A244" s="654"/>
      <x:c r="B244" s="652"/>
      <x:c r="C244" s="652"/>
      <x:c r="D244" s="652"/>
      <x:c r="E244" s="652"/>
      <x:c r="F244" s="652"/>
      <x:c r="G244" s="652"/>
      <x:c r="H244" s="652"/>
    </x:row>
    <x:row r="245">
      <x:c r="A245" s="654"/>
      <x:c r="B245" s="652"/>
      <x:c r="C245" s="652"/>
      <x:c r="D245" s="652"/>
      <x:c r="E245" s="652"/>
      <x:c r="F245" s="652"/>
      <x:c r="G245" s="652"/>
      <x:c r="H245" s="652"/>
    </x:row>
    <x:row r="246">
      <x:c r="A246" s="654"/>
      <x:c r="B246" s="652"/>
      <x:c r="C246" s="652"/>
      <x:c r="D246" s="652"/>
      <x:c r="E246" s="652"/>
      <x:c r="F246" s="652"/>
      <x:c r="G246" s="652"/>
      <x:c r="H246" s="652"/>
    </x:row>
    <x:row r="247">
      <x:c r="A247" s="654"/>
      <x:c r="B247" s="652"/>
      <x:c r="C247" s="652"/>
      <x:c r="D247" s="652"/>
      <x:c r="E247" s="652"/>
      <x:c r="F247" s="652"/>
      <x:c r="G247" s="652"/>
      <x:c r="H247" s="652"/>
    </x:row>
    <x:row r="248">
      <x:c r="A248" s="654"/>
      <x:c r="B248" s="652"/>
      <x:c r="C248" s="652"/>
      <x:c r="D248" s="652"/>
      <x:c r="E248" s="652"/>
      <x:c r="F248" s="652"/>
      <x:c r="G248" s="652"/>
      <x:c r="H248" s="652"/>
    </x:row>
    <x:row r="249">
      <x:c r="A249" s="654"/>
      <x:c r="B249" s="652"/>
      <x:c r="C249" s="652"/>
      <x:c r="D249" s="652"/>
      <x:c r="E249" s="652"/>
      <x:c r="F249" s="652"/>
      <x:c r="G249" s="652"/>
      <x:c r="H249" s="652"/>
    </x:row>
    <x:row r="250">
      <x:c r="A250" s="654"/>
      <x:c r="B250" s="652"/>
      <x:c r="C250" s="652"/>
      <x:c r="D250" s="652"/>
      <x:c r="E250" s="652"/>
      <x:c r="F250" s="652"/>
      <x:c r="G250" s="652"/>
      <x:c r="H250" s="652"/>
    </x:row>
    <x:row r="251">
      <x:c r="A251" s="654"/>
      <x:c r="B251" s="652"/>
      <x:c r="C251" s="652"/>
      <x:c r="D251" s="652"/>
      <x:c r="E251" s="652"/>
      <x:c r="F251" s="652"/>
      <x:c r="G251" s="652"/>
      <x:c r="H251" s="652"/>
    </x:row>
    <x:row r="252">
      <x:c r="A252" s="654"/>
      <x:c r="B252" s="652"/>
      <x:c r="C252" s="652"/>
      <x:c r="D252" s="652"/>
      <x:c r="E252" s="652"/>
      <x:c r="F252" s="652"/>
      <x:c r="G252" s="652"/>
      <x:c r="H252" s="652"/>
    </x:row>
    <x:row r="253">
      <x:c r="A253" s="654"/>
      <x:c r="B253" s="652"/>
      <x:c r="C253" s="652"/>
      <x:c r="D253" s="652"/>
      <x:c r="E253" s="652"/>
      <x:c r="F253" s="652"/>
      <x:c r="G253" s="652"/>
      <x:c r="H253" s="652"/>
    </x:row>
    <x:row r="254">
      <x:c r="A254" s="654"/>
      <x:c r="B254" s="652"/>
      <x:c r="C254" s="652"/>
      <x:c r="D254" s="652"/>
      <x:c r="E254" s="652"/>
      <x:c r="F254" s="652"/>
      <x:c r="G254" s="652"/>
      <x:c r="H254" s="652"/>
    </x:row>
    <x:row r="255">
      <x:c r="A255" s="654"/>
      <x:c r="B255" s="652"/>
      <x:c r="C255" s="652"/>
      <x:c r="D255" s="652"/>
      <x:c r="E255" s="652"/>
      <x:c r="F255" s="652"/>
      <x:c r="G255" s="652"/>
      <x:c r="H255" s="652"/>
    </x:row>
    <x:row r="256">
      <x:c r="A256" s="654"/>
      <x:c r="B256" s="652"/>
      <x:c r="C256" s="652"/>
      <x:c r="D256" s="652"/>
      <x:c r="E256" s="652"/>
      <x:c r="F256" s="652"/>
      <x:c r="G256" s="652"/>
      <x:c r="H256" s="652"/>
    </x:row>
    <x:row r="257">
      <x:c r="A257" s="654"/>
      <x:c r="B257" s="652"/>
      <x:c r="C257" s="652"/>
      <x:c r="D257" s="652"/>
      <x:c r="E257" s="652"/>
      <x:c r="F257" s="652"/>
      <x:c r="G257" s="652"/>
      <x:c r="H257" s="652"/>
    </x:row>
    <x:row r="258">
      <x:c r="A258" s="654"/>
      <x:c r="B258" s="652"/>
      <x:c r="C258" s="652"/>
      <x:c r="D258" s="652"/>
      <x:c r="E258" s="652"/>
      <x:c r="F258" s="652"/>
      <x:c r="G258" s="652"/>
      <x:c r="H258" s="652"/>
    </x:row>
    <x:row r="259">
      <x:c r="A259" s="654"/>
      <x:c r="B259" s="652"/>
      <x:c r="C259" s="652"/>
      <x:c r="D259" s="652"/>
      <x:c r="E259" s="652"/>
      <x:c r="F259" s="652"/>
      <x:c r="G259" s="652"/>
      <x:c r="H259" s="652"/>
    </x:row>
    <x:row r="260">
      <x:c r="A260" s="654"/>
      <x:c r="B260" s="652"/>
      <x:c r="C260" s="652"/>
      <x:c r="D260" s="652"/>
      <x:c r="E260" s="652"/>
      <x:c r="F260" s="652"/>
      <x:c r="G260" s="652"/>
      <x:c r="H260" s="652"/>
    </x:row>
    <x:row r="261">
      <x:c r="A261" s="654"/>
      <x:c r="B261" s="652"/>
      <x:c r="C261" s="652"/>
      <x:c r="D261" s="652"/>
      <x:c r="E261" s="652"/>
      <x:c r="F261" s="652"/>
      <x:c r="G261" s="652"/>
      <x:c r="H261" s="652"/>
    </x:row>
    <x:row r="262">
      <x:c r="A262" s="654"/>
      <x:c r="B262" s="652"/>
      <x:c r="C262" s="652"/>
      <x:c r="D262" s="652"/>
      <x:c r="E262" s="652"/>
      <x:c r="F262" s="652"/>
      <x:c r="G262" s="652"/>
      <x:c r="H262" s="652"/>
    </x:row>
    <x:row r="263">
      <x:c r="A263" s="654"/>
      <x:c r="B263" s="652"/>
      <x:c r="C263" s="652"/>
      <x:c r="D263" s="652"/>
      <x:c r="E263" s="652"/>
      <x:c r="F263" s="652"/>
      <x:c r="G263" s="652"/>
      <x:c r="H263" s="652"/>
    </x:row>
    <x:row r="264">
      <x:c r="A264" s="654"/>
      <x:c r="B264" s="652"/>
      <x:c r="C264" s="652"/>
      <x:c r="D264" s="652"/>
      <x:c r="E264" s="652"/>
      <x:c r="F264" s="652"/>
      <x:c r="G264" s="652"/>
      <x:c r="H264" s="652"/>
    </x:row>
    <x:row r="265">
      <x:c r="A265" s="654"/>
      <x:c r="B265" s="652"/>
      <x:c r="C265" s="652"/>
      <x:c r="D265" s="652"/>
      <x:c r="E265" s="652"/>
      <x:c r="F265" s="652"/>
      <x:c r="G265" s="652"/>
      <x:c r="H265" s="652"/>
    </x:row>
    <x:row r="266">
      <x:c r="A266" s="654"/>
      <x:c r="B266" s="652"/>
      <x:c r="C266" s="652"/>
      <x:c r="D266" s="652"/>
      <x:c r="E266" s="652"/>
      <x:c r="F266" s="652"/>
      <x:c r="G266" s="652"/>
      <x:c r="H266" s="652"/>
    </x:row>
    <x:row r="267">
      <x:c r="A267" s="654"/>
      <x:c r="B267" s="652"/>
      <x:c r="C267" s="652"/>
      <x:c r="D267" s="652"/>
      <x:c r="E267" s="652"/>
      <x:c r="F267" s="652"/>
      <x:c r="G267" s="652"/>
      <x:c r="H267" s="652"/>
    </x:row>
    <x:row r="268">
      <x:c r="A268" s="654"/>
      <x:c r="B268" s="652"/>
      <x:c r="C268" s="652"/>
      <x:c r="D268" s="652"/>
      <x:c r="E268" s="652"/>
      <x:c r="F268" s="652"/>
      <x:c r="G268" s="652"/>
      <x:c r="H268" s="652"/>
    </x:row>
    <x:row r="269">
      <x:c r="A269" s="654"/>
      <x:c r="B269" s="652"/>
      <x:c r="C269" s="652"/>
      <x:c r="D269" s="652"/>
      <x:c r="E269" s="652"/>
      <x:c r="F269" s="652"/>
      <x:c r="G269" s="652"/>
      <x:c r="H269" s="652"/>
    </x:row>
    <x:row r="270">
      <x:c r="A270" s="654"/>
      <x:c r="B270" s="652"/>
      <x:c r="C270" s="652"/>
      <x:c r="D270" s="652"/>
      <x:c r="E270" s="652"/>
      <x:c r="F270" s="652"/>
      <x:c r="G270" s="652"/>
      <x:c r="H270" s="652"/>
    </x:row>
    <x:row r="271">
      <x:c r="A271" s="654"/>
      <x:c r="B271" s="652"/>
      <x:c r="C271" s="652"/>
      <x:c r="D271" s="652"/>
      <x:c r="E271" s="652"/>
      <x:c r="F271" s="652"/>
      <x:c r="G271" s="652"/>
      <x:c r="H271" s="652"/>
    </x:row>
    <x:row r="272">
      <x:c r="A272" s="654"/>
      <x:c r="B272" s="652"/>
      <x:c r="C272" s="652"/>
      <x:c r="D272" s="652"/>
      <x:c r="E272" s="652"/>
      <x:c r="F272" s="652"/>
      <x:c r="G272" s="652"/>
      <x:c r="H272" s="652"/>
    </x:row>
    <x:row r="273">
      <x:c r="A273" s="654"/>
      <x:c r="B273" s="652"/>
      <x:c r="C273" s="652"/>
      <x:c r="D273" s="652"/>
      <x:c r="E273" s="652"/>
      <x:c r="F273" s="652"/>
      <x:c r="G273" s="652"/>
      <x:c r="H273" s="652"/>
    </x:row>
    <x:row r="274">
      <x:c r="A274" s="654"/>
      <x:c r="B274" s="652"/>
      <x:c r="C274" s="652"/>
      <x:c r="D274" s="652"/>
      <x:c r="E274" s="652"/>
      <x:c r="F274" s="652"/>
      <x:c r="G274" s="652"/>
      <x:c r="H274" s="652"/>
    </x:row>
    <x:row r="275">
      <x:c r="A275" s="654"/>
      <x:c r="B275" s="652"/>
      <x:c r="C275" s="652"/>
      <x:c r="D275" s="652"/>
      <x:c r="E275" s="652"/>
      <x:c r="F275" s="652"/>
      <x:c r="G275" s="652"/>
      <x:c r="H275" s="652"/>
    </x:row>
    <x:row r="276">
      <x:c r="A276" s="654"/>
      <x:c r="B276" s="652"/>
      <x:c r="C276" s="652"/>
      <x:c r="D276" s="652"/>
      <x:c r="E276" s="652"/>
      <x:c r="F276" s="652"/>
      <x:c r="G276" s="652"/>
      <x:c r="H276" s="652"/>
    </x:row>
    <x:row r="277">
      <x:c r="A277" s="654"/>
      <x:c r="B277" s="652"/>
      <x:c r="C277" s="652"/>
      <x:c r="D277" s="652"/>
      <x:c r="E277" s="652"/>
      <x:c r="F277" s="652"/>
      <x:c r="G277" s="652"/>
      <x:c r="H277" s="652"/>
    </x:row>
    <x:row r="278">
      <x:c r="A278" s="654"/>
      <x:c r="B278" s="652"/>
      <x:c r="C278" s="652"/>
      <x:c r="D278" s="652"/>
      <x:c r="E278" s="652"/>
      <x:c r="F278" s="652"/>
      <x:c r="G278" s="652"/>
      <x:c r="H278" s="652"/>
    </x:row>
    <x:row r="279">
      <x:c r="A279" s="654"/>
      <x:c r="B279" s="652"/>
      <x:c r="C279" s="652"/>
      <x:c r="D279" s="652"/>
      <x:c r="E279" s="652"/>
      <x:c r="F279" s="652"/>
      <x:c r="G279" s="652"/>
      <x:c r="H279" s="652"/>
    </x:row>
    <x:row r="280">
      <x:c r="A280" s="654"/>
      <x:c r="B280" s="652"/>
      <x:c r="C280" s="652"/>
      <x:c r="D280" s="652"/>
      <x:c r="E280" s="652"/>
      <x:c r="F280" s="652"/>
      <x:c r="G280" s="652"/>
      <x:c r="H280" s="652"/>
    </x:row>
    <x:row r="281">
      <x:c r="A281" s="654"/>
      <x:c r="B281" s="652"/>
      <x:c r="C281" s="652"/>
      <x:c r="D281" s="652"/>
      <x:c r="E281" s="652"/>
      <x:c r="F281" s="652"/>
      <x:c r="G281" s="652"/>
      <x:c r="H281" s="652"/>
    </x:row>
    <x:row r="282">
      <x:c r="A282" s="654"/>
      <x:c r="B282" s="652"/>
      <x:c r="C282" s="652"/>
      <x:c r="D282" s="652"/>
      <x:c r="E282" s="652"/>
      <x:c r="F282" s="652"/>
      <x:c r="G282" s="652"/>
      <x:c r="H282" s="652"/>
    </x:row>
    <x:row r="283">
      <x:c r="A283" s="654"/>
      <x:c r="B283" s="652"/>
      <x:c r="C283" s="652"/>
      <x:c r="D283" s="652"/>
      <x:c r="E283" s="652"/>
      <x:c r="F283" s="652"/>
      <x:c r="G283" s="652"/>
      <x:c r="H283" s="652"/>
    </x:row>
    <x:row r="284">
      <x:c r="A284" s="654"/>
      <x:c r="B284" s="652"/>
      <x:c r="C284" s="652"/>
      <x:c r="D284" s="652"/>
      <x:c r="E284" s="652"/>
      <x:c r="F284" s="652"/>
      <x:c r="G284" s="652"/>
      <x:c r="H284" s="652"/>
    </x:row>
    <x:row r="285">
      <x:c r="A285" s="654"/>
      <x:c r="B285" s="652"/>
      <x:c r="C285" s="652"/>
      <x:c r="D285" s="652"/>
      <x:c r="E285" s="652"/>
      <x:c r="F285" s="652"/>
      <x:c r="G285" s="652"/>
      <x:c r="H285" s="652"/>
    </x:row>
    <x:row r="286">
      <x:c r="A286" s="654"/>
      <x:c r="B286" s="652"/>
      <x:c r="C286" s="652"/>
      <x:c r="D286" s="652"/>
      <x:c r="E286" s="652"/>
      <x:c r="F286" s="652"/>
      <x:c r="G286" s="652"/>
      <x:c r="H286" s="652"/>
    </x:row>
    <x:row r="287">
      <x:c r="A287" s="654"/>
      <x:c r="B287" s="652"/>
      <x:c r="C287" s="652"/>
      <x:c r="D287" s="652"/>
      <x:c r="E287" s="652"/>
      <x:c r="F287" s="652"/>
      <x:c r="G287" s="652"/>
      <x:c r="H287" s="652"/>
    </x:row>
    <x:row r="288">
      <x:c r="A288" s="654"/>
      <x:c r="B288" s="652"/>
      <x:c r="C288" s="652"/>
      <x:c r="D288" s="652"/>
      <x:c r="E288" s="652"/>
      <x:c r="F288" s="652"/>
      <x:c r="G288" s="652"/>
      <x:c r="H288" s="652"/>
    </x:row>
    <x:row r="289">
      <x:c r="A289" s="654"/>
      <x:c r="B289" s="652"/>
      <x:c r="C289" s="652"/>
      <x:c r="D289" s="652"/>
      <x:c r="E289" s="652"/>
      <x:c r="F289" s="652"/>
      <x:c r="G289" s="652"/>
      <x:c r="H289" s="652"/>
    </x:row>
    <x:row r="290">
      <x:c r="A290" s="654"/>
      <x:c r="B290" s="652"/>
      <x:c r="C290" s="652"/>
      <x:c r="D290" s="652"/>
      <x:c r="E290" s="652"/>
      <x:c r="F290" s="652"/>
      <x:c r="G290" s="652"/>
      <x:c r="H290" s="652"/>
    </x:row>
    <x:row r="291">
      <x:c r="A291" s="654"/>
      <x:c r="B291" s="652"/>
      <x:c r="C291" s="652"/>
      <x:c r="D291" s="652"/>
      <x:c r="E291" s="652"/>
      <x:c r="F291" s="652"/>
      <x:c r="G291" s="652"/>
      <x:c r="H291" s="652"/>
    </x:row>
    <x:row r="292">
      <x:c r="A292" s="654"/>
      <x:c r="B292" s="652"/>
      <x:c r="C292" s="652"/>
      <x:c r="D292" s="652"/>
      <x:c r="E292" s="652"/>
      <x:c r="F292" s="652"/>
      <x:c r="G292" s="652"/>
      <x:c r="H292" s="652"/>
    </x:row>
    <x:row r="293">
      <x:c r="A293" s="654"/>
      <x:c r="B293" s="652"/>
      <x:c r="C293" s="652"/>
      <x:c r="D293" s="652"/>
      <x:c r="E293" s="652"/>
      <x:c r="F293" s="652"/>
      <x:c r="G293" s="652"/>
      <x:c r="H293" s="652"/>
    </x:row>
    <x:row r="294">
      <x:c r="A294" s="654"/>
      <x:c r="B294" s="652"/>
      <x:c r="C294" s="652"/>
      <x:c r="D294" s="652"/>
      <x:c r="E294" s="652"/>
      <x:c r="F294" s="652"/>
      <x:c r="G294" s="652"/>
      <x:c r="H294" s="652"/>
    </x:row>
    <x:row r="295">
      <x:c r="A295" s="654"/>
      <x:c r="B295" s="652"/>
      <x:c r="C295" s="652"/>
      <x:c r="D295" s="652"/>
      <x:c r="E295" s="652"/>
      <x:c r="F295" s="652"/>
      <x:c r="G295" s="652"/>
      <x:c r="H295" s="652"/>
    </x:row>
    <x:row r="296">
      <x:c r="A296" s="654"/>
      <x:c r="B296" s="652"/>
      <x:c r="C296" s="652"/>
      <x:c r="D296" s="652"/>
      <x:c r="E296" s="652"/>
      <x:c r="F296" s="652"/>
      <x:c r="G296" s="652"/>
      <x:c r="H296" s="652"/>
    </x:row>
    <x:row r="297">
      <x:c r="A297" s="654"/>
      <x:c r="B297" s="652"/>
      <x:c r="C297" s="652"/>
      <x:c r="D297" s="652"/>
      <x:c r="E297" s="652"/>
      <x:c r="F297" s="652"/>
      <x:c r="G297" s="652"/>
      <x:c r="H297" s="652"/>
    </x:row>
    <x:row r="298">
      <x:c r="A298" s="654"/>
      <x:c r="B298" s="652"/>
      <x:c r="C298" s="652"/>
      <x:c r="D298" s="652"/>
      <x:c r="E298" s="652"/>
      <x:c r="F298" s="652"/>
      <x:c r="G298" s="652"/>
      <x:c r="H298" s="652"/>
    </x:row>
    <x:row r="299">
      <x:c r="A299" s="654"/>
      <x:c r="B299" s="652"/>
      <x:c r="C299" s="652"/>
      <x:c r="D299" s="652"/>
      <x:c r="E299" s="652"/>
      <x:c r="F299" s="652"/>
      <x:c r="G299" s="652"/>
      <x:c r="H299" s="652"/>
    </x:row>
    <x:row r="300">
      <x:c r="A300" s="654"/>
      <x:c r="B300" s="652"/>
      <x:c r="C300" s="652"/>
      <x:c r="D300" s="652"/>
      <x:c r="E300" s="652"/>
      <x:c r="F300" s="652"/>
      <x:c r="G300" s="652"/>
      <x:c r="H300" s="652"/>
    </x:row>
    <x:row r="301">
      <x:c r="A301" s="654"/>
      <x:c r="B301" s="652"/>
      <x:c r="C301" s="652"/>
      <x:c r="D301" s="652"/>
      <x:c r="E301" s="652"/>
      <x:c r="F301" s="652"/>
      <x:c r="G301" s="652"/>
      <x:c r="H301" s="652"/>
    </x:row>
    <x:row r="302">
      <x:c r="A302" s="654"/>
      <x:c r="B302" s="652"/>
      <x:c r="C302" s="652"/>
      <x:c r="D302" s="652"/>
      <x:c r="E302" s="652"/>
      <x:c r="F302" s="652"/>
      <x:c r="G302" s="652"/>
      <x:c r="H302" s="652"/>
    </x:row>
    <x:row r="303">
      <x:c r="A303" s="654"/>
      <x:c r="B303" s="652"/>
      <x:c r="C303" s="652"/>
      <x:c r="D303" s="652"/>
      <x:c r="E303" s="652"/>
      <x:c r="F303" s="652"/>
      <x:c r="G303" s="652"/>
      <x:c r="H303" s="652"/>
    </x:row>
    <x:row r="304">
      <x:c r="A304" s="654"/>
      <x:c r="B304" s="652"/>
      <x:c r="C304" s="652"/>
      <x:c r="D304" s="652"/>
      <x:c r="E304" s="652"/>
      <x:c r="F304" s="652"/>
      <x:c r="G304" s="652"/>
      <x:c r="H304" s="652"/>
    </x:row>
    <x:row r="305">
      <x:c r="A305" s="654"/>
      <x:c r="B305" s="652"/>
      <x:c r="C305" s="652"/>
      <x:c r="D305" s="652"/>
      <x:c r="E305" s="652"/>
      <x:c r="F305" s="652"/>
      <x:c r="G305" s="652"/>
      <x:c r="H305" s="652"/>
    </x:row>
    <x:row r="306">
      <x:c r="A306" s="654"/>
      <x:c r="B306" s="652"/>
      <x:c r="C306" s="652"/>
      <x:c r="D306" s="652"/>
      <x:c r="E306" s="652"/>
      <x:c r="F306" s="652"/>
      <x:c r="G306" s="652"/>
      <x:c r="H306" s="652"/>
    </x:row>
    <x:row r="307">
      <x:c r="A307" s="654"/>
      <x:c r="B307" s="652"/>
      <x:c r="C307" s="652"/>
      <x:c r="D307" s="652"/>
      <x:c r="E307" s="652"/>
      <x:c r="F307" s="652"/>
      <x:c r="G307" s="652"/>
      <x:c r="H307" s="652"/>
    </x:row>
    <x:row r="308">
      <x:c r="A308" s="654"/>
      <x:c r="B308" s="652"/>
      <x:c r="C308" s="652"/>
      <x:c r="D308" s="652"/>
      <x:c r="E308" s="652"/>
      <x:c r="F308" s="652"/>
      <x:c r="G308" s="652"/>
      <x:c r="H308" s="652"/>
    </x:row>
    <x:row r="309">
      <x:c r="A309" s="654"/>
      <x:c r="B309" s="652"/>
      <x:c r="C309" s="652"/>
      <x:c r="D309" s="652"/>
      <x:c r="E309" s="652"/>
      <x:c r="F309" s="652"/>
      <x:c r="G309" s="652"/>
      <x:c r="H309" s="652"/>
    </x:row>
    <x:row r="310">
      <x:c r="A310" s="654"/>
      <x:c r="B310" s="652"/>
      <x:c r="C310" s="652"/>
      <x:c r="D310" s="652"/>
      <x:c r="E310" s="652"/>
      <x:c r="F310" s="652"/>
      <x:c r="G310" s="652"/>
      <x:c r="H310" s="652"/>
    </x:row>
    <x:row r="311">
      <x:c r="A311" s="654"/>
      <x:c r="B311" s="652"/>
      <x:c r="C311" s="652"/>
      <x:c r="D311" s="652"/>
      <x:c r="E311" s="652"/>
      <x:c r="F311" s="652"/>
      <x:c r="G311" s="652"/>
      <x:c r="H311" s="652"/>
    </x:row>
    <x:row r="312">
      <x:c r="A312" s="654"/>
      <x:c r="B312" s="652"/>
      <x:c r="C312" s="652"/>
      <x:c r="D312" s="652"/>
      <x:c r="E312" s="652"/>
      <x:c r="F312" s="652"/>
      <x:c r="G312" s="652"/>
      <x:c r="H312" s="652"/>
    </x:row>
    <x:row r="313">
      <x:c r="A313" s="654"/>
      <x:c r="B313" s="652"/>
      <x:c r="C313" s="652"/>
      <x:c r="D313" s="652"/>
      <x:c r="E313" s="652"/>
      <x:c r="F313" s="652"/>
      <x:c r="G313" s="652"/>
      <x:c r="H313" s="652"/>
    </x:row>
    <x:row r="314">
      <x:c r="A314" s="654"/>
      <x:c r="B314" s="652"/>
      <x:c r="C314" s="652"/>
      <x:c r="D314" s="652"/>
      <x:c r="E314" s="652"/>
      <x:c r="F314" s="652"/>
      <x:c r="G314" s="652"/>
      <x:c r="H314" s="652"/>
    </x:row>
    <x:row r="315">
      <x:c r="A315" s="654"/>
      <x:c r="B315" s="652"/>
      <x:c r="C315" s="652"/>
      <x:c r="D315" s="652"/>
      <x:c r="E315" s="652"/>
      <x:c r="F315" s="652"/>
      <x:c r="G315" s="652"/>
      <x:c r="H315" s="652"/>
    </x:row>
    <x:row r="316">
      <x:c r="A316" s="654"/>
      <x:c r="B316" s="652"/>
      <x:c r="C316" s="652"/>
      <x:c r="D316" s="652"/>
      <x:c r="E316" s="652"/>
      <x:c r="F316" s="652"/>
      <x:c r="G316" s="652"/>
      <x:c r="H316" s="652"/>
    </x:row>
    <x:row r="317">
      <x:c r="A317" s="654"/>
      <x:c r="B317" s="652"/>
      <x:c r="C317" s="652"/>
      <x:c r="D317" s="652"/>
      <x:c r="E317" s="652"/>
      <x:c r="F317" s="652"/>
      <x:c r="G317" s="652"/>
      <x:c r="H317" s="652"/>
    </x:row>
    <x:row r="318">
      <x:c r="A318" s="654"/>
      <x:c r="B318" s="652"/>
      <x:c r="C318" s="652"/>
      <x:c r="D318" s="652"/>
      <x:c r="E318" s="652"/>
      <x:c r="F318" s="652"/>
      <x:c r="G318" s="652"/>
      <x:c r="H318" s="652"/>
    </x:row>
    <x:row r="319">
      <x:c r="A319" s="654"/>
      <x:c r="B319" s="652"/>
      <x:c r="C319" s="652"/>
      <x:c r="D319" s="652"/>
      <x:c r="E319" s="652"/>
      <x:c r="F319" s="652"/>
      <x:c r="G319" s="652"/>
      <x:c r="H319" s="652"/>
    </x:row>
    <x:row r="320">
      <x:c r="A320" s="654"/>
      <x:c r="B320" s="652"/>
      <x:c r="C320" s="652"/>
      <x:c r="D320" s="652"/>
      <x:c r="E320" s="652"/>
      <x:c r="F320" s="652"/>
      <x:c r="G320" s="652"/>
      <x:c r="H320" s="652"/>
    </x:row>
    <x:row r="321">
      <x:c r="A321" s="654"/>
      <x:c r="B321" s="652"/>
      <x:c r="C321" s="652"/>
      <x:c r="D321" s="652"/>
      <x:c r="E321" s="652"/>
      <x:c r="F321" s="652"/>
      <x:c r="G321" s="652"/>
      <x:c r="H321" s="652"/>
    </x:row>
    <x:row r="322">
      <x:c r="A322" s="654"/>
      <x:c r="B322" s="652"/>
      <x:c r="C322" s="652"/>
      <x:c r="D322" s="652"/>
      <x:c r="E322" s="652"/>
      <x:c r="F322" s="652"/>
      <x:c r="G322" s="652"/>
      <x:c r="H322" s="652"/>
    </x:row>
    <x:row r="323">
      <x:c r="A323" s="654"/>
      <x:c r="B323" s="652"/>
      <x:c r="C323" s="652"/>
      <x:c r="D323" s="652"/>
      <x:c r="E323" s="652"/>
      <x:c r="F323" s="652"/>
      <x:c r="G323" s="652"/>
      <x:c r="H323" s="652"/>
    </x:row>
    <x:row r="324">
      <x:c r="A324" s="654"/>
      <x:c r="B324" s="652"/>
      <x:c r="C324" s="652"/>
      <x:c r="D324" s="652"/>
      <x:c r="E324" s="652"/>
      <x:c r="F324" s="652"/>
      <x:c r="G324" s="652"/>
      <x:c r="H324" s="652"/>
    </x:row>
    <x:row r="325">
      <x:c r="A325" s="654"/>
      <x:c r="B325" s="652"/>
      <x:c r="C325" s="652"/>
      <x:c r="D325" s="652"/>
      <x:c r="E325" s="652"/>
      <x:c r="F325" s="652"/>
      <x:c r="G325" s="652"/>
      <x:c r="H325" s="652"/>
    </x:row>
    <x:row r="326">
      <x:c r="A326" s="654"/>
      <x:c r="B326" s="652"/>
      <x:c r="C326" s="652"/>
      <x:c r="D326" s="652"/>
      <x:c r="E326" s="652"/>
      <x:c r="F326" s="652"/>
      <x:c r="G326" s="652"/>
      <x:c r="H326" s="652"/>
    </x:row>
    <x:row r="327">
      <x:c r="A327" s="654"/>
      <x:c r="B327" s="652"/>
      <x:c r="C327" s="652"/>
      <x:c r="D327" s="652"/>
      <x:c r="E327" s="652"/>
      <x:c r="F327" s="652"/>
      <x:c r="G327" s="652"/>
      <x:c r="H327" s="652"/>
    </x:row>
    <x:row r="328">
      <x:c r="A328" s="654"/>
      <x:c r="B328" s="652"/>
      <x:c r="C328" s="652"/>
      <x:c r="D328" s="652"/>
      <x:c r="E328" s="652"/>
      <x:c r="F328" s="652"/>
      <x:c r="G328" s="652"/>
      <x:c r="H328" s="652"/>
    </x:row>
    <x:row r="329">
      <x:c r="A329" s="654"/>
      <x:c r="B329" s="652"/>
      <x:c r="C329" s="652"/>
      <x:c r="D329" s="652"/>
      <x:c r="E329" s="652"/>
      <x:c r="F329" s="652"/>
      <x:c r="G329" s="652"/>
      <x:c r="H329" s="652"/>
    </x:row>
    <x:row r="330">
      <x:c r="A330" s="654"/>
      <x:c r="B330" s="652"/>
      <x:c r="C330" s="652"/>
      <x:c r="D330" s="652"/>
      <x:c r="E330" s="652"/>
      <x:c r="F330" s="652"/>
      <x:c r="G330" s="652"/>
      <x:c r="H330" s="652"/>
    </x:row>
    <x:row r="331">
      <x:c r="A331" s="654"/>
      <x:c r="B331" s="652"/>
      <x:c r="C331" s="652"/>
      <x:c r="D331" s="652"/>
      <x:c r="E331" s="652"/>
      <x:c r="F331" s="652"/>
      <x:c r="G331" s="652"/>
      <x:c r="H331" s="652"/>
    </x:row>
    <x:row r="332">
      <x:c r="A332" s="654"/>
      <x:c r="B332" s="652"/>
      <x:c r="C332" s="652"/>
      <x:c r="D332" s="652"/>
      <x:c r="E332" s="652"/>
      <x:c r="F332" s="652"/>
      <x:c r="G332" s="652"/>
      <x:c r="H332" s="652"/>
    </x:row>
    <x:row r="333">
      <x:c r="A333" s="654"/>
      <x:c r="B333" s="652"/>
      <x:c r="C333" s="652"/>
      <x:c r="D333" s="652"/>
      <x:c r="E333" s="652"/>
      <x:c r="F333" s="652"/>
      <x:c r="G333" s="652"/>
      <x:c r="H333" s="652"/>
    </x:row>
    <x:row r="334">
      <x:c r="A334" s="654"/>
      <x:c r="B334" s="652"/>
      <x:c r="C334" s="652"/>
      <x:c r="D334" s="652"/>
      <x:c r="E334" s="652"/>
      <x:c r="F334" s="652"/>
      <x:c r="G334" s="652"/>
      <x:c r="H334" s="652"/>
    </x:row>
    <x:row r="335">
      <x:c r="A335" s="654"/>
      <x:c r="B335" s="652"/>
      <x:c r="C335" s="652"/>
      <x:c r="D335" s="652"/>
      <x:c r="E335" s="652"/>
      <x:c r="F335" s="652"/>
      <x:c r="G335" s="652"/>
      <x:c r="H335" s="652"/>
    </x:row>
    <x:row r="336">
      <x:c r="A336" s="654"/>
      <x:c r="B336" s="652"/>
      <x:c r="C336" s="652"/>
      <x:c r="D336" s="652"/>
      <x:c r="E336" s="652"/>
      <x:c r="F336" s="652"/>
      <x:c r="G336" s="652"/>
      <x:c r="H336" s="652"/>
    </x:row>
    <x:row r="337">
      <x:c r="A337" s="654"/>
      <x:c r="B337" s="652"/>
      <x:c r="C337" s="652"/>
      <x:c r="D337" s="652"/>
      <x:c r="E337" s="652"/>
      <x:c r="F337" s="652"/>
      <x:c r="G337" s="652"/>
      <x:c r="H337" s="652"/>
    </x:row>
    <x:row r="338">
      <x:c r="A338" s="654"/>
      <x:c r="B338" s="652"/>
      <x:c r="C338" s="652"/>
      <x:c r="D338" s="652"/>
      <x:c r="E338" s="652"/>
      <x:c r="F338" s="652"/>
      <x:c r="G338" s="652"/>
      <x:c r="H338" s="652"/>
    </x:row>
    <x:row r="339">
      <x:c r="A339" s="654"/>
      <x:c r="B339" s="652"/>
      <x:c r="C339" s="652"/>
      <x:c r="D339" s="652"/>
      <x:c r="E339" s="652"/>
      <x:c r="F339" s="652"/>
      <x:c r="G339" s="652"/>
      <x:c r="H339" s="652"/>
    </x:row>
    <x:row r="340">
      <x:c r="A340" s="654"/>
      <x:c r="B340" s="652"/>
      <x:c r="C340" s="652"/>
      <x:c r="D340" s="652"/>
      <x:c r="E340" s="652"/>
      <x:c r="F340" s="652"/>
      <x:c r="G340" s="652"/>
      <x:c r="H340" s="652"/>
    </x:row>
    <x:row r="341">
      <x:c r="A341" s="654"/>
      <x:c r="B341" s="652"/>
      <x:c r="C341" s="652"/>
      <x:c r="D341" s="652"/>
      <x:c r="E341" s="652"/>
      <x:c r="F341" s="652"/>
      <x:c r="G341" s="652"/>
      <x:c r="H341" s="652"/>
    </x:row>
    <x:row r="342">
      <x:c r="A342" s="654"/>
      <x:c r="B342" s="652"/>
      <x:c r="C342" s="652"/>
      <x:c r="D342" s="652"/>
      <x:c r="E342" s="652"/>
      <x:c r="F342" s="652"/>
      <x:c r="G342" s="652"/>
      <x:c r="H342" s="652"/>
    </x:row>
    <x:row r="343">
      <x:c r="A343" s="654"/>
      <x:c r="B343" s="652"/>
      <x:c r="C343" s="652"/>
      <x:c r="D343" s="652"/>
      <x:c r="E343" s="652"/>
      <x:c r="F343" s="652"/>
      <x:c r="G343" s="652"/>
      <x:c r="H343" s="652"/>
    </x:row>
    <x:row r="344">
      <x:c r="A344" s="654"/>
      <x:c r="B344" s="652"/>
      <x:c r="C344" s="652"/>
      <x:c r="D344" s="652"/>
      <x:c r="E344" s="652"/>
      <x:c r="F344" s="652"/>
      <x:c r="G344" s="652"/>
      <x:c r="H344" s="652"/>
    </x:row>
    <x:row r="345">
      <x:c r="A345" s="654"/>
      <x:c r="B345" s="652"/>
      <x:c r="C345" s="652"/>
      <x:c r="D345" s="652"/>
      <x:c r="E345" s="652"/>
      <x:c r="F345" s="652"/>
      <x:c r="G345" s="652"/>
      <x:c r="H345" s="652"/>
    </x:row>
    <x:row r="346">
      <x:c r="A346" s="654"/>
      <x:c r="B346" s="652"/>
      <x:c r="C346" s="652"/>
      <x:c r="D346" s="652"/>
      <x:c r="E346" s="652"/>
      <x:c r="F346" s="652"/>
      <x:c r="G346" s="652"/>
      <x:c r="H346" s="652"/>
    </x:row>
    <x:row r="347">
      <x:c r="A347" s="654"/>
      <x:c r="B347" s="652"/>
      <x:c r="C347" s="652"/>
      <x:c r="D347" s="652"/>
      <x:c r="E347" s="652"/>
      <x:c r="F347" s="652"/>
      <x:c r="G347" s="652"/>
      <x:c r="H347" s="652"/>
    </x:row>
    <x:row r="348">
      <x:c r="A348" s="654"/>
      <x:c r="B348" s="652"/>
      <x:c r="C348" s="652"/>
      <x:c r="D348" s="652"/>
      <x:c r="E348" s="652"/>
      <x:c r="F348" s="652"/>
      <x:c r="G348" s="652"/>
      <x:c r="H348" s="652"/>
    </x:row>
    <x:row r="349">
      <x:c r="A349" s="654"/>
      <x:c r="B349" s="652"/>
      <x:c r="C349" s="652"/>
      <x:c r="D349" s="652"/>
      <x:c r="E349" s="652"/>
      <x:c r="F349" s="652"/>
      <x:c r="G349" s="652"/>
      <x:c r="H349" s="652"/>
    </x:row>
    <x:row r="350">
      <x:c r="A350" s="654"/>
      <x:c r="B350" s="652"/>
      <x:c r="C350" s="652"/>
      <x:c r="D350" s="652"/>
      <x:c r="E350" s="652"/>
      <x:c r="F350" s="652"/>
      <x:c r="G350" s="652"/>
      <x:c r="H350" s="652"/>
    </x:row>
    <x:row r="351">
      <x:c r="A351" s="654"/>
      <x:c r="B351" s="652"/>
      <x:c r="C351" s="652"/>
      <x:c r="D351" s="652"/>
      <x:c r="E351" s="652"/>
      <x:c r="F351" s="652"/>
      <x:c r="G351" s="652"/>
      <x:c r="H351" s="652"/>
    </x:row>
    <x:row r="352">
      <x:c r="A352" s="654"/>
      <x:c r="B352" s="652"/>
      <x:c r="C352" s="652"/>
      <x:c r="D352" s="652"/>
      <x:c r="E352" s="652"/>
      <x:c r="F352" s="652"/>
      <x:c r="G352" s="652"/>
      <x:c r="H352" s="652"/>
    </x:row>
    <x:row r="353">
      <x:c r="A353" s="654"/>
      <x:c r="B353" s="652"/>
      <x:c r="C353" s="652"/>
      <x:c r="D353" s="652"/>
      <x:c r="E353" s="652"/>
      <x:c r="F353" s="652"/>
      <x:c r="G353" s="652"/>
      <x:c r="H353" s="652"/>
    </x:row>
    <x:row r="354">
      <x:c r="A354" s="654"/>
      <x:c r="B354" s="652"/>
      <x:c r="C354" s="652"/>
      <x:c r="D354" s="652"/>
      <x:c r="E354" s="652"/>
      <x:c r="F354" s="652"/>
      <x:c r="G354" s="652"/>
      <x:c r="H354" s="652"/>
    </x:row>
    <x:row r="355">
      <x:c r="A355" s="654"/>
      <x:c r="B355" s="652"/>
      <x:c r="C355" s="652"/>
      <x:c r="D355" s="652"/>
      <x:c r="E355" s="652"/>
      <x:c r="F355" s="652"/>
      <x:c r="G355" s="652"/>
      <x:c r="H355" s="652"/>
    </x:row>
    <x:row r="356">
      <x:c r="A356" s="654"/>
      <x:c r="B356" s="652"/>
      <x:c r="C356" s="652"/>
      <x:c r="D356" s="652"/>
      <x:c r="E356" s="652"/>
      <x:c r="F356" s="652"/>
      <x:c r="G356" s="652"/>
      <x:c r="H356" s="652"/>
    </x:row>
    <x:row r="357">
      <x:c r="A357" s="654"/>
      <x:c r="B357" s="652"/>
      <x:c r="C357" s="652"/>
      <x:c r="D357" s="652"/>
      <x:c r="E357" s="652"/>
      <x:c r="F357" s="652"/>
      <x:c r="G357" s="652"/>
      <x:c r="H357" s="652"/>
    </x:row>
    <x:row r="358">
      <x:c r="A358" s="654"/>
      <x:c r="B358" s="652"/>
      <x:c r="C358" s="652"/>
      <x:c r="D358" s="652"/>
      <x:c r="E358" s="652"/>
      <x:c r="F358" s="652"/>
      <x:c r="G358" s="652"/>
      <x:c r="H358" s="652"/>
    </x:row>
    <x:row r="359">
      <x:c r="A359" s="654"/>
      <x:c r="B359" s="652"/>
      <x:c r="C359" s="652"/>
      <x:c r="D359" s="652"/>
      <x:c r="E359" s="652"/>
      <x:c r="F359" s="652"/>
      <x:c r="G359" s="652"/>
      <x:c r="H359" s="652"/>
    </x:row>
    <x:row r="360">
      <x:c r="A360" s="654"/>
      <x:c r="B360" s="652"/>
      <x:c r="C360" s="652"/>
      <x:c r="D360" s="652"/>
      <x:c r="E360" s="652"/>
      <x:c r="F360" s="652"/>
      <x:c r="G360" s="652"/>
      <x:c r="H360" s="652"/>
    </x:row>
    <x:row r="361">
      <x:c r="A361" s="654"/>
      <x:c r="B361" s="652"/>
      <x:c r="C361" s="652"/>
      <x:c r="D361" s="652"/>
      <x:c r="E361" s="652"/>
      <x:c r="F361" s="652"/>
      <x:c r="G361" s="652"/>
      <x:c r="H361" s="652"/>
    </x:row>
    <x:row r="362">
      <x:c r="A362" s="654"/>
      <x:c r="B362" s="652"/>
      <x:c r="C362" s="652"/>
      <x:c r="D362" s="652"/>
      <x:c r="E362" s="652"/>
      <x:c r="F362" s="652"/>
      <x:c r="G362" s="652"/>
      <x:c r="H362" s="652"/>
    </x:row>
    <x:row r="363">
      <x:c r="A363" s="654"/>
      <x:c r="B363" s="652"/>
      <x:c r="C363" s="652"/>
      <x:c r="D363" s="652"/>
      <x:c r="E363" s="652"/>
      <x:c r="F363" s="652"/>
      <x:c r="G363" s="652"/>
      <x:c r="H363" s="652"/>
    </x:row>
    <x:row r="364">
      <x:c r="A364" s="654"/>
      <x:c r="B364" s="652"/>
      <x:c r="C364" s="652"/>
      <x:c r="D364" s="652"/>
      <x:c r="E364" s="652"/>
      <x:c r="F364" s="652"/>
      <x:c r="G364" s="652"/>
      <x:c r="H364" s="652"/>
    </x:row>
    <x:row r="365">
      <x:c r="A365" s="654"/>
      <x:c r="B365" s="652"/>
      <x:c r="C365" s="652"/>
      <x:c r="D365" s="652"/>
      <x:c r="E365" s="652"/>
      <x:c r="F365" s="652"/>
      <x:c r="G365" s="652"/>
      <x:c r="H365" s="652"/>
    </x:row>
    <x:row r="366">
      <x:c r="A366" s="654"/>
      <x:c r="B366" s="652"/>
      <x:c r="C366" s="652"/>
      <x:c r="D366" s="652"/>
      <x:c r="E366" s="652"/>
      <x:c r="F366" s="652"/>
      <x:c r="G366" s="652"/>
      <x:c r="H366" s="652"/>
    </x:row>
    <x:row r="367">
      <x:c r="A367" s="654"/>
      <x:c r="B367" s="652"/>
      <x:c r="C367" s="652"/>
      <x:c r="D367" s="652"/>
      <x:c r="E367" s="652"/>
      <x:c r="F367" s="652"/>
      <x:c r="G367" s="652"/>
      <x:c r="H367" s="652"/>
    </x:row>
    <x:row r="368">
      <x:c r="A368" s="654"/>
      <x:c r="B368" s="652"/>
      <x:c r="C368" s="652"/>
      <x:c r="D368" s="652"/>
      <x:c r="E368" s="652"/>
      <x:c r="F368" s="652"/>
      <x:c r="G368" s="652"/>
      <x:c r="H368" s="652"/>
    </x:row>
    <x:row r="369">
      <x:c r="A369" s="654"/>
      <x:c r="B369" s="652"/>
      <x:c r="C369" s="652"/>
      <x:c r="D369" s="652"/>
      <x:c r="E369" s="652"/>
      <x:c r="F369" s="652"/>
      <x:c r="G369" s="652"/>
      <x:c r="H369" s="652"/>
    </x:row>
    <x:row r="370">
      <x:c r="A370" s="654"/>
      <x:c r="B370" s="652"/>
      <x:c r="C370" s="652"/>
      <x:c r="D370" s="652"/>
      <x:c r="E370" s="652"/>
      <x:c r="F370" s="652"/>
      <x:c r="G370" s="652"/>
      <x:c r="H370" s="652"/>
    </x:row>
    <x:row r="371">
      <x:c r="A371" s="654"/>
      <x:c r="B371" s="652"/>
      <x:c r="C371" s="652"/>
      <x:c r="D371" s="652"/>
      <x:c r="E371" s="652"/>
      <x:c r="F371" s="652"/>
      <x:c r="G371" s="652"/>
      <x:c r="H371" s="652"/>
    </x:row>
    <x:row r="372">
      <x:c r="A372" s="654"/>
      <x:c r="B372" s="652"/>
      <x:c r="C372" s="652"/>
      <x:c r="D372" s="652"/>
      <x:c r="E372" s="652"/>
      <x:c r="F372" s="652"/>
      <x:c r="G372" s="652"/>
      <x:c r="H372" s="652"/>
    </x:row>
    <x:row r="373">
      <x:c r="A373" s="654"/>
      <x:c r="B373" s="652"/>
      <x:c r="C373" s="652"/>
      <x:c r="D373" s="652"/>
      <x:c r="E373" s="652"/>
      <x:c r="F373" s="652"/>
      <x:c r="G373" s="652"/>
      <x:c r="H373" s="652"/>
    </x:row>
    <x:row r="374">
      <x:c r="A374" s="654"/>
      <x:c r="B374" s="652"/>
      <x:c r="C374" s="652"/>
      <x:c r="D374" s="652"/>
      <x:c r="E374" s="652"/>
      <x:c r="F374" s="652"/>
      <x:c r="G374" s="652"/>
      <x:c r="H374" s="652"/>
    </x:row>
    <x:row r="375">
      <x:c r="A375" s="654"/>
      <x:c r="B375" s="652"/>
      <x:c r="C375" s="652"/>
      <x:c r="D375" s="652"/>
      <x:c r="E375" s="652"/>
      <x:c r="F375" s="652"/>
      <x:c r="G375" s="652"/>
      <x:c r="H375" s="652"/>
    </x:row>
    <x:row r="376">
      <x:c r="A376" s="654"/>
      <x:c r="B376" s="652"/>
      <x:c r="C376" s="652"/>
      <x:c r="D376" s="652"/>
      <x:c r="E376" s="652"/>
      <x:c r="F376" s="652"/>
      <x:c r="G376" s="652"/>
      <x:c r="H376" s="652"/>
    </x:row>
    <x:row r="377">
      <x:c r="A377" s="654"/>
      <x:c r="B377" s="652"/>
      <x:c r="C377" s="652"/>
      <x:c r="D377" s="652"/>
      <x:c r="E377" s="652"/>
      <x:c r="F377" s="652"/>
      <x:c r="G377" s="652"/>
      <x:c r="H377" s="652"/>
    </x:row>
    <x:row r="378">
      <x:c r="A378" s="654"/>
      <x:c r="B378" s="652"/>
      <x:c r="C378" s="652"/>
      <x:c r="D378" s="652"/>
      <x:c r="E378" s="652"/>
      <x:c r="F378" s="652"/>
      <x:c r="G378" s="652"/>
      <x:c r="H378" s="652"/>
    </x:row>
    <x:row r="379">
      <x:c r="A379" s="654"/>
      <x:c r="B379" s="652"/>
      <x:c r="C379" s="652"/>
      <x:c r="D379" s="652"/>
      <x:c r="E379" s="652"/>
      <x:c r="F379" s="652"/>
      <x:c r="G379" s="652"/>
      <x:c r="H379" s="652"/>
    </x:row>
    <x:row r="380">
      <x:c r="A380" s="654"/>
      <x:c r="B380" s="652"/>
      <x:c r="C380" s="652"/>
      <x:c r="D380" s="652"/>
      <x:c r="E380" s="652"/>
      <x:c r="F380" s="652"/>
      <x:c r="G380" s="652"/>
      <x:c r="H380" s="652"/>
    </x:row>
    <x:row r="381">
      <x:c r="A381" s="654"/>
      <x:c r="B381" s="652"/>
      <x:c r="C381" s="652"/>
      <x:c r="D381" s="652"/>
      <x:c r="E381" s="652"/>
      <x:c r="F381" s="652"/>
      <x:c r="G381" s="652"/>
      <x:c r="H381" s="652"/>
    </x:row>
    <x:row r="382">
      <x:c r="A382" s="654"/>
      <x:c r="B382" s="652"/>
      <x:c r="C382" s="652"/>
      <x:c r="D382" s="652"/>
      <x:c r="E382" s="652"/>
      <x:c r="F382" s="652"/>
      <x:c r="G382" s="652"/>
      <x:c r="H382" s="652"/>
    </x:row>
    <x:row r="383">
      <x:c r="A383" s="654"/>
      <x:c r="B383" s="652"/>
      <x:c r="C383" s="652"/>
      <x:c r="D383" s="652"/>
      <x:c r="E383" s="652"/>
      <x:c r="F383" s="652"/>
      <x:c r="G383" s="652"/>
      <x:c r="H383" s="652"/>
    </x:row>
    <x:row r="384">
      <x:c r="A384" s="654"/>
      <x:c r="B384" s="652"/>
      <x:c r="C384" s="652"/>
      <x:c r="D384" s="652"/>
      <x:c r="E384" s="652"/>
      <x:c r="F384" s="652"/>
      <x:c r="G384" s="652"/>
      <x:c r="H384" s="652"/>
    </x:row>
    <x:row r="385">
      <x:c r="A385" s="654"/>
      <x:c r="B385" s="652"/>
      <x:c r="C385" s="652"/>
      <x:c r="D385" s="652"/>
      <x:c r="E385" s="652"/>
      <x:c r="F385" s="652"/>
      <x:c r="G385" s="652"/>
      <x:c r="H385" s="652"/>
    </x:row>
    <x:row r="386">
      <x:c r="A386" s="654"/>
      <x:c r="B386" s="652"/>
      <x:c r="C386" s="652"/>
      <x:c r="D386" s="652"/>
      <x:c r="E386" s="652"/>
      <x:c r="F386" s="652"/>
      <x:c r="G386" s="652"/>
      <x:c r="H386" s="652"/>
    </x:row>
    <x:row r="387">
      <x:c r="A387" s="654"/>
      <x:c r="B387" s="652"/>
      <x:c r="C387" s="652"/>
      <x:c r="D387" s="652"/>
      <x:c r="E387" s="652"/>
      <x:c r="F387" s="652"/>
      <x:c r="G387" s="652"/>
      <x:c r="H387" s="652"/>
    </x:row>
    <x:row r="388">
      <x:c r="A388" s="654"/>
      <x:c r="B388" s="652"/>
      <x:c r="C388" s="652"/>
      <x:c r="D388" s="652"/>
      <x:c r="E388" s="652"/>
      <x:c r="F388" s="652"/>
      <x:c r="G388" s="652"/>
      <x:c r="H388" s="652"/>
    </x:row>
    <x:row r="389">
      <x:c r="A389" s="654"/>
      <x:c r="B389" s="652"/>
      <x:c r="C389" s="652"/>
      <x:c r="D389" s="652"/>
      <x:c r="E389" s="652"/>
      <x:c r="F389" s="652"/>
      <x:c r="G389" s="652"/>
      <x:c r="H389" s="652"/>
    </x:row>
    <x:row r="390">
      <x:c r="A390" s="654"/>
      <x:c r="B390" s="652"/>
      <x:c r="C390" s="652"/>
      <x:c r="D390" s="652"/>
      <x:c r="E390" s="652"/>
      <x:c r="F390" s="652"/>
      <x:c r="G390" s="652"/>
      <x:c r="H390" s="652"/>
    </x:row>
    <x:row r="391">
      <x:c r="A391" s="654"/>
      <x:c r="B391" s="652"/>
      <x:c r="C391" s="652"/>
      <x:c r="D391" s="652"/>
      <x:c r="E391" s="652"/>
      <x:c r="F391" s="652"/>
      <x:c r="G391" s="652"/>
      <x:c r="H391" s="652"/>
    </x:row>
    <x:row r="392">
      <x:c r="A392" s="654"/>
      <x:c r="B392" s="652"/>
      <x:c r="C392" s="652"/>
      <x:c r="D392" s="652"/>
      <x:c r="E392" s="652"/>
      <x:c r="F392" s="652"/>
      <x:c r="G392" s="652"/>
      <x:c r="H392" s="652"/>
    </x:row>
    <x:row r="393">
      <x:c r="A393" s="654"/>
      <x:c r="B393" s="652"/>
      <x:c r="C393" s="652"/>
      <x:c r="D393" s="652"/>
      <x:c r="E393" s="652"/>
      <x:c r="F393" s="652"/>
      <x:c r="G393" s="652"/>
      <x:c r="H393" s="652"/>
    </x:row>
    <x:row r="394">
      <x:c r="A394" s="654"/>
      <x:c r="B394" s="652"/>
      <x:c r="C394" s="652"/>
      <x:c r="D394" s="652"/>
      <x:c r="E394" s="652"/>
      <x:c r="F394" s="652"/>
      <x:c r="G394" s="652"/>
      <x:c r="H394" s="652"/>
    </x:row>
    <x:row r="395">
      <x:c r="A395" s="654"/>
      <x:c r="B395" s="652"/>
      <x:c r="C395" s="652"/>
      <x:c r="D395" s="652"/>
      <x:c r="E395" s="652"/>
      <x:c r="F395" s="652"/>
      <x:c r="G395" s="652"/>
      <x:c r="H395" s="652"/>
    </x:row>
    <x:row r="396">
      <x:c r="A396" s="654"/>
      <x:c r="B396" s="652"/>
      <x:c r="C396" s="652"/>
      <x:c r="D396" s="652"/>
      <x:c r="E396" s="652"/>
      <x:c r="F396" s="652"/>
      <x:c r="G396" s="652"/>
      <x:c r="H396" s="652"/>
    </x:row>
    <x:row r="397">
      <x:c r="A397" s="654"/>
      <x:c r="B397" s="652"/>
      <x:c r="C397" s="652"/>
      <x:c r="D397" s="652"/>
      <x:c r="E397" s="652"/>
      <x:c r="F397" s="652"/>
      <x:c r="G397" s="652"/>
      <x:c r="H397" s="652"/>
    </x:row>
    <x:row r="398">
      <x:c r="A398" s="654"/>
      <x:c r="B398" s="652"/>
      <x:c r="C398" s="652"/>
      <x:c r="D398" s="652"/>
      <x:c r="E398" s="652"/>
      <x:c r="F398" s="652"/>
      <x:c r="G398" s="652"/>
      <x:c r="H398" s="652"/>
    </x:row>
    <x:row r="399">
      <x:c r="A399" s="654"/>
      <x:c r="B399" s="652"/>
      <x:c r="C399" s="652"/>
      <x:c r="D399" s="652"/>
      <x:c r="E399" s="652"/>
      <x:c r="F399" s="652"/>
      <x:c r="G399" s="652"/>
      <x:c r="H399" s="652"/>
    </x:row>
    <x:row r="400">
      <x:c r="A400" s="654"/>
      <x:c r="B400" s="652"/>
      <x:c r="C400" s="652"/>
      <x:c r="D400" s="652"/>
      <x:c r="E400" s="652"/>
      <x:c r="F400" s="652"/>
      <x:c r="G400" s="652"/>
      <x:c r="H400" s="652"/>
    </x:row>
    <x:row r="401">
      <x:c r="A401" s="654"/>
      <x:c r="B401" s="652"/>
      <x:c r="C401" s="652"/>
      <x:c r="D401" s="652"/>
      <x:c r="E401" s="652"/>
      <x:c r="F401" s="652"/>
      <x:c r="G401" s="652"/>
      <x:c r="H401" s="652"/>
    </x:row>
    <x:row r="402">
      <x:c r="A402" s="654"/>
      <x:c r="B402" s="652"/>
      <x:c r="C402" s="652"/>
      <x:c r="D402" s="652"/>
      <x:c r="E402" s="652"/>
      <x:c r="F402" s="652"/>
      <x:c r="G402" s="652"/>
      <x:c r="H402" s="652"/>
    </x:row>
    <x:row r="403">
      <x:c r="A403" s="654"/>
      <x:c r="B403" s="652"/>
      <x:c r="C403" s="652"/>
      <x:c r="D403" s="652"/>
      <x:c r="E403" s="652"/>
      <x:c r="F403" s="652"/>
      <x:c r="G403" s="652"/>
      <x:c r="H403" s="652"/>
    </x:row>
    <x:row r="404">
      <x:c r="A404" s="654"/>
      <x:c r="B404" s="652"/>
      <x:c r="C404" s="652"/>
      <x:c r="D404" s="652"/>
      <x:c r="E404" s="652"/>
      <x:c r="F404" s="652"/>
      <x:c r="G404" s="652"/>
      <x:c r="H404" s="652"/>
    </x:row>
    <x:row r="405">
      <x:c r="A405" s="654"/>
      <x:c r="B405" s="652"/>
      <x:c r="C405" s="652"/>
      <x:c r="D405" s="652"/>
      <x:c r="E405" s="652"/>
      <x:c r="F405" s="652"/>
      <x:c r="G405" s="652"/>
      <x:c r="H405" s="652"/>
    </x:row>
    <x:row r="406">
      <x:c r="A406" s="654"/>
      <x:c r="B406" s="652"/>
      <x:c r="C406" s="652"/>
      <x:c r="D406" s="652"/>
      <x:c r="E406" s="652"/>
      <x:c r="F406" s="652"/>
      <x:c r="G406" s="652"/>
      <x:c r="H406" s="652"/>
    </x:row>
    <x:row r="407">
      <x:c r="A407" s="654"/>
      <x:c r="B407" s="652"/>
      <x:c r="C407" s="652"/>
      <x:c r="D407" s="652"/>
      <x:c r="E407" s="652"/>
      <x:c r="F407" s="652"/>
      <x:c r="G407" s="652"/>
      <x:c r="H407" s="652"/>
    </x:row>
    <x:row r="408">
      <x:c r="A408" s="654"/>
      <x:c r="B408" s="652"/>
      <x:c r="C408" s="652"/>
      <x:c r="D408" s="652"/>
      <x:c r="E408" s="652"/>
      <x:c r="F408" s="652"/>
      <x:c r="G408" s="652"/>
      <x:c r="H408" s="652"/>
    </x:row>
    <x:row r="409">
      <x:c r="A409" s="654"/>
      <x:c r="B409" s="652"/>
      <x:c r="C409" s="652"/>
      <x:c r="D409" s="652"/>
      <x:c r="E409" s="652"/>
      <x:c r="F409" s="652"/>
      <x:c r="G409" s="652"/>
      <x:c r="H409" s="652"/>
    </x:row>
    <x:row r="410">
      <x:c r="A410" s="654"/>
      <x:c r="B410" s="652"/>
      <x:c r="C410" s="652"/>
      <x:c r="D410" s="652"/>
      <x:c r="E410" s="652"/>
      <x:c r="F410" s="652"/>
      <x:c r="G410" s="652"/>
      <x:c r="H410" s="652"/>
    </x:row>
    <x:row r="411">
      <x:c r="A411" s="654"/>
      <x:c r="B411" s="652"/>
      <x:c r="C411" s="652"/>
      <x:c r="D411" s="652"/>
      <x:c r="E411" s="652"/>
      <x:c r="F411" s="652"/>
      <x:c r="G411" s="652"/>
      <x:c r="H411" s="652"/>
    </x:row>
    <x:row r="412">
      <x:c r="A412" s="654"/>
      <x:c r="B412" s="652"/>
      <x:c r="C412" s="652"/>
      <x:c r="D412" s="652"/>
      <x:c r="E412" s="652"/>
      <x:c r="F412" s="652"/>
      <x:c r="G412" s="652"/>
      <x:c r="H412" s="652"/>
    </x:row>
    <x:row r="413">
      <x:c r="A413" s="654"/>
      <x:c r="B413" s="652"/>
      <x:c r="C413" s="652"/>
      <x:c r="D413" s="652"/>
      <x:c r="E413" s="652"/>
      <x:c r="F413" s="652"/>
      <x:c r="G413" s="652"/>
      <x:c r="H413" s="652"/>
    </x:row>
    <x:row r="414">
      <x:c r="A414" s="654"/>
      <x:c r="B414" s="652"/>
      <x:c r="C414" s="652"/>
      <x:c r="D414" s="652"/>
      <x:c r="E414" s="652"/>
      <x:c r="F414" s="652"/>
      <x:c r="G414" s="652"/>
      <x:c r="H414" s="652"/>
    </x:row>
    <x:row r="415">
      <x:c r="A415" s="654"/>
      <x:c r="B415" s="652"/>
      <x:c r="C415" s="652"/>
      <x:c r="D415" s="652"/>
      <x:c r="E415" s="652"/>
      <x:c r="F415" s="652"/>
      <x:c r="G415" s="652"/>
      <x:c r="H415" s="652"/>
    </x:row>
    <x:row r="416">
      <x:c r="A416" s="654"/>
      <x:c r="B416" s="652"/>
      <x:c r="C416" s="652"/>
      <x:c r="D416" s="652"/>
      <x:c r="E416" s="652"/>
      <x:c r="F416" s="652"/>
      <x:c r="G416" s="652"/>
      <x:c r="H416" s="652"/>
    </x:row>
    <x:row r="417">
      <x:c r="A417" s="654"/>
      <x:c r="B417" s="652"/>
      <x:c r="C417" s="652"/>
      <x:c r="D417" s="652"/>
      <x:c r="E417" s="652"/>
      <x:c r="F417" s="652"/>
      <x:c r="G417" s="652"/>
      <x:c r="H417" s="652"/>
    </x:row>
    <x:row r="418">
      <x:c r="A418" s="654"/>
      <x:c r="B418" s="652"/>
      <x:c r="C418" s="652"/>
      <x:c r="D418" s="652"/>
      <x:c r="E418" s="652"/>
      <x:c r="F418" s="652"/>
      <x:c r="G418" s="652"/>
      <x:c r="H418" s="652"/>
    </x:row>
    <x:row r="419">
      <x:c r="A419" s="654"/>
      <x:c r="B419" s="652"/>
      <x:c r="C419" s="652"/>
      <x:c r="D419" s="652"/>
      <x:c r="E419" s="652"/>
      <x:c r="F419" s="652"/>
      <x:c r="G419" s="652"/>
      <x:c r="H419" s="652"/>
    </x:row>
    <x:row r="420">
      <x:c r="A420" s="654"/>
      <x:c r="B420" s="652"/>
      <x:c r="C420" s="652"/>
      <x:c r="D420" s="652"/>
      <x:c r="E420" s="652"/>
      <x:c r="F420" s="652"/>
      <x:c r="G420" s="652"/>
      <x:c r="H420" s="652"/>
    </x:row>
    <x:row r="421">
      <x:c r="A421" s="654"/>
      <x:c r="B421" s="652"/>
      <x:c r="C421" s="652"/>
      <x:c r="D421" s="652"/>
      <x:c r="E421" s="652"/>
      <x:c r="F421" s="652"/>
      <x:c r="G421" s="652"/>
      <x:c r="H421" s="652"/>
    </x:row>
    <x:row r="422">
      <x:c r="A422" s="654"/>
      <x:c r="B422" s="652"/>
      <x:c r="C422" s="652"/>
      <x:c r="D422" s="652"/>
      <x:c r="E422" s="652"/>
      <x:c r="F422" s="652"/>
      <x:c r="G422" s="652"/>
      <x:c r="H422" s="652"/>
    </x:row>
    <x:row r="423">
      <x:c r="A423" s="654"/>
      <x:c r="B423" s="652"/>
      <x:c r="C423" s="652"/>
      <x:c r="D423" s="652"/>
      <x:c r="E423" s="652"/>
      <x:c r="F423" s="652"/>
      <x:c r="G423" s="652"/>
      <x:c r="H423" s="652"/>
    </x:row>
    <x:row r="424">
      <x:c r="A424" s="654"/>
      <x:c r="B424" s="652"/>
      <x:c r="C424" s="652"/>
      <x:c r="D424" s="652"/>
      <x:c r="E424" s="652"/>
      <x:c r="F424" s="652"/>
      <x:c r="G424" s="652"/>
      <x:c r="H424" s="652"/>
    </x:row>
    <x:row r="425">
      <x:c r="A425" s="654"/>
      <x:c r="B425" s="652"/>
      <x:c r="C425" s="652"/>
      <x:c r="D425" s="652"/>
      <x:c r="E425" s="652"/>
      <x:c r="F425" s="652"/>
      <x:c r="G425" s="652"/>
      <x:c r="H425" s="652"/>
    </x:row>
    <x:row r="426">
      <x:c r="A426" s="654"/>
      <x:c r="B426" s="652"/>
      <x:c r="C426" s="652"/>
      <x:c r="D426" s="652"/>
      <x:c r="E426" s="652"/>
      <x:c r="F426" s="652"/>
      <x:c r="G426" s="652"/>
      <x:c r="H426" s="652"/>
    </x:row>
    <x:row r="427">
      <x:c r="A427" s="654"/>
      <x:c r="B427" s="652"/>
      <x:c r="C427" s="652"/>
      <x:c r="D427" s="652"/>
      <x:c r="E427" s="652"/>
      <x:c r="F427" s="652"/>
      <x:c r="G427" s="652"/>
      <x:c r="H427" s="652"/>
    </x:row>
    <x:row r="428">
      <x:c r="A428" s="654"/>
      <x:c r="B428" s="652"/>
      <x:c r="C428" s="652"/>
      <x:c r="D428" s="652"/>
      <x:c r="E428" s="652"/>
      <x:c r="F428" s="652"/>
      <x:c r="G428" s="652"/>
      <x:c r="H428" s="652"/>
    </x:row>
    <x:row r="429">
      <x:c r="A429" s="654"/>
      <x:c r="B429" s="652"/>
      <x:c r="C429" s="652"/>
      <x:c r="D429" s="652"/>
      <x:c r="E429" s="652"/>
      <x:c r="F429" s="652"/>
      <x:c r="G429" s="652"/>
      <x:c r="H429" s="652"/>
    </x:row>
    <x:row r="430">
      <x:c r="A430" s="654"/>
      <x:c r="B430" s="652"/>
      <x:c r="C430" s="652"/>
      <x:c r="D430" s="652"/>
      <x:c r="E430" s="652"/>
      <x:c r="F430" s="652"/>
      <x:c r="G430" s="652"/>
      <x:c r="H430" s="652"/>
    </x:row>
    <x:row r="431">
      <x:c r="A431" s="654"/>
      <x:c r="B431" s="652"/>
      <x:c r="C431" s="652"/>
      <x:c r="D431" s="652"/>
      <x:c r="E431" s="652"/>
      <x:c r="F431" s="652"/>
      <x:c r="G431" s="652"/>
      <x:c r="H431" s="652"/>
    </x:row>
    <x:row r="432">
      <x:c r="A432" s="654"/>
      <x:c r="B432" s="652"/>
      <x:c r="C432" s="652"/>
      <x:c r="D432" s="652"/>
      <x:c r="E432" s="652"/>
      <x:c r="F432" s="652"/>
      <x:c r="G432" s="652"/>
      <x:c r="H432" s="652"/>
    </x:row>
    <x:row r="433">
      <x:c r="A433" s="654"/>
      <x:c r="B433" s="652"/>
      <x:c r="C433" s="652"/>
      <x:c r="D433" s="652"/>
      <x:c r="E433" s="652"/>
      <x:c r="F433" s="652"/>
      <x:c r="G433" s="652"/>
      <x:c r="H433" s="652"/>
    </x:row>
    <x:row r="434">
      <x:c r="A434" s="654"/>
      <x:c r="B434" s="652"/>
      <x:c r="C434" s="652"/>
      <x:c r="D434" s="652"/>
      <x:c r="E434" s="652"/>
      <x:c r="F434" s="652"/>
      <x:c r="G434" s="652"/>
      <x:c r="H434" s="652"/>
    </x:row>
    <x:row r="435">
      <x:c r="A435" s="654"/>
      <x:c r="B435" s="652"/>
      <x:c r="C435" s="652"/>
      <x:c r="D435" s="652"/>
      <x:c r="E435" s="652"/>
      <x:c r="F435" s="652"/>
      <x:c r="G435" s="652"/>
      <x:c r="H435" s="652"/>
    </x:row>
    <x:row r="436">
      <x:c r="A436" s="654"/>
      <x:c r="B436" s="652"/>
      <x:c r="C436" s="652"/>
      <x:c r="D436" s="652"/>
      <x:c r="E436" s="652"/>
      <x:c r="F436" s="652"/>
      <x:c r="G436" s="652"/>
      <x:c r="H436" s="652"/>
    </x:row>
    <x:row r="437">
      <x:c r="A437" s="654"/>
      <x:c r="B437" s="652"/>
      <x:c r="C437" s="652"/>
      <x:c r="D437" s="652"/>
      <x:c r="E437" s="652"/>
      <x:c r="F437" s="652"/>
      <x:c r="G437" s="652"/>
      <x:c r="H437" s="652"/>
    </x:row>
    <x:row r="438">
      <x:c r="A438" s="654"/>
      <x:c r="B438" s="652"/>
      <x:c r="C438" s="652"/>
      <x:c r="D438" s="652"/>
      <x:c r="E438" s="652"/>
      <x:c r="F438" s="652"/>
      <x:c r="G438" s="652"/>
      <x:c r="H438" s="652"/>
    </x:row>
    <x:row r="439">
      <x:c r="A439" s="654"/>
      <x:c r="B439" s="652"/>
      <x:c r="C439" s="652"/>
      <x:c r="D439" s="652"/>
      <x:c r="E439" s="652"/>
      <x:c r="F439" s="652"/>
      <x:c r="G439" s="652"/>
      <x:c r="H439" s="652"/>
    </x:row>
    <x:row r="440">
      <x:c r="A440" s="654"/>
      <x:c r="B440" s="652"/>
      <x:c r="C440" s="652"/>
      <x:c r="D440" s="652"/>
      <x:c r="E440" s="652"/>
      <x:c r="F440" s="652"/>
      <x:c r="G440" s="652"/>
      <x:c r="H440" s="652"/>
    </x:row>
    <x:row r="441">
      <x:c r="A441" s="654"/>
      <x:c r="B441" s="652"/>
      <x:c r="C441" s="652"/>
      <x:c r="D441" s="652"/>
      <x:c r="E441" s="652"/>
      <x:c r="F441" s="652"/>
      <x:c r="G441" s="652"/>
      <x:c r="H441" s="652"/>
    </x:row>
    <x:row r="442">
      <x:c r="A442" s="654"/>
      <x:c r="B442" s="652"/>
      <x:c r="C442" s="652"/>
      <x:c r="D442" s="652"/>
      <x:c r="E442" s="652"/>
      <x:c r="F442" s="652"/>
      <x:c r="G442" s="652"/>
      <x:c r="H442" s="652"/>
    </x:row>
    <x:row r="443">
      <x:c r="A443" s="654"/>
      <x:c r="B443" s="652"/>
      <x:c r="C443" s="652"/>
      <x:c r="D443" s="652"/>
      <x:c r="E443" s="652"/>
      <x:c r="F443" s="652"/>
      <x:c r="G443" s="652"/>
      <x:c r="H443" s="652"/>
    </x:row>
    <x:row r="444">
      <x:c r="A444" s="654"/>
      <x:c r="B444" s="652"/>
      <x:c r="C444" s="652"/>
      <x:c r="D444" s="652"/>
      <x:c r="E444" s="652"/>
      <x:c r="F444" s="652"/>
      <x:c r="G444" s="652"/>
      <x:c r="H444" s="652"/>
    </x:row>
    <x:row r="445">
      <x:c r="A445" s="654"/>
      <x:c r="B445" s="652"/>
      <x:c r="C445" s="652"/>
      <x:c r="D445" s="652"/>
      <x:c r="E445" s="652"/>
      <x:c r="F445" s="652"/>
      <x:c r="G445" s="652"/>
      <x:c r="H445" s="652"/>
    </x:row>
    <x:row r="446">
      <x:c r="A446" s="654"/>
      <x:c r="B446" s="652"/>
      <x:c r="C446" s="652"/>
      <x:c r="D446" s="652"/>
      <x:c r="E446" s="652"/>
      <x:c r="F446" s="652"/>
      <x:c r="G446" s="652"/>
      <x:c r="H446" s="652"/>
    </x:row>
    <x:row r="447">
      <x:c r="A447" s="654"/>
      <x:c r="B447" s="652"/>
      <x:c r="C447" s="652"/>
      <x:c r="D447" s="652"/>
      <x:c r="E447" s="652"/>
      <x:c r="F447" s="652"/>
      <x:c r="G447" s="652"/>
      <x:c r="H447" s="652"/>
    </x:row>
    <x:row r="448">
      <x:c r="A448" s="654"/>
      <x:c r="B448" s="652"/>
      <x:c r="C448" s="652"/>
      <x:c r="D448" s="652"/>
      <x:c r="E448" s="652"/>
      <x:c r="F448" s="652"/>
      <x:c r="G448" s="652"/>
      <x:c r="H448" s="652"/>
    </x:row>
    <x:row r="449">
      <x:c r="A449" s="654"/>
      <x:c r="B449" s="652"/>
      <x:c r="C449" s="652"/>
      <x:c r="D449" s="652"/>
      <x:c r="E449" s="652"/>
      <x:c r="F449" s="652"/>
      <x:c r="G449" s="652"/>
      <x:c r="H449" s="652"/>
    </x:row>
    <x:row r="450">
      <x:c r="A450" s="654"/>
      <x:c r="B450" s="652"/>
      <x:c r="C450" s="652"/>
      <x:c r="D450" s="652"/>
      <x:c r="E450" s="652"/>
      <x:c r="F450" s="652"/>
      <x:c r="G450" s="652"/>
      <x:c r="H450" s="652"/>
    </x:row>
    <x:row r="451">
      <x:c r="A451" s="654"/>
      <x:c r="B451" s="652"/>
      <x:c r="C451" s="652"/>
      <x:c r="D451" s="652"/>
      <x:c r="E451" s="652"/>
      <x:c r="F451" s="652"/>
      <x:c r="G451" s="652"/>
      <x:c r="H451" s="652"/>
    </x:row>
    <x:row r="452">
      <x:c r="A452" s="654"/>
      <x:c r="B452" s="652"/>
      <x:c r="C452" s="652"/>
      <x:c r="D452" s="652"/>
      <x:c r="E452" s="652"/>
      <x:c r="F452" s="652"/>
      <x:c r="G452" s="652"/>
      <x:c r="H452" s="652"/>
    </x:row>
    <x:row r="453">
      <x:c r="A453" s="654"/>
      <x:c r="B453" s="652"/>
      <x:c r="C453" s="652"/>
      <x:c r="D453" s="652"/>
      <x:c r="E453" s="652"/>
      <x:c r="F453" s="652"/>
      <x:c r="G453" s="652"/>
      <x:c r="H453" s="652"/>
    </x:row>
    <x:row r="454">
      <x:c r="A454" s="654"/>
      <x:c r="B454" s="652"/>
      <x:c r="C454" s="652"/>
      <x:c r="D454" s="652"/>
      <x:c r="E454" s="652"/>
      <x:c r="F454" s="652"/>
      <x:c r="G454" s="652"/>
      <x:c r="H454" s="652"/>
    </x:row>
    <x:row r="455">
      <x:c r="A455" s="654"/>
      <x:c r="B455" s="652"/>
      <x:c r="C455" s="652"/>
      <x:c r="D455" s="652"/>
      <x:c r="E455" s="652"/>
      <x:c r="F455" s="652"/>
      <x:c r="G455" s="652"/>
      <x:c r="H455" s="652"/>
    </x:row>
    <x:row r="456">
      <x:c r="A456" s="654"/>
      <x:c r="B456" s="652"/>
      <x:c r="C456" s="652"/>
      <x:c r="D456" s="652"/>
      <x:c r="E456" s="652"/>
      <x:c r="F456" s="652"/>
      <x:c r="G456" s="652"/>
      <x:c r="H456" s="652"/>
    </x:row>
    <x:row r="457">
      <x:c r="A457" s="654"/>
      <x:c r="B457" s="652"/>
      <x:c r="C457" s="652"/>
      <x:c r="D457" s="652"/>
      <x:c r="E457" s="652"/>
      <x:c r="F457" s="652"/>
      <x:c r="G457" s="652"/>
      <x:c r="H457" s="652"/>
    </x:row>
    <x:row r="458">
      <x:c r="A458" s="654"/>
      <x:c r="B458" s="652"/>
      <x:c r="C458" s="652"/>
      <x:c r="D458" s="652"/>
      <x:c r="E458" s="652"/>
      <x:c r="F458" s="652"/>
      <x:c r="G458" s="652"/>
      <x:c r="H458" s="652"/>
    </x:row>
    <x:row r="459">
      <x:c r="A459" s="654"/>
      <x:c r="B459" s="652"/>
      <x:c r="C459" s="652"/>
      <x:c r="D459" s="652"/>
      <x:c r="E459" s="652"/>
      <x:c r="F459" s="652"/>
      <x:c r="G459" s="652"/>
      <x:c r="H459" s="652"/>
    </x:row>
    <x:row r="460">
      <x:c r="A460" s="654"/>
      <x:c r="B460" s="652"/>
      <x:c r="C460" s="652"/>
      <x:c r="D460" s="652"/>
      <x:c r="E460" s="652"/>
      <x:c r="F460" s="652"/>
      <x:c r="G460" s="652"/>
      <x:c r="H460" s="652"/>
    </x:row>
    <x:row r="461">
      <x:c r="A461" s="654"/>
      <x:c r="B461" s="652"/>
      <x:c r="C461" s="652"/>
      <x:c r="D461" s="652"/>
      <x:c r="E461" s="652"/>
      <x:c r="F461" s="652"/>
      <x:c r="G461" s="652"/>
      <x:c r="H461" s="652"/>
    </x:row>
    <x:row r="462">
      <x:c r="A462" s="654"/>
      <x:c r="B462" s="652"/>
      <x:c r="C462" s="652"/>
      <x:c r="D462" s="652"/>
      <x:c r="E462" s="652"/>
      <x:c r="F462" s="652"/>
      <x:c r="G462" s="652"/>
      <x:c r="H462" s="652"/>
    </x:row>
    <x:row r="463">
      <x:c r="A463" s="654"/>
      <x:c r="B463" s="652"/>
      <x:c r="C463" s="652"/>
      <x:c r="D463" s="652"/>
      <x:c r="E463" s="652"/>
      <x:c r="F463" s="652"/>
      <x:c r="G463" s="652"/>
      <x:c r="H463" s="652"/>
    </x:row>
    <x:row r="464">
      <x:c r="A464" s="654"/>
      <x:c r="B464" s="652"/>
      <x:c r="C464" s="652"/>
      <x:c r="D464" s="652"/>
      <x:c r="E464" s="652"/>
      <x:c r="F464" s="652"/>
      <x:c r="G464" s="652"/>
      <x:c r="H464" s="652"/>
    </x:row>
    <x:row r="465">
      <x:c r="A465" s="654"/>
      <x:c r="B465" s="652"/>
      <x:c r="C465" s="652"/>
      <x:c r="D465" s="652"/>
      <x:c r="E465" s="652"/>
      <x:c r="F465" s="652"/>
      <x:c r="G465" s="652"/>
      <x:c r="H465" s="652"/>
    </x:row>
    <x:row r="466">
      <x:c r="A466" s="654"/>
      <x:c r="B466" s="652"/>
      <x:c r="C466" s="652"/>
      <x:c r="D466" s="652"/>
      <x:c r="E466" s="652"/>
      <x:c r="F466" s="652"/>
      <x:c r="G466" s="652"/>
      <x:c r="H466" s="652"/>
    </x:row>
    <x:row r="467">
      <x:c r="A467" s="654"/>
      <x:c r="B467" s="652"/>
      <x:c r="C467" s="652"/>
      <x:c r="D467" s="652"/>
      <x:c r="E467" s="652"/>
      <x:c r="F467" s="652"/>
      <x:c r="G467" s="652"/>
      <x:c r="H467" s="652"/>
    </x:row>
    <x:row r="468">
      <x:c r="A468" s="654"/>
      <x:c r="B468" s="652"/>
      <x:c r="C468" s="652"/>
      <x:c r="D468" s="652"/>
      <x:c r="E468" s="652"/>
      <x:c r="F468" s="652"/>
      <x:c r="G468" s="652"/>
      <x:c r="H468" s="652"/>
    </x:row>
    <x:row r="469">
      <x:c r="A469" s="654"/>
      <x:c r="B469" s="652"/>
      <x:c r="C469" s="652"/>
      <x:c r="D469" s="652"/>
      <x:c r="E469" s="652"/>
      <x:c r="F469" s="652"/>
      <x:c r="G469" s="652"/>
      <x:c r="H469" s="652"/>
    </x:row>
    <x:row r="470">
      <x:c r="A470" s="654"/>
      <x:c r="B470" s="652"/>
      <x:c r="C470" s="652"/>
      <x:c r="D470" s="652"/>
      <x:c r="E470" s="652"/>
      <x:c r="F470" s="652"/>
      <x:c r="G470" s="652"/>
      <x:c r="H470" s="652"/>
    </x:row>
    <x:row r="471">
      <x:c r="A471" s="654"/>
      <x:c r="B471" s="652"/>
      <x:c r="C471" s="652"/>
      <x:c r="D471" s="652"/>
      <x:c r="E471" s="652"/>
      <x:c r="F471" s="652"/>
      <x:c r="G471" s="652"/>
      <x:c r="H471" s="652"/>
    </x:row>
    <x:row r="472">
      <x:c r="A472" s="654"/>
      <x:c r="B472" s="652"/>
      <x:c r="C472" s="652"/>
      <x:c r="D472" s="652"/>
      <x:c r="E472" s="652"/>
      <x:c r="F472" s="652"/>
      <x:c r="G472" s="652"/>
      <x:c r="H472" s="652"/>
    </x:row>
    <x:row r="473">
      <x:c r="A473" s="654"/>
      <x:c r="B473" s="652"/>
      <x:c r="C473" s="652"/>
      <x:c r="D473" s="652"/>
      <x:c r="E473" s="652"/>
      <x:c r="F473" s="652"/>
      <x:c r="G473" s="652"/>
      <x:c r="H473" s="652"/>
    </x:row>
    <x:row r="474">
      <x:c r="A474" s="654"/>
      <x:c r="B474" s="652"/>
      <x:c r="C474" s="652"/>
      <x:c r="D474" s="652"/>
      <x:c r="E474" s="652"/>
      <x:c r="F474" s="652"/>
      <x:c r="G474" s="652"/>
      <x:c r="H474" s="652"/>
    </x:row>
    <x:row r="475">
      <x:c r="A475" s="654"/>
      <x:c r="B475" s="652"/>
      <x:c r="C475" s="652"/>
      <x:c r="D475" s="652"/>
      <x:c r="E475" s="652"/>
      <x:c r="F475" s="652"/>
      <x:c r="G475" s="652"/>
      <x:c r="H475" s="652"/>
    </x:row>
    <x:row r="476">
      <x:c r="A476" s="654"/>
      <x:c r="B476" s="652"/>
      <x:c r="C476" s="652"/>
      <x:c r="D476" s="652"/>
      <x:c r="E476" s="652"/>
      <x:c r="F476" s="652"/>
      <x:c r="G476" s="652"/>
      <x:c r="H476" s="652"/>
    </x:row>
    <x:row r="477">
      <x:c r="A477" s="654"/>
      <x:c r="B477" s="652"/>
      <x:c r="C477" s="652"/>
      <x:c r="D477" s="652"/>
      <x:c r="E477" s="652"/>
      <x:c r="F477" s="652"/>
      <x:c r="G477" s="652"/>
      <x:c r="H477" s="652"/>
    </x:row>
    <x:row r="478">
      <x:c r="A478" s="654"/>
      <x:c r="B478" s="652"/>
      <x:c r="C478" s="652"/>
      <x:c r="D478" s="652"/>
      <x:c r="E478" s="652"/>
      <x:c r="F478" s="652"/>
      <x:c r="G478" s="652"/>
      <x:c r="H478" s="652"/>
    </x:row>
    <x:row r="479">
      <x:c r="A479" s="654"/>
      <x:c r="B479" s="652"/>
      <x:c r="C479" s="652"/>
      <x:c r="D479" s="652"/>
      <x:c r="E479" s="652"/>
      <x:c r="F479" s="652"/>
      <x:c r="G479" s="652"/>
      <x:c r="H479" s="652"/>
    </x:row>
    <x:row r="480">
      <x:c r="A480" s="654"/>
      <x:c r="B480" s="652"/>
      <x:c r="C480" s="652"/>
      <x:c r="D480" s="652"/>
      <x:c r="E480" s="652"/>
      <x:c r="F480" s="652"/>
      <x:c r="G480" s="652"/>
      <x:c r="H480" s="652"/>
    </x:row>
    <x:row r="481">
      <x:c r="A481" s="654"/>
      <x:c r="B481" s="652"/>
      <x:c r="C481" s="652"/>
      <x:c r="D481" s="652"/>
      <x:c r="E481" s="652"/>
      <x:c r="F481" s="652"/>
      <x:c r="G481" s="652"/>
      <x:c r="H481" s="652"/>
    </x:row>
    <x:row r="482">
      <x:c r="A482" s="654"/>
      <x:c r="B482" s="652"/>
      <x:c r="C482" s="652"/>
      <x:c r="D482" s="652"/>
      <x:c r="E482" s="652"/>
      <x:c r="F482" s="652"/>
      <x:c r="G482" s="652"/>
      <x:c r="H482" s="652"/>
    </x:row>
    <x:row r="483">
      <x:c r="A483" s="654"/>
      <x:c r="B483" s="652"/>
      <x:c r="C483" s="652"/>
      <x:c r="D483" s="652"/>
      <x:c r="E483" s="652"/>
      <x:c r="F483" s="652"/>
      <x:c r="G483" s="652"/>
      <x:c r="H483" s="652"/>
    </x:row>
    <x:row r="484">
      <x:c r="A484" s="654"/>
      <x:c r="B484" s="652"/>
      <x:c r="C484" s="652"/>
      <x:c r="D484" s="652"/>
      <x:c r="E484" s="652"/>
      <x:c r="F484" s="652"/>
      <x:c r="G484" s="652"/>
      <x:c r="H484" s="652"/>
    </x:row>
    <x:row r="485">
      <x:c r="A485" s="654"/>
      <x:c r="B485" s="652"/>
      <x:c r="C485" s="652"/>
      <x:c r="D485" s="652"/>
      <x:c r="E485" s="652"/>
      <x:c r="F485" s="652"/>
      <x:c r="G485" s="652"/>
      <x:c r="H485" s="652"/>
    </x:row>
    <x:row r="486">
      <x:c r="A486" s="654"/>
      <x:c r="B486" s="652"/>
      <x:c r="C486" s="652"/>
      <x:c r="D486" s="652"/>
      <x:c r="E486" s="652"/>
      <x:c r="F486" s="652"/>
      <x:c r="G486" s="652"/>
      <x:c r="H486" s="652"/>
    </x:row>
    <x:row r="487">
      <x:c r="A487" s="654"/>
      <x:c r="B487" s="652"/>
      <x:c r="C487" s="652"/>
      <x:c r="D487" s="652"/>
      <x:c r="E487" s="652"/>
      <x:c r="F487" s="652"/>
      <x:c r="G487" s="652"/>
      <x:c r="H487" s="652"/>
    </x:row>
    <x:row r="488">
      <x:c r="A488" s="654"/>
      <x:c r="B488" s="652"/>
      <x:c r="C488" s="652"/>
      <x:c r="D488" s="652"/>
      <x:c r="E488" s="652"/>
      <x:c r="F488" s="652"/>
      <x:c r="G488" s="652"/>
      <x:c r="H488" s="652"/>
    </x:row>
    <x:row r="489">
      <x:c r="A489" s="654"/>
      <x:c r="B489" s="652"/>
      <x:c r="C489" s="652"/>
      <x:c r="D489" s="652"/>
      <x:c r="E489" s="652"/>
      <x:c r="F489" s="652"/>
      <x:c r="G489" s="652"/>
      <x:c r="H489" s="652"/>
    </x:row>
    <x:row r="490">
      <x:c r="A490" s="654"/>
      <x:c r="B490" s="652"/>
      <x:c r="C490" s="652"/>
      <x:c r="D490" s="652"/>
      <x:c r="E490" s="652"/>
      <x:c r="F490" s="652"/>
      <x:c r="G490" s="652"/>
      <x:c r="H490" s="652"/>
    </x:row>
    <x:row r="491">
      <x:c r="A491" s="654"/>
      <x:c r="B491" s="652"/>
      <x:c r="C491" s="652"/>
      <x:c r="D491" s="652"/>
      <x:c r="E491" s="652"/>
      <x:c r="F491" s="652"/>
      <x:c r="G491" s="652"/>
      <x:c r="H491" s="652"/>
    </x:row>
    <x:row r="492">
      <x:c r="A492" s="654"/>
      <x:c r="B492" s="652"/>
      <x:c r="C492" s="652"/>
      <x:c r="D492" s="652"/>
      <x:c r="E492" s="652"/>
      <x:c r="F492" s="652"/>
      <x:c r="G492" s="652"/>
      <x:c r="H492" s="652"/>
    </x:row>
    <x:row r="493">
      <x:c r="A493" s="654"/>
      <x:c r="B493" s="652"/>
      <x:c r="C493" s="652"/>
      <x:c r="D493" s="652"/>
      <x:c r="E493" s="652"/>
      <x:c r="F493" s="652"/>
      <x:c r="G493" s="652"/>
      <x:c r="H493" s="652"/>
    </x:row>
    <x:row r="494">
      <x:c r="A494" s="654"/>
      <x:c r="B494" s="652"/>
      <x:c r="C494" s="652"/>
      <x:c r="D494" s="652"/>
      <x:c r="E494" s="652"/>
      <x:c r="F494" s="652"/>
      <x:c r="G494" s="652"/>
      <x:c r="H494" s="652"/>
    </x:row>
    <x:row r="495">
      <x:c r="A495" s="654"/>
      <x:c r="B495" s="652"/>
      <x:c r="C495" s="652"/>
      <x:c r="D495" s="652"/>
      <x:c r="E495" s="652"/>
      <x:c r="F495" s="652"/>
      <x:c r="G495" s="652"/>
      <x:c r="H495" s="652"/>
    </x:row>
    <x:row r="496">
      <x:c r="A496" s="654"/>
      <x:c r="B496" s="652"/>
      <x:c r="C496" s="652"/>
      <x:c r="D496" s="652"/>
      <x:c r="E496" s="652"/>
      <x:c r="F496" s="652"/>
      <x:c r="G496" s="652"/>
      <x:c r="H496" s="652"/>
    </x:row>
    <x:row r="497">
      <x:c r="A497" s="654"/>
      <x:c r="B497" s="652"/>
      <x:c r="C497" s="652"/>
      <x:c r="D497" s="652"/>
      <x:c r="E497" s="652"/>
      <x:c r="F497" s="652"/>
      <x:c r="G497" s="652"/>
      <x:c r="H497" s="652"/>
    </x:row>
    <x:row r="498">
      <x:c r="A498" s="654"/>
      <x:c r="B498" s="652"/>
      <x:c r="C498" s="652"/>
      <x:c r="D498" s="652"/>
      <x:c r="E498" s="652"/>
      <x:c r="F498" s="652"/>
      <x:c r="G498" s="652"/>
      <x:c r="H498" s="652"/>
    </x:row>
    <x:row r="499">
      <x:c r="A499" s="654"/>
      <x:c r="B499" s="652"/>
      <x:c r="C499" s="652"/>
      <x:c r="D499" s="652"/>
      <x:c r="E499" s="652"/>
      <x:c r="F499" s="652"/>
      <x:c r="G499" s="652"/>
      <x:c r="H499" s="652"/>
    </x:row>
    <x:row r="500">
      <x:c r="A500" s="654"/>
      <x:c r="B500" s="652"/>
      <x:c r="C500" s="652"/>
      <x:c r="D500" s="652"/>
      <x:c r="E500" s="652"/>
      <x:c r="F500" s="652"/>
      <x:c r="G500" s="652"/>
      <x:c r="H500" s="652"/>
    </x:row>
    <x:row r="501">
      <x:c r="A501" s="654"/>
      <x:c r="B501" s="652"/>
      <x:c r="C501" s="652"/>
      <x:c r="D501" s="652"/>
      <x:c r="E501" s="652"/>
      <x:c r="F501" s="652"/>
      <x:c r="G501" s="652"/>
      <x:c r="H501" s="652"/>
    </x:row>
    <x:row r="502">
      <x:c r="A502" s="654"/>
      <x:c r="B502" s="652"/>
      <x:c r="C502" s="652"/>
      <x:c r="D502" s="652"/>
      <x:c r="E502" s="652"/>
      <x:c r="F502" s="652"/>
      <x:c r="G502" s="652"/>
      <x:c r="H502" s="652"/>
    </x:row>
    <x:row r="503">
      <x:c r="A503" s="654"/>
      <x:c r="B503" s="652"/>
      <x:c r="C503" s="652"/>
      <x:c r="D503" s="652"/>
      <x:c r="E503" s="652"/>
      <x:c r="F503" s="652"/>
      <x:c r="G503" s="652"/>
      <x:c r="H503" s="652"/>
    </x:row>
    <x:row r="504">
      <x:c r="A504" s="654"/>
      <x:c r="B504" s="652"/>
      <x:c r="C504" s="652"/>
      <x:c r="D504" s="652"/>
      <x:c r="E504" s="652"/>
      <x:c r="F504" s="652"/>
      <x:c r="G504" s="652"/>
      <x:c r="H504" s="652"/>
    </x:row>
    <x:row r="505">
      <x:c r="A505" s="654"/>
      <x:c r="B505" s="652"/>
      <x:c r="C505" s="652"/>
      <x:c r="D505" s="652"/>
      <x:c r="E505" s="652"/>
      <x:c r="F505" s="652"/>
      <x:c r="G505" s="652"/>
      <x:c r="H505" s="652"/>
    </x:row>
    <x:row r="506">
      <x:c r="A506" s="654"/>
      <x:c r="B506" s="652"/>
      <x:c r="C506" s="652"/>
      <x:c r="D506" s="652"/>
      <x:c r="E506" s="652"/>
      <x:c r="F506" s="652"/>
      <x:c r="G506" s="652"/>
      <x:c r="H506" s="652"/>
    </x:row>
    <x:row r="507">
      <x:c r="A507" s="654"/>
      <x:c r="B507" s="652"/>
      <x:c r="C507" s="652"/>
      <x:c r="D507" s="652"/>
      <x:c r="E507" s="652"/>
      <x:c r="F507" s="652"/>
      <x:c r="G507" s="652"/>
      <x:c r="H507" s="652"/>
    </x:row>
    <x:row r="508">
      <x:c r="A508" s="654"/>
      <x:c r="B508" s="652"/>
      <x:c r="C508" s="652"/>
      <x:c r="D508" s="652"/>
      <x:c r="E508" s="652"/>
      <x:c r="F508" s="652"/>
      <x:c r="G508" s="652"/>
      <x:c r="H508" s="652"/>
    </x:row>
    <x:row r="509">
      <x:c r="A509" s="654"/>
      <x:c r="B509" s="652"/>
      <x:c r="C509" s="652"/>
      <x:c r="D509" s="652"/>
      <x:c r="E509" s="652"/>
      <x:c r="F509" s="652"/>
      <x:c r="G509" s="652"/>
      <x:c r="H509" s="652"/>
    </x:row>
    <x:row r="510">
      <x:c r="A510" s="654"/>
      <x:c r="B510" s="652"/>
      <x:c r="C510" s="652"/>
      <x:c r="D510" s="652"/>
      <x:c r="E510" s="652"/>
      <x:c r="F510" s="652"/>
      <x:c r="G510" s="652"/>
      <x:c r="H510" s="652"/>
    </x:row>
    <x:row r="511">
      <x:c r="A511" s="654"/>
      <x:c r="B511" s="652"/>
      <x:c r="C511" s="652"/>
      <x:c r="D511" s="652"/>
      <x:c r="E511" s="652"/>
      <x:c r="F511" s="652"/>
      <x:c r="G511" s="652"/>
      <x:c r="H511" s="652"/>
    </x:row>
    <x:row r="512">
      <x:c r="A512" s="654"/>
      <x:c r="B512" s="652"/>
      <x:c r="C512" s="652"/>
      <x:c r="D512" s="652"/>
      <x:c r="E512" s="652"/>
      <x:c r="F512" s="652"/>
      <x:c r="G512" s="652"/>
      <x:c r="H512" s="652"/>
    </x:row>
    <x:row r="513">
      <x:c r="A513" s="654"/>
      <x:c r="B513" s="652"/>
      <x:c r="C513" s="652"/>
      <x:c r="D513" s="652"/>
      <x:c r="E513" s="652"/>
      <x:c r="F513" s="652"/>
      <x:c r="G513" s="652"/>
      <x:c r="H513" s="652"/>
    </x:row>
    <x:row r="514">
      <x:c r="A514" s="654"/>
      <x:c r="B514" s="652"/>
      <x:c r="C514" s="652"/>
      <x:c r="D514" s="652"/>
      <x:c r="E514" s="652"/>
      <x:c r="F514" s="652"/>
      <x:c r="G514" s="652"/>
      <x:c r="H514" s="652"/>
    </x:row>
    <x:row r="515">
      <x:c r="A515" s="654"/>
      <x:c r="B515" s="652"/>
      <x:c r="C515" s="652"/>
      <x:c r="D515" s="652"/>
      <x:c r="E515" s="652"/>
      <x:c r="F515" s="652"/>
      <x:c r="G515" s="652"/>
      <x:c r="H515" s="652"/>
    </x:row>
    <x:row r="516">
      <x:c r="A516" s="654"/>
      <x:c r="B516" s="652"/>
      <x:c r="C516" s="652"/>
      <x:c r="D516" s="652"/>
      <x:c r="E516" s="652"/>
      <x:c r="F516" s="652"/>
      <x:c r="G516" s="652"/>
      <x:c r="H516" s="652"/>
    </x:row>
    <x:row r="517">
      <x:c r="A517" s="654"/>
      <x:c r="B517" s="652"/>
      <x:c r="C517" s="652"/>
      <x:c r="D517" s="652"/>
      <x:c r="E517" s="652"/>
      <x:c r="F517" s="652"/>
      <x:c r="G517" s="652"/>
      <x:c r="H517" s="652"/>
    </x:row>
    <x:row r="518">
      <x:c r="A518" s="654"/>
      <x:c r="B518" s="652"/>
      <x:c r="C518" s="652"/>
      <x:c r="D518" s="652"/>
      <x:c r="E518" s="652"/>
      <x:c r="F518" s="652"/>
      <x:c r="G518" s="652"/>
      <x:c r="H518" s="652"/>
    </x:row>
    <x:row r="519">
      <x:c r="A519" s="654"/>
      <x:c r="B519" s="652"/>
      <x:c r="C519" s="652"/>
      <x:c r="D519" s="652"/>
      <x:c r="E519" s="652"/>
      <x:c r="F519" s="652"/>
      <x:c r="G519" s="652"/>
      <x:c r="H519" s="652"/>
    </x:row>
    <x:row r="520">
      <x:c r="A520" s="654"/>
      <x:c r="B520" s="652"/>
      <x:c r="C520" s="652"/>
      <x:c r="D520" s="652"/>
      <x:c r="E520" s="652"/>
      <x:c r="F520" s="652"/>
      <x:c r="G520" s="652"/>
      <x:c r="H520" s="652"/>
    </x:row>
    <x:row r="521">
      <x:c r="A521" s="654"/>
      <x:c r="B521" s="652"/>
      <x:c r="C521" s="652"/>
      <x:c r="D521" s="652"/>
      <x:c r="E521" s="652"/>
      <x:c r="F521" s="652"/>
      <x:c r="G521" s="652"/>
      <x:c r="H521" s="652"/>
    </x:row>
    <x:row r="522">
      <x:c r="A522" s="654"/>
      <x:c r="B522" s="652"/>
      <x:c r="C522" s="652"/>
      <x:c r="D522" s="652"/>
      <x:c r="E522" s="652"/>
      <x:c r="F522" s="652"/>
      <x:c r="G522" s="652"/>
      <x:c r="H522" s="652"/>
    </x:row>
    <x:row r="523">
      <x:c r="A523" s="654"/>
      <x:c r="B523" s="652"/>
      <x:c r="C523" s="652"/>
      <x:c r="D523" s="652"/>
      <x:c r="E523" s="652"/>
      <x:c r="F523" s="652"/>
      <x:c r="G523" s="652"/>
      <x:c r="H523" s="652"/>
    </x:row>
    <x:row r="524">
      <x:c r="A524" s="654"/>
      <x:c r="B524" s="652"/>
      <x:c r="C524" s="652"/>
      <x:c r="D524" s="652"/>
      <x:c r="E524" s="652"/>
      <x:c r="F524" s="652"/>
      <x:c r="G524" s="652"/>
      <x:c r="H524" s="652"/>
    </x:row>
    <x:row r="525">
      <x:c r="A525" s="654"/>
      <x:c r="B525" s="652"/>
      <x:c r="C525" s="652"/>
      <x:c r="D525" s="652"/>
      <x:c r="E525" s="652"/>
      <x:c r="F525" s="652"/>
      <x:c r="G525" s="652"/>
      <x:c r="H525" s="652"/>
    </x:row>
    <x:row r="526">
      <x:c r="A526" s="654"/>
      <x:c r="B526" s="652"/>
      <x:c r="C526" s="652"/>
      <x:c r="D526" s="652"/>
      <x:c r="E526" s="652"/>
      <x:c r="F526" s="652"/>
      <x:c r="G526" s="652"/>
      <x:c r="H526" s="652"/>
    </x:row>
    <x:row r="527">
      <x:c r="A527" s="654"/>
      <x:c r="B527" s="652"/>
      <x:c r="C527" s="652"/>
      <x:c r="D527" s="652"/>
      <x:c r="E527" s="652"/>
      <x:c r="F527" s="652"/>
      <x:c r="G527" s="652"/>
      <x:c r="H527" s="652"/>
    </x:row>
    <x:row r="528">
      <x:c r="A528" s="654"/>
      <x:c r="B528" s="652"/>
      <x:c r="C528" s="652"/>
      <x:c r="D528" s="652"/>
      <x:c r="E528" s="652"/>
      <x:c r="F528" s="652"/>
      <x:c r="G528" s="652"/>
      <x:c r="H528" s="652"/>
    </x:row>
    <x:row r="529">
      <x:c r="A529" s="654"/>
      <x:c r="B529" s="652"/>
      <x:c r="C529" s="652"/>
      <x:c r="D529" s="652"/>
      <x:c r="E529" s="652"/>
      <x:c r="F529" s="652"/>
      <x:c r="G529" s="652"/>
      <x:c r="H529" s="652"/>
    </x:row>
    <x:row r="530">
      <x:c r="A530" s="654"/>
      <x:c r="B530" s="652"/>
      <x:c r="C530" s="652"/>
      <x:c r="D530" s="652"/>
      <x:c r="E530" s="652"/>
      <x:c r="F530" s="652"/>
      <x:c r="G530" s="652"/>
      <x:c r="H530" s="652"/>
    </x:row>
    <x:row r="531">
      <x:c r="A531" s="654"/>
      <x:c r="B531" s="652"/>
      <x:c r="C531" s="652"/>
      <x:c r="D531" s="652"/>
      <x:c r="E531" s="652"/>
      <x:c r="F531" s="652"/>
      <x:c r="G531" s="652"/>
      <x:c r="H531" s="652"/>
    </x:row>
    <x:row r="532">
      <x:c r="A532" s="654"/>
      <x:c r="B532" s="652"/>
      <x:c r="C532" s="652"/>
      <x:c r="D532" s="652"/>
      <x:c r="E532" s="652"/>
      <x:c r="F532" s="652"/>
      <x:c r="G532" s="652"/>
      <x:c r="H532" s="652"/>
    </x:row>
    <x:row r="533">
      <x:c r="A533" s="654"/>
      <x:c r="B533" s="652"/>
      <x:c r="C533" s="652"/>
      <x:c r="D533" s="652"/>
      <x:c r="E533" s="652"/>
      <x:c r="F533" s="652"/>
      <x:c r="G533" s="652"/>
      <x:c r="H533" s="652"/>
    </x:row>
    <x:row r="534">
      <x:c r="A534" s="654"/>
      <x:c r="B534" s="652"/>
      <x:c r="C534" s="652"/>
      <x:c r="D534" s="652"/>
      <x:c r="E534" s="652"/>
      <x:c r="F534" s="652"/>
      <x:c r="G534" s="652"/>
      <x:c r="H534" s="652"/>
    </x:row>
    <x:row r="535">
      <x:c r="A535" s="654"/>
      <x:c r="B535" s="652"/>
      <x:c r="C535" s="652"/>
      <x:c r="D535" s="652"/>
      <x:c r="E535" s="652"/>
      <x:c r="F535" s="652"/>
      <x:c r="G535" s="652"/>
      <x:c r="H535" s="652"/>
    </x:row>
    <x:row r="536">
      <x:c r="A536" s="654"/>
      <x:c r="B536" s="652"/>
      <x:c r="C536" s="652"/>
      <x:c r="D536" s="652"/>
      <x:c r="E536" s="652"/>
      <x:c r="F536" s="652"/>
      <x:c r="G536" s="652"/>
      <x:c r="H536" s="652"/>
    </x:row>
    <x:row r="537">
      <x:c r="A537" s="654"/>
      <x:c r="B537" s="652"/>
      <x:c r="C537" s="652"/>
      <x:c r="D537" s="652"/>
      <x:c r="E537" s="652"/>
      <x:c r="F537" s="652"/>
      <x:c r="G537" s="652"/>
      <x:c r="H537" s="652"/>
    </x:row>
    <x:row r="538">
      <x:c r="A538" s="654"/>
      <x:c r="B538" s="652"/>
      <x:c r="C538" s="652"/>
      <x:c r="D538" s="652"/>
      <x:c r="E538" s="652"/>
      <x:c r="F538" s="652"/>
      <x:c r="G538" s="652"/>
      <x:c r="H538" s="652"/>
    </x:row>
    <x:row r="539">
      <x:c r="A539" s="654"/>
      <x:c r="B539" s="652"/>
      <x:c r="C539" s="652"/>
      <x:c r="D539" s="652"/>
      <x:c r="E539" s="652"/>
      <x:c r="F539" s="652"/>
      <x:c r="G539" s="652"/>
      <x:c r="H539" s="652"/>
    </x:row>
    <x:row r="540">
      <x:c r="A540" s="654"/>
      <x:c r="B540" s="652"/>
      <x:c r="C540" s="652"/>
      <x:c r="D540" s="652"/>
      <x:c r="E540" s="652"/>
      <x:c r="F540" s="652"/>
      <x:c r="G540" s="652"/>
      <x:c r="H540" s="652"/>
    </x:row>
    <x:row r="541">
      <x:c r="A541" s="654"/>
      <x:c r="B541" s="652"/>
      <x:c r="C541" s="652"/>
      <x:c r="D541" s="652"/>
      <x:c r="E541" s="652"/>
      <x:c r="F541" s="652"/>
      <x:c r="G541" s="652"/>
      <x:c r="H541" s="652"/>
    </x:row>
    <x:row r="542">
      <x:c r="A542" s="654"/>
      <x:c r="B542" s="652"/>
      <x:c r="C542" s="652"/>
      <x:c r="D542" s="652"/>
      <x:c r="E542" s="652"/>
      <x:c r="F542" s="652"/>
      <x:c r="G542" s="652"/>
      <x:c r="H542" s="652"/>
    </x:row>
    <x:row r="543">
      <x:c r="A543" s="654"/>
      <x:c r="B543" s="652"/>
      <x:c r="C543" s="652"/>
      <x:c r="D543" s="652"/>
      <x:c r="E543" s="652"/>
      <x:c r="F543" s="652"/>
      <x:c r="G543" s="652"/>
      <x:c r="H543" s="652"/>
    </x:row>
    <x:row r="544">
      <x:c r="A544" s="654"/>
      <x:c r="B544" s="652"/>
      <x:c r="C544" s="652"/>
      <x:c r="D544" s="652"/>
      <x:c r="E544" s="652"/>
      <x:c r="F544" s="652"/>
      <x:c r="G544" s="652"/>
      <x:c r="H544" s="652"/>
    </x:row>
    <x:row r="545">
      <x:c r="A545" s="654"/>
      <x:c r="B545" s="652"/>
      <x:c r="C545" s="652"/>
      <x:c r="D545" s="652"/>
      <x:c r="E545" s="652"/>
      <x:c r="F545" s="652"/>
      <x:c r="G545" s="652"/>
      <x:c r="H545" s="652"/>
    </x:row>
    <x:row r="546">
      <x:c r="A546" s="654"/>
      <x:c r="B546" s="652"/>
      <x:c r="C546" s="652"/>
      <x:c r="D546" s="652"/>
      <x:c r="E546" s="652"/>
      <x:c r="F546" s="652"/>
      <x:c r="G546" s="652"/>
      <x:c r="H546" s="652"/>
    </x:row>
    <x:row r="547">
      <x:c r="A547" s="654"/>
      <x:c r="B547" s="652"/>
      <x:c r="C547" s="652"/>
      <x:c r="D547" s="652"/>
      <x:c r="E547" s="652"/>
      <x:c r="F547" s="652"/>
      <x:c r="G547" s="652"/>
      <x:c r="H547" s="652"/>
    </x:row>
    <x:row r="548">
      <x:c r="A548" s="654"/>
      <x:c r="B548" s="652"/>
      <x:c r="C548" s="652"/>
      <x:c r="D548" s="652"/>
      <x:c r="E548" s="652"/>
      <x:c r="F548" s="652"/>
      <x:c r="G548" s="652"/>
      <x:c r="H548" s="652"/>
    </x:row>
    <x:row r="549">
      <x:c r="A549" s="654"/>
      <x:c r="B549" s="652"/>
      <x:c r="C549" s="652"/>
      <x:c r="D549" s="652"/>
      <x:c r="E549" s="652"/>
      <x:c r="F549" s="652"/>
      <x:c r="G549" s="652"/>
      <x:c r="H549" s="652"/>
    </x:row>
    <x:row r="550">
      <x:c r="A550" s="654"/>
      <x:c r="B550" s="652"/>
      <x:c r="C550" s="652"/>
      <x:c r="D550" s="652"/>
      <x:c r="E550" s="652"/>
      <x:c r="F550" s="652"/>
      <x:c r="G550" s="652"/>
      <x:c r="H550" s="652"/>
    </x:row>
    <x:row r="551">
      <x:c r="A551" s="654"/>
      <x:c r="B551" s="652"/>
      <x:c r="C551" s="652"/>
      <x:c r="D551" s="652"/>
      <x:c r="E551" s="652"/>
      <x:c r="F551" s="652"/>
      <x:c r="G551" s="652"/>
      <x:c r="H551" s="652"/>
    </x:row>
    <x:row r="552">
      <x:c r="A552" s="654"/>
      <x:c r="B552" s="652"/>
      <x:c r="C552" s="652"/>
      <x:c r="D552" s="652"/>
      <x:c r="E552" s="652"/>
      <x:c r="F552" s="652"/>
      <x:c r="G552" s="652"/>
      <x:c r="H552" s="652"/>
    </x:row>
    <x:row r="553">
      <x:c r="A553" s="654"/>
      <x:c r="B553" s="652"/>
      <x:c r="C553" s="652"/>
      <x:c r="D553" s="652"/>
      <x:c r="E553" s="652"/>
      <x:c r="F553" s="652"/>
      <x:c r="G553" s="652"/>
      <x:c r="H553" s="652"/>
    </x:row>
    <x:row r="554">
      <x:c r="A554" s="654"/>
      <x:c r="B554" s="652"/>
      <x:c r="C554" s="652"/>
      <x:c r="D554" s="652"/>
      <x:c r="E554" s="652"/>
      <x:c r="F554" s="652"/>
      <x:c r="G554" s="652"/>
      <x:c r="H554" s="652"/>
    </x:row>
    <x:row r="555">
      <x:c r="A555" s="654"/>
      <x:c r="B555" s="652"/>
      <x:c r="C555" s="652"/>
      <x:c r="D555" s="652"/>
      <x:c r="E555" s="652"/>
      <x:c r="F555" s="652"/>
      <x:c r="G555" s="652"/>
      <x:c r="H555" s="652"/>
    </x:row>
    <x:row r="556">
      <x:c r="A556" s="654"/>
      <x:c r="B556" s="652"/>
      <x:c r="C556" s="652"/>
      <x:c r="D556" s="652"/>
      <x:c r="E556" s="652"/>
      <x:c r="F556" s="652"/>
      <x:c r="G556" s="652"/>
      <x:c r="H556" s="652"/>
    </x:row>
    <x:row r="557">
      <x:c r="A557" s="654"/>
      <x:c r="B557" s="652"/>
      <x:c r="C557" s="652"/>
      <x:c r="D557" s="652"/>
      <x:c r="E557" s="652"/>
      <x:c r="F557" s="652"/>
      <x:c r="G557" s="652"/>
      <x:c r="H557" s="652"/>
    </x:row>
    <x:row r="558">
      <x:c r="A558" s="654"/>
      <x:c r="B558" s="652"/>
      <x:c r="C558" s="652"/>
      <x:c r="D558" s="652"/>
      <x:c r="E558" s="652"/>
      <x:c r="F558" s="652"/>
      <x:c r="G558" s="652"/>
      <x:c r="H558" s="652"/>
    </x:row>
    <x:row r="559">
      <x:c r="A559" s="654"/>
      <x:c r="B559" s="652"/>
      <x:c r="C559" s="652"/>
      <x:c r="D559" s="652"/>
      <x:c r="E559" s="652"/>
      <x:c r="F559" s="652"/>
      <x:c r="G559" s="652"/>
      <x:c r="H559" s="652"/>
    </x:row>
    <x:row r="560">
      <x:c r="A560" s="654"/>
      <x:c r="B560" s="652"/>
      <x:c r="C560" s="652"/>
      <x:c r="D560" s="652"/>
      <x:c r="E560" s="652"/>
      <x:c r="F560" s="652"/>
      <x:c r="G560" s="652"/>
      <x:c r="H560" s="652"/>
    </x:row>
    <x:row r="561">
      <x:c r="A561" s="654"/>
      <x:c r="B561" s="652"/>
      <x:c r="C561" s="652"/>
      <x:c r="D561" s="652"/>
      <x:c r="E561" s="652"/>
      <x:c r="F561" s="652"/>
      <x:c r="G561" s="652"/>
      <x:c r="H561" s="652"/>
    </x:row>
    <x:row r="562">
      <x:c r="A562" s="654"/>
      <x:c r="B562" s="652"/>
      <x:c r="C562" s="652"/>
      <x:c r="D562" s="652"/>
      <x:c r="E562" s="652"/>
      <x:c r="F562" s="652"/>
      <x:c r="G562" s="652"/>
      <x:c r="H562" s="652"/>
    </x:row>
    <x:row r="563">
      <x:c r="A563" s="654"/>
      <x:c r="B563" s="652"/>
      <x:c r="C563" s="652"/>
      <x:c r="D563" s="652"/>
      <x:c r="E563" s="652"/>
      <x:c r="F563" s="652"/>
      <x:c r="G563" s="652"/>
      <x:c r="H563" s="652"/>
    </x:row>
    <x:row r="564">
      <x:c r="A564" s="654"/>
      <x:c r="B564" s="652"/>
      <x:c r="C564" s="652"/>
      <x:c r="D564" s="652"/>
      <x:c r="E564" s="652"/>
      <x:c r="F564" s="652"/>
      <x:c r="G564" s="652"/>
      <x:c r="H564" s="652"/>
    </x:row>
    <x:row r="565">
      <x:c r="A565" s="654"/>
      <x:c r="B565" s="652"/>
      <x:c r="C565" s="652"/>
      <x:c r="D565" s="652"/>
      <x:c r="E565" s="652"/>
      <x:c r="F565" s="652"/>
      <x:c r="G565" s="652"/>
      <x:c r="H565" s="652"/>
    </x:row>
    <x:row r="566">
      <x:c r="A566" s="654"/>
      <x:c r="B566" s="652"/>
      <x:c r="C566" s="652"/>
      <x:c r="D566" s="652"/>
      <x:c r="E566" s="652"/>
      <x:c r="F566" s="652"/>
      <x:c r="G566" s="652"/>
      <x:c r="H566" s="652"/>
    </x:row>
    <x:row r="567">
      <x:c r="A567" s="654"/>
      <x:c r="B567" s="652"/>
      <x:c r="C567" s="652"/>
      <x:c r="D567" s="652"/>
      <x:c r="E567" s="652"/>
      <x:c r="F567" s="652"/>
      <x:c r="G567" s="652"/>
      <x:c r="H567" s="652"/>
    </x:row>
    <x:row r="568">
      <x:c r="A568" s="654"/>
      <x:c r="B568" s="652"/>
      <x:c r="C568" s="652"/>
      <x:c r="D568" s="652"/>
      <x:c r="E568" s="652"/>
      <x:c r="F568" s="652"/>
      <x:c r="G568" s="652"/>
      <x:c r="H568" s="652"/>
    </x:row>
    <x:row r="569">
      <x:c r="A569" s="654"/>
      <x:c r="B569" s="652"/>
      <x:c r="C569" s="652"/>
      <x:c r="D569" s="652"/>
      <x:c r="E569" s="652"/>
      <x:c r="F569" s="652"/>
      <x:c r="G569" s="652"/>
      <x:c r="H569" s="652"/>
    </x:row>
    <x:row r="570">
      <x:c r="A570" s="654"/>
      <x:c r="B570" s="652"/>
      <x:c r="C570" s="652"/>
      <x:c r="D570" s="652"/>
      <x:c r="E570" s="652"/>
      <x:c r="F570" s="652"/>
      <x:c r="G570" s="652"/>
      <x:c r="H570" s="652"/>
    </x:row>
    <x:row r="571">
      <x:c r="A571" s="654"/>
      <x:c r="B571" s="652"/>
      <x:c r="C571" s="652"/>
      <x:c r="D571" s="652"/>
      <x:c r="E571" s="652"/>
      <x:c r="F571" s="652"/>
      <x:c r="G571" s="652"/>
      <x:c r="H571" s="652"/>
    </x:row>
    <x:row r="572">
      <x:c r="A572" s="654"/>
      <x:c r="B572" s="652"/>
      <x:c r="C572" s="652"/>
      <x:c r="D572" s="652"/>
      <x:c r="E572" s="652"/>
      <x:c r="F572" s="652"/>
      <x:c r="G572" s="652"/>
      <x:c r="H572" s="652"/>
    </x:row>
    <x:row r="573">
      <x:c r="A573" s="654"/>
      <x:c r="B573" s="652"/>
      <x:c r="C573" s="652"/>
      <x:c r="D573" s="652"/>
      <x:c r="E573" s="652"/>
      <x:c r="F573" s="652"/>
      <x:c r="G573" s="652"/>
      <x:c r="H573" s="652"/>
    </x:row>
    <x:row r="574">
      <x:c r="A574" s="654"/>
      <x:c r="B574" s="652"/>
      <x:c r="C574" s="652"/>
      <x:c r="D574" s="652"/>
      <x:c r="E574" s="652"/>
      <x:c r="F574" s="652"/>
      <x:c r="G574" s="652"/>
      <x:c r="H574" s="652"/>
    </x:row>
    <x:row r="575">
      <x:c r="A575" s="654"/>
      <x:c r="B575" s="652"/>
      <x:c r="C575" s="652"/>
      <x:c r="D575" s="652"/>
      <x:c r="E575" s="652"/>
      <x:c r="F575" s="652"/>
      <x:c r="G575" s="652"/>
      <x:c r="H575" s="652"/>
    </x:row>
    <x:row r="576">
      <x:c r="A576" s="654"/>
      <x:c r="B576" s="652"/>
      <x:c r="C576" s="652"/>
      <x:c r="D576" s="652"/>
      <x:c r="E576" s="652"/>
      <x:c r="F576" s="652"/>
      <x:c r="G576" s="652"/>
      <x:c r="H576" s="652"/>
    </x:row>
    <x:row r="577">
      <x:c r="A577" s="654"/>
      <x:c r="B577" s="652"/>
      <x:c r="C577" s="652"/>
      <x:c r="D577" s="652"/>
      <x:c r="E577" s="652"/>
      <x:c r="F577" s="652"/>
      <x:c r="G577" s="652"/>
      <x:c r="H577" s="652"/>
    </x:row>
    <x:row r="578">
      <x:c r="A578" s="654"/>
      <x:c r="B578" s="652"/>
      <x:c r="C578" s="652"/>
      <x:c r="D578" s="652"/>
      <x:c r="E578" s="652"/>
      <x:c r="F578" s="652"/>
      <x:c r="G578" s="652"/>
      <x:c r="H578" s="652"/>
    </x:row>
    <x:row r="579">
      <x:c r="A579" s="654"/>
      <x:c r="B579" s="652"/>
      <x:c r="C579" s="652"/>
      <x:c r="D579" s="652"/>
      <x:c r="E579" s="652"/>
      <x:c r="F579" s="652"/>
      <x:c r="G579" s="652"/>
      <x:c r="H579" s="652"/>
    </x:row>
    <x:row r="580">
      <x:c r="A580" s="654"/>
      <x:c r="B580" s="652"/>
      <x:c r="C580" s="652"/>
      <x:c r="D580" s="652"/>
      <x:c r="E580" s="652"/>
      <x:c r="F580" s="652"/>
      <x:c r="G580" s="652"/>
      <x:c r="H580" s="652"/>
    </x:row>
    <x:row r="581">
      <x:c r="A581" s="654"/>
      <x:c r="B581" s="652"/>
      <x:c r="C581" s="652"/>
      <x:c r="D581" s="652"/>
      <x:c r="E581" s="652"/>
      <x:c r="F581" s="652"/>
      <x:c r="G581" s="652"/>
      <x:c r="H581" s="652"/>
    </x:row>
    <x:row r="582">
      <x:c r="A582" s="654"/>
      <x:c r="B582" s="652"/>
      <x:c r="C582" s="652"/>
      <x:c r="D582" s="652"/>
      <x:c r="E582" s="652"/>
      <x:c r="F582" s="652"/>
      <x:c r="G582" s="652"/>
      <x:c r="H582" s="652"/>
    </x:row>
    <x:row r="583">
      <x:c r="A583" s="654"/>
      <x:c r="B583" s="652"/>
      <x:c r="C583" s="652"/>
      <x:c r="D583" s="652"/>
      <x:c r="E583" s="652"/>
      <x:c r="F583" s="652"/>
      <x:c r="G583" s="652"/>
      <x:c r="H583" s="652"/>
    </x:row>
    <x:row r="584">
      <x:c r="A584" s="654"/>
      <x:c r="B584" s="652"/>
      <x:c r="C584" s="652"/>
      <x:c r="D584" s="652"/>
      <x:c r="E584" s="652"/>
      <x:c r="F584" s="652"/>
      <x:c r="G584" s="652"/>
      <x:c r="H584" s="652"/>
    </x:row>
    <x:row r="585">
      <x:c r="A585" s="654"/>
      <x:c r="B585" s="652"/>
      <x:c r="C585" s="652"/>
      <x:c r="D585" s="652"/>
      <x:c r="E585" s="652"/>
      <x:c r="F585" s="652"/>
      <x:c r="G585" s="652"/>
      <x:c r="H585" s="652"/>
    </x:row>
    <x:row r="586">
      <x:c r="A586" s="654"/>
      <x:c r="B586" s="652"/>
      <x:c r="C586" s="652"/>
      <x:c r="D586" s="652"/>
      <x:c r="E586" s="652"/>
      <x:c r="F586" s="652"/>
      <x:c r="G586" s="652"/>
      <x:c r="H586" s="652"/>
    </x:row>
    <x:row r="587">
      <x:c r="A587" s="654"/>
      <x:c r="B587" s="652"/>
      <x:c r="C587" s="652"/>
      <x:c r="D587" s="652"/>
      <x:c r="E587" s="652"/>
      <x:c r="F587" s="652"/>
      <x:c r="G587" s="652"/>
      <x:c r="H587" s="652"/>
    </x:row>
    <x:row r="588">
      <x:c r="A588" s="654"/>
      <x:c r="B588" s="652"/>
      <x:c r="C588" s="652"/>
      <x:c r="D588" s="652"/>
      <x:c r="E588" s="652"/>
      <x:c r="F588" s="652"/>
      <x:c r="G588" s="652"/>
      <x:c r="H588" s="652"/>
    </x:row>
    <x:row r="589">
      <x:c r="A589" s="654"/>
      <x:c r="B589" s="652"/>
      <x:c r="C589" s="652"/>
      <x:c r="D589" s="652"/>
      <x:c r="E589" s="652"/>
      <x:c r="F589" s="652"/>
      <x:c r="G589" s="652"/>
      <x:c r="H589" s="652"/>
    </x:row>
    <x:row r="590">
      <x:c r="A590" s="654"/>
      <x:c r="B590" s="652"/>
      <x:c r="C590" s="652"/>
      <x:c r="D590" s="652"/>
      <x:c r="E590" s="652"/>
      <x:c r="F590" s="652"/>
      <x:c r="G590" s="652"/>
      <x:c r="H590" s="652"/>
    </x:row>
    <x:row r="591">
      <x:c r="A591" s="654"/>
      <x:c r="B591" s="652"/>
      <x:c r="C591" s="652"/>
      <x:c r="D591" s="652"/>
      <x:c r="E591" s="652"/>
      <x:c r="F591" s="652"/>
      <x:c r="G591" s="652"/>
      <x:c r="H591" s="652"/>
    </x:row>
    <x:row r="592">
      <x:c r="A592" s="654"/>
      <x:c r="B592" s="652"/>
      <x:c r="C592" s="652"/>
      <x:c r="D592" s="652"/>
      <x:c r="E592" s="652"/>
      <x:c r="F592" s="652"/>
      <x:c r="G592" s="652"/>
      <x:c r="H592" s="652"/>
    </x:row>
    <x:row r="593">
      <x:c r="A593" s="654"/>
      <x:c r="B593" s="652"/>
      <x:c r="C593" s="652"/>
      <x:c r="D593" s="652"/>
      <x:c r="E593" s="652"/>
      <x:c r="F593" s="652"/>
      <x:c r="G593" s="652"/>
      <x:c r="H593" s="652"/>
    </x:row>
    <x:row r="594">
      <x:c r="A594" s="654"/>
      <x:c r="B594" s="652"/>
      <x:c r="C594" s="652"/>
      <x:c r="D594" s="652"/>
      <x:c r="E594" s="652"/>
      <x:c r="F594" s="652"/>
      <x:c r="G594" s="652"/>
      <x:c r="H594" s="652"/>
    </x:row>
    <x:row r="595">
      <x:c r="A595" s="654"/>
      <x:c r="B595" s="652"/>
      <x:c r="C595" s="652"/>
      <x:c r="D595" s="652"/>
      <x:c r="E595" s="652"/>
      <x:c r="F595" s="652"/>
      <x:c r="G595" s="652"/>
      <x:c r="H595" s="652"/>
    </x:row>
    <x:row r="596">
      <x:c r="A596" s="654"/>
      <x:c r="B596" s="652"/>
      <x:c r="C596" s="652"/>
      <x:c r="D596" s="652"/>
      <x:c r="E596" s="652"/>
      <x:c r="F596" s="652"/>
      <x:c r="G596" s="652"/>
      <x:c r="H596" s="652"/>
    </x:row>
    <x:row r="597">
      <x:c r="A597" s="654"/>
      <x:c r="B597" s="652"/>
      <x:c r="C597" s="652"/>
      <x:c r="D597" s="652"/>
      <x:c r="E597" s="652"/>
      <x:c r="F597" s="652"/>
      <x:c r="G597" s="652"/>
      <x:c r="H597" s="652"/>
    </x:row>
    <x:row r="598">
      <x:c r="A598" s="654"/>
      <x:c r="B598" s="652"/>
      <x:c r="C598" s="652"/>
      <x:c r="D598" s="652"/>
      <x:c r="E598" s="652"/>
      <x:c r="F598" s="652"/>
      <x:c r="G598" s="652"/>
      <x:c r="H598" s="652"/>
    </x:row>
    <x:row r="599">
      <x:c r="A599" s="654"/>
      <x:c r="B599" s="652"/>
      <x:c r="C599" s="652"/>
      <x:c r="D599" s="652"/>
      <x:c r="E599" s="652"/>
      <x:c r="F599" s="652"/>
      <x:c r="G599" s="652"/>
      <x:c r="H599" s="652"/>
    </x:row>
    <x:row r="600">
      <x:c r="A600" s="654"/>
      <x:c r="B600" s="652"/>
      <x:c r="C600" s="652"/>
      <x:c r="D600" s="652"/>
      <x:c r="E600" s="652"/>
      <x:c r="F600" s="652"/>
      <x:c r="G600" s="652"/>
      <x:c r="H600" s="652"/>
    </x:row>
    <x:row r="601">
      <x:c r="A601" s="654"/>
      <x:c r="B601" s="652"/>
      <x:c r="C601" s="652"/>
      <x:c r="D601" s="652"/>
      <x:c r="E601" s="652"/>
      <x:c r="F601" s="652"/>
      <x:c r="G601" s="652"/>
      <x:c r="H601" s="652"/>
    </x:row>
    <x:row r="602">
      <x:c r="A602" s="654"/>
      <x:c r="B602" s="652"/>
      <x:c r="C602" s="652"/>
      <x:c r="D602" s="652"/>
      <x:c r="E602" s="652"/>
      <x:c r="F602" s="652"/>
      <x:c r="G602" s="652"/>
      <x:c r="H602" s="652"/>
    </x:row>
    <x:row r="603">
      <x:c r="A603" s="654"/>
      <x:c r="B603" s="652"/>
      <x:c r="C603" s="652"/>
      <x:c r="D603" s="652"/>
      <x:c r="E603" s="652"/>
      <x:c r="F603" s="652"/>
      <x:c r="G603" s="652"/>
      <x:c r="H603" s="652"/>
    </x:row>
    <x:row r="604">
      <x:c r="A604" s="654"/>
      <x:c r="B604" s="652"/>
      <x:c r="C604" s="652"/>
      <x:c r="D604" s="652"/>
      <x:c r="E604" s="652"/>
      <x:c r="F604" s="652"/>
      <x:c r="G604" s="652"/>
      <x:c r="H604" s="652"/>
    </x:row>
    <x:row r="605">
      <x:c r="A605" s="654"/>
      <x:c r="B605" s="652"/>
      <x:c r="C605" s="652"/>
      <x:c r="D605" s="652"/>
      <x:c r="E605" s="652"/>
      <x:c r="F605" s="652"/>
      <x:c r="G605" s="652"/>
      <x:c r="H605" s="652"/>
    </x:row>
    <x:row r="606">
      <x:c r="A606" s="654"/>
      <x:c r="B606" s="652"/>
      <x:c r="C606" s="652"/>
      <x:c r="D606" s="652"/>
      <x:c r="E606" s="652"/>
      <x:c r="F606" s="652"/>
      <x:c r="G606" s="652"/>
      <x:c r="H606" s="652"/>
    </x:row>
    <x:row r="607">
      <x:c r="A607" s="654"/>
      <x:c r="B607" s="652"/>
      <x:c r="C607" s="652"/>
      <x:c r="D607" s="652"/>
      <x:c r="E607" s="652"/>
      <x:c r="F607" s="652"/>
      <x:c r="G607" s="652"/>
      <x:c r="H607" s="652"/>
    </x:row>
    <x:row r="608">
      <x:c r="A608" s="654"/>
      <x:c r="B608" s="652"/>
      <x:c r="C608" s="652"/>
      <x:c r="D608" s="652"/>
      <x:c r="E608" s="652"/>
      <x:c r="F608" s="652"/>
      <x:c r="G608" s="652"/>
      <x:c r="H608" s="652"/>
    </x:row>
    <x:row r="609">
      <x:c r="A609" s="654"/>
      <x:c r="B609" s="652"/>
      <x:c r="C609" s="652"/>
      <x:c r="D609" s="652"/>
      <x:c r="E609" s="652"/>
      <x:c r="F609" s="652"/>
      <x:c r="G609" s="652"/>
      <x:c r="H609" s="652"/>
    </x:row>
    <x:row r="610">
      <x:c r="A610" s="654"/>
      <x:c r="B610" s="652"/>
      <x:c r="C610" s="652"/>
      <x:c r="D610" s="652"/>
      <x:c r="E610" s="652"/>
      <x:c r="F610" s="652"/>
      <x:c r="G610" s="652"/>
      <x:c r="H610" s="652"/>
    </x:row>
    <x:row r="611">
      <x:c r="A611" s="654"/>
      <x:c r="B611" s="652"/>
      <x:c r="C611" s="652"/>
      <x:c r="D611" s="652"/>
      <x:c r="E611" s="652"/>
      <x:c r="F611" s="652"/>
      <x:c r="G611" s="652"/>
      <x:c r="H611" s="652"/>
    </x:row>
    <x:row r="612">
      <x:c r="A612" s="654"/>
      <x:c r="B612" s="652"/>
      <x:c r="C612" s="652"/>
      <x:c r="D612" s="652"/>
      <x:c r="E612" s="652"/>
      <x:c r="F612" s="652"/>
      <x:c r="G612" s="652"/>
      <x:c r="H612" s="652"/>
    </x:row>
    <x:row r="613">
      <x:c r="A613" s="654"/>
      <x:c r="B613" s="652"/>
      <x:c r="C613" s="652"/>
      <x:c r="D613" s="652"/>
      <x:c r="E613" s="652"/>
      <x:c r="F613" s="652"/>
      <x:c r="G613" s="652"/>
      <x:c r="H613" s="652"/>
    </x:row>
    <x:row r="614">
      <x:c r="A614" s="654"/>
      <x:c r="B614" s="652"/>
      <x:c r="C614" s="652"/>
      <x:c r="D614" s="652"/>
      <x:c r="E614" s="652"/>
      <x:c r="F614" s="652"/>
      <x:c r="G614" s="652"/>
      <x:c r="H614" s="652"/>
    </x:row>
    <x:row r="615">
      <x:c r="A615" s="654"/>
      <x:c r="B615" s="652"/>
      <x:c r="C615" s="652"/>
      <x:c r="D615" s="652"/>
      <x:c r="E615" s="652"/>
      <x:c r="F615" s="652"/>
      <x:c r="G615" s="652"/>
      <x:c r="H615" s="652"/>
    </x:row>
    <x:row r="616">
      <x:c r="A616" s="654"/>
      <x:c r="B616" s="652"/>
      <x:c r="C616" s="652"/>
      <x:c r="D616" s="652"/>
      <x:c r="E616" s="652"/>
      <x:c r="F616" s="652"/>
      <x:c r="G616" s="652"/>
      <x:c r="H616" s="652"/>
    </x:row>
    <x:row r="617">
      <x:c r="A617" s="654"/>
      <x:c r="B617" s="652"/>
      <x:c r="C617" s="652"/>
      <x:c r="D617" s="652"/>
      <x:c r="E617" s="652"/>
      <x:c r="F617" s="652"/>
      <x:c r="G617" s="652"/>
      <x:c r="H617" s="652"/>
    </x:row>
    <x:row r="618">
      <x:c r="A618" s="654"/>
      <x:c r="B618" s="652"/>
      <x:c r="C618" s="652"/>
      <x:c r="D618" s="652"/>
      <x:c r="E618" s="652"/>
      <x:c r="F618" s="652"/>
      <x:c r="G618" s="652"/>
      <x:c r="H618" s="652"/>
    </x:row>
    <x:row r="619">
      <x:c r="A619" s="654"/>
      <x:c r="B619" s="652"/>
      <x:c r="C619" s="652"/>
      <x:c r="D619" s="652"/>
      <x:c r="E619" s="652"/>
      <x:c r="F619" s="652"/>
      <x:c r="G619" s="652"/>
      <x:c r="H619" s="652"/>
    </x:row>
    <x:row r="620">
      <x:c r="A620" s="654"/>
      <x:c r="B620" s="652"/>
      <x:c r="C620" s="652"/>
      <x:c r="D620" s="652"/>
      <x:c r="E620" s="652"/>
      <x:c r="F620" s="652"/>
      <x:c r="G620" s="652"/>
      <x:c r="H620" s="652"/>
    </x:row>
    <x:row r="621">
      <x:c r="A621" s="654"/>
      <x:c r="B621" s="652"/>
      <x:c r="C621" s="652"/>
      <x:c r="D621" s="652"/>
      <x:c r="E621" s="652"/>
      <x:c r="F621" s="652"/>
      <x:c r="G621" s="652"/>
      <x:c r="H621" s="652"/>
    </x:row>
    <x:row r="622">
      <x:c r="A622" s="654"/>
      <x:c r="B622" s="652"/>
      <x:c r="C622" s="652"/>
      <x:c r="D622" s="652"/>
      <x:c r="E622" s="652"/>
      <x:c r="F622" s="652"/>
      <x:c r="G622" s="652"/>
      <x:c r="H622" s="652"/>
    </x:row>
    <x:row r="623">
      <x:c r="A623" s="654"/>
      <x:c r="B623" s="652"/>
      <x:c r="C623" s="652"/>
      <x:c r="D623" s="652"/>
      <x:c r="E623" s="652"/>
      <x:c r="F623" s="652"/>
      <x:c r="G623" s="652"/>
      <x:c r="H623" s="652"/>
    </x:row>
    <x:row r="624">
      <x:c r="A624" s="654"/>
      <x:c r="B624" s="652"/>
      <x:c r="C624" s="652"/>
      <x:c r="D624" s="652"/>
      <x:c r="E624" s="652"/>
      <x:c r="F624" s="652"/>
      <x:c r="G624" s="652"/>
      <x:c r="H624" s="652"/>
    </x:row>
    <x:row r="625">
      <x:c r="A625" s="654"/>
      <x:c r="B625" s="652"/>
      <x:c r="C625" s="652"/>
      <x:c r="D625" s="652"/>
      <x:c r="E625" s="652"/>
      <x:c r="F625" s="652"/>
      <x:c r="G625" s="652"/>
      <x:c r="H625" s="652"/>
    </x:row>
    <x:row r="626">
      <x:c r="A626" s="654"/>
      <x:c r="B626" s="652"/>
      <x:c r="C626" s="652"/>
      <x:c r="D626" s="652"/>
      <x:c r="E626" s="652"/>
      <x:c r="F626" s="652"/>
      <x:c r="G626" s="652"/>
      <x:c r="H626" s="652"/>
    </x:row>
    <x:row r="627">
      <x:c r="A627" s="654"/>
      <x:c r="B627" s="652"/>
      <x:c r="C627" s="652"/>
      <x:c r="D627" s="652"/>
      <x:c r="E627" s="652"/>
      <x:c r="F627" s="652"/>
      <x:c r="G627" s="652"/>
      <x:c r="H627" s="652"/>
    </x:row>
    <x:row r="628">
      <x:c r="A628" s="654"/>
      <x:c r="B628" s="652"/>
      <x:c r="C628" s="652"/>
      <x:c r="D628" s="652"/>
      <x:c r="E628" s="652"/>
      <x:c r="F628" s="652"/>
      <x:c r="G628" s="652"/>
      <x:c r="H628" s="652"/>
    </x:row>
    <x:row r="629">
      <x:c r="A629" s="654"/>
      <x:c r="B629" s="652"/>
      <x:c r="C629" s="652"/>
      <x:c r="D629" s="652"/>
      <x:c r="E629" s="652"/>
      <x:c r="F629" s="652"/>
      <x:c r="G629" s="652"/>
      <x:c r="H629" s="652"/>
    </x:row>
    <x:row r="630">
      <x:c r="A630" s="654"/>
      <x:c r="B630" s="652"/>
      <x:c r="C630" s="652"/>
      <x:c r="D630" s="652"/>
      <x:c r="E630" s="652"/>
      <x:c r="F630" s="652"/>
      <x:c r="G630" s="652"/>
      <x:c r="H630" s="652"/>
    </x:row>
    <x:row r="631">
      <x:c r="A631" s="654"/>
      <x:c r="B631" s="652"/>
      <x:c r="C631" s="652"/>
      <x:c r="D631" s="652"/>
      <x:c r="E631" s="652"/>
      <x:c r="F631" s="652"/>
      <x:c r="G631" s="652"/>
      <x:c r="H631" s="652"/>
    </x:row>
    <x:row r="632">
      <x:c r="A632" s="654"/>
      <x:c r="B632" s="652"/>
      <x:c r="C632" s="652"/>
      <x:c r="D632" s="652"/>
      <x:c r="E632" s="652"/>
      <x:c r="F632" s="652"/>
      <x:c r="G632" s="652"/>
      <x:c r="H632" s="652"/>
    </x:row>
    <x:row r="633">
      <x:c r="A633" s="654"/>
      <x:c r="B633" s="652"/>
      <x:c r="C633" s="652"/>
      <x:c r="D633" s="652"/>
      <x:c r="E633" s="652"/>
      <x:c r="F633" s="652"/>
      <x:c r="G633" s="652"/>
      <x:c r="H633" s="652"/>
    </x:row>
    <x:row r="634">
      <x:c r="A634" s="654"/>
      <x:c r="B634" s="652"/>
      <x:c r="C634" s="652"/>
      <x:c r="D634" s="652"/>
      <x:c r="E634" s="652"/>
      <x:c r="F634" s="652"/>
      <x:c r="G634" s="652"/>
      <x:c r="H634" s="652"/>
    </x:row>
    <x:row r="635">
      <x:c r="A635" s="654"/>
      <x:c r="B635" s="652"/>
      <x:c r="C635" s="652"/>
      <x:c r="D635" s="652"/>
      <x:c r="E635" s="652"/>
      <x:c r="F635" s="652"/>
      <x:c r="G635" s="652"/>
      <x:c r="H635" s="652"/>
    </x:row>
    <x:row r="636">
      <x:c r="A636" s="654"/>
      <x:c r="B636" s="652"/>
      <x:c r="C636" s="652"/>
      <x:c r="D636" s="652"/>
      <x:c r="E636" s="652"/>
      <x:c r="F636" s="652"/>
      <x:c r="G636" s="652"/>
      <x:c r="H636" s="652"/>
    </x:row>
    <x:row r="637">
      <x:c r="A637" s="654"/>
      <x:c r="B637" s="652"/>
      <x:c r="C637" s="652"/>
      <x:c r="D637" s="652"/>
      <x:c r="E637" s="652"/>
      <x:c r="F637" s="652"/>
      <x:c r="G637" s="652"/>
      <x:c r="H637" s="652"/>
    </x:row>
    <x:row r="638">
      <x:c r="A638" s="654"/>
      <x:c r="B638" s="652"/>
      <x:c r="C638" s="652"/>
      <x:c r="D638" s="652"/>
      <x:c r="E638" s="652"/>
      <x:c r="F638" s="652"/>
      <x:c r="G638" s="652"/>
      <x:c r="H638" s="652"/>
    </x:row>
    <x:row r="639">
      <x:c r="A639" s="654"/>
      <x:c r="B639" s="652"/>
      <x:c r="C639" s="652"/>
      <x:c r="D639" s="652"/>
      <x:c r="E639" s="652"/>
      <x:c r="F639" s="652"/>
      <x:c r="G639" s="652"/>
      <x:c r="H639" s="652"/>
    </x:row>
    <x:row r="640">
      <x:c r="A640" s="654"/>
      <x:c r="B640" s="652"/>
      <x:c r="C640" s="652"/>
      <x:c r="D640" s="652"/>
      <x:c r="E640" s="652"/>
      <x:c r="F640" s="652"/>
      <x:c r="G640" s="652"/>
      <x:c r="H640" s="652"/>
    </x:row>
    <x:row r="641">
      <x:c r="A641" s="654"/>
      <x:c r="B641" s="652"/>
      <x:c r="C641" s="652"/>
      <x:c r="D641" s="652"/>
      <x:c r="E641" s="652"/>
      <x:c r="F641" s="652"/>
      <x:c r="G641" s="652"/>
      <x:c r="H641" s="652"/>
    </x:row>
    <x:row r="642">
      <x:c r="A642" s="654"/>
      <x:c r="B642" s="652"/>
      <x:c r="C642" s="652"/>
      <x:c r="D642" s="652"/>
      <x:c r="E642" s="652"/>
      <x:c r="F642" s="652"/>
      <x:c r="G642" s="652"/>
      <x:c r="H642" s="652"/>
    </x:row>
    <x:row r="643">
      <x:c r="A643" s="654"/>
      <x:c r="B643" s="652"/>
      <x:c r="C643" s="652"/>
      <x:c r="D643" s="652"/>
      <x:c r="E643" s="652"/>
      <x:c r="F643" s="652"/>
      <x:c r="G643" s="652"/>
      <x:c r="H643" s="652"/>
    </x:row>
    <x:row r="644">
      <x:c r="A644" s="654"/>
      <x:c r="B644" s="652"/>
      <x:c r="C644" s="652"/>
      <x:c r="D644" s="652"/>
      <x:c r="E644" s="652"/>
      <x:c r="F644" s="652"/>
      <x:c r="G644" s="652"/>
      <x:c r="H644" s="652"/>
    </x:row>
    <x:row r="645">
      <x:c r="A645" s="654"/>
      <x:c r="B645" s="652"/>
      <x:c r="C645" s="652"/>
      <x:c r="D645" s="652"/>
      <x:c r="E645" s="652"/>
      <x:c r="F645" s="652"/>
      <x:c r="G645" s="652"/>
      <x:c r="H645" s="652"/>
    </x:row>
    <x:row r="646">
      <x:c r="A646" s="654"/>
      <x:c r="B646" s="652"/>
      <x:c r="C646" s="652"/>
      <x:c r="D646" s="652"/>
      <x:c r="E646" s="652"/>
      <x:c r="F646" s="652"/>
      <x:c r="G646" s="652"/>
      <x:c r="H646" s="652"/>
    </x:row>
    <x:row r="647">
      <x:c r="A647" s="654"/>
      <x:c r="B647" s="652"/>
      <x:c r="C647" s="652"/>
      <x:c r="D647" s="652"/>
      <x:c r="E647" s="652"/>
      <x:c r="F647" s="652"/>
      <x:c r="G647" s="652"/>
      <x:c r="H647" s="652"/>
    </x:row>
    <x:row r="648">
      <x:c r="A648" s="654"/>
      <x:c r="B648" s="652"/>
      <x:c r="C648" s="652"/>
      <x:c r="D648" s="652"/>
      <x:c r="E648" s="652"/>
      <x:c r="F648" s="652"/>
      <x:c r="G648" s="652"/>
      <x:c r="H648" s="652"/>
    </x:row>
    <x:row r="649">
      <x:c r="A649" s="654"/>
      <x:c r="B649" s="652"/>
      <x:c r="C649" s="652"/>
      <x:c r="D649" s="652"/>
      <x:c r="E649" s="652"/>
      <x:c r="F649" s="652"/>
      <x:c r="G649" s="652"/>
      <x:c r="H649" s="652"/>
    </x:row>
    <x:row r="650">
      <x:c r="A650" s="654"/>
      <x:c r="B650" s="652"/>
      <x:c r="C650" s="652"/>
      <x:c r="D650" s="652"/>
      <x:c r="E650" s="652"/>
      <x:c r="F650" s="652"/>
      <x:c r="G650" s="652"/>
      <x:c r="H650" s="652"/>
    </x:row>
    <x:row r="651">
      <x:c r="A651" s="654"/>
      <x:c r="B651" s="652"/>
      <x:c r="C651" s="652"/>
      <x:c r="D651" s="652"/>
      <x:c r="E651" s="652"/>
      <x:c r="F651" s="652"/>
      <x:c r="G651" s="652"/>
      <x:c r="H651" s="652"/>
    </x:row>
    <x:row r="652">
      <x:c r="A652" s="654"/>
      <x:c r="B652" s="652"/>
      <x:c r="C652" s="652"/>
      <x:c r="D652" s="652"/>
      <x:c r="E652" s="652"/>
      <x:c r="F652" s="652"/>
      <x:c r="G652" s="652"/>
      <x:c r="H652" s="652"/>
    </x:row>
    <x:row r="653">
      <x:c r="A653" s="654"/>
      <x:c r="B653" s="652"/>
      <x:c r="C653" s="652"/>
      <x:c r="D653" s="652"/>
      <x:c r="E653" s="652"/>
      <x:c r="F653" s="652"/>
      <x:c r="G653" s="652"/>
      <x:c r="H653" s="652"/>
    </x:row>
    <x:row r="654">
      <x:c r="A654" s="654"/>
      <x:c r="B654" s="652"/>
      <x:c r="C654" s="652"/>
      <x:c r="D654" s="652"/>
      <x:c r="E654" s="652"/>
      <x:c r="F654" s="652"/>
      <x:c r="G654" s="652"/>
      <x:c r="H654" s="652"/>
    </x:row>
    <x:row r="655">
      <x:c r="A655" s="654"/>
      <x:c r="B655" s="652"/>
      <x:c r="C655" s="652"/>
      <x:c r="D655" s="652"/>
      <x:c r="E655" s="652"/>
      <x:c r="F655" s="652"/>
      <x:c r="G655" s="652"/>
      <x:c r="H655" s="652"/>
    </x:row>
    <x:row r="656">
      <x:c r="A656" s="654"/>
      <x:c r="B656" s="652"/>
      <x:c r="C656" s="652"/>
      <x:c r="D656" s="652"/>
      <x:c r="E656" s="652"/>
      <x:c r="F656" s="652"/>
      <x:c r="G656" s="652"/>
      <x:c r="H656" s="652"/>
    </x:row>
    <x:row r="657">
      <x:c r="A657" s="654"/>
      <x:c r="B657" s="652"/>
      <x:c r="C657" s="652"/>
      <x:c r="D657" s="652"/>
      <x:c r="E657" s="652"/>
      <x:c r="F657" s="652"/>
      <x:c r="G657" s="652"/>
      <x:c r="H657" s="652"/>
    </x:row>
    <x:row r="658">
      <x:c r="A658" s="654"/>
      <x:c r="B658" s="652"/>
      <x:c r="C658" s="652"/>
      <x:c r="D658" s="652"/>
      <x:c r="E658" s="652"/>
      <x:c r="F658" s="652"/>
      <x:c r="G658" s="652"/>
      <x:c r="H658" s="652"/>
    </x:row>
    <x:row r="659">
      <x:c r="A659" s="654"/>
      <x:c r="B659" s="652"/>
      <x:c r="C659" s="652"/>
      <x:c r="D659" s="652"/>
      <x:c r="E659" s="652"/>
      <x:c r="F659" s="652"/>
      <x:c r="G659" s="652"/>
      <x:c r="H659" s="652"/>
    </x:row>
    <x:row r="660">
      <x:c r="A660" s="654"/>
      <x:c r="B660" s="652"/>
      <x:c r="C660" s="652"/>
      <x:c r="D660" s="652"/>
      <x:c r="E660" s="652"/>
      <x:c r="F660" s="652"/>
      <x:c r="G660" s="652"/>
      <x:c r="H660" s="652"/>
    </x:row>
    <x:row r="661">
      <x:c r="A661" s="654"/>
      <x:c r="B661" s="652"/>
      <x:c r="C661" s="652"/>
      <x:c r="D661" s="652"/>
      <x:c r="E661" s="652"/>
      <x:c r="F661" s="652"/>
      <x:c r="G661" s="652"/>
      <x:c r="H661" s="652"/>
    </x:row>
    <x:row r="662">
      <x:c r="A662" s="654"/>
      <x:c r="B662" s="652"/>
      <x:c r="C662" s="652"/>
      <x:c r="D662" s="652"/>
      <x:c r="E662" s="652"/>
      <x:c r="F662" s="652"/>
      <x:c r="G662" s="652"/>
      <x:c r="H662" s="652"/>
    </x:row>
    <x:row r="663">
      <x:c r="A663" s="654"/>
      <x:c r="B663" s="652"/>
      <x:c r="C663" s="652"/>
      <x:c r="D663" s="652"/>
      <x:c r="E663" s="652"/>
      <x:c r="F663" s="652"/>
      <x:c r="G663" s="652"/>
      <x:c r="H663" s="652"/>
    </x:row>
    <x:row r="664">
      <x:c r="A664" s="654"/>
      <x:c r="B664" s="652"/>
      <x:c r="C664" s="652"/>
      <x:c r="D664" s="652"/>
      <x:c r="E664" s="652"/>
      <x:c r="F664" s="652"/>
      <x:c r="G664" s="652"/>
      <x:c r="H664" s="652"/>
    </x:row>
    <x:row r="665">
      <x:c r="A665" s="654"/>
      <x:c r="B665" s="652"/>
      <x:c r="C665" s="652"/>
      <x:c r="D665" s="652"/>
      <x:c r="E665" s="652"/>
      <x:c r="F665" s="652"/>
      <x:c r="G665" s="652"/>
      <x:c r="H665" s="652"/>
    </x:row>
    <x:row r="666">
      <x:c r="A666" s="654"/>
      <x:c r="B666" s="652"/>
      <x:c r="C666" s="652"/>
      <x:c r="D666" s="652"/>
      <x:c r="E666" s="652"/>
      <x:c r="F666" s="652"/>
      <x:c r="G666" s="652"/>
      <x:c r="H666" s="652"/>
    </x:row>
    <x:row r="667">
      <x:c r="A667" s="654"/>
      <x:c r="B667" s="652"/>
      <x:c r="C667" s="652"/>
      <x:c r="D667" s="652"/>
      <x:c r="E667" s="652"/>
      <x:c r="F667" s="652"/>
      <x:c r="G667" s="652"/>
      <x:c r="H667" s="652"/>
    </x:row>
    <x:row r="668">
      <x:c r="A668" s="654"/>
      <x:c r="B668" s="652"/>
      <x:c r="C668" s="652"/>
      <x:c r="D668" s="652"/>
      <x:c r="E668" s="652"/>
      <x:c r="F668" s="652"/>
      <x:c r="G668" s="652"/>
      <x:c r="H668" s="652"/>
    </x:row>
    <x:row r="669">
      <x:c r="A669" s="654"/>
      <x:c r="B669" s="652"/>
      <x:c r="C669" s="652"/>
      <x:c r="D669" s="652"/>
      <x:c r="E669" s="652"/>
      <x:c r="F669" s="652"/>
      <x:c r="G669" s="652"/>
      <x:c r="H669" s="652"/>
    </x:row>
    <x:row r="670">
      <x:c r="A670" s="654"/>
      <x:c r="B670" s="652"/>
      <x:c r="C670" s="652"/>
      <x:c r="D670" s="652"/>
      <x:c r="E670" s="652"/>
      <x:c r="F670" s="652"/>
      <x:c r="G670" s="652"/>
      <x:c r="H670" s="652"/>
    </x:row>
    <x:row r="671">
      <x:c r="A671" s="654"/>
      <x:c r="B671" s="652"/>
      <x:c r="C671" s="652"/>
      <x:c r="D671" s="652"/>
      <x:c r="E671" s="652"/>
      <x:c r="F671" s="652"/>
      <x:c r="G671" s="652"/>
      <x:c r="H671" s="652"/>
    </x:row>
    <x:row r="672">
      <x:c r="A672" s="654"/>
      <x:c r="B672" s="652"/>
      <x:c r="C672" s="652"/>
      <x:c r="D672" s="652"/>
      <x:c r="E672" s="652"/>
      <x:c r="F672" s="652"/>
      <x:c r="G672" s="652"/>
      <x:c r="H672" s="652"/>
    </x:row>
    <x:row r="673">
      <x:c r="A673" s="654"/>
      <x:c r="B673" s="652"/>
      <x:c r="C673" s="652"/>
      <x:c r="D673" s="652"/>
      <x:c r="E673" s="652"/>
      <x:c r="F673" s="652"/>
      <x:c r="G673" s="652"/>
      <x:c r="H673" s="652"/>
    </x:row>
    <x:row r="674">
      <x:c r="A674" s="654"/>
      <x:c r="B674" s="652"/>
      <x:c r="C674" s="652"/>
      <x:c r="D674" s="652"/>
      <x:c r="E674" s="652"/>
      <x:c r="F674" s="652"/>
      <x:c r="G674" s="652"/>
      <x:c r="H674" s="652"/>
    </x:row>
    <x:row r="675">
      <x:c r="A675" s="654"/>
      <x:c r="B675" s="652"/>
      <x:c r="C675" s="652"/>
      <x:c r="D675" s="652"/>
      <x:c r="E675" s="652"/>
      <x:c r="F675" s="652"/>
      <x:c r="G675" s="652"/>
      <x:c r="H675" s="652"/>
    </x:row>
    <x:row r="676">
      <x:c r="A676" s="654"/>
      <x:c r="B676" s="652"/>
      <x:c r="C676" s="652"/>
      <x:c r="D676" s="652"/>
      <x:c r="E676" s="652"/>
      <x:c r="F676" s="652"/>
      <x:c r="G676" s="652"/>
      <x:c r="H676" s="652"/>
    </x:row>
    <x:row r="677">
      <x:c r="A677" s="654"/>
      <x:c r="B677" s="652"/>
      <x:c r="C677" s="652"/>
      <x:c r="D677" s="652"/>
      <x:c r="E677" s="652"/>
      <x:c r="F677" s="652"/>
      <x:c r="G677" s="652"/>
      <x:c r="H677" s="652"/>
    </x:row>
    <x:row r="678">
      <x:c r="A678" s="654"/>
      <x:c r="B678" s="652"/>
      <x:c r="C678" s="652"/>
      <x:c r="D678" s="652"/>
      <x:c r="E678" s="652"/>
      <x:c r="F678" s="652"/>
      <x:c r="G678" s="652"/>
      <x:c r="H678" s="652"/>
    </x:row>
    <x:row r="679">
      <x:c r="A679" s="654"/>
      <x:c r="B679" s="652"/>
      <x:c r="C679" s="652"/>
      <x:c r="D679" s="652"/>
      <x:c r="E679" s="652"/>
      <x:c r="F679" s="652"/>
      <x:c r="G679" s="652"/>
      <x:c r="H679" s="652"/>
    </x:row>
    <x:row r="680">
      <x:c r="A680" s="654"/>
      <x:c r="B680" s="652"/>
      <x:c r="C680" s="652"/>
      <x:c r="D680" s="652"/>
      <x:c r="E680" s="652"/>
      <x:c r="F680" s="652"/>
      <x:c r="G680" s="652"/>
      <x:c r="H680" s="652"/>
    </x:row>
    <x:row r="681">
      <x:c r="A681" s="654"/>
      <x:c r="B681" s="652"/>
      <x:c r="C681" s="652"/>
      <x:c r="D681" s="652"/>
      <x:c r="E681" s="652"/>
      <x:c r="F681" s="652"/>
      <x:c r="G681" s="652"/>
      <x:c r="H681" s="652"/>
    </x:row>
    <x:row r="682">
      <x:c r="A682" s="654"/>
      <x:c r="B682" s="652"/>
      <x:c r="C682" s="652"/>
      <x:c r="D682" s="652"/>
      <x:c r="E682" s="652"/>
      <x:c r="F682" s="652"/>
      <x:c r="G682" s="652"/>
      <x:c r="H682" s="652"/>
    </x:row>
    <x:row r="683">
      <x:c r="A683" s="654"/>
      <x:c r="B683" s="652"/>
      <x:c r="C683" s="652"/>
      <x:c r="D683" s="652"/>
      <x:c r="E683" s="652"/>
      <x:c r="F683" s="652"/>
      <x:c r="G683" s="652"/>
      <x:c r="H683" s="652"/>
    </x:row>
    <x:row r="684">
      <x:c r="A684" s="654"/>
      <x:c r="B684" s="652"/>
      <x:c r="C684" s="652"/>
      <x:c r="D684" s="652"/>
      <x:c r="E684" s="652"/>
      <x:c r="F684" s="652"/>
      <x:c r="G684" s="652"/>
      <x:c r="H684" s="652"/>
    </x:row>
    <x:row r="685">
      <x:c r="A685" s="654"/>
      <x:c r="B685" s="652"/>
      <x:c r="C685" s="652"/>
      <x:c r="D685" s="652"/>
      <x:c r="E685" s="652"/>
      <x:c r="F685" s="652"/>
      <x:c r="G685" s="652"/>
      <x:c r="H685" s="652"/>
    </x:row>
    <x:row r="686">
      <x:c r="A686" s="654"/>
      <x:c r="B686" s="652"/>
      <x:c r="C686" s="652"/>
      <x:c r="D686" s="652"/>
      <x:c r="E686" s="652"/>
      <x:c r="F686" s="652"/>
      <x:c r="G686" s="652"/>
      <x:c r="H686" s="652"/>
    </x:row>
    <x:row r="687">
      <x:c r="A687" s="654"/>
      <x:c r="B687" s="652"/>
      <x:c r="C687" s="652"/>
      <x:c r="D687" s="652"/>
      <x:c r="E687" s="652"/>
      <x:c r="F687" s="652"/>
      <x:c r="G687" s="652"/>
      <x:c r="H687" s="652"/>
    </x:row>
    <x:row r="688">
      <x:c r="A688" s="654"/>
      <x:c r="B688" s="652"/>
      <x:c r="C688" s="652"/>
      <x:c r="D688" s="652"/>
      <x:c r="E688" s="652"/>
      <x:c r="F688" s="652"/>
      <x:c r="G688" s="652"/>
      <x:c r="H688" s="652"/>
    </x:row>
    <x:row r="689">
      <x:c r="A689" s="654"/>
      <x:c r="B689" s="652"/>
      <x:c r="C689" s="652"/>
      <x:c r="D689" s="652"/>
      <x:c r="E689" s="652"/>
      <x:c r="F689" s="652"/>
      <x:c r="G689" s="652"/>
      <x:c r="H689" s="652"/>
    </x:row>
    <x:row r="690">
      <x:c r="A690" s="654"/>
      <x:c r="B690" s="652"/>
      <x:c r="C690" s="652"/>
      <x:c r="D690" s="652"/>
      <x:c r="E690" s="652"/>
      <x:c r="F690" s="652"/>
      <x:c r="G690" s="652"/>
      <x:c r="H690" s="652"/>
    </x:row>
    <x:row r="691">
      <x:c r="A691" s="654"/>
      <x:c r="B691" s="652"/>
      <x:c r="C691" s="652"/>
      <x:c r="D691" s="652"/>
      <x:c r="E691" s="652"/>
      <x:c r="F691" s="652"/>
      <x:c r="G691" s="652"/>
      <x:c r="H691" s="652"/>
    </x:row>
    <x:row r="692">
      <x:c r="A692" s="654"/>
      <x:c r="B692" s="652"/>
      <x:c r="C692" s="652"/>
      <x:c r="D692" s="652"/>
      <x:c r="E692" s="652"/>
      <x:c r="F692" s="652"/>
      <x:c r="G692" s="652"/>
      <x:c r="H692" s="652"/>
    </x:row>
    <x:row r="693">
      <x:c r="A693" s="654"/>
      <x:c r="B693" s="652"/>
      <x:c r="C693" s="652"/>
      <x:c r="D693" s="652"/>
      <x:c r="E693" s="652"/>
      <x:c r="F693" s="652"/>
      <x:c r="G693" s="652"/>
      <x:c r="H693" s="652"/>
    </x:row>
    <x:row r="694">
      <x:c r="A694" s="654"/>
      <x:c r="B694" s="652"/>
      <x:c r="C694" s="652"/>
      <x:c r="D694" s="652"/>
      <x:c r="E694" s="652"/>
      <x:c r="F694" s="652"/>
      <x:c r="G694" s="652"/>
      <x:c r="H694" s="652"/>
    </x:row>
    <x:row r="695">
      <x:c r="A695" s="654"/>
      <x:c r="B695" s="652"/>
      <x:c r="C695" s="652"/>
      <x:c r="D695" s="652"/>
      <x:c r="E695" s="652"/>
      <x:c r="F695" s="652"/>
      <x:c r="G695" s="652"/>
      <x:c r="H695" s="652"/>
    </x:row>
    <x:row r="696">
      <x:c r="A696" s="654"/>
      <x:c r="B696" s="652"/>
      <x:c r="C696" s="652"/>
      <x:c r="D696" s="652"/>
      <x:c r="E696" s="652"/>
      <x:c r="F696" s="652"/>
      <x:c r="G696" s="652"/>
      <x:c r="H696" s="652"/>
    </x:row>
    <x:row r="697">
      <x:c r="A697" s="654"/>
      <x:c r="B697" s="652"/>
      <x:c r="C697" s="652"/>
      <x:c r="D697" s="652"/>
      <x:c r="E697" s="652"/>
      <x:c r="F697" s="652"/>
      <x:c r="G697" s="652"/>
      <x:c r="H697" s="652"/>
    </x:row>
    <x:row r="698">
      <x:c r="A698" s="654"/>
      <x:c r="B698" s="652"/>
      <x:c r="C698" s="652"/>
      <x:c r="D698" s="652"/>
      <x:c r="E698" s="652"/>
      <x:c r="F698" s="652"/>
      <x:c r="G698" s="652"/>
      <x:c r="H698" s="652"/>
    </x:row>
    <x:row r="699">
      <x:c r="A699" s="654"/>
      <x:c r="B699" s="652"/>
      <x:c r="C699" s="652"/>
      <x:c r="D699" s="652"/>
      <x:c r="E699" s="652"/>
      <x:c r="F699" s="652"/>
      <x:c r="G699" s="652"/>
      <x:c r="H699" s="652"/>
    </x:row>
    <x:row r="700">
      <x:c r="A700" s="654"/>
      <x:c r="B700" s="652"/>
      <x:c r="C700" s="652"/>
      <x:c r="D700" s="652"/>
      <x:c r="E700" s="652"/>
      <x:c r="F700" s="652"/>
      <x:c r="G700" s="652"/>
      <x:c r="H700" s="652"/>
    </x:row>
    <x:row r="701">
      <x:c r="A701" s="654"/>
      <x:c r="B701" s="652"/>
      <x:c r="C701" s="652"/>
      <x:c r="D701" s="652"/>
      <x:c r="E701" s="652"/>
      <x:c r="F701" s="652"/>
      <x:c r="G701" s="652"/>
      <x:c r="H701" s="652"/>
    </x:row>
    <x:row r="702">
      <x:c r="A702" s="654"/>
      <x:c r="B702" s="652"/>
      <x:c r="C702" s="652"/>
      <x:c r="D702" s="652"/>
      <x:c r="E702" s="652"/>
      <x:c r="F702" s="652"/>
      <x:c r="G702" s="652"/>
      <x:c r="H702" s="652"/>
    </x:row>
    <x:row r="703">
      <x:c r="A703" s="654"/>
      <x:c r="B703" s="652"/>
      <x:c r="C703" s="652"/>
      <x:c r="D703" s="652"/>
      <x:c r="E703" s="652"/>
      <x:c r="F703" s="652"/>
      <x:c r="G703" s="652"/>
      <x:c r="H703" s="652"/>
    </x:row>
    <x:row r="704">
      <x:c r="A704" s="654"/>
      <x:c r="B704" s="652"/>
      <x:c r="C704" s="652"/>
      <x:c r="D704" s="652"/>
      <x:c r="E704" s="652"/>
      <x:c r="F704" s="652"/>
      <x:c r="G704" s="652"/>
      <x:c r="H704" s="652"/>
    </x:row>
    <x:row r="705">
      <x:c r="A705" s="654"/>
      <x:c r="B705" s="652"/>
      <x:c r="C705" s="652"/>
      <x:c r="D705" s="652"/>
      <x:c r="E705" s="652"/>
      <x:c r="F705" s="652"/>
      <x:c r="G705" s="652"/>
      <x:c r="H705" s="652"/>
    </x:row>
    <x:row r="706">
      <x:c r="A706" s="654"/>
      <x:c r="B706" s="652"/>
      <x:c r="C706" s="652"/>
      <x:c r="D706" s="652"/>
      <x:c r="E706" s="652"/>
      <x:c r="F706" s="652"/>
      <x:c r="G706" s="652"/>
      <x:c r="H706" s="652"/>
    </x:row>
    <x:row r="707">
      <x:c r="A707" s="654"/>
      <x:c r="B707" s="652"/>
      <x:c r="C707" s="652"/>
      <x:c r="D707" s="652"/>
      <x:c r="E707" s="652"/>
      <x:c r="F707" s="652"/>
      <x:c r="G707" s="652"/>
      <x:c r="H707" s="652"/>
    </x:row>
    <x:row r="708">
      <x:c r="A708" s="654"/>
      <x:c r="B708" s="652"/>
      <x:c r="C708" s="652"/>
      <x:c r="D708" s="652"/>
      <x:c r="E708" s="652"/>
      <x:c r="F708" s="652"/>
      <x:c r="G708" s="652"/>
      <x:c r="H708" s="652"/>
    </x:row>
    <x:row r="709">
      <x:c r="A709" s="654"/>
      <x:c r="B709" s="652"/>
      <x:c r="C709" s="652"/>
      <x:c r="D709" s="652"/>
      <x:c r="E709" s="652"/>
      <x:c r="F709" s="652"/>
      <x:c r="G709" s="652"/>
      <x:c r="H709" s="652"/>
    </x:row>
    <x:row r="710">
      <x:c r="A710" s="654"/>
      <x:c r="B710" s="652"/>
      <x:c r="C710" s="652"/>
      <x:c r="D710" s="652"/>
      <x:c r="E710" s="652"/>
      <x:c r="F710" s="652"/>
      <x:c r="G710" s="652"/>
      <x:c r="H710" s="652"/>
    </x:row>
    <x:row r="711">
      <x:c r="A711" s="654"/>
      <x:c r="B711" s="652"/>
      <x:c r="C711" s="652"/>
      <x:c r="D711" s="652"/>
      <x:c r="E711" s="652"/>
      <x:c r="F711" s="652"/>
      <x:c r="G711" s="652"/>
      <x:c r="H711" s="652"/>
    </x:row>
    <x:row r="712">
      <x:c r="A712" s="654"/>
      <x:c r="B712" s="652"/>
      <x:c r="C712" s="652"/>
      <x:c r="D712" s="652"/>
      <x:c r="E712" s="652"/>
      <x:c r="F712" s="652"/>
      <x:c r="G712" s="652"/>
      <x:c r="H712" s="652"/>
    </x:row>
    <x:row r="713">
      <x:c r="A713" s="654"/>
      <x:c r="B713" s="652"/>
      <x:c r="C713" s="652"/>
      <x:c r="D713" s="652"/>
      <x:c r="E713" s="652"/>
      <x:c r="F713" s="652"/>
      <x:c r="G713" s="652"/>
      <x:c r="H713" s="652"/>
    </x:row>
    <x:row r="714">
      <x:c r="A714" s="654"/>
      <x:c r="B714" s="652"/>
      <x:c r="C714" s="652"/>
      <x:c r="D714" s="652"/>
      <x:c r="E714" s="652"/>
      <x:c r="F714" s="652"/>
      <x:c r="G714" s="652"/>
      <x:c r="H714" s="652"/>
    </x:row>
    <x:row r="715">
      <x:c r="A715" s="654"/>
      <x:c r="B715" s="652"/>
      <x:c r="C715" s="652"/>
      <x:c r="D715" s="652"/>
      <x:c r="E715" s="652"/>
      <x:c r="F715" s="652"/>
      <x:c r="G715" s="652"/>
      <x:c r="H715" s="652"/>
    </x:row>
    <x:row r="716">
      <x:c r="A716" s="654"/>
      <x:c r="B716" s="652"/>
      <x:c r="C716" s="652"/>
      <x:c r="D716" s="652"/>
      <x:c r="E716" s="652"/>
      <x:c r="F716" s="652"/>
      <x:c r="G716" s="652"/>
      <x:c r="H716" s="652"/>
    </x:row>
    <x:row r="717">
      <x:c r="A717" s="654"/>
      <x:c r="B717" s="652"/>
      <x:c r="C717" s="652"/>
      <x:c r="D717" s="652"/>
      <x:c r="E717" s="652"/>
      <x:c r="F717" s="652"/>
      <x:c r="G717" s="652"/>
      <x:c r="H717" s="652"/>
    </x:row>
    <x:row r="718">
      <x:c r="A718" s="654"/>
      <x:c r="B718" s="652"/>
      <x:c r="C718" s="652"/>
      <x:c r="D718" s="652"/>
      <x:c r="E718" s="652"/>
      <x:c r="F718" s="652"/>
      <x:c r="G718" s="652"/>
      <x:c r="H718" s="652"/>
    </x:row>
    <x:row r="719">
      <x:c r="A719" s="654"/>
      <x:c r="B719" s="652"/>
      <x:c r="C719" s="652"/>
      <x:c r="D719" s="652"/>
      <x:c r="E719" s="652"/>
      <x:c r="F719" s="652"/>
      <x:c r="G719" s="652"/>
      <x:c r="H719" s="652"/>
    </x:row>
    <x:row r="720">
      <x:c r="A720" s="654"/>
      <x:c r="B720" s="652"/>
      <x:c r="C720" s="652"/>
      <x:c r="D720" s="652"/>
      <x:c r="E720" s="652"/>
      <x:c r="F720" s="652"/>
      <x:c r="G720" s="652"/>
      <x:c r="H720" s="652"/>
    </x:row>
    <x:row r="721">
      <x:c r="A721" s="654"/>
      <x:c r="B721" s="652"/>
      <x:c r="C721" s="652"/>
      <x:c r="D721" s="652"/>
      <x:c r="E721" s="652"/>
      <x:c r="F721" s="652"/>
      <x:c r="G721" s="652"/>
      <x:c r="H721" s="652"/>
    </x:row>
    <x:row r="722">
      <x:c r="A722" s="654"/>
      <x:c r="B722" s="652"/>
      <x:c r="C722" s="652"/>
      <x:c r="D722" s="652"/>
      <x:c r="E722" s="652"/>
      <x:c r="F722" s="652"/>
      <x:c r="G722" s="652"/>
      <x:c r="H722" s="652"/>
    </x:row>
    <x:row r="723">
      <x:c r="A723" s="654"/>
      <x:c r="B723" s="652"/>
      <x:c r="C723" s="652"/>
      <x:c r="D723" s="652"/>
      <x:c r="E723" s="652"/>
      <x:c r="F723" s="652"/>
      <x:c r="G723" s="652"/>
      <x:c r="H723" s="652"/>
    </x:row>
    <x:row r="724">
      <x:c r="A724" s="654"/>
      <x:c r="B724" s="652"/>
      <x:c r="C724" s="652"/>
      <x:c r="D724" s="652"/>
      <x:c r="E724" s="652"/>
      <x:c r="F724" s="652"/>
      <x:c r="G724" s="652"/>
      <x:c r="H724" s="652"/>
    </x:row>
    <x:row r="725">
      <x:c r="A725" s="654"/>
      <x:c r="B725" s="652"/>
      <x:c r="C725" s="652"/>
      <x:c r="D725" s="652"/>
      <x:c r="E725" s="652"/>
      <x:c r="F725" s="652"/>
      <x:c r="G725" s="652"/>
      <x:c r="H725" s="652"/>
    </x:row>
    <x:row r="726">
      <x:c r="A726" s="654"/>
      <x:c r="B726" s="652"/>
      <x:c r="C726" s="652"/>
      <x:c r="D726" s="652"/>
      <x:c r="E726" s="652"/>
      <x:c r="F726" s="652"/>
      <x:c r="G726" s="652"/>
      <x:c r="H726" s="652"/>
    </x:row>
    <x:row r="727">
      <x:c r="A727" s="654"/>
      <x:c r="B727" s="652"/>
      <x:c r="C727" s="652"/>
      <x:c r="D727" s="652"/>
      <x:c r="E727" s="652"/>
      <x:c r="F727" s="652"/>
      <x:c r="G727" s="652"/>
      <x:c r="H727" s="652"/>
    </x:row>
    <x:row r="728">
      <x:c r="A728" s="654"/>
      <x:c r="B728" s="652"/>
      <x:c r="C728" s="652"/>
      <x:c r="D728" s="652"/>
      <x:c r="E728" s="652"/>
      <x:c r="F728" s="652"/>
      <x:c r="G728" s="652"/>
      <x:c r="H728" s="652"/>
    </x:row>
    <x:row r="729">
      <x:c r="A729" s="654"/>
      <x:c r="B729" s="652"/>
      <x:c r="C729" s="652"/>
      <x:c r="D729" s="652"/>
      <x:c r="E729" s="652"/>
      <x:c r="F729" s="652"/>
      <x:c r="G729" s="652"/>
      <x:c r="H729" s="652"/>
    </x:row>
    <x:row r="730">
      <x:c r="A730" s="654"/>
      <x:c r="B730" s="652"/>
      <x:c r="C730" s="652"/>
      <x:c r="D730" s="652"/>
      <x:c r="E730" s="652"/>
      <x:c r="F730" s="652"/>
      <x:c r="G730" s="652"/>
      <x:c r="H730" s="652"/>
    </x:row>
    <x:row r="731">
      <x:c r="A731" s="654"/>
      <x:c r="B731" s="652"/>
      <x:c r="C731" s="652"/>
      <x:c r="D731" s="652"/>
      <x:c r="E731" s="652"/>
      <x:c r="F731" s="652"/>
      <x:c r="G731" s="652"/>
      <x:c r="H731" s="652"/>
    </x:row>
    <x:row r="732">
      <x:c r="A732" s="654"/>
      <x:c r="B732" s="652"/>
      <x:c r="C732" s="652"/>
      <x:c r="D732" s="652"/>
      <x:c r="E732" s="652"/>
      <x:c r="F732" s="652"/>
      <x:c r="G732" s="652"/>
      <x:c r="H732" s="652"/>
    </x:row>
    <x:row r="733">
      <x:c r="A733" s="654"/>
      <x:c r="B733" s="652"/>
      <x:c r="C733" s="652"/>
      <x:c r="D733" s="652"/>
      <x:c r="E733" s="652"/>
      <x:c r="F733" s="652"/>
      <x:c r="G733" s="652"/>
      <x:c r="H733" s="652"/>
    </x:row>
    <x:row r="734">
      <x:c r="A734" s="654"/>
      <x:c r="B734" s="652"/>
      <x:c r="C734" s="652"/>
      <x:c r="D734" s="652"/>
      <x:c r="E734" s="652"/>
      <x:c r="F734" s="652"/>
      <x:c r="G734" s="652"/>
      <x:c r="H734" s="652"/>
    </x:row>
    <x:row r="735">
      <x:c r="A735" s="654"/>
      <x:c r="B735" s="652"/>
      <x:c r="C735" s="652"/>
      <x:c r="D735" s="652"/>
      <x:c r="E735" s="652"/>
      <x:c r="F735" s="652"/>
      <x:c r="G735" s="652"/>
      <x:c r="H735" s="652"/>
    </x:row>
    <x:row r="736">
      <x:c r="A736" s="654"/>
      <x:c r="B736" s="652"/>
      <x:c r="C736" s="652"/>
      <x:c r="D736" s="652"/>
      <x:c r="E736" s="652"/>
      <x:c r="F736" s="652"/>
      <x:c r="G736" s="652"/>
      <x:c r="H736" s="652"/>
    </x:row>
    <x:row r="737">
      <x:c r="A737" s="654"/>
      <x:c r="B737" s="652"/>
      <x:c r="C737" s="652"/>
      <x:c r="D737" s="652"/>
      <x:c r="E737" s="652"/>
      <x:c r="F737" s="652"/>
      <x:c r="G737" s="652"/>
      <x:c r="H737" s="652"/>
    </x:row>
    <x:row r="738">
      <x:c r="A738" s="654"/>
      <x:c r="B738" s="652"/>
      <x:c r="C738" s="652"/>
      <x:c r="D738" s="652"/>
      <x:c r="E738" s="652"/>
      <x:c r="F738" s="652"/>
      <x:c r="G738" s="652"/>
      <x:c r="H738" s="652"/>
    </x:row>
    <x:row r="739">
      <x:c r="A739" s="654"/>
      <x:c r="B739" s="652"/>
      <x:c r="C739" s="652"/>
      <x:c r="D739" s="652"/>
      <x:c r="E739" s="652"/>
      <x:c r="F739" s="652"/>
      <x:c r="G739" s="652"/>
      <x:c r="H739" s="652"/>
    </x:row>
    <x:row r="740">
      <x:c r="A740" s="654"/>
      <x:c r="B740" s="652"/>
      <x:c r="C740" s="652"/>
      <x:c r="D740" s="652"/>
      <x:c r="E740" s="652"/>
      <x:c r="F740" s="652"/>
      <x:c r="G740" s="652"/>
      <x:c r="H740" s="652"/>
    </x:row>
    <x:row r="741">
      <x:c r="A741" s="654"/>
      <x:c r="B741" s="652"/>
      <x:c r="C741" s="652"/>
      <x:c r="D741" s="652"/>
      <x:c r="E741" s="652"/>
      <x:c r="F741" s="652"/>
      <x:c r="G741" s="652"/>
      <x:c r="H741" s="652"/>
    </x:row>
    <x:row r="742">
      <x:c r="A742" s="654"/>
      <x:c r="B742" s="652"/>
      <x:c r="C742" s="652"/>
      <x:c r="D742" s="652"/>
      <x:c r="E742" s="652"/>
      <x:c r="F742" s="652"/>
      <x:c r="G742" s="652"/>
      <x:c r="H742" s="652"/>
    </x:row>
    <x:row r="743">
      <x:c r="A743" s="654"/>
      <x:c r="B743" s="652"/>
      <x:c r="C743" s="652"/>
      <x:c r="D743" s="652"/>
      <x:c r="E743" s="652"/>
      <x:c r="F743" s="652"/>
      <x:c r="G743" s="652"/>
      <x:c r="H743" s="652"/>
    </x:row>
    <x:row r="744">
      <x:c r="A744" s="654"/>
      <x:c r="B744" s="652"/>
      <x:c r="C744" s="652"/>
      <x:c r="D744" s="652"/>
      <x:c r="E744" s="652"/>
      <x:c r="F744" s="652"/>
      <x:c r="G744" s="652"/>
      <x:c r="H744" s="652"/>
    </x:row>
    <x:row r="745">
      <x:c r="A745" s="654"/>
      <x:c r="B745" s="652"/>
      <x:c r="C745" s="652"/>
      <x:c r="D745" s="652"/>
      <x:c r="E745" s="652"/>
      <x:c r="F745" s="652"/>
      <x:c r="G745" s="652"/>
      <x:c r="H745" s="652"/>
    </x:row>
    <x:row r="746">
      <x:c r="A746" s="654"/>
      <x:c r="B746" s="652"/>
      <x:c r="C746" s="652"/>
      <x:c r="D746" s="652"/>
      <x:c r="E746" s="652"/>
      <x:c r="F746" s="652"/>
      <x:c r="G746" s="652"/>
      <x:c r="H746" s="652"/>
    </x:row>
    <x:row r="747">
      <x:c r="A747" s="654"/>
      <x:c r="B747" s="652"/>
      <x:c r="C747" s="652"/>
      <x:c r="D747" s="652"/>
      <x:c r="E747" s="652"/>
      <x:c r="F747" s="652"/>
      <x:c r="G747" s="652"/>
      <x:c r="H747" s="652"/>
    </x:row>
    <x:row r="748">
      <x:c r="A748" s="654"/>
      <x:c r="B748" s="652"/>
      <x:c r="C748" s="652"/>
      <x:c r="D748" s="652"/>
      <x:c r="E748" s="652"/>
      <x:c r="F748" s="652"/>
      <x:c r="G748" s="652"/>
      <x:c r="H748" s="652"/>
    </x:row>
    <x:row r="749">
      <x:c r="A749" s="654"/>
      <x:c r="B749" s="652"/>
      <x:c r="C749" s="652"/>
      <x:c r="D749" s="652"/>
      <x:c r="E749" s="652"/>
      <x:c r="F749" s="652"/>
      <x:c r="G749" s="652"/>
      <x:c r="H749" s="652"/>
    </x:row>
    <x:row r="750">
      <x:c r="A750" s="654"/>
      <x:c r="B750" s="652"/>
      <x:c r="C750" s="652"/>
      <x:c r="D750" s="652"/>
      <x:c r="E750" s="652"/>
      <x:c r="F750" s="652"/>
      <x:c r="G750" s="652"/>
      <x:c r="H750" s="652"/>
    </x:row>
    <x:row r="751">
      <x:c r="A751" s="654"/>
      <x:c r="B751" s="652"/>
      <x:c r="C751" s="652"/>
      <x:c r="D751" s="652"/>
      <x:c r="E751" s="652"/>
      <x:c r="F751" s="652"/>
      <x:c r="G751" s="652"/>
      <x:c r="H751" s="652"/>
    </x:row>
    <x:row r="752">
      <x:c r="A752" s="654"/>
      <x:c r="B752" s="652"/>
      <x:c r="C752" s="652"/>
      <x:c r="D752" s="652"/>
      <x:c r="E752" s="652"/>
      <x:c r="F752" s="652"/>
      <x:c r="G752" s="652"/>
      <x:c r="H752" s="652"/>
    </x:row>
    <x:row r="753">
      <x:c r="A753" s="654"/>
      <x:c r="B753" s="652"/>
      <x:c r="C753" s="652"/>
      <x:c r="D753" s="652"/>
      <x:c r="E753" s="652"/>
      <x:c r="F753" s="652"/>
      <x:c r="G753" s="652"/>
      <x:c r="H753" s="652"/>
    </x:row>
    <x:row r="754">
      <x:c r="A754" s="654"/>
      <x:c r="B754" s="652"/>
      <x:c r="C754" s="652"/>
      <x:c r="D754" s="652"/>
      <x:c r="E754" s="652"/>
      <x:c r="F754" s="652"/>
      <x:c r="G754" s="652"/>
      <x:c r="H754" s="652"/>
    </x:row>
    <x:row r="755">
      <x:c r="A755" s="654"/>
      <x:c r="B755" s="652"/>
      <x:c r="C755" s="652"/>
      <x:c r="D755" s="652"/>
      <x:c r="E755" s="652"/>
      <x:c r="F755" s="652"/>
      <x:c r="G755" s="652"/>
      <x:c r="H755" s="652"/>
    </x:row>
    <x:row r="756">
      <x:c r="A756" s="654"/>
      <x:c r="B756" s="652"/>
      <x:c r="C756" s="652"/>
      <x:c r="D756" s="652"/>
      <x:c r="E756" s="652"/>
      <x:c r="F756" s="652"/>
      <x:c r="G756" s="652"/>
      <x:c r="H756" s="652"/>
    </x:row>
    <x:row r="757">
      <x:c r="A757" s="654"/>
      <x:c r="B757" s="652"/>
      <x:c r="C757" s="652"/>
      <x:c r="D757" s="652"/>
      <x:c r="E757" s="652"/>
      <x:c r="F757" s="652"/>
      <x:c r="G757" s="652"/>
      <x:c r="H757" s="652"/>
    </x:row>
    <x:row r="758">
      <x:c r="A758" s="654"/>
      <x:c r="B758" s="652"/>
      <x:c r="C758" s="652"/>
      <x:c r="D758" s="652"/>
      <x:c r="E758" s="652"/>
      <x:c r="F758" s="652"/>
      <x:c r="G758" s="652"/>
      <x:c r="H758" s="652"/>
    </x:row>
    <x:row r="759">
      <x:c r="A759" s="654"/>
      <x:c r="B759" s="652"/>
      <x:c r="C759" s="652"/>
      <x:c r="D759" s="652"/>
      <x:c r="E759" s="652"/>
      <x:c r="F759" s="652"/>
      <x:c r="G759" s="652"/>
      <x:c r="H759" s="652"/>
    </x:row>
    <x:row r="760">
      <x:c r="A760" s="654"/>
      <x:c r="B760" s="652"/>
      <x:c r="C760" s="652"/>
      <x:c r="D760" s="652"/>
      <x:c r="E760" s="652"/>
      <x:c r="F760" s="652"/>
      <x:c r="G760" s="652"/>
      <x:c r="H760" s="652"/>
    </x:row>
    <x:row r="761">
      <x:c r="A761" s="654"/>
      <x:c r="B761" s="652"/>
      <x:c r="C761" s="652"/>
      <x:c r="D761" s="652"/>
      <x:c r="E761" s="652"/>
      <x:c r="F761" s="652"/>
      <x:c r="G761" s="652"/>
      <x:c r="H761" s="652"/>
    </x:row>
    <x:row r="762">
      <x:c r="A762" s="654"/>
      <x:c r="B762" s="652"/>
      <x:c r="C762" s="652"/>
      <x:c r="D762" s="652"/>
      <x:c r="E762" s="652"/>
      <x:c r="F762" s="652"/>
      <x:c r="G762" s="652"/>
      <x:c r="H762" s="652"/>
    </x:row>
    <x:row r="763">
      <x:c r="A763" s="654"/>
      <x:c r="B763" s="652"/>
      <x:c r="C763" s="652"/>
      <x:c r="D763" s="652"/>
      <x:c r="E763" s="652"/>
      <x:c r="F763" s="652"/>
      <x:c r="G763" s="652"/>
      <x:c r="H763" s="652"/>
    </x:row>
    <x:row r="764">
      <x:c r="A764" s="654"/>
      <x:c r="B764" s="652"/>
      <x:c r="C764" s="652"/>
      <x:c r="D764" s="652"/>
      <x:c r="E764" s="652"/>
      <x:c r="F764" s="652"/>
      <x:c r="G764" s="652"/>
      <x:c r="H764" s="652"/>
    </x:row>
    <x:row r="765">
      <x:c r="A765" s="654"/>
      <x:c r="B765" s="652"/>
      <x:c r="C765" s="652"/>
      <x:c r="D765" s="652"/>
      <x:c r="E765" s="652"/>
      <x:c r="F765" s="652"/>
      <x:c r="G765" s="652"/>
      <x:c r="H765" s="652"/>
    </x:row>
    <x:row r="766">
      <x:c r="A766" s="654"/>
      <x:c r="B766" s="652"/>
      <x:c r="C766" s="652"/>
      <x:c r="D766" s="652"/>
      <x:c r="E766" s="652"/>
      <x:c r="F766" s="652"/>
      <x:c r="G766" s="652"/>
      <x:c r="H766" s="652"/>
    </x:row>
    <x:row r="767">
      <x:c r="A767" s="654"/>
      <x:c r="B767" s="652"/>
      <x:c r="C767" s="652"/>
      <x:c r="D767" s="652"/>
      <x:c r="E767" s="652"/>
      <x:c r="F767" s="652"/>
      <x:c r="G767" s="652"/>
      <x:c r="H767" s="652"/>
    </x:row>
    <x:row r="768">
      <x:c r="A768" s="654"/>
      <x:c r="B768" s="652"/>
      <x:c r="C768" s="652"/>
      <x:c r="D768" s="652"/>
      <x:c r="E768" s="652"/>
      <x:c r="F768" s="652"/>
      <x:c r="G768" s="652"/>
      <x:c r="H768" s="652"/>
    </x:row>
    <x:row r="769">
      <x:c r="A769" s="654"/>
      <x:c r="B769" s="652"/>
      <x:c r="C769" s="652"/>
      <x:c r="D769" s="652"/>
      <x:c r="E769" s="652"/>
      <x:c r="F769" s="652"/>
      <x:c r="G769" s="652"/>
      <x:c r="H769" s="652"/>
    </x:row>
    <x:row r="770">
      <x:c r="A770" s="654"/>
      <x:c r="B770" s="652"/>
      <x:c r="C770" s="652"/>
      <x:c r="D770" s="652"/>
      <x:c r="E770" s="652"/>
      <x:c r="F770" s="652"/>
      <x:c r="G770" s="652"/>
      <x:c r="H770" s="652"/>
    </x:row>
    <x:row r="771">
      <x:c r="A771" s="654"/>
      <x:c r="B771" s="652"/>
      <x:c r="C771" s="652"/>
      <x:c r="D771" s="652"/>
      <x:c r="E771" s="652"/>
      <x:c r="F771" s="652"/>
      <x:c r="G771" s="652"/>
      <x:c r="H771" s="652"/>
    </x:row>
    <x:row r="772">
      <x:c r="A772" s="654"/>
      <x:c r="B772" s="652"/>
      <x:c r="C772" s="652"/>
      <x:c r="D772" s="652"/>
      <x:c r="E772" s="652"/>
      <x:c r="F772" s="652"/>
      <x:c r="G772" s="652"/>
      <x:c r="H772" s="652"/>
    </x:row>
    <x:row r="773">
      <x:c r="A773" s="654"/>
      <x:c r="B773" s="652"/>
      <x:c r="C773" s="652"/>
      <x:c r="D773" s="652"/>
      <x:c r="E773" s="652"/>
      <x:c r="F773" s="652"/>
      <x:c r="G773" s="652"/>
      <x:c r="H773" s="652"/>
    </x:row>
    <x:row r="774">
      <x:c r="A774" s="654"/>
      <x:c r="B774" s="652"/>
      <x:c r="C774" s="652"/>
      <x:c r="D774" s="652"/>
      <x:c r="E774" s="652"/>
      <x:c r="F774" s="652"/>
      <x:c r="G774" s="652"/>
      <x:c r="H774" s="652"/>
    </x:row>
    <x:row r="775">
      <x:c r="A775" s="654"/>
      <x:c r="B775" s="652"/>
      <x:c r="C775" s="652"/>
      <x:c r="D775" s="652"/>
      <x:c r="E775" s="652"/>
      <x:c r="F775" s="652"/>
      <x:c r="G775" s="652"/>
      <x:c r="H775" s="652"/>
    </x:row>
    <x:row r="776">
      <x:c r="A776" s="654"/>
      <x:c r="B776" s="652"/>
      <x:c r="C776" s="652"/>
      <x:c r="D776" s="652"/>
      <x:c r="E776" s="652"/>
      <x:c r="F776" s="652"/>
      <x:c r="G776" s="652"/>
      <x:c r="H776" s="652"/>
    </x:row>
    <x:row r="777">
      <x:c r="A777" s="654"/>
      <x:c r="B777" s="652"/>
      <x:c r="C777" s="652"/>
      <x:c r="D777" s="652"/>
      <x:c r="E777" s="652"/>
      <x:c r="F777" s="652"/>
      <x:c r="G777" s="652"/>
      <x:c r="H777" s="652"/>
    </x:row>
    <x:row r="778">
      <x:c r="A778" s="654"/>
      <x:c r="B778" s="652"/>
      <x:c r="C778" s="652"/>
      <x:c r="D778" s="652"/>
      <x:c r="E778" s="652"/>
      <x:c r="F778" s="652"/>
      <x:c r="G778" s="652"/>
      <x:c r="H778" s="652"/>
    </x:row>
    <x:row r="779">
      <x:c r="A779" s="654"/>
      <x:c r="B779" s="652"/>
      <x:c r="C779" s="652"/>
      <x:c r="D779" s="652"/>
      <x:c r="E779" s="652"/>
      <x:c r="F779" s="652"/>
      <x:c r="G779" s="652"/>
      <x:c r="H779" s="652"/>
    </x:row>
    <x:row r="780">
      <x:c r="A780" s="654"/>
      <x:c r="B780" s="652"/>
      <x:c r="C780" s="652"/>
      <x:c r="D780" s="652"/>
      <x:c r="E780" s="652"/>
      <x:c r="F780" s="652"/>
      <x:c r="G780" s="652"/>
      <x:c r="H780" s="652"/>
    </x:row>
    <x:row r="781">
      <x:c r="A781" s="654"/>
      <x:c r="B781" s="652"/>
      <x:c r="C781" s="652"/>
      <x:c r="D781" s="652"/>
      <x:c r="E781" s="652"/>
      <x:c r="F781" s="652"/>
      <x:c r="G781" s="652"/>
      <x:c r="H781" s="652"/>
    </x:row>
    <x:row r="782">
      <x:c r="A782" s="654"/>
      <x:c r="B782" s="652"/>
      <x:c r="C782" s="652"/>
      <x:c r="D782" s="652"/>
      <x:c r="E782" s="652"/>
      <x:c r="F782" s="652"/>
      <x:c r="G782" s="652"/>
      <x:c r="H782" s="652"/>
    </x:row>
    <x:row r="783">
      <x:c r="A783" s="654"/>
      <x:c r="B783" s="652"/>
      <x:c r="C783" s="652"/>
      <x:c r="D783" s="652"/>
      <x:c r="E783" s="652"/>
      <x:c r="F783" s="652"/>
      <x:c r="G783" s="652"/>
      <x:c r="H783" s="652"/>
    </x:row>
    <x:row r="784">
      <x:c r="A784" s="654"/>
      <x:c r="B784" s="652"/>
      <x:c r="C784" s="652"/>
      <x:c r="D784" s="652"/>
      <x:c r="E784" s="652"/>
      <x:c r="F784" s="652"/>
      <x:c r="G784" s="652"/>
      <x:c r="H784" s="652"/>
    </x:row>
    <x:row r="785">
      <x:c r="A785" s="654"/>
      <x:c r="B785" s="652"/>
      <x:c r="C785" s="652"/>
      <x:c r="D785" s="652"/>
      <x:c r="E785" s="652"/>
      <x:c r="F785" s="652"/>
      <x:c r="G785" s="652"/>
      <x:c r="H785" s="652"/>
    </x:row>
    <x:row r="786">
      <x:c r="A786" s="654"/>
      <x:c r="B786" s="652"/>
      <x:c r="C786" s="652"/>
      <x:c r="D786" s="652"/>
      <x:c r="E786" s="652"/>
      <x:c r="F786" s="652"/>
      <x:c r="G786" s="652"/>
      <x:c r="H786" s="652"/>
    </x:row>
    <x:row r="787">
      <x:c r="A787" s="654"/>
      <x:c r="B787" s="652"/>
      <x:c r="C787" s="652"/>
      <x:c r="D787" s="652"/>
      <x:c r="E787" s="652"/>
      <x:c r="F787" s="652"/>
      <x:c r="G787" s="652"/>
      <x:c r="H787" s="652"/>
    </x:row>
    <x:row r="788">
      <x:c r="A788" s="654"/>
      <x:c r="B788" s="652"/>
      <x:c r="C788" s="652"/>
      <x:c r="D788" s="652"/>
      <x:c r="E788" s="652"/>
      <x:c r="F788" s="652"/>
      <x:c r="G788" s="652"/>
      <x:c r="H788" s="652"/>
    </x:row>
    <x:row r="789">
      <x:c r="A789" s="654"/>
      <x:c r="B789" s="652"/>
      <x:c r="C789" s="652"/>
      <x:c r="D789" s="652"/>
      <x:c r="E789" s="652"/>
      <x:c r="F789" s="652"/>
      <x:c r="G789" s="652"/>
      <x:c r="H789" s="652"/>
    </x:row>
    <x:row r="790">
      <x:c r="A790" s="654"/>
      <x:c r="B790" s="652"/>
      <x:c r="C790" s="652"/>
      <x:c r="D790" s="652"/>
      <x:c r="E790" s="652"/>
      <x:c r="F790" s="652"/>
      <x:c r="G790" s="652"/>
      <x:c r="H790" s="652"/>
    </x:row>
    <x:row r="791">
      <x:c r="A791" s="654"/>
      <x:c r="B791" s="652"/>
      <x:c r="C791" s="652"/>
      <x:c r="D791" s="652"/>
      <x:c r="E791" s="652"/>
      <x:c r="F791" s="652"/>
      <x:c r="G791" s="652"/>
      <x:c r="H791" s="652"/>
    </x:row>
    <x:row r="792">
      <x:c r="A792" s="654"/>
      <x:c r="B792" s="652"/>
      <x:c r="C792" s="652"/>
      <x:c r="D792" s="652"/>
      <x:c r="E792" s="652"/>
      <x:c r="F792" s="652"/>
      <x:c r="G792" s="652"/>
      <x:c r="H792" s="652"/>
    </x:row>
    <x:row r="793">
      <x:c r="A793" s="654"/>
      <x:c r="B793" s="652"/>
      <x:c r="C793" s="652"/>
      <x:c r="D793" s="652"/>
      <x:c r="E793" s="652"/>
      <x:c r="F793" s="652"/>
      <x:c r="G793" s="652"/>
      <x:c r="H793" s="652"/>
    </x:row>
    <x:row r="794">
      <x:c r="A794" s="654"/>
      <x:c r="B794" s="652"/>
      <x:c r="C794" s="652"/>
      <x:c r="D794" s="652"/>
      <x:c r="E794" s="652"/>
      <x:c r="F794" s="652"/>
      <x:c r="G794" s="652"/>
      <x:c r="H794" s="652"/>
    </x:row>
    <x:row r="795">
      <x:c r="A795" s="654"/>
      <x:c r="B795" s="652"/>
      <x:c r="C795" s="652"/>
      <x:c r="D795" s="652"/>
      <x:c r="E795" s="652"/>
      <x:c r="F795" s="652"/>
      <x:c r="G795" s="652"/>
      <x:c r="H795" s="652"/>
    </x:row>
    <x:row r="796">
      <x:c r="A796" s="654"/>
      <x:c r="B796" s="652"/>
      <x:c r="C796" s="652"/>
      <x:c r="D796" s="652"/>
      <x:c r="E796" s="652"/>
      <x:c r="F796" s="652"/>
      <x:c r="G796" s="652"/>
      <x:c r="H796" s="652"/>
    </x:row>
    <x:row r="797">
      <x:c r="A797" s="654"/>
      <x:c r="B797" s="652"/>
      <x:c r="C797" s="652"/>
      <x:c r="D797" s="652"/>
      <x:c r="E797" s="652"/>
      <x:c r="F797" s="652"/>
      <x:c r="G797" s="652"/>
      <x:c r="H797" s="652"/>
    </x:row>
    <x:row r="798">
      <x:c r="A798" s="654"/>
      <x:c r="B798" s="652"/>
      <x:c r="C798" s="652"/>
      <x:c r="D798" s="652"/>
      <x:c r="E798" s="652"/>
      <x:c r="F798" s="652"/>
      <x:c r="G798" s="652"/>
      <x:c r="H798" s="652"/>
    </x:row>
    <x:row r="799">
      <x:c r="A799" s="654"/>
      <x:c r="B799" s="652"/>
      <x:c r="C799" s="652"/>
      <x:c r="D799" s="652"/>
      <x:c r="E799" s="652"/>
      <x:c r="F799" s="652"/>
      <x:c r="G799" s="652"/>
      <x:c r="H799" s="652"/>
    </x:row>
    <x:row r="800">
      <x:c r="A800" s="654"/>
      <x:c r="B800" s="652"/>
      <x:c r="C800" s="652"/>
      <x:c r="D800" s="652"/>
      <x:c r="E800" s="652"/>
      <x:c r="F800" s="652"/>
      <x:c r="G800" s="652"/>
      <x:c r="H800" s="652"/>
    </x:row>
    <x:row r="801">
      <x:c r="A801" s="654"/>
      <x:c r="B801" s="652"/>
      <x:c r="C801" s="652"/>
      <x:c r="D801" s="652"/>
      <x:c r="E801" s="652"/>
      <x:c r="F801" s="652"/>
      <x:c r="G801" s="652"/>
      <x:c r="H801" s="652"/>
    </x:row>
    <x:row r="802">
      <x:c r="A802" s="654"/>
      <x:c r="B802" s="652"/>
      <x:c r="C802" s="652"/>
      <x:c r="D802" s="652"/>
      <x:c r="E802" s="652"/>
      <x:c r="F802" s="652"/>
      <x:c r="G802" s="652"/>
      <x:c r="H802" s="652"/>
    </x:row>
    <x:row r="803">
      <x:c r="A803" s="654"/>
      <x:c r="B803" s="652"/>
      <x:c r="C803" s="652"/>
      <x:c r="D803" s="652"/>
      <x:c r="E803" s="652"/>
      <x:c r="F803" s="652"/>
      <x:c r="G803" s="652"/>
      <x:c r="H803" s="652"/>
    </x:row>
    <x:row r="804">
      <x:c r="A804" s="654"/>
      <x:c r="B804" s="652"/>
      <x:c r="C804" s="652"/>
      <x:c r="D804" s="652"/>
      <x:c r="E804" s="652"/>
      <x:c r="F804" s="652"/>
      <x:c r="G804" s="652"/>
      <x:c r="H804" s="652"/>
    </x:row>
    <x:row r="805">
      <x:c r="A805" s="654"/>
      <x:c r="B805" s="652"/>
      <x:c r="C805" s="652"/>
      <x:c r="D805" s="652"/>
      <x:c r="E805" s="652"/>
      <x:c r="F805" s="652"/>
      <x:c r="G805" s="652"/>
      <x:c r="H805" s="652"/>
    </x:row>
    <x:row r="806">
      <x:c r="A806" s="654"/>
      <x:c r="B806" s="652"/>
      <x:c r="C806" s="652"/>
      <x:c r="D806" s="652"/>
      <x:c r="E806" s="652"/>
      <x:c r="F806" s="652"/>
      <x:c r="G806" s="652"/>
      <x:c r="H806" s="652"/>
    </x:row>
    <x:row r="807">
      <x:c r="A807" s="654"/>
      <x:c r="B807" s="652"/>
      <x:c r="C807" s="652"/>
      <x:c r="D807" s="652"/>
      <x:c r="E807" s="652"/>
      <x:c r="F807" s="652"/>
      <x:c r="G807" s="652"/>
      <x:c r="H807" s="652"/>
    </x:row>
    <x:row r="808">
      <x:c r="A808" s="654"/>
      <x:c r="B808" s="652"/>
      <x:c r="C808" s="652"/>
      <x:c r="D808" s="652"/>
      <x:c r="E808" s="652"/>
      <x:c r="F808" s="652"/>
      <x:c r="G808" s="652"/>
      <x:c r="H808" s="652"/>
    </x:row>
    <x:row r="809">
      <x:c r="A809" s="654"/>
      <x:c r="B809" s="652"/>
      <x:c r="C809" s="652"/>
      <x:c r="D809" s="652"/>
      <x:c r="E809" s="652"/>
      <x:c r="F809" s="652"/>
      <x:c r="G809" s="652"/>
      <x:c r="H809" s="652"/>
    </x:row>
    <x:row r="810">
      <x:c r="A810" s="654"/>
      <x:c r="B810" s="652"/>
      <x:c r="C810" s="652"/>
      <x:c r="D810" s="652"/>
      <x:c r="E810" s="652"/>
      <x:c r="F810" s="652"/>
      <x:c r="G810" s="652"/>
      <x:c r="H810" s="652"/>
    </x:row>
    <x:row r="811">
      <x:c r="A811" s="654"/>
      <x:c r="B811" s="652"/>
      <x:c r="C811" s="652"/>
      <x:c r="D811" s="652"/>
      <x:c r="E811" s="652"/>
      <x:c r="F811" s="652"/>
      <x:c r="G811" s="652"/>
      <x:c r="H811" s="652"/>
    </x:row>
    <x:row r="812">
      <x:c r="A812" s="654"/>
      <x:c r="B812" s="652"/>
      <x:c r="C812" s="652"/>
      <x:c r="D812" s="652"/>
      <x:c r="E812" s="652"/>
      <x:c r="F812" s="652"/>
      <x:c r="G812" s="652"/>
      <x:c r="H812" s="652"/>
    </x:row>
    <x:row r="813">
      <x:c r="A813" s="654"/>
      <x:c r="B813" s="652"/>
      <x:c r="C813" s="652"/>
      <x:c r="D813" s="652"/>
      <x:c r="E813" s="652"/>
      <x:c r="F813" s="652"/>
      <x:c r="G813" s="652"/>
      <x:c r="H813" s="652"/>
    </x:row>
    <x:row r="814">
      <x:c r="A814" s="654"/>
      <x:c r="B814" s="652"/>
      <x:c r="C814" s="652"/>
      <x:c r="D814" s="652"/>
      <x:c r="E814" s="652"/>
      <x:c r="F814" s="652"/>
      <x:c r="G814" s="652"/>
      <x:c r="H814" s="652"/>
    </x:row>
    <x:row r="815">
      <x:c r="A815" s="654"/>
      <x:c r="B815" s="652"/>
      <x:c r="C815" s="652"/>
      <x:c r="D815" s="652"/>
      <x:c r="E815" s="652"/>
      <x:c r="F815" s="652"/>
      <x:c r="G815" s="652"/>
      <x:c r="H815" s="652"/>
    </x:row>
    <x:row r="816">
      <x:c r="A816" s="654"/>
      <x:c r="B816" s="652"/>
      <x:c r="C816" s="652"/>
      <x:c r="D816" s="652"/>
      <x:c r="E816" s="652"/>
      <x:c r="F816" s="652"/>
      <x:c r="G816" s="652"/>
      <x:c r="H816" s="652"/>
    </x:row>
    <x:row r="817">
      <x:c r="A817" s="654"/>
      <x:c r="B817" s="652"/>
      <x:c r="C817" s="652"/>
      <x:c r="D817" s="652"/>
      <x:c r="E817" s="652"/>
      <x:c r="F817" s="652"/>
      <x:c r="G817" s="652"/>
      <x:c r="H817" s="652"/>
    </x:row>
    <x:row r="818">
      <x:c r="A818" s="654"/>
      <x:c r="B818" s="652"/>
      <x:c r="C818" s="652"/>
      <x:c r="D818" s="652"/>
      <x:c r="E818" s="652"/>
      <x:c r="F818" s="652"/>
      <x:c r="G818" s="652"/>
      <x:c r="H818" s="652"/>
    </x:row>
    <x:row r="819">
      <x:c r="A819" s="654"/>
      <x:c r="B819" s="652"/>
      <x:c r="C819" s="652"/>
      <x:c r="D819" s="652"/>
      <x:c r="E819" s="652"/>
      <x:c r="F819" s="652"/>
      <x:c r="G819" s="652"/>
      <x:c r="H819" s="652"/>
    </x:row>
    <x:row r="820">
      <x:c r="A820" s="654"/>
      <x:c r="B820" s="652"/>
      <x:c r="C820" s="652"/>
      <x:c r="D820" s="652"/>
      <x:c r="E820" s="652"/>
      <x:c r="F820" s="652"/>
      <x:c r="G820" s="652"/>
      <x:c r="H820" s="652"/>
    </x:row>
    <x:row r="821">
      <x:c r="A821" s="654"/>
      <x:c r="B821" s="652"/>
      <x:c r="C821" s="652"/>
      <x:c r="D821" s="652"/>
      <x:c r="E821" s="652"/>
      <x:c r="F821" s="652"/>
      <x:c r="G821" s="652"/>
      <x:c r="H821" s="652"/>
    </x:row>
    <x:row r="822">
      <x:c r="A822" s="654"/>
      <x:c r="B822" s="652"/>
      <x:c r="C822" s="652"/>
      <x:c r="D822" s="652"/>
      <x:c r="E822" s="652"/>
      <x:c r="F822" s="652"/>
      <x:c r="G822" s="652"/>
      <x:c r="H822" s="652"/>
    </x:row>
    <x:row r="823">
      <x:c r="A823" s="654"/>
      <x:c r="B823" s="652"/>
      <x:c r="C823" s="652"/>
      <x:c r="D823" s="652"/>
      <x:c r="E823" s="652"/>
      <x:c r="F823" s="652"/>
      <x:c r="G823" s="652"/>
      <x:c r="H823" s="652"/>
    </x:row>
    <x:row r="824">
      <x:c r="A824" s="654"/>
      <x:c r="B824" s="652"/>
      <x:c r="C824" s="652"/>
      <x:c r="D824" s="652"/>
      <x:c r="E824" s="652"/>
      <x:c r="F824" s="652"/>
      <x:c r="G824" s="652"/>
      <x:c r="H824" s="652"/>
    </x:row>
    <x:row r="825">
      <x:c r="A825" s="654"/>
      <x:c r="B825" s="652"/>
      <x:c r="C825" s="652"/>
      <x:c r="D825" s="652"/>
      <x:c r="E825" s="652"/>
      <x:c r="F825" s="652"/>
      <x:c r="G825" s="652"/>
      <x:c r="H825" s="652"/>
    </x:row>
    <x:row r="826">
      <x:c r="A826" s="654"/>
      <x:c r="B826" s="652"/>
      <x:c r="C826" s="652"/>
      <x:c r="D826" s="652"/>
      <x:c r="E826" s="652"/>
      <x:c r="F826" s="652"/>
      <x:c r="G826" s="652"/>
      <x:c r="H826" s="652"/>
    </x:row>
    <x:row r="827">
      <x:c r="A827" s="654"/>
      <x:c r="B827" s="652"/>
      <x:c r="C827" s="652"/>
      <x:c r="D827" s="652"/>
      <x:c r="E827" s="652"/>
      <x:c r="F827" s="652"/>
      <x:c r="G827" s="652"/>
      <x:c r="H827" s="652"/>
    </x:row>
    <x:row r="828">
      <x:c r="A828" s="654"/>
      <x:c r="B828" s="652"/>
      <x:c r="C828" s="652"/>
      <x:c r="D828" s="652"/>
      <x:c r="E828" s="652"/>
      <x:c r="F828" s="652"/>
      <x:c r="G828" s="652"/>
      <x:c r="H828" s="652"/>
    </x:row>
    <x:row r="829">
      <x:c r="A829" s="654"/>
      <x:c r="B829" s="652"/>
      <x:c r="C829" s="652"/>
      <x:c r="D829" s="652"/>
      <x:c r="E829" s="652"/>
      <x:c r="F829" s="652"/>
      <x:c r="G829" s="652"/>
      <x:c r="H829" s="652"/>
    </x:row>
    <x:row r="830">
      <x:c r="A830" s="654"/>
      <x:c r="B830" s="652"/>
      <x:c r="C830" s="652"/>
      <x:c r="D830" s="652"/>
      <x:c r="E830" s="652"/>
      <x:c r="F830" s="652"/>
      <x:c r="G830" s="652"/>
      <x:c r="H830" s="652"/>
    </x:row>
    <x:row r="831">
      <x:c r="A831" s="654"/>
      <x:c r="B831" s="652"/>
      <x:c r="C831" s="652"/>
      <x:c r="D831" s="652"/>
      <x:c r="E831" s="652"/>
      <x:c r="F831" s="652"/>
      <x:c r="G831" s="652"/>
      <x:c r="H831" s="652"/>
    </x:row>
    <x:row r="832">
      <x:c r="A832" s="654"/>
      <x:c r="B832" s="652"/>
      <x:c r="C832" s="652"/>
      <x:c r="D832" s="652"/>
      <x:c r="E832" s="652"/>
      <x:c r="F832" s="652"/>
      <x:c r="G832" s="652"/>
      <x:c r="H832" s="652"/>
    </x:row>
    <x:row r="833">
      <x:c r="A833" s="654"/>
      <x:c r="B833" s="652"/>
      <x:c r="C833" s="652"/>
      <x:c r="D833" s="652"/>
      <x:c r="E833" s="652"/>
      <x:c r="F833" s="652"/>
      <x:c r="G833" s="652"/>
      <x:c r="H833" s="652"/>
    </x:row>
    <x:row r="834">
      <x:c r="A834" s="654"/>
      <x:c r="B834" s="652"/>
      <x:c r="C834" s="652"/>
      <x:c r="D834" s="652"/>
      <x:c r="E834" s="652"/>
      <x:c r="F834" s="652"/>
      <x:c r="G834" s="652"/>
      <x:c r="H834" s="652"/>
    </x:row>
    <x:row r="835">
      <x:c r="A835" s="654"/>
      <x:c r="B835" s="652"/>
      <x:c r="C835" s="652"/>
      <x:c r="D835" s="652"/>
      <x:c r="E835" s="652"/>
      <x:c r="F835" s="652"/>
      <x:c r="G835" s="652"/>
      <x:c r="H835" s="652"/>
    </x:row>
    <x:row r="836">
      <x:c r="A836" s="654"/>
      <x:c r="B836" s="652"/>
      <x:c r="C836" s="652"/>
      <x:c r="D836" s="652"/>
      <x:c r="E836" s="652"/>
      <x:c r="F836" s="652"/>
      <x:c r="G836" s="652"/>
      <x:c r="H836" s="652"/>
    </x:row>
    <x:row r="837">
      <x:c r="A837" s="654"/>
      <x:c r="B837" s="652"/>
      <x:c r="C837" s="652"/>
      <x:c r="D837" s="652"/>
      <x:c r="E837" s="652"/>
      <x:c r="F837" s="652"/>
      <x:c r="G837" s="652"/>
      <x:c r="H837" s="652"/>
    </x:row>
    <x:row r="838">
      <x:c r="A838" s="654"/>
      <x:c r="B838" s="652"/>
      <x:c r="C838" s="652"/>
      <x:c r="D838" s="652"/>
      <x:c r="E838" s="652"/>
      <x:c r="F838" s="652"/>
      <x:c r="G838" s="652"/>
      <x:c r="H838" s="652"/>
    </x:row>
    <x:row r="839">
      <x:c r="A839" s="654"/>
      <x:c r="B839" s="652"/>
      <x:c r="C839" s="652"/>
      <x:c r="D839" s="652"/>
      <x:c r="E839" s="652"/>
      <x:c r="F839" s="652"/>
      <x:c r="G839" s="652"/>
      <x:c r="H839" s="652"/>
    </x:row>
    <x:row r="840">
      <x:c r="A840" s="654"/>
      <x:c r="B840" s="652"/>
      <x:c r="C840" s="652"/>
      <x:c r="D840" s="652"/>
      <x:c r="E840" s="652"/>
      <x:c r="F840" s="652"/>
      <x:c r="G840" s="652"/>
      <x:c r="H840" s="652"/>
    </x:row>
    <x:row r="841">
      <x:c r="A841" s="654"/>
      <x:c r="B841" s="652"/>
      <x:c r="C841" s="652"/>
      <x:c r="D841" s="652"/>
      <x:c r="E841" s="652"/>
      <x:c r="F841" s="652"/>
      <x:c r="G841" s="652"/>
      <x:c r="H841" s="652"/>
    </x:row>
    <x:row r="842">
      <x:c r="A842" s="654"/>
      <x:c r="B842" s="652"/>
      <x:c r="C842" s="652"/>
      <x:c r="D842" s="652"/>
      <x:c r="E842" s="652"/>
      <x:c r="F842" s="652"/>
      <x:c r="G842" s="652"/>
      <x:c r="H842" s="652"/>
    </x:row>
    <x:row r="843">
      <x:c r="A843" s="654"/>
      <x:c r="B843" s="652"/>
      <x:c r="C843" s="652"/>
      <x:c r="D843" s="652"/>
      <x:c r="E843" s="652"/>
      <x:c r="F843" s="652"/>
      <x:c r="G843" s="652"/>
      <x:c r="H843" s="652"/>
    </x:row>
    <x:row r="844">
      <x:c r="A844" s="654"/>
      <x:c r="B844" s="652"/>
      <x:c r="C844" s="652"/>
      <x:c r="D844" s="652"/>
      <x:c r="E844" s="652"/>
      <x:c r="F844" s="652"/>
      <x:c r="G844" s="652"/>
      <x:c r="H844" s="652"/>
    </x:row>
    <x:row r="845">
      <x:c r="A845" s="654"/>
      <x:c r="B845" s="652"/>
      <x:c r="C845" s="652"/>
      <x:c r="D845" s="652"/>
      <x:c r="E845" s="652"/>
      <x:c r="F845" s="652"/>
      <x:c r="G845" s="652"/>
      <x:c r="H845" s="652"/>
    </x:row>
    <x:row r="846">
      <x:c r="A846" s="654"/>
      <x:c r="B846" s="652"/>
      <x:c r="C846" s="652"/>
      <x:c r="D846" s="652"/>
      <x:c r="E846" s="652"/>
      <x:c r="F846" s="652"/>
      <x:c r="G846" s="652"/>
      <x:c r="H846" s="652"/>
    </x:row>
    <x:row r="847">
      <x:c r="A847" s="654"/>
      <x:c r="B847" s="652"/>
      <x:c r="C847" s="652"/>
      <x:c r="D847" s="652"/>
      <x:c r="E847" s="652"/>
      <x:c r="F847" s="652"/>
      <x:c r="G847" s="652"/>
      <x:c r="H847" s="652"/>
    </x:row>
    <x:row r="848">
      <x:c r="A848" s="654"/>
      <x:c r="B848" s="652"/>
      <x:c r="C848" s="652"/>
      <x:c r="D848" s="652"/>
      <x:c r="E848" s="652"/>
      <x:c r="F848" s="652"/>
      <x:c r="G848" s="652"/>
      <x:c r="H848" s="652"/>
    </x:row>
    <x:row r="849">
      <x:c r="A849" s="654"/>
      <x:c r="B849" s="652"/>
      <x:c r="C849" s="652"/>
      <x:c r="D849" s="652"/>
      <x:c r="E849" s="652"/>
      <x:c r="F849" s="652"/>
      <x:c r="G849" s="652"/>
      <x:c r="H849" s="652"/>
    </x:row>
    <x:row r="850">
      <x:c r="A850" s="654"/>
      <x:c r="B850" s="652"/>
      <x:c r="C850" s="652"/>
      <x:c r="D850" s="652"/>
      <x:c r="E850" s="652"/>
      <x:c r="F850" s="652"/>
      <x:c r="G850" s="652"/>
      <x:c r="H850" s="652"/>
    </x:row>
    <x:row r="851">
      <x:c r="A851" s="654"/>
      <x:c r="B851" s="652"/>
      <x:c r="C851" s="652"/>
      <x:c r="D851" s="652"/>
      <x:c r="E851" s="652"/>
      <x:c r="F851" s="652"/>
      <x:c r="G851" s="652"/>
      <x:c r="H851" s="652"/>
    </x:row>
    <x:row r="852">
      <x:c r="A852" s="654"/>
      <x:c r="B852" s="652"/>
      <x:c r="C852" s="652"/>
      <x:c r="D852" s="652"/>
      <x:c r="E852" s="652"/>
      <x:c r="F852" s="652"/>
      <x:c r="G852" s="652"/>
      <x:c r="H852" s="652"/>
    </x:row>
    <x:row r="853">
      <x:c r="A853" s="654"/>
      <x:c r="B853" s="652"/>
      <x:c r="C853" s="652"/>
      <x:c r="D853" s="652"/>
      <x:c r="E853" s="652"/>
      <x:c r="F853" s="652"/>
      <x:c r="G853" s="652"/>
      <x:c r="H853" s="652"/>
    </x:row>
    <x:row r="854">
      <x:c r="A854" s="654"/>
      <x:c r="B854" s="652"/>
      <x:c r="C854" s="652"/>
      <x:c r="D854" s="652"/>
      <x:c r="E854" s="652"/>
      <x:c r="F854" s="652"/>
      <x:c r="G854" s="652"/>
      <x:c r="H854" s="652"/>
    </x:row>
    <x:row r="855">
      <x:c r="A855" s="654"/>
      <x:c r="B855" s="652"/>
      <x:c r="C855" s="652"/>
      <x:c r="D855" s="652"/>
      <x:c r="E855" s="652"/>
      <x:c r="F855" s="652"/>
      <x:c r="G855" s="652"/>
      <x:c r="H855" s="652"/>
    </x:row>
    <x:row r="856">
      <x:c r="A856" s="654"/>
      <x:c r="B856" s="652"/>
      <x:c r="C856" s="652"/>
      <x:c r="D856" s="652"/>
      <x:c r="E856" s="652"/>
      <x:c r="F856" s="652"/>
      <x:c r="G856" s="652"/>
      <x:c r="H856" s="652"/>
    </x:row>
    <x:row r="857">
      <x:c r="A857" s="654"/>
      <x:c r="B857" s="652"/>
      <x:c r="C857" s="652"/>
      <x:c r="D857" s="652"/>
      <x:c r="E857" s="652"/>
      <x:c r="F857" s="652"/>
      <x:c r="G857" s="652"/>
      <x:c r="H857" s="652"/>
    </x:row>
    <x:row r="858">
      <x:c r="A858" s="654"/>
      <x:c r="B858" s="652"/>
      <x:c r="C858" s="652"/>
      <x:c r="D858" s="652"/>
      <x:c r="E858" s="652"/>
      <x:c r="F858" s="652"/>
      <x:c r="G858" s="652"/>
      <x:c r="H858" s="652"/>
    </x:row>
    <x:row r="859">
      <x:c r="A859" s="654"/>
      <x:c r="B859" s="652"/>
      <x:c r="C859" s="652"/>
      <x:c r="D859" s="652"/>
      <x:c r="E859" s="652"/>
      <x:c r="F859" s="652"/>
      <x:c r="G859" s="652"/>
      <x:c r="H859" s="652"/>
    </x:row>
    <x:row r="860">
      <x:c r="A860" s="654"/>
      <x:c r="B860" s="652"/>
      <x:c r="C860" s="652"/>
      <x:c r="D860" s="652"/>
      <x:c r="E860" s="652"/>
      <x:c r="F860" s="652"/>
      <x:c r="G860" s="652"/>
      <x:c r="H860" s="652"/>
    </x:row>
    <x:row r="861">
      <x:c r="A861" s="654"/>
      <x:c r="B861" s="652"/>
      <x:c r="C861" s="652"/>
      <x:c r="D861" s="652"/>
      <x:c r="E861" s="652"/>
      <x:c r="F861" s="652"/>
      <x:c r="G861" s="652"/>
      <x:c r="H861" s="652"/>
    </x:row>
    <x:row r="862">
      <x:c r="A862" s="654"/>
      <x:c r="B862" s="652"/>
      <x:c r="C862" s="652"/>
      <x:c r="D862" s="652"/>
      <x:c r="E862" s="652"/>
      <x:c r="F862" s="652"/>
      <x:c r="G862" s="652"/>
      <x:c r="H862" s="652"/>
    </x:row>
    <x:row r="863">
      <x:c r="A863" s="654"/>
      <x:c r="B863" s="652"/>
      <x:c r="C863" s="652"/>
      <x:c r="D863" s="652"/>
      <x:c r="E863" s="652"/>
      <x:c r="F863" s="652"/>
      <x:c r="G863" s="652"/>
      <x:c r="H863" s="652"/>
    </x:row>
    <x:row r="864">
      <x:c r="A864" s="654"/>
      <x:c r="B864" s="652"/>
      <x:c r="C864" s="652"/>
      <x:c r="D864" s="652"/>
      <x:c r="E864" s="652"/>
      <x:c r="F864" s="652"/>
      <x:c r="G864" s="652"/>
      <x:c r="H864" s="652"/>
    </x:row>
    <x:row r="865">
      <x:c r="A865" s="654"/>
      <x:c r="B865" s="652"/>
      <x:c r="C865" s="652"/>
      <x:c r="D865" s="652"/>
      <x:c r="E865" s="652"/>
      <x:c r="F865" s="652"/>
      <x:c r="G865" s="652"/>
      <x:c r="H865" s="652"/>
    </x:row>
    <x:row r="866">
      <x:c r="A866" s="654"/>
      <x:c r="B866" s="652"/>
      <x:c r="C866" s="652"/>
      <x:c r="D866" s="652"/>
      <x:c r="E866" s="652"/>
      <x:c r="F866" s="652"/>
      <x:c r="G866" s="652"/>
      <x:c r="H866" s="652"/>
    </x:row>
    <x:row r="867">
      <x:c r="A867" s="654"/>
      <x:c r="B867" s="652"/>
      <x:c r="C867" s="652"/>
      <x:c r="D867" s="652"/>
      <x:c r="E867" s="652"/>
      <x:c r="F867" s="652"/>
      <x:c r="G867" s="652"/>
      <x:c r="H867" s="652"/>
    </x:row>
    <x:row r="868">
      <x:c r="A868" s="654"/>
      <x:c r="B868" s="652"/>
      <x:c r="C868" s="652"/>
      <x:c r="D868" s="652"/>
      <x:c r="E868" s="652"/>
      <x:c r="F868" s="652"/>
      <x:c r="G868" s="652"/>
      <x:c r="H868" s="652"/>
    </x:row>
    <x:row r="869">
      <x:c r="A869" s="654"/>
      <x:c r="B869" s="652"/>
      <x:c r="C869" s="652"/>
      <x:c r="D869" s="652"/>
      <x:c r="E869" s="652"/>
      <x:c r="F869" s="652"/>
      <x:c r="G869" s="652"/>
      <x:c r="H869" s="652"/>
    </x:row>
    <x:row r="870">
      <x:c r="A870" s="654"/>
      <x:c r="B870" s="652"/>
      <x:c r="C870" s="652"/>
      <x:c r="D870" s="652"/>
      <x:c r="E870" s="652"/>
      <x:c r="F870" s="652"/>
      <x:c r="G870" s="652"/>
      <x:c r="H870" s="652"/>
    </x:row>
    <x:row r="871">
      <x:c r="A871" s="654"/>
      <x:c r="B871" s="652"/>
      <x:c r="C871" s="652"/>
      <x:c r="D871" s="652"/>
      <x:c r="E871" s="652"/>
      <x:c r="F871" s="652"/>
      <x:c r="G871" s="652"/>
      <x:c r="H871" s="652"/>
    </x:row>
    <x:row r="872">
      <x:c r="A872" s="654"/>
      <x:c r="B872" s="652"/>
      <x:c r="C872" s="652"/>
      <x:c r="D872" s="652"/>
      <x:c r="E872" s="652"/>
      <x:c r="F872" s="652"/>
      <x:c r="G872" s="652"/>
      <x:c r="H872" s="652"/>
    </x:row>
    <x:row r="873">
      <x:c r="A873" s="654"/>
      <x:c r="B873" s="652"/>
      <x:c r="C873" s="652"/>
      <x:c r="D873" s="652"/>
      <x:c r="E873" s="652"/>
      <x:c r="F873" s="652"/>
      <x:c r="G873" s="652"/>
      <x:c r="H873" s="652"/>
    </x:row>
    <x:row r="874">
      <x:c r="A874" s="654"/>
      <x:c r="B874" s="652"/>
      <x:c r="C874" s="652"/>
      <x:c r="D874" s="652"/>
      <x:c r="E874" s="652"/>
      <x:c r="F874" s="652"/>
      <x:c r="G874" s="652"/>
      <x:c r="H874" s="652"/>
    </x:row>
    <x:row r="875">
      <x:c r="A875" s="654"/>
      <x:c r="B875" s="652"/>
      <x:c r="C875" s="652"/>
      <x:c r="D875" s="652"/>
      <x:c r="E875" s="652"/>
      <x:c r="F875" s="652"/>
      <x:c r="G875" s="652"/>
      <x:c r="H875" s="652"/>
    </x:row>
    <x:row r="876">
      <x:c r="A876" s="654"/>
      <x:c r="B876" s="652"/>
      <x:c r="C876" s="652"/>
      <x:c r="D876" s="652"/>
      <x:c r="E876" s="652"/>
      <x:c r="F876" s="652"/>
      <x:c r="G876" s="652"/>
      <x:c r="H876" s="652"/>
    </x:row>
    <x:row r="877">
      <x:c r="A877" s="654"/>
      <x:c r="B877" s="652"/>
      <x:c r="C877" s="652"/>
      <x:c r="D877" s="652"/>
      <x:c r="E877" s="652"/>
      <x:c r="F877" s="652"/>
      <x:c r="G877" s="652"/>
      <x:c r="H877" s="652"/>
    </x:row>
    <x:row r="878">
      <x:c r="A878" s="654"/>
      <x:c r="B878" s="652"/>
      <x:c r="C878" s="652"/>
      <x:c r="D878" s="652"/>
      <x:c r="E878" s="652"/>
      <x:c r="F878" s="652"/>
      <x:c r="G878" s="652"/>
      <x:c r="H878" s="652"/>
    </x:row>
    <x:row r="879">
      <x:c r="A879" s="654"/>
      <x:c r="B879" s="652"/>
      <x:c r="C879" s="652"/>
      <x:c r="D879" s="652"/>
      <x:c r="E879" s="652"/>
      <x:c r="F879" s="652"/>
      <x:c r="G879" s="652"/>
      <x:c r="H879" s="652"/>
    </x:row>
    <x:row r="880">
      <x:c r="A880" s="654"/>
      <x:c r="B880" s="652"/>
      <x:c r="C880" s="652"/>
      <x:c r="D880" s="652"/>
      <x:c r="E880" s="652"/>
      <x:c r="F880" s="652"/>
      <x:c r="G880" s="652"/>
      <x:c r="H880" s="652"/>
    </x:row>
    <x:row r="881">
      <x:c r="A881" s="654"/>
      <x:c r="B881" s="652"/>
      <x:c r="C881" s="652"/>
      <x:c r="D881" s="652"/>
      <x:c r="E881" s="652"/>
      <x:c r="F881" s="652"/>
      <x:c r="G881" s="652"/>
      <x:c r="H881" s="652"/>
    </x:row>
    <x:row r="882">
      <x:c r="A882" s="654"/>
      <x:c r="B882" s="652"/>
      <x:c r="C882" s="652"/>
      <x:c r="D882" s="652"/>
      <x:c r="E882" s="652"/>
      <x:c r="F882" s="652"/>
      <x:c r="G882" s="652"/>
      <x:c r="H882" s="652"/>
    </x:row>
    <x:row r="883">
      <x:c r="A883" s="654"/>
      <x:c r="B883" s="652"/>
      <x:c r="C883" s="652"/>
      <x:c r="D883" s="652"/>
      <x:c r="E883" s="652"/>
      <x:c r="F883" s="652"/>
      <x:c r="G883" s="652"/>
      <x:c r="H883" s="652"/>
    </x:row>
    <x:row r="884">
      <x:c r="A884" s="654"/>
      <x:c r="B884" s="652"/>
      <x:c r="C884" s="652"/>
      <x:c r="D884" s="652"/>
      <x:c r="E884" s="652"/>
      <x:c r="F884" s="652"/>
      <x:c r="G884" s="652"/>
      <x:c r="H884" s="652"/>
    </x:row>
    <x:row r="885">
      <x:c r="A885" s="654"/>
      <x:c r="B885" s="652"/>
      <x:c r="C885" s="652"/>
      <x:c r="D885" s="652"/>
      <x:c r="E885" s="652"/>
      <x:c r="F885" s="652"/>
      <x:c r="G885" s="652"/>
      <x:c r="H885" s="652"/>
    </x:row>
    <x:row r="886">
      <x:c r="A886" s="654"/>
      <x:c r="B886" s="652"/>
      <x:c r="C886" s="652"/>
      <x:c r="D886" s="652"/>
      <x:c r="E886" s="652"/>
      <x:c r="F886" s="652"/>
      <x:c r="G886" s="652"/>
      <x:c r="H886" s="652"/>
    </x:row>
    <x:row r="887">
      <x:c r="A887" s="654"/>
      <x:c r="B887" s="652"/>
      <x:c r="C887" s="652"/>
      <x:c r="D887" s="652"/>
      <x:c r="E887" s="652"/>
      <x:c r="F887" s="652"/>
      <x:c r="G887" s="652"/>
      <x:c r="H887" s="652"/>
    </x:row>
    <x:row r="888">
      <x:c r="A888" s="654"/>
      <x:c r="B888" s="652"/>
      <x:c r="C888" s="652"/>
      <x:c r="D888" s="652"/>
      <x:c r="E888" s="652"/>
      <x:c r="F888" s="652"/>
      <x:c r="G888" s="652"/>
      <x:c r="H888" s="652"/>
    </x:row>
    <x:row r="889">
      <x:c r="A889" s="654"/>
      <x:c r="B889" s="652"/>
      <x:c r="C889" s="652"/>
      <x:c r="D889" s="652"/>
      <x:c r="E889" s="652"/>
      <x:c r="F889" s="652"/>
      <x:c r="G889" s="652"/>
      <x:c r="H889" s="652"/>
    </x:row>
    <x:row r="890">
      <x:c r="A890" s="654"/>
      <x:c r="B890" s="652"/>
      <x:c r="C890" s="652"/>
      <x:c r="D890" s="652"/>
      <x:c r="E890" s="652"/>
      <x:c r="F890" s="652"/>
      <x:c r="G890" s="652"/>
      <x:c r="H890" s="652"/>
    </x:row>
    <x:row r="891">
      <x:c r="A891" s="654"/>
      <x:c r="B891" s="652"/>
      <x:c r="C891" s="652"/>
      <x:c r="D891" s="652"/>
      <x:c r="E891" s="652"/>
      <x:c r="F891" s="652"/>
      <x:c r="G891" s="652"/>
      <x:c r="H891" s="652"/>
    </x:row>
    <x:row r="892">
      <x:c r="A892" s="654"/>
      <x:c r="B892" s="652"/>
      <x:c r="C892" s="652"/>
      <x:c r="D892" s="652"/>
      <x:c r="E892" s="652"/>
      <x:c r="F892" s="652"/>
      <x:c r="G892" s="652"/>
      <x:c r="H892" s="652"/>
    </x:row>
    <x:row r="893">
      <x:c r="A893" s="654"/>
      <x:c r="B893" s="652"/>
      <x:c r="C893" s="652"/>
      <x:c r="D893" s="652"/>
      <x:c r="E893" s="652"/>
      <x:c r="F893" s="652"/>
      <x:c r="G893" s="652"/>
      <x:c r="H893" s="652"/>
    </x:row>
    <x:row r="894">
      <x:c r="A894" s="654"/>
      <x:c r="B894" s="652"/>
      <x:c r="C894" s="652"/>
      <x:c r="D894" s="652"/>
      <x:c r="E894" s="652"/>
      <x:c r="F894" s="652"/>
      <x:c r="G894" s="652"/>
      <x:c r="H894" s="652"/>
    </x:row>
    <x:row r="895">
      <x:c r="A895" s="654"/>
      <x:c r="B895" s="652"/>
      <x:c r="C895" s="652"/>
      <x:c r="D895" s="652"/>
      <x:c r="E895" s="652"/>
      <x:c r="F895" s="652"/>
      <x:c r="G895" s="652"/>
      <x:c r="H895" s="652"/>
    </x:row>
    <x:row r="896">
      <x:c r="A896" s="654"/>
      <x:c r="B896" s="652"/>
      <x:c r="C896" s="652"/>
      <x:c r="D896" s="652"/>
      <x:c r="E896" s="652"/>
      <x:c r="F896" s="652"/>
      <x:c r="G896" s="652"/>
      <x:c r="H896" s="652"/>
    </x:row>
    <x:row r="897">
      <x:c r="A897" s="654"/>
      <x:c r="B897" s="652"/>
      <x:c r="C897" s="652"/>
      <x:c r="D897" s="652"/>
      <x:c r="E897" s="652"/>
      <x:c r="F897" s="652"/>
      <x:c r="G897" s="652"/>
      <x:c r="H897" s="652"/>
    </x:row>
    <x:row r="898">
      <x:c r="A898" s="654"/>
      <x:c r="B898" s="652"/>
      <x:c r="C898" s="652"/>
      <x:c r="D898" s="652"/>
      <x:c r="E898" s="652"/>
      <x:c r="F898" s="652"/>
      <x:c r="G898" s="652"/>
      <x:c r="H898" s="652"/>
    </x:row>
    <x:row r="899">
      <x:c r="A899" s="654"/>
      <x:c r="B899" s="652"/>
      <x:c r="C899" s="652"/>
      <x:c r="D899" s="652"/>
      <x:c r="E899" s="652"/>
      <x:c r="F899" s="652"/>
      <x:c r="G899" s="652"/>
      <x:c r="H899" s="652"/>
    </x:row>
    <x:row r="900">
      <x:c r="A900" s="654"/>
      <x:c r="B900" s="652"/>
      <x:c r="C900" s="652"/>
      <x:c r="D900" s="652"/>
      <x:c r="E900" s="652"/>
      <x:c r="F900" s="652"/>
      <x:c r="G900" s="652"/>
      <x:c r="H900" s="652"/>
    </x:row>
    <x:row r="901">
      <x:c r="A901" s="654"/>
      <x:c r="B901" s="652"/>
      <x:c r="C901" s="652"/>
      <x:c r="D901" s="652"/>
      <x:c r="E901" s="652"/>
      <x:c r="F901" s="652"/>
      <x:c r="G901" s="652"/>
      <x:c r="H901" s="652"/>
    </x:row>
    <x:row r="902">
      <x:c r="A902" s="654"/>
      <x:c r="B902" s="652"/>
      <x:c r="C902" s="652"/>
      <x:c r="D902" s="652"/>
      <x:c r="E902" s="652"/>
      <x:c r="F902" s="652"/>
      <x:c r="G902" s="652"/>
      <x:c r="H902" s="652"/>
    </x:row>
    <x:row r="903">
      <x:c r="A903" s="654"/>
      <x:c r="B903" s="652"/>
      <x:c r="C903" s="652"/>
      <x:c r="D903" s="652"/>
      <x:c r="E903" s="652"/>
      <x:c r="F903" s="652"/>
      <x:c r="G903" s="652"/>
      <x:c r="H903" s="652"/>
    </x:row>
    <x:row r="904">
      <x:c r="A904" s="654"/>
      <x:c r="B904" s="652"/>
      <x:c r="C904" s="652"/>
      <x:c r="D904" s="652"/>
      <x:c r="E904" s="652"/>
      <x:c r="F904" s="652"/>
      <x:c r="G904" s="652"/>
      <x:c r="H904" s="652"/>
    </x:row>
    <x:row r="905">
      <x:c r="A905" s="654"/>
      <x:c r="B905" s="652"/>
      <x:c r="C905" s="652"/>
      <x:c r="D905" s="652"/>
      <x:c r="E905" s="652"/>
      <x:c r="F905" s="652"/>
      <x:c r="G905" s="652"/>
      <x:c r="H905" s="652"/>
    </x:row>
    <x:row r="906">
      <x:c r="A906" s="654"/>
      <x:c r="B906" s="652"/>
      <x:c r="C906" s="652"/>
      <x:c r="D906" s="652"/>
      <x:c r="E906" s="652"/>
      <x:c r="F906" s="652"/>
      <x:c r="G906" s="652"/>
      <x:c r="H906" s="652"/>
    </x:row>
    <x:row r="907">
      <x:c r="A907" s="654"/>
      <x:c r="B907" s="652"/>
      <x:c r="C907" s="652"/>
      <x:c r="D907" s="652"/>
      <x:c r="E907" s="652"/>
      <x:c r="F907" s="652"/>
      <x:c r="G907" s="652"/>
      <x:c r="H907" s="652"/>
    </x:row>
    <x:row r="908">
      <x:c r="A908" s="654"/>
      <x:c r="B908" s="652"/>
      <x:c r="C908" s="652"/>
      <x:c r="D908" s="652"/>
      <x:c r="E908" s="652"/>
      <x:c r="F908" s="652"/>
      <x:c r="G908" s="652"/>
      <x:c r="H908" s="652"/>
    </x:row>
    <x:row r="909">
      <x:c r="A909" s="654"/>
      <x:c r="B909" s="652"/>
      <x:c r="C909" s="652"/>
      <x:c r="D909" s="652"/>
      <x:c r="E909" s="652"/>
      <x:c r="F909" s="652"/>
      <x:c r="G909" s="652"/>
      <x:c r="H909" s="652"/>
    </x:row>
    <x:row r="910">
      <x:c r="A910" s="654"/>
      <x:c r="B910" s="652"/>
      <x:c r="C910" s="652"/>
      <x:c r="D910" s="652"/>
      <x:c r="E910" s="652"/>
      <x:c r="F910" s="652"/>
      <x:c r="G910" s="652"/>
      <x:c r="H910" s="652"/>
    </x:row>
    <x:row r="911">
      <x:c r="A911" s="654"/>
      <x:c r="B911" s="652"/>
      <x:c r="C911" s="652"/>
      <x:c r="D911" s="652"/>
      <x:c r="E911" s="652"/>
      <x:c r="F911" s="652"/>
      <x:c r="G911" s="652"/>
      <x:c r="H911" s="652"/>
    </x:row>
    <x:row r="912">
      <x:c r="A912" s="654"/>
      <x:c r="B912" s="652"/>
      <x:c r="C912" s="652"/>
      <x:c r="D912" s="652"/>
      <x:c r="E912" s="652"/>
      <x:c r="F912" s="652"/>
      <x:c r="G912" s="652"/>
      <x:c r="H912" s="652"/>
    </x:row>
    <x:row r="913">
      <x:c r="A913" s="654"/>
      <x:c r="B913" s="652"/>
      <x:c r="C913" s="652"/>
      <x:c r="D913" s="652"/>
      <x:c r="E913" s="652"/>
      <x:c r="F913" s="652"/>
      <x:c r="G913" s="652"/>
      <x:c r="H913" s="652"/>
    </x:row>
    <x:row r="914">
      <x:c r="A914" s="654"/>
      <x:c r="B914" s="652"/>
      <x:c r="C914" s="652"/>
      <x:c r="D914" s="652"/>
      <x:c r="E914" s="652"/>
      <x:c r="F914" s="652"/>
      <x:c r="G914" s="652"/>
      <x:c r="H914" s="652"/>
    </x:row>
    <x:row r="915">
      <x:c r="A915" s="654"/>
      <x:c r="B915" s="652"/>
      <x:c r="C915" s="652"/>
      <x:c r="D915" s="652"/>
      <x:c r="E915" s="652"/>
      <x:c r="F915" s="652"/>
      <x:c r="G915" s="652"/>
      <x:c r="H915" s="652"/>
    </x:row>
    <x:row r="916">
      <x:c r="A916" s="654"/>
      <x:c r="B916" s="652"/>
      <x:c r="C916" s="652"/>
      <x:c r="D916" s="652"/>
      <x:c r="E916" s="652"/>
      <x:c r="F916" s="652"/>
      <x:c r="G916" s="652"/>
      <x:c r="H916" s="652"/>
    </x:row>
    <x:row r="917">
      <x:c r="A917" s="654"/>
      <x:c r="B917" s="652"/>
      <x:c r="C917" s="652"/>
      <x:c r="D917" s="652"/>
      <x:c r="E917" s="652"/>
      <x:c r="F917" s="652"/>
      <x:c r="G917" s="652"/>
      <x:c r="H917" s="652"/>
    </x:row>
    <x:row r="918">
      <x:c r="A918" s="654"/>
      <x:c r="B918" s="652"/>
      <x:c r="C918" s="652"/>
      <x:c r="D918" s="652"/>
      <x:c r="E918" s="652"/>
      <x:c r="F918" s="652"/>
      <x:c r="G918" s="652"/>
      <x:c r="H918" s="652"/>
    </x:row>
    <x:row r="919">
      <x:c r="A919" s="654"/>
      <x:c r="B919" s="652"/>
      <x:c r="C919" s="652"/>
      <x:c r="D919" s="652"/>
      <x:c r="E919" s="652"/>
      <x:c r="F919" s="652"/>
      <x:c r="G919" s="652"/>
      <x:c r="H919" s="652"/>
    </x:row>
    <x:row r="920">
      <x:c r="A920" s="654"/>
      <x:c r="B920" s="652"/>
      <x:c r="C920" s="652"/>
      <x:c r="D920" s="652"/>
      <x:c r="E920" s="652"/>
      <x:c r="F920" s="652"/>
      <x:c r="G920" s="652"/>
      <x:c r="H920" s="652"/>
    </x:row>
    <x:row r="921">
      <x:c r="A921" s="654"/>
      <x:c r="B921" s="652"/>
      <x:c r="C921" s="652"/>
      <x:c r="D921" s="652"/>
      <x:c r="E921" s="652"/>
      <x:c r="F921" s="652"/>
      <x:c r="G921" s="652"/>
      <x:c r="H921" s="652"/>
    </x:row>
    <x:row r="922">
      <x:c r="A922" s="654"/>
      <x:c r="B922" s="652"/>
      <x:c r="C922" s="652"/>
      <x:c r="D922" s="652"/>
      <x:c r="E922" s="652"/>
      <x:c r="F922" s="652"/>
      <x:c r="G922" s="652"/>
      <x:c r="H922" s="652"/>
    </x:row>
    <x:row r="923">
      <x:c r="A923" s="654"/>
      <x:c r="B923" s="652"/>
      <x:c r="C923" s="652"/>
      <x:c r="D923" s="652"/>
      <x:c r="E923" s="652"/>
      <x:c r="F923" s="652"/>
      <x:c r="G923" s="652"/>
      <x:c r="H923" s="652"/>
    </x:row>
    <x:row r="924">
      <x:c r="A924" s="654"/>
      <x:c r="B924" s="652"/>
      <x:c r="C924" s="652"/>
      <x:c r="D924" s="652"/>
      <x:c r="E924" s="652"/>
      <x:c r="F924" s="652"/>
      <x:c r="G924" s="652"/>
      <x:c r="H924" s="652"/>
    </x:row>
    <x:row r="925">
      <x:c r="A925" s="654"/>
      <x:c r="B925" s="652"/>
      <x:c r="C925" s="652"/>
      <x:c r="D925" s="652"/>
      <x:c r="E925" s="652"/>
      <x:c r="F925" s="652"/>
      <x:c r="G925" s="652"/>
      <x:c r="H925" s="652"/>
    </x:row>
    <x:row r="926">
      <x:c r="A926" s="654"/>
      <x:c r="B926" s="652"/>
      <x:c r="C926" s="652"/>
      <x:c r="D926" s="652"/>
      <x:c r="E926" s="652"/>
      <x:c r="F926" s="652"/>
      <x:c r="G926" s="652"/>
      <x:c r="H926" s="652"/>
    </x:row>
    <x:row r="927">
      <x:c r="A927" s="654"/>
      <x:c r="B927" s="652"/>
      <x:c r="C927" s="652"/>
      <x:c r="D927" s="652"/>
      <x:c r="E927" s="652"/>
      <x:c r="F927" s="652"/>
      <x:c r="G927" s="652"/>
      <x:c r="H927" s="652"/>
    </x:row>
    <x:row r="928">
      <x:c r="A928" s="654"/>
      <x:c r="B928" s="652"/>
      <x:c r="C928" s="652"/>
      <x:c r="D928" s="652"/>
      <x:c r="E928" s="652"/>
      <x:c r="F928" s="652"/>
      <x:c r="G928" s="652"/>
      <x:c r="H928" s="652"/>
    </x:row>
    <x:row r="929">
      <x:c r="A929" s="654"/>
      <x:c r="B929" s="652"/>
      <x:c r="C929" s="652"/>
      <x:c r="D929" s="652"/>
      <x:c r="E929" s="652"/>
      <x:c r="F929" s="652"/>
      <x:c r="G929" s="652"/>
      <x:c r="H929" s="652"/>
    </x:row>
    <x:row r="930">
      <x:c r="A930" s="654"/>
      <x:c r="B930" s="652"/>
      <x:c r="C930" s="652"/>
      <x:c r="D930" s="652"/>
      <x:c r="E930" s="652"/>
      <x:c r="F930" s="652"/>
      <x:c r="G930" s="652"/>
      <x:c r="H930" s="652"/>
    </x:row>
    <x:row r="931">
      <x:c r="A931" s="654"/>
      <x:c r="B931" s="652"/>
      <x:c r="C931" s="652"/>
      <x:c r="D931" s="652"/>
      <x:c r="E931" s="652"/>
      <x:c r="F931" s="652"/>
      <x:c r="G931" s="652"/>
      <x:c r="H931" s="652"/>
    </x:row>
    <x:row r="932">
      <x:c r="A932" s="654"/>
      <x:c r="B932" s="652"/>
      <x:c r="C932" s="652"/>
      <x:c r="D932" s="652"/>
      <x:c r="E932" s="652"/>
      <x:c r="F932" s="652"/>
      <x:c r="G932" s="652"/>
      <x:c r="H932" s="652"/>
    </x:row>
    <x:row r="933">
      <x:c r="A933" s="654"/>
      <x:c r="B933" s="652"/>
      <x:c r="C933" s="652"/>
      <x:c r="D933" s="652"/>
      <x:c r="E933" s="652"/>
      <x:c r="F933" s="652"/>
      <x:c r="G933" s="652"/>
      <x:c r="H933" s="652"/>
    </x:row>
    <x:row r="934">
      <x:c r="A934" s="654"/>
      <x:c r="B934" s="652"/>
      <x:c r="C934" s="652"/>
      <x:c r="D934" s="652"/>
      <x:c r="E934" s="652"/>
      <x:c r="F934" s="652"/>
      <x:c r="G934" s="652"/>
      <x:c r="H934" s="652"/>
    </x:row>
    <x:row r="935">
      <x:c r="A935" s="654"/>
      <x:c r="B935" s="652"/>
      <x:c r="C935" s="652"/>
      <x:c r="D935" s="652"/>
      <x:c r="E935" s="652"/>
      <x:c r="F935" s="652"/>
      <x:c r="G935" s="652"/>
      <x:c r="H935" s="652"/>
    </x:row>
    <x:row r="936">
      <x:c r="A936" s="654"/>
      <x:c r="B936" s="652"/>
      <x:c r="C936" s="652"/>
      <x:c r="D936" s="652"/>
      <x:c r="E936" s="652"/>
      <x:c r="F936" s="652"/>
      <x:c r="G936" s="652"/>
      <x:c r="H936" s="652"/>
    </x:row>
    <x:row r="937">
      <x:c r="A937" s="654"/>
      <x:c r="B937" s="652"/>
      <x:c r="C937" s="652"/>
      <x:c r="D937" s="652"/>
      <x:c r="E937" s="652"/>
      <x:c r="F937" s="652"/>
      <x:c r="G937" s="652"/>
      <x:c r="H937" s="652"/>
    </x:row>
    <x:row r="938">
      <x:c r="A938" s="654"/>
      <x:c r="B938" s="652"/>
      <x:c r="C938" s="652"/>
      <x:c r="D938" s="652"/>
      <x:c r="E938" s="652"/>
      <x:c r="F938" s="652"/>
      <x:c r="G938" s="652"/>
      <x:c r="H938" s="652"/>
    </x:row>
    <x:row r="939">
      <x:c r="A939" s="654"/>
      <x:c r="B939" s="652"/>
      <x:c r="C939" s="652"/>
      <x:c r="D939" s="652"/>
      <x:c r="E939" s="652"/>
      <x:c r="F939" s="652"/>
      <x:c r="G939" s="652"/>
      <x:c r="H939" s="652"/>
    </x:row>
    <x:row r="940">
      <x:c r="A940" s="654"/>
      <x:c r="B940" s="652"/>
      <x:c r="C940" s="652"/>
      <x:c r="D940" s="652"/>
      <x:c r="E940" s="652"/>
      <x:c r="F940" s="652"/>
      <x:c r="G940" s="652"/>
      <x:c r="H940" s="652"/>
    </x:row>
    <x:row r="941">
      <x:c r="A941" s="654"/>
      <x:c r="B941" s="652"/>
      <x:c r="C941" s="652"/>
      <x:c r="D941" s="652"/>
      <x:c r="E941" s="652"/>
      <x:c r="F941" s="652"/>
      <x:c r="G941" s="652"/>
      <x:c r="H941" s="652"/>
    </x:row>
    <x:row r="942">
      <x:c r="A942" s="654"/>
      <x:c r="B942" s="652"/>
      <x:c r="C942" s="652"/>
      <x:c r="D942" s="652"/>
      <x:c r="E942" s="652"/>
      <x:c r="F942" s="652"/>
      <x:c r="G942" s="652"/>
      <x:c r="H942" s="652"/>
    </x:row>
    <x:row r="943">
      <x:c r="A943" s="654"/>
      <x:c r="B943" s="652"/>
      <x:c r="C943" s="652"/>
      <x:c r="D943" s="652"/>
      <x:c r="E943" s="652"/>
      <x:c r="F943" s="652"/>
      <x:c r="G943" s="652"/>
      <x:c r="H943" s="652"/>
    </x:row>
    <x:row r="944">
      <x:c r="A944" s="654"/>
      <x:c r="B944" s="652"/>
      <x:c r="C944" s="652"/>
      <x:c r="D944" s="652"/>
      <x:c r="E944" s="652"/>
      <x:c r="F944" s="652"/>
      <x:c r="G944" s="652"/>
      <x:c r="H944" s="652"/>
    </x:row>
    <x:row r="945">
      <x:c r="A945" s="654"/>
      <x:c r="B945" s="652"/>
      <x:c r="C945" s="652"/>
      <x:c r="D945" s="652"/>
      <x:c r="E945" s="652"/>
      <x:c r="F945" s="652"/>
      <x:c r="G945" s="652"/>
      <x:c r="H945" s="652"/>
    </x:row>
    <x:row r="946">
      <x:c r="A946" s="654"/>
      <x:c r="B946" s="652"/>
      <x:c r="C946" s="652"/>
      <x:c r="D946" s="652"/>
      <x:c r="E946" s="652"/>
      <x:c r="F946" s="652"/>
      <x:c r="G946" s="652"/>
      <x:c r="H946" s="652"/>
    </x:row>
    <x:row r="947">
      <x:c r="A947" s="654"/>
      <x:c r="B947" s="652"/>
      <x:c r="C947" s="652"/>
      <x:c r="D947" s="652"/>
      <x:c r="E947" s="652"/>
      <x:c r="F947" s="652"/>
      <x:c r="G947" s="652"/>
      <x:c r="H947" s="652"/>
    </x:row>
    <x:row r="948">
      <x:c r="A948" s="654"/>
      <x:c r="B948" s="652"/>
      <x:c r="C948" s="652"/>
      <x:c r="D948" s="652"/>
      <x:c r="E948" s="652"/>
      <x:c r="F948" s="652"/>
      <x:c r="G948" s="652"/>
      <x:c r="H948" s="652"/>
    </x:row>
    <x:row r="949">
      <x:c r="A949" s="654"/>
      <x:c r="B949" s="652"/>
      <x:c r="C949" s="652"/>
      <x:c r="D949" s="652"/>
      <x:c r="E949" s="652"/>
      <x:c r="F949" s="652"/>
      <x:c r="G949" s="652"/>
      <x:c r="H949" s="652"/>
    </x:row>
    <x:row r="950">
      <x:c r="A950" s="654"/>
      <x:c r="B950" s="652"/>
      <x:c r="C950" s="652"/>
      <x:c r="D950" s="652"/>
      <x:c r="E950" s="652"/>
      <x:c r="F950" s="652"/>
      <x:c r="G950" s="652"/>
      <x:c r="H950" s="652"/>
    </x:row>
    <x:row r="951">
      <x:c r="A951" s="654"/>
      <x:c r="B951" s="652"/>
      <x:c r="C951" s="652"/>
      <x:c r="D951" s="652"/>
      <x:c r="E951" s="652"/>
      <x:c r="F951" s="652"/>
      <x:c r="G951" s="652"/>
      <x:c r="H951" s="652"/>
    </x:row>
    <x:row r="952">
      <x:c r="A952" s="654"/>
      <x:c r="B952" s="652"/>
      <x:c r="C952" s="652"/>
      <x:c r="D952" s="652"/>
      <x:c r="E952" s="652"/>
      <x:c r="F952" s="652"/>
      <x:c r="G952" s="652"/>
      <x:c r="H952" s="652"/>
    </x:row>
    <x:row r="953">
      <x:c r="A953" s="654"/>
      <x:c r="B953" s="652"/>
      <x:c r="C953" s="652"/>
      <x:c r="D953" s="652"/>
      <x:c r="E953" s="652"/>
      <x:c r="F953" s="652"/>
      <x:c r="G953" s="652"/>
      <x:c r="H953" s="652"/>
    </x:row>
    <x:row r="954">
      <x:c r="A954" s="654"/>
      <x:c r="B954" s="652"/>
      <x:c r="C954" s="652"/>
      <x:c r="D954" s="652"/>
      <x:c r="E954" s="652"/>
      <x:c r="F954" s="652"/>
      <x:c r="G954" s="652"/>
      <x:c r="H954" s="652"/>
    </x:row>
    <x:row r="955">
      <x:c r="A955" s="654"/>
      <x:c r="B955" s="652"/>
      <x:c r="C955" s="652"/>
      <x:c r="D955" s="652"/>
      <x:c r="E955" s="652"/>
      <x:c r="F955" s="652"/>
      <x:c r="G955" s="652"/>
      <x:c r="H955" s="652"/>
    </x:row>
    <x:row r="956">
      <x:c r="A956" s="654"/>
      <x:c r="B956" s="652"/>
      <x:c r="C956" s="652"/>
      <x:c r="D956" s="652"/>
      <x:c r="E956" s="652"/>
      <x:c r="F956" s="652"/>
      <x:c r="G956" s="652"/>
      <x:c r="H956" s="652"/>
    </x:row>
    <x:row r="957">
      <x:c r="A957" s="654"/>
      <x:c r="B957" s="652"/>
      <x:c r="C957" s="652"/>
      <x:c r="D957" s="652"/>
      <x:c r="E957" s="652"/>
      <x:c r="F957" s="652"/>
      <x:c r="G957" s="652"/>
      <x:c r="H957" s="652"/>
    </x:row>
    <x:row r="958">
      <x:c r="A958" s="654"/>
      <x:c r="B958" s="652"/>
      <x:c r="C958" s="652"/>
      <x:c r="D958" s="652"/>
      <x:c r="E958" s="652"/>
      <x:c r="F958" s="652"/>
      <x:c r="G958" s="652"/>
      <x:c r="H958" s="652"/>
    </x:row>
    <x:row r="959">
      <x:c r="A959" s="654"/>
      <x:c r="B959" s="652"/>
      <x:c r="C959" s="652"/>
      <x:c r="D959" s="652"/>
      <x:c r="E959" s="652"/>
      <x:c r="F959" s="652"/>
      <x:c r="G959" s="652"/>
      <x:c r="H959" s="652"/>
    </x:row>
    <x:row r="960">
      <x:c r="A960" s="654"/>
      <x:c r="B960" s="652"/>
      <x:c r="C960" s="652"/>
      <x:c r="D960" s="652"/>
      <x:c r="E960" s="652"/>
      <x:c r="F960" s="652"/>
      <x:c r="G960" s="652"/>
      <x:c r="H960" s="652"/>
    </x:row>
    <x:row r="961">
      <x:c r="A961" s="654"/>
      <x:c r="B961" s="652"/>
      <x:c r="C961" s="652"/>
      <x:c r="D961" s="652"/>
      <x:c r="E961" s="652"/>
      <x:c r="F961" s="652"/>
      <x:c r="G961" s="652"/>
      <x:c r="H961" s="652"/>
    </x:row>
    <x:row r="962">
      <x:c r="A962" s="654"/>
      <x:c r="B962" s="652"/>
      <x:c r="C962" s="652"/>
      <x:c r="D962" s="652"/>
      <x:c r="E962" s="652"/>
      <x:c r="F962" s="652"/>
      <x:c r="G962" s="652"/>
      <x:c r="H962" s="652"/>
    </x:row>
    <x:row r="963">
      <x:c r="A963" s="654"/>
      <x:c r="B963" s="652"/>
      <x:c r="C963" s="652"/>
      <x:c r="D963" s="652"/>
      <x:c r="E963" s="652"/>
      <x:c r="F963" s="652"/>
      <x:c r="G963" s="652"/>
      <x:c r="H963" s="652"/>
    </x:row>
    <x:row r="964">
      <x:c r="A964" s="654"/>
      <x:c r="B964" s="652"/>
      <x:c r="C964" s="652"/>
      <x:c r="D964" s="652"/>
      <x:c r="E964" s="652"/>
      <x:c r="F964" s="652"/>
      <x:c r="G964" s="652"/>
      <x:c r="H964" s="652"/>
    </x:row>
    <x:row r="965">
      <x:c r="A965" s="654"/>
      <x:c r="B965" s="652"/>
      <x:c r="C965" s="652"/>
      <x:c r="D965" s="652"/>
      <x:c r="E965" s="652"/>
      <x:c r="F965" s="652"/>
      <x:c r="G965" s="652"/>
      <x:c r="H965" s="652"/>
    </x:row>
    <x:row r="966">
      <x:c r="A966" s="654"/>
      <x:c r="B966" s="652"/>
      <x:c r="C966" s="652"/>
      <x:c r="D966" s="652"/>
      <x:c r="E966" s="652"/>
      <x:c r="F966" s="652"/>
      <x:c r="G966" s="652"/>
      <x:c r="H966" s="652"/>
    </x:row>
    <x:row r="967">
      <x:c r="A967" s="654"/>
      <x:c r="B967" s="652"/>
      <x:c r="C967" s="652"/>
      <x:c r="D967" s="652"/>
      <x:c r="E967" s="652"/>
      <x:c r="F967" s="652"/>
      <x:c r="G967" s="652"/>
      <x:c r="H967" s="652"/>
    </x:row>
    <x:row r="968">
      <x:c r="A968" s="654"/>
      <x:c r="B968" s="652"/>
      <x:c r="C968" s="652"/>
      <x:c r="D968" s="652"/>
      <x:c r="E968" s="652"/>
      <x:c r="F968" s="652"/>
      <x:c r="G968" s="652"/>
      <x:c r="H968" s="652"/>
    </x:row>
    <x:row r="969">
      <x:c r="A969" s="654"/>
      <x:c r="B969" s="652"/>
      <x:c r="C969" s="652"/>
      <x:c r="D969" s="652"/>
      <x:c r="E969" s="652"/>
      <x:c r="F969" s="652"/>
      <x:c r="G969" s="652"/>
      <x:c r="H969" s="652"/>
    </x:row>
    <x:row r="970">
      <x:c r="A970" s="654"/>
      <x:c r="B970" s="652"/>
      <x:c r="C970" s="652"/>
      <x:c r="D970" s="652"/>
      <x:c r="E970" s="652"/>
      <x:c r="F970" s="652"/>
      <x:c r="G970" s="652"/>
      <x:c r="H970" s="652"/>
    </x:row>
    <x:row r="971">
      <x:c r="A971" s="654"/>
      <x:c r="B971" s="652"/>
      <x:c r="C971" s="652"/>
      <x:c r="D971" s="652"/>
      <x:c r="E971" s="652"/>
      <x:c r="F971" s="652"/>
      <x:c r="G971" s="652"/>
      <x:c r="H971" s="652"/>
    </x:row>
    <x:row r="972">
      <x:c r="A972" s="654"/>
      <x:c r="B972" s="652"/>
      <x:c r="C972" s="652"/>
      <x:c r="D972" s="652"/>
      <x:c r="E972" s="652"/>
      <x:c r="F972" s="652"/>
      <x:c r="G972" s="652"/>
      <x:c r="H972" s="652"/>
    </x:row>
    <x:row r="973">
      <x:c r="A973" s="654"/>
      <x:c r="B973" s="652"/>
      <x:c r="C973" s="652"/>
      <x:c r="D973" s="652"/>
      <x:c r="E973" s="652"/>
      <x:c r="F973" s="652"/>
      <x:c r="G973" s="652"/>
      <x:c r="H973" s="652"/>
    </x:row>
    <x:row r="974">
      <x:c r="A974" s="654"/>
      <x:c r="B974" s="652"/>
      <x:c r="C974" s="652"/>
      <x:c r="D974" s="652"/>
      <x:c r="E974" s="652"/>
      <x:c r="F974" s="652"/>
      <x:c r="G974" s="652"/>
      <x:c r="H974" s="652"/>
    </x:row>
    <x:row r="975">
      <x:c r="A975" s="654"/>
      <x:c r="B975" s="652"/>
      <x:c r="C975" s="652"/>
      <x:c r="D975" s="652"/>
      <x:c r="E975" s="652"/>
      <x:c r="F975" s="652"/>
      <x:c r="G975" s="652"/>
      <x:c r="H975" s="652"/>
    </x:row>
    <x:row r="976">
      <x:c r="A976" s="654"/>
      <x:c r="B976" s="652"/>
      <x:c r="C976" s="652"/>
      <x:c r="D976" s="652"/>
      <x:c r="E976" s="652"/>
      <x:c r="F976" s="652"/>
      <x:c r="G976" s="652"/>
      <x:c r="H976" s="652"/>
    </x:row>
    <x:row r="977">
      <x:c r="A977" s="654"/>
      <x:c r="B977" s="652"/>
      <x:c r="C977" s="652"/>
      <x:c r="D977" s="652"/>
      <x:c r="E977" s="652"/>
      <x:c r="F977" s="652"/>
      <x:c r="G977" s="652"/>
      <x:c r="H977" s="652"/>
    </x:row>
    <x:row r="978">
      <x:c r="A978" s="654"/>
      <x:c r="B978" s="652"/>
      <x:c r="C978" s="652"/>
      <x:c r="D978" s="652"/>
      <x:c r="E978" s="652"/>
      <x:c r="F978" s="652"/>
      <x:c r="G978" s="652"/>
      <x:c r="H978" s="652"/>
    </x:row>
    <x:row r="979">
      <x:c r="A979" s="654"/>
      <x:c r="B979" s="652"/>
      <x:c r="C979" s="652"/>
      <x:c r="D979" s="652"/>
      <x:c r="E979" s="652"/>
      <x:c r="F979" s="652"/>
      <x:c r="G979" s="652"/>
      <x:c r="H979" s="652"/>
    </x:row>
    <x:row r="980">
      <x:c r="A980" s="654"/>
      <x:c r="B980" s="652"/>
      <x:c r="C980" s="652"/>
      <x:c r="D980" s="652"/>
      <x:c r="E980" s="652"/>
      <x:c r="F980" s="652"/>
      <x:c r="G980" s="652"/>
      <x:c r="H980" s="652"/>
    </x:row>
    <x:row r="981">
      <x:c r="A981" s="654"/>
      <x:c r="B981" s="652"/>
      <x:c r="C981" s="652"/>
      <x:c r="D981" s="652"/>
      <x:c r="E981" s="652"/>
      <x:c r="F981" s="652"/>
      <x:c r="G981" s="652"/>
      <x:c r="H981" s="652"/>
    </x:row>
    <x:row r="982">
      <x:c r="A982" s="654"/>
      <x:c r="B982" s="652"/>
      <x:c r="C982" s="652"/>
      <x:c r="D982" s="652"/>
      <x:c r="E982" s="652"/>
      <x:c r="F982" s="652"/>
      <x:c r="G982" s="652"/>
      <x:c r="H982" s="652"/>
    </x:row>
    <x:row r="983">
      <x:c r="A983" s="654"/>
      <x:c r="B983" s="652"/>
      <x:c r="C983" s="652"/>
      <x:c r="D983" s="652"/>
      <x:c r="E983" s="652"/>
      <x:c r="F983" s="652"/>
      <x:c r="G983" s="652"/>
      <x:c r="H983" s="652"/>
    </x:row>
    <x:row r="984">
      <x:c r="A984" s="654"/>
      <x:c r="B984" s="652"/>
      <x:c r="C984" s="652"/>
      <x:c r="D984" s="652"/>
      <x:c r="E984" s="652"/>
      <x:c r="F984" s="652"/>
      <x:c r="G984" s="652"/>
      <x:c r="H984" s="652"/>
    </x:row>
    <x:row r="985">
      <x:c r="A985" s="654"/>
      <x:c r="B985" s="652"/>
      <x:c r="C985" s="652"/>
      <x:c r="D985" s="652"/>
      <x:c r="E985" s="652"/>
      <x:c r="F985" s="652"/>
      <x:c r="G985" s="652"/>
      <x:c r="H985" s="652"/>
    </x:row>
    <x:row r="986">
      <x:c r="A986" s="654"/>
      <x:c r="B986" s="652"/>
      <x:c r="C986" s="652"/>
      <x:c r="D986" s="652"/>
      <x:c r="E986" s="652"/>
      <x:c r="F986" s="652"/>
      <x:c r="G986" s="652"/>
      <x:c r="H986" s="652"/>
    </x:row>
    <x:row r="987">
      <x:c r="A987" s="654"/>
      <x:c r="B987" s="652"/>
      <x:c r="C987" s="652"/>
      <x:c r="D987" s="652"/>
      <x:c r="E987" s="652"/>
      <x:c r="F987" s="652"/>
      <x:c r="G987" s="652"/>
      <x:c r="H987" s="652"/>
    </x:row>
    <x:row r="988">
      <x:c r="A988" s="654"/>
      <x:c r="B988" s="652"/>
      <x:c r="C988" s="652"/>
      <x:c r="D988" s="652"/>
      <x:c r="E988" s="652"/>
      <x:c r="F988" s="652"/>
      <x:c r="G988" s="652"/>
      <x:c r="H988" s="652"/>
    </x:row>
    <x:row r="989">
      <x:c r="A989" s="654"/>
      <x:c r="B989" s="652"/>
      <x:c r="C989" s="652"/>
      <x:c r="D989" s="652"/>
      <x:c r="E989" s="652"/>
      <x:c r="F989" s="652"/>
      <x:c r="G989" s="652"/>
      <x:c r="H989" s="652"/>
    </x:row>
    <x:row r="990">
      <x:c r="A990" s="654"/>
      <x:c r="B990" s="652"/>
      <x:c r="C990" s="652"/>
      <x:c r="D990" s="652"/>
      <x:c r="E990" s="652"/>
      <x:c r="F990" s="652"/>
      <x:c r="G990" s="652"/>
      <x:c r="H990" s="652"/>
    </x:row>
    <x:row r="991">
      <x:c r="A991" s="654"/>
      <x:c r="B991" s="652"/>
      <x:c r="C991" s="652"/>
      <x:c r="D991" s="652"/>
      <x:c r="E991" s="652"/>
      <x:c r="F991" s="652"/>
      <x:c r="G991" s="652"/>
      <x:c r="H991" s="652"/>
    </x:row>
    <x:row r="992">
      <x:c r="A992" s="654"/>
      <x:c r="B992" s="652"/>
      <x:c r="C992" s="652"/>
      <x:c r="D992" s="652"/>
      <x:c r="E992" s="652"/>
      <x:c r="F992" s="652"/>
      <x:c r="G992" s="652"/>
      <x:c r="H992" s="652"/>
    </x:row>
    <x:row r="993">
      <x:c r="A993" s="654"/>
      <x:c r="B993" s="652"/>
      <x:c r="C993" s="652"/>
      <x:c r="D993" s="652"/>
      <x:c r="E993" s="652"/>
      <x:c r="F993" s="652"/>
      <x:c r="G993" s="652"/>
      <x:c r="H993" s="652"/>
    </x:row>
    <x:row r="994">
      <x:c r="A994" s="654"/>
      <x:c r="B994" s="652"/>
      <x:c r="C994" s="652"/>
      <x:c r="D994" s="652"/>
      <x:c r="E994" s="652"/>
      <x:c r="F994" s="652"/>
      <x:c r="G994" s="652"/>
      <x:c r="H994" s="652"/>
    </x:row>
    <x:row r="995">
      <x:c r="A995" s="654"/>
      <x:c r="B995" s="652"/>
      <x:c r="C995" s="652"/>
      <x:c r="D995" s="652"/>
      <x:c r="E995" s="652"/>
      <x:c r="F995" s="652"/>
      <x:c r="G995" s="652"/>
      <x:c r="H995" s="652"/>
    </x:row>
    <x:row r="996">
      <x:c r="A996" s="654"/>
      <x:c r="B996" s="652"/>
      <x:c r="C996" s="652"/>
      <x:c r="D996" s="652"/>
      <x:c r="E996" s="652"/>
      <x:c r="F996" s="652"/>
      <x:c r="G996" s="652"/>
      <x:c r="H996" s="652"/>
    </x:row>
    <x:row r="997">
      <x:c r="A997" s="654"/>
      <x:c r="B997" s="652"/>
      <x:c r="C997" s="652"/>
      <x:c r="D997" s="652"/>
      <x:c r="E997" s="652"/>
      <x:c r="F997" s="652"/>
      <x:c r="G997" s="652"/>
      <x:c r="H997" s="652"/>
    </x:row>
    <x:row r="998">
      <x:c r="A998" s="654"/>
      <x:c r="B998" s="652"/>
      <x:c r="C998" s="652"/>
      <x:c r="D998" s="652"/>
      <x:c r="E998" s="652"/>
      <x:c r="F998" s="652"/>
      <x:c r="G998" s="652"/>
      <x:c r="H998" s="652"/>
    </x:row>
    <x:row r="999">
      <x:c r="A999" s="654"/>
      <x:c r="B999" s="652"/>
      <x:c r="C999" s="652"/>
      <x:c r="D999" s="652"/>
      <x:c r="E999" s="652"/>
      <x:c r="F999" s="652"/>
      <x:c r="G999" s="652"/>
      <x:c r="H999" s="652"/>
    </x:row>
    <x:row r="1000">
      <x:c r="A1000" s="654"/>
      <x:c r="B1000" s="652"/>
      <x:c r="C1000" s="652"/>
      <x:c r="D1000" s="652"/>
      <x:c r="E1000" s="652"/>
      <x:c r="F1000" s="652"/>
      <x:c r="G1000" s="652"/>
      <x:c r="H1000" s="652"/>
    </x:row>
    <x:row r="1001">
      <x:c r="A1001" s="654"/>
      <x:c r="B1001" s="652"/>
      <x:c r="C1001" s="652"/>
      <x:c r="D1001" s="652"/>
      <x:c r="E1001" s="652"/>
      <x:c r="F1001" s="652"/>
      <x:c r="G1001" s="652"/>
      <x:c r="H1001" s="652"/>
    </x:row>
    <x:row r="1002">
      <x:c r="A1002" s="654"/>
      <x:c r="B1002" s="652"/>
      <x:c r="C1002" s="652"/>
      <x:c r="D1002" s="652"/>
      <x:c r="E1002" s="652"/>
      <x:c r="F1002" s="652"/>
      <x:c r="G1002" s="652"/>
      <x:c r="H1002" s="652"/>
    </x:row>
    <x:row r="1003">
      <x:c r="A1003" s="654"/>
      <x:c r="B1003" s="652"/>
      <x:c r="C1003" s="652"/>
      <x:c r="D1003" s="652"/>
      <x:c r="E1003" s="652"/>
      <x:c r="F1003" s="652"/>
      <x:c r="G1003" s="652"/>
      <x:c r="H1003" s="652"/>
    </x:row>
    <x:row r="1004">
      <x:c r="A1004" s="654"/>
      <x:c r="B1004" s="652"/>
      <x:c r="C1004" s="652"/>
      <x:c r="D1004" s="652"/>
      <x:c r="E1004" s="652"/>
      <x:c r="F1004" s="652"/>
      <x:c r="G1004" s="652"/>
      <x:c r="H1004" s="652"/>
    </x:row>
    <x:row r="1005">
      <x:c r="A1005" s="654"/>
      <x:c r="B1005" s="652"/>
      <x:c r="C1005" s="652"/>
      <x:c r="D1005" s="652"/>
      <x:c r="E1005" s="652"/>
      <x:c r="F1005" s="652"/>
      <x:c r="G1005" s="652"/>
      <x:c r="H1005" s="652"/>
    </x:row>
    <x:row r="1006">
      <x:c r="A1006" s="654"/>
      <x:c r="B1006" s="652"/>
      <x:c r="C1006" s="652"/>
      <x:c r="D1006" s="652"/>
      <x:c r="E1006" s="652"/>
      <x:c r="F1006" s="652"/>
      <x:c r="G1006" s="652"/>
      <x:c r="H1006" s="652"/>
    </x:row>
    <x:row r="1007">
      <x:c r="A1007" s="654"/>
      <x:c r="B1007" s="652"/>
      <x:c r="C1007" s="652"/>
      <x:c r="D1007" s="652"/>
      <x:c r="E1007" s="652"/>
      <x:c r="F1007" s="652"/>
      <x:c r="G1007" s="652"/>
      <x:c r="H1007" s="652"/>
    </x:row>
    <x:row r="1008">
      <x:c r="A1008" s="654"/>
      <x:c r="B1008" s="652"/>
      <x:c r="C1008" s="652"/>
      <x:c r="D1008" s="652"/>
      <x:c r="E1008" s="652"/>
      <x:c r="F1008" s="652"/>
      <x:c r="G1008" s="652"/>
      <x:c r="H1008" s="652"/>
    </x:row>
    <x:row r="1009">
      <x:c r="A1009" s="654"/>
      <x:c r="B1009" s="652"/>
      <x:c r="C1009" s="652"/>
      <x:c r="D1009" s="652"/>
      <x:c r="E1009" s="652"/>
      <x:c r="F1009" s="652"/>
      <x:c r="G1009" s="652"/>
      <x:c r="H1009" s="652"/>
    </x:row>
    <x:row r="1010">
      <x:c r="A1010" s="654"/>
      <x:c r="B1010" s="652"/>
      <x:c r="C1010" s="652"/>
      <x:c r="D1010" s="652"/>
      <x:c r="E1010" s="652"/>
      <x:c r="F1010" s="652"/>
      <x:c r="G1010" s="652"/>
      <x:c r="H1010" s="652"/>
    </x:row>
    <x:row r="1011">
      <x:c r="A1011" s="654"/>
      <x:c r="B1011" s="652"/>
      <x:c r="C1011" s="652"/>
      <x:c r="D1011" s="652"/>
      <x:c r="E1011" s="652"/>
      <x:c r="F1011" s="652"/>
      <x:c r="G1011" s="652"/>
      <x:c r="H1011" s="652"/>
    </x:row>
    <x:row r="1012">
      <x:c r="A1012" s="654"/>
      <x:c r="B1012" s="652"/>
      <x:c r="C1012" s="652"/>
      <x:c r="D1012" s="652"/>
      <x:c r="E1012" s="652"/>
      <x:c r="F1012" s="652"/>
      <x:c r="G1012" s="652"/>
      <x:c r="H1012" s="652"/>
    </x:row>
    <x:row r="1013">
      <x:c r="A1013" s="654"/>
      <x:c r="B1013" s="652"/>
      <x:c r="C1013" s="652"/>
      <x:c r="D1013" s="652"/>
      <x:c r="E1013" s="652"/>
      <x:c r="F1013" s="652"/>
      <x:c r="G1013" s="652"/>
      <x:c r="H1013" s="652"/>
    </x:row>
    <x:row r="1014">
      <x:c r="A1014" s="654"/>
      <x:c r="B1014" s="652"/>
      <x:c r="C1014" s="652"/>
      <x:c r="D1014" s="652"/>
      <x:c r="E1014" s="652"/>
      <x:c r="F1014" s="652"/>
      <x:c r="G1014" s="652"/>
      <x:c r="H1014" s="652"/>
    </x:row>
    <x:row r="1015">
      <x:c r="A1015" s="654"/>
      <x:c r="B1015" s="652"/>
      <x:c r="C1015" s="652"/>
      <x:c r="D1015" s="652"/>
      <x:c r="E1015" s="652"/>
      <x:c r="F1015" s="652"/>
      <x:c r="G1015" s="652"/>
      <x:c r="H1015" s="652"/>
    </x:row>
    <x:row r="1016">
      <x:c r="A1016" s="654"/>
      <x:c r="B1016" s="652"/>
      <x:c r="C1016" s="652"/>
      <x:c r="D1016" s="652"/>
      <x:c r="E1016" s="652"/>
      <x:c r="F1016" s="652"/>
      <x:c r="G1016" s="652"/>
      <x:c r="H1016" s="652"/>
    </x:row>
    <x:row r="1017">
      <x:c r="A1017" s="654"/>
      <x:c r="B1017" s="652"/>
      <x:c r="C1017" s="652"/>
      <x:c r="D1017" s="652"/>
      <x:c r="E1017" s="652"/>
      <x:c r="F1017" s="652"/>
      <x:c r="G1017" s="652"/>
      <x:c r="H1017" s="652"/>
    </x:row>
    <x:row r="1018">
      <x:c r="A1018" s="654"/>
      <x:c r="B1018" s="652"/>
      <x:c r="C1018" s="652"/>
      <x:c r="D1018" s="652"/>
      <x:c r="E1018" s="652"/>
      <x:c r="F1018" s="652"/>
      <x:c r="G1018" s="652"/>
      <x:c r="H1018" s="652"/>
    </x:row>
    <x:row r="1019">
      <x:c r="A1019" s="654"/>
      <x:c r="B1019" s="652"/>
      <x:c r="C1019" s="652"/>
      <x:c r="D1019" s="652"/>
      <x:c r="E1019" s="652"/>
      <x:c r="F1019" s="652"/>
      <x:c r="G1019" s="652"/>
      <x:c r="H1019" s="652"/>
    </x:row>
    <x:row r="1020">
      <x:c r="A1020" s="654"/>
      <x:c r="B1020" s="652"/>
      <x:c r="C1020" s="652"/>
      <x:c r="D1020" s="652"/>
      <x:c r="E1020" s="652"/>
      <x:c r="F1020" s="652"/>
      <x:c r="G1020" s="652"/>
      <x:c r="H1020" s="652"/>
    </x:row>
    <x:row r="1021">
      <x:c r="A1021" s="654"/>
      <x:c r="B1021" s="652"/>
      <x:c r="C1021" s="652"/>
      <x:c r="D1021" s="652"/>
      <x:c r="E1021" s="652"/>
      <x:c r="F1021" s="652"/>
      <x:c r="G1021" s="652"/>
      <x:c r="H1021" s="652"/>
    </x:row>
    <x:row r="1022">
      <x:c r="A1022" s="654"/>
      <x:c r="B1022" s="652"/>
      <x:c r="C1022" s="652"/>
      <x:c r="D1022" s="652"/>
      <x:c r="E1022" s="652"/>
      <x:c r="F1022" s="652"/>
      <x:c r="G1022" s="652"/>
      <x:c r="H1022" s="652"/>
    </x:row>
    <x:row r="1023">
      <x:c r="A1023" s="654"/>
      <x:c r="B1023" s="652"/>
      <x:c r="C1023" s="652"/>
      <x:c r="D1023" s="652"/>
      <x:c r="E1023" s="652"/>
      <x:c r="F1023" s="652"/>
      <x:c r="G1023" s="652"/>
      <x:c r="H1023" s="652"/>
    </x:row>
    <x:row r="1024">
      <x:c r="A1024" s="654"/>
      <x:c r="B1024" s="652"/>
      <x:c r="C1024" s="652"/>
      <x:c r="D1024" s="652"/>
      <x:c r="E1024" s="652"/>
      <x:c r="F1024" s="652"/>
      <x:c r="G1024" s="652"/>
      <x:c r="H1024" s="652"/>
    </x:row>
    <x:row r="1025">
      <x:c r="A1025" s="654"/>
      <x:c r="B1025" s="652"/>
      <x:c r="C1025" s="652"/>
      <x:c r="D1025" s="652"/>
      <x:c r="E1025" s="652"/>
      <x:c r="F1025" s="652"/>
      <x:c r="G1025" s="652"/>
      <x:c r="H1025" s="652"/>
    </x:row>
    <x:row r="1026">
      <x:c r="A1026" s="654"/>
      <x:c r="B1026" s="652"/>
      <x:c r="C1026" s="652"/>
      <x:c r="D1026" s="652"/>
      <x:c r="E1026" s="652"/>
      <x:c r="F1026" s="652"/>
      <x:c r="G1026" s="652"/>
      <x:c r="H1026" s="652"/>
    </x:row>
    <x:row r="1027">
      <x:c r="A1027" s="654"/>
      <x:c r="B1027" s="652"/>
      <x:c r="C1027" s="652"/>
      <x:c r="D1027" s="652"/>
      <x:c r="E1027" s="652"/>
      <x:c r="F1027" s="652"/>
      <x:c r="G1027" s="652"/>
      <x:c r="H1027" s="652"/>
    </x:row>
    <x:row r="1028">
      <x:c r="A1028" s="654"/>
      <x:c r="B1028" s="652"/>
      <x:c r="C1028" s="652"/>
      <x:c r="D1028" s="652"/>
      <x:c r="E1028" s="652"/>
      <x:c r="F1028" s="652"/>
      <x:c r="G1028" s="652"/>
      <x:c r="H1028" s="652"/>
    </x:row>
    <x:row r="1029">
      <x:c r="A1029" s="654"/>
      <x:c r="B1029" s="652"/>
      <x:c r="C1029" s="652"/>
      <x:c r="D1029" s="652"/>
      <x:c r="E1029" s="652"/>
      <x:c r="F1029" s="652"/>
      <x:c r="G1029" s="652"/>
      <x:c r="H1029" s="652"/>
    </x:row>
    <x:row r="1030">
      <x:c r="A1030" s="654"/>
      <x:c r="B1030" s="652"/>
      <x:c r="C1030" s="652"/>
      <x:c r="D1030" s="652"/>
      <x:c r="E1030" s="652"/>
      <x:c r="F1030" s="652"/>
      <x:c r="G1030" s="652"/>
      <x:c r="H1030" s="652"/>
    </x:row>
    <x:row r="1031">
      <x:c r="A1031" s="654"/>
      <x:c r="B1031" s="652"/>
      <x:c r="C1031" s="652"/>
      <x:c r="D1031" s="652"/>
      <x:c r="E1031" s="652"/>
      <x:c r="F1031" s="652"/>
      <x:c r="G1031" s="652"/>
      <x:c r="H1031" s="652"/>
    </x:row>
    <x:row r="1032">
      <x:c r="A1032" s="654"/>
      <x:c r="B1032" s="652"/>
      <x:c r="C1032" s="652"/>
      <x:c r="D1032" s="652"/>
      <x:c r="E1032" s="652"/>
      <x:c r="F1032" s="652"/>
      <x:c r="G1032" s="652"/>
      <x:c r="H1032" s="652"/>
    </x:row>
    <x:row r="1033">
      <x:c r="A1033" s="654"/>
      <x:c r="B1033" s="652"/>
      <x:c r="C1033" s="652"/>
      <x:c r="D1033" s="652"/>
      <x:c r="E1033" s="652"/>
      <x:c r="F1033" s="652"/>
      <x:c r="G1033" s="652"/>
      <x:c r="H1033" s="652"/>
    </x:row>
    <x:row r="1034">
      <x:c r="A1034" s="654"/>
      <x:c r="B1034" s="652"/>
      <x:c r="C1034" s="652"/>
      <x:c r="D1034" s="652"/>
      <x:c r="E1034" s="652"/>
      <x:c r="F1034" s="652"/>
      <x:c r="G1034" s="652"/>
      <x:c r="H1034" s="652"/>
    </x:row>
    <x:row r="1035">
      <x:c r="A1035" s="654"/>
      <x:c r="B1035" s="652"/>
      <x:c r="C1035" s="652"/>
      <x:c r="D1035" s="652"/>
      <x:c r="E1035" s="652"/>
      <x:c r="F1035" s="652"/>
      <x:c r="G1035" s="652"/>
      <x:c r="H1035" s="652"/>
    </x:row>
    <x:row r="1036">
      <x:c r="A1036" s="654"/>
      <x:c r="B1036" s="652"/>
      <x:c r="C1036" s="652"/>
      <x:c r="D1036" s="652"/>
      <x:c r="E1036" s="652"/>
      <x:c r="F1036" s="652"/>
      <x:c r="G1036" s="652"/>
      <x:c r="H1036" s="652"/>
    </x:row>
    <x:row r="1037">
      <x:c r="A1037" s="654"/>
      <x:c r="B1037" s="652"/>
      <x:c r="C1037" s="652"/>
      <x:c r="D1037" s="652"/>
      <x:c r="E1037" s="652"/>
      <x:c r="F1037" s="652"/>
      <x:c r="G1037" s="652"/>
      <x:c r="H1037" s="652"/>
    </x:row>
    <x:row r="1038">
      <x:c r="A1038" s="654"/>
      <x:c r="B1038" s="652"/>
      <x:c r="C1038" s="652"/>
      <x:c r="D1038" s="652"/>
      <x:c r="E1038" s="652"/>
      <x:c r="F1038" s="652"/>
      <x:c r="G1038" s="652"/>
      <x:c r="H1038" s="652"/>
    </x:row>
    <x:row r="1039">
      <x:c r="A1039" s="654"/>
      <x:c r="B1039" s="652"/>
      <x:c r="C1039" s="652"/>
      <x:c r="D1039" s="652"/>
      <x:c r="E1039" s="652"/>
      <x:c r="F1039" s="652"/>
      <x:c r="G1039" s="652"/>
      <x:c r="H1039" s="652"/>
    </x:row>
    <x:row r="1040">
      <x:c r="A1040" s="654"/>
      <x:c r="B1040" s="652"/>
      <x:c r="C1040" s="652"/>
      <x:c r="D1040" s="652"/>
      <x:c r="E1040" s="652"/>
      <x:c r="F1040" s="652"/>
      <x:c r="G1040" s="652"/>
      <x:c r="H1040" s="652"/>
    </x:row>
    <x:row r="1041">
      <x:c r="A1041" s="654"/>
      <x:c r="B1041" s="652"/>
      <x:c r="C1041" s="652"/>
      <x:c r="D1041" s="652"/>
      <x:c r="E1041" s="652"/>
      <x:c r="F1041" s="652"/>
      <x:c r="G1041" s="652"/>
      <x:c r="H1041" s="652"/>
    </x:row>
    <x:row r="1042">
      <x:c r="A1042" s="654"/>
      <x:c r="B1042" s="652"/>
      <x:c r="C1042" s="652"/>
      <x:c r="D1042" s="652"/>
      <x:c r="E1042" s="652"/>
      <x:c r="F1042" s="652"/>
      <x:c r="G1042" s="652"/>
      <x:c r="H1042" s="652"/>
    </x:row>
    <x:row r="1043">
      <x:c r="A1043" s="654"/>
      <x:c r="B1043" s="652"/>
      <x:c r="C1043" s="652"/>
      <x:c r="D1043" s="652"/>
      <x:c r="E1043" s="652"/>
      <x:c r="F1043" s="652"/>
      <x:c r="G1043" s="652"/>
      <x:c r="H1043" s="652"/>
    </x:row>
    <x:row r="1044">
      <x:c r="A1044" s="654"/>
      <x:c r="B1044" s="652"/>
      <x:c r="C1044" s="652"/>
      <x:c r="D1044" s="652"/>
      <x:c r="E1044" s="652"/>
      <x:c r="F1044" s="652"/>
      <x:c r="G1044" s="652"/>
      <x:c r="H1044" s="652"/>
    </x:row>
    <x:row r="1045">
      <x:c r="A1045" s="654"/>
      <x:c r="B1045" s="652"/>
      <x:c r="C1045" s="652"/>
      <x:c r="D1045" s="652"/>
      <x:c r="E1045" s="652"/>
      <x:c r="F1045" s="652"/>
      <x:c r="G1045" s="652"/>
      <x:c r="H1045" s="652"/>
    </x:row>
    <x:row r="1046">
      <x:c r="A1046" s="654"/>
      <x:c r="B1046" s="652"/>
      <x:c r="C1046" s="652"/>
      <x:c r="D1046" s="652"/>
      <x:c r="E1046" s="652"/>
      <x:c r="F1046" s="652"/>
      <x:c r="G1046" s="652"/>
      <x:c r="H1046" s="652"/>
    </x:row>
    <x:row r="1047">
      <x:c r="A1047" s="654"/>
      <x:c r="B1047" s="652"/>
      <x:c r="C1047" s="652"/>
      <x:c r="D1047" s="652"/>
      <x:c r="E1047" s="652"/>
      <x:c r="F1047" s="652"/>
      <x:c r="G1047" s="652"/>
      <x:c r="H1047" s="652"/>
    </x:row>
    <x:row r="1048">
      <x:c r="A1048" s="654"/>
      <x:c r="B1048" s="652"/>
      <x:c r="C1048" s="652"/>
      <x:c r="D1048" s="652"/>
      <x:c r="E1048" s="652"/>
      <x:c r="F1048" s="652"/>
      <x:c r="G1048" s="652"/>
      <x:c r="H1048" s="652"/>
    </x:row>
    <x:row r="1049">
      <x:c r="A1049" s="654"/>
      <x:c r="B1049" s="652"/>
      <x:c r="C1049" s="652"/>
      <x:c r="D1049" s="652"/>
      <x:c r="E1049" s="652"/>
      <x:c r="F1049" s="652"/>
      <x:c r="G1049" s="652"/>
      <x:c r="H1049" s="652"/>
    </x:row>
    <x:row r="1050">
      <x:c r="A1050" s="654"/>
      <x:c r="B1050" s="652"/>
      <x:c r="C1050" s="652"/>
      <x:c r="D1050" s="652"/>
      <x:c r="E1050" s="652"/>
      <x:c r="F1050" s="652"/>
      <x:c r="G1050" s="652"/>
      <x:c r="H1050" s="652"/>
    </x:row>
    <x:row r="1051">
      <x:c r="A1051" s="654"/>
      <x:c r="B1051" s="652"/>
      <x:c r="C1051" s="652"/>
      <x:c r="D1051" s="652"/>
      <x:c r="E1051" s="652"/>
      <x:c r="F1051" s="652"/>
      <x:c r="G1051" s="652"/>
      <x:c r="H1051" s="652"/>
    </x:row>
    <x:row r="1052">
      <x:c r="A1052" s="654"/>
      <x:c r="B1052" s="652"/>
      <x:c r="C1052" s="652"/>
      <x:c r="D1052" s="652"/>
      <x:c r="E1052" s="652"/>
      <x:c r="F1052" s="652"/>
      <x:c r="G1052" s="652"/>
      <x:c r="H1052" s="652"/>
    </x:row>
    <x:row r="1053">
      <x:c r="A1053" s="654"/>
      <x:c r="B1053" s="652"/>
      <x:c r="C1053" s="652"/>
      <x:c r="D1053" s="652"/>
      <x:c r="E1053" s="652"/>
      <x:c r="F1053" s="652"/>
      <x:c r="G1053" s="652"/>
      <x:c r="H1053" s="652"/>
    </x:row>
    <x:row r="1054">
      <x:c r="A1054" s="654"/>
      <x:c r="B1054" s="652"/>
      <x:c r="C1054" s="652"/>
      <x:c r="D1054" s="652"/>
      <x:c r="E1054" s="652"/>
      <x:c r="F1054" s="652"/>
      <x:c r="G1054" s="652"/>
      <x:c r="H1054" s="652"/>
    </x:row>
    <x:row r="1055">
      <x:c r="A1055" s="654"/>
      <x:c r="B1055" s="652"/>
      <x:c r="C1055" s="652"/>
      <x:c r="D1055" s="652"/>
      <x:c r="E1055" s="652"/>
      <x:c r="F1055" s="652"/>
      <x:c r="G1055" s="652"/>
      <x:c r="H1055" s="652"/>
    </x:row>
    <x:row r="1056">
      <x:c r="A1056" s="654"/>
      <x:c r="B1056" s="652"/>
      <x:c r="C1056" s="652"/>
      <x:c r="D1056" s="652"/>
      <x:c r="E1056" s="652"/>
      <x:c r="F1056" s="652"/>
      <x:c r="G1056" s="652"/>
      <x:c r="H1056" s="652"/>
    </x:row>
    <x:row r="1057">
      <x:c r="A1057" s="654"/>
      <x:c r="B1057" s="652"/>
      <x:c r="C1057" s="652"/>
      <x:c r="D1057" s="652"/>
      <x:c r="E1057" s="652"/>
      <x:c r="F1057" s="652"/>
      <x:c r="G1057" s="652"/>
      <x:c r="H1057" s="652"/>
    </x:row>
    <x:row r="1058">
      <x:c r="A1058" s="654"/>
      <x:c r="B1058" s="652"/>
      <x:c r="C1058" s="652"/>
      <x:c r="D1058" s="652"/>
      <x:c r="E1058" s="652"/>
      <x:c r="F1058" s="652"/>
      <x:c r="G1058" s="652"/>
      <x:c r="H1058" s="652"/>
    </x:row>
    <x:row r="1059">
      <x:c r="A1059" s="654"/>
      <x:c r="B1059" s="652"/>
      <x:c r="C1059" s="652"/>
      <x:c r="D1059" s="652"/>
      <x:c r="E1059" s="652"/>
      <x:c r="F1059" s="652"/>
      <x:c r="G1059" s="652"/>
      <x:c r="H1059" s="652"/>
    </x:row>
    <x:row r="1060">
      <x:c r="A1060" s="654"/>
      <x:c r="B1060" s="652"/>
      <x:c r="C1060" s="652"/>
      <x:c r="D1060" s="652"/>
      <x:c r="E1060" s="652"/>
      <x:c r="F1060" s="652"/>
      <x:c r="G1060" s="652"/>
      <x:c r="H1060" s="652"/>
    </x:row>
    <x:row r="1061">
      <x:c r="A1061" s="654"/>
      <x:c r="B1061" s="652"/>
      <x:c r="C1061" s="652"/>
      <x:c r="D1061" s="652"/>
      <x:c r="E1061" s="652"/>
      <x:c r="F1061" s="652"/>
      <x:c r="G1061" s="652"/>
      <x:c r="H1061" s="652"/>
    </x:row>
    <x:row r="1062">
      <x:c r="A1062" s="654"/>
      <x:c r="B1062" s="652"/>
      <x:c r="C1062" s="652"/>
      <x:c r="D1062" s="652"/>
      <x:c r="E1062" s="652"/>
      <x:c r="F1062" s="652"/>
      <x:c r="G1062" s="652"/>
      <x:c r="H1062" s="652"/>
    </x:row>
    <x:row r="1063">
      <x:c r="A1063" s="654"/>
      <x:c r="B1063" s="652"/>
      <x:c r="C1063" s="652"/>
      <x:c r="D1063" s="652"/>
      <x:c r="E1063" s="652"/>
      <x:c r="F1063" s="652"/>
      <x:c r="G1063" s="652"/>
      <x:c r="H1063" s="652"/>
    </x:row>
    <x:row r="1064">
      <x:c r="A1064" s="654"/>
      <x:c r="B1064" s="652"/>
      <x:c r="C1064" s="652"/>
      <x:c r="D1064" s="652"/>
      <x:c r="E1064" s="652"/>
      <x:c r="F1064" s="652"/>
      <x:c r="G1064" s="652"/>
      <x:c r="H1064" s="652"/>
    </x:row>
    <x:row r="1065">
      <x:c r="A1065" s="654"/>
      <x:c r="B1065" s="652"/>
      <x:c r="C1065" s="652"/>
      <x:c r="D1065" s="652"/>
      <x:c r="E1065" s="652"/>
      <x:c r="F1065" s="652"/>
      <x:c r="G1065" s="652"/>
      <x:c r="H1065" s="652"/>
    </x:row>
    <x:row r="1066">
      <x:c r="A1066" s="654"/>
      <x:c r="B1066" s="652"/>
      <x:c r="C1066" s="652"/>
      <x:c r="D1066" s="652"/>
      <x:c r="E1066" s="652"/>
      <x:c r="F1066" s="652"/>
      <x:c r="G1066" s="652"/>
      <x:c r="H1066" s="652"/>
    </x:row>
    <x:row r="1067">
      <x:c r="A1067" s="654"/>
      <x:c r="B1067" s="652"/>
      <x:c r="C1067" s="652"/>
      <x:c r="D1067" s="652"/>
      <x:c r="E1067" s="652"/>
      <x:c r="F1067" s="652"/>
      <x:c r="G1067" s="652"/>
      <x:c r="H1067" s="652"/>
    </x:row>
    <x:row r="1068">
      <x:c r="A1068" s="654"/>
      <x:c r="B1068" s="652"/>
      <x:c r="C1068" s="652"/>
      <x:c r="D1068" s="652"/>
      <x:c r="E1068" s="652"/>
      <x:c r="F1068" s="652"/>
      <x:c r="G1068" s="652"/>
      <x:c r="H1068" s="652"/>
    </x:row>
    <x:row r="1069">
      <x:c r="A1069" s="654"/>
      <x:c r="B1069" s="652"/>
      <x:c r="C1069" s="652"/>
      <x:c r="D1069" s="652"/>
      <x:c r="E1069" s="652"/>
      <x:c r="F1069" s="652"/>
      <x:c r="G1069" s="652"/>
      <x:c r="H1069" s="652"/>
    </x:row>
    <x:row r="1070">
      <x:c r="A1070" s="654"/>
      <x:c r="B1070" s="652"/>
      <x:c r="C1070" s="652"/>
      <x:c r="D1070" s="652"/>
      <x:c r="E1070" s="652"/>
      <x:c r="F1070" s="652"/>
      <x:c r="G1070" s="652"/>
      <x:c r="H1070" s="652"/>
    </x:row>
    <x:row r="1071">
      <x:c r="A1071" s="654"/>
      <x:c r="B1071" s="652"/>
      <x:c r="C1071" s="652"/>
      <x:c r="D1071" s="652"/>
      <x:c r="E1071" s="652"/>
      <x:c r="F1071" s="652"/>
      <x:c r="G1071" s="652"/>
      <x:c r="H1071" s="652"/>
    </x:row>
    <x:row r="1072">
      <x:c r="A1072" s="654"/>
      <x:c r="B1072" s="652"/>
      <x:c r="C1072" s="652"/>
      <x:c r="D1072" s="652"/>
      <x:c r="E1072" s="652"/>
      <x:c r="F1072" s="652"/>
      <x:c r="G1072" s="652"/>
      <x:c r="H1072" s="652"/>
    </x:row>
    <x:row r="1073">
      <x:c r="A1073" s="654"/>
      <x:c r="B1073" s="652"/>
      <x:c r="C1073" s="652"/>
      <x:c r="D1073" s="652"/>
      <x:c r="E1073" s="652"/>
      <x:c r="F1073" s="652"/>
      <x:c r="G1073" s="652"/>
      <x:c r="H1073" s="652"/>
    </x:row>
    <x:row r="1074">
      <x:c r="A1074" s="654"/>
      <x:c r="B1074" s="652"/>
      <x:c r="C1074" s="652"/>
      <x:c r="D1074" s="652"/>
      <x:c r="E1074" s="652"/>
      <x:c r="F1074" s="652"/>
      <x:c r="G1074" s="652"/>
      <x:c r="H1074" s="652"/>
    </x:row>
    <x:row r="1075">
      <x:c r="A1075" s="654"/>
      <x:c r="B1075" s="652"/>
      <x:c r="C1075" s="652"/>
      <x:c r="D1075" s="652"/>
      <x:c r="E1075" s="652"/>
      <x:c r="F1075" s="652"/>
      <x:c r="G1075" s="652"/>
      <x:c r="H1075" s="652"/>
    </x:row>
    <x:row r="1076">
      <x:c r="A1076" s="654"/>
      <x:c r="B1076" s="652"/>
      <x:c r="C1076" s="652"/>
      <x:c r="D1076" s="652"/>
      <x:c r="E1076" s="652"/>
      <x:c r="F1076" s="652"/>
      <x:c r="G1076" s="652"/>
      <x:c r="H1076" s="652"/>
    </x:row>
    <x:row r="1077">
      <x:c r="A1077" s="654"/>
      <x:c r="B1077" s="652"/>
      <x:c r="C1077" s="652"/>
      <x:c r="D1077" s="652"/>
      <x:c r="E1077" s="652"/>
      <x:c r="F1077" s="652"/>
      <x:c r="G1077" s="652"/>
      <x:c r="H1077" s="652"/>
    </x:row>
    <x:row r="1078">
      <x:c r="A1078" s="654"/>
      <x:c r="B1078" s="652"/>
      <x:c r="C1078" s="652"/>
      <x:c r="D1078" s="652"/>
      <x:c r="E1078" s="652"/>
      <x:c r="F1078" s="652"/>
      <x:c r="G1078" s="652"/>
      <x:c r="H1078" s="652"/>
    </x:row>
    <x:row r="1079">
      <x:c r="A1079" s="654"/>
      <x:c r="B1079" s="652"/>
      <x:c r="C1079" s="652"/>
      <x:c r="D1079" s="652"/>
      <x:c r="E1079" s="652"/>
      <x:c r="F1079" s="652"/>
      <x:c r="G1079" s="652"/>
      <x:c r="H1079" s="652"/>
    </x:row>
    <x:row r="1080">
      <x:c r="A1080" s="654"/>
      <x:c r="B1080" s="652"/>
      <x:c r="C1080" s="652"/>
      <x:c r="D1080" s="652"/>
      <x:c r="E1080" s="652"/>
      <x:c r="F1080" s="652"/>
      <x:c r="G1080" s="652"/>
      <x:c r="H1080" s="652"/>
    </x:row>
    <x:row r="1081">
      <x:c r="A1081" s="654"/>
      <x:c r="B1081" s="652"/>
      <x:c r="C1081" s="652"/>
      <x:c r="D1081" s="652"/>
      <x:c r="E1081" s="652"/>
      <x:c r="F1081" s="652"/>
      <x:c r="G1081" s="652"/>
      <x:c r="H1081" s="652"/>
    </x:row>
    <x:row r="1082">
      <x:c r="A1082" s="654"/>
      <x:c r="B1082" s="652"/>
      <x:c r="C1082" s="652"/>
      <x:c r="D1082" s="652"/>
      <x:c r="E1082" s="652"/>
      <x:c r="F1082" s="652"/>
      <x:c r="G1082" s="652"/>
      <x:c r="H1082" s="652"/>
    </x:row>
    <x:row r="1083">
      <x:c r="A1083" s="654"/>
      <x:c r="B1083" s="652"/>
      <x:c r="C1083" s="652"/>
      <x:c r="D1083" s="652"/>
      <x:c r="E1083" s="652"/>
      <x:c r="F1083" s="652"/>
      <x:c r="G1083" s="652"/>
      <x:c r="H1083" s="652"/>
    </x:row>
    <x:row r="1084">
      <x:c r="A1084" s="654"/>
      <x:c r="B1084" s="652"/>
      <x:c r="C1084" s="652"/>
      <x:c r="D1084" s="652"/>
      <x:c r="E1084" s="652"/>
      <x:c r="F1084" s="652"/>
      <x:c r="G1084" s="652"/>
      <x:c r="H1084" s="652"/>
    </x:row>
    <x:row r="1085">
      <x:c r="A1085" s="654"/>
      <x:c r="B1085" s="652"/>
      <x:c r="C1085" s="652"/>
      <x:c r="D1085" s="652"/>
      <x:c r="E1085" s="652"/>
      <x:c r="F1085" s="652"/>
      <x:c r="G1085" s="652"/>
      <x:c r="H1085" s="652"/>
    </x:row>
    <x:row r="1086">
      <x:c r="A1086" s="654"/>
      <x:c r="B1086" s="652"/>
      <x:c r="C1086" s="652"/>
      <x:c r="D1086" s="652"/>
      <x:c r="E1086" s="652"/>
      <x:c r="F1086" s="652"/>
      <x:c r="G1086" s="652"/>
      <x:c r="H1086" s="652"/>
    </x:row>
    <x:row r="1087">
      <x:c r="A1087" s="654"/>
      <x:c r="B1087" s="652"/>
      <x:c r="C1087" s="652"/>
      <x:c r="D1087" s="652"/>
      <x:c r="E1087" s="652"/>
      <x:c r="F1087" s="652"/>
      <x:c r="G1087" s="652"/>
      <x:c r="H1087" s="652"/>
    </x:row>
    <x:row r="1088">
      <x:c r="A1088" s="654"/>
      <x:c r="B1088" s="652"/>
      <x:c r="C1088" s="652"/>
      <x:c r="D1088" s="652"/>
      <x:c r="E1088" s="652"/>
      <x:c r="F1088" s="652"/>
      <x:c r="G1088" s="652"/>
      <x:c r="H1088" s="652"/>
    </x:row>
    <x:row r="1089">
      <x:c r="A1089" s="654"/>
      <x:c r="B1089" s="652"/>
      <x:c r="C1089" s="652"/>
      <x:c r="D1089" s="652"/>
      <x:c r="E1089" s="652"/>
      <x:c r="F1089" s="652"/>
      <x:c r="G1089" s="652"/>
      <x:c r="H1089" s="652"/>
    </x:row>
    <x:row r="1090">
      <x:c r="A1090" s="654"/>
      <x:c r="B1090" s="652"/>
      <x:c r="C1090" s="652"/>
      <x:c r="D1090" s="652"/>
      <x:c r="E1090" s="652"/>
      <x:c r="F1090" s="652"/>
      <x:c r="G1090" s="652"/>
      <x:c r="H1090" s="652"/>
    </x:row>
    <x:row r="1091">
      <x:c r="A1091" s="654"/>
      <x:c r="B1091" s="652"/>
      <x:c r="C1091" s="652"/>
      <x:c r="D1091" s="652"/>
      <x:c r="E1091" s="652"/>
      <x:c r="F1091" s="652"/>
      <x:c r="G1091" s="652"/>
      <x:c r="H1091" s="652"/>
    </x:row>
    <x:row r="1092">
      <x:c r="A1092" s="654"/>
      <x:c r="B1092" s="652"/>
      <x:c r="C1092" s="652"/>
      <x:c r="D1092" s="652"/>
      <x:c r="E1092" s="652"/>
      <x:c r="F1092" s="652"/>
      <x:c r="G1092" s="652"/>
      <x:c r="H1092" s="652"/>
    </x:row>
    <x:row r="1093">
      <x:c r="A1093" s="654"/>
      <x:c r="B1093" s="652"/>
      <x:c r="C1093" s="652"/>
      <x:c r="D1093" s="652"/>
      <x:c r="E1093" s="652"/>
      <x:c r="F1093" s="652"/>
      <x:c r="G1093" s="652"/>
      <x:c r="H1093" s="652"/>
    </x:row>
    <x:row r="1094">
      <x:c r="A1094" s="654"/>
      <x:c r="B1094" s="652"/>
      <x:c r="C1094" s="652"/>
      <x:c r="D1094" s="652"/>
      <x:c r="E1094" s="652"/>
      <x:c r="F1094" s="652"/>
      <x:c r="G1094" s="652"/>
      <x:c r="H1094" s="652"/>
    </x:row>
    <x:row r="1095">
      <x:c r="A1095" s="654"/>
      <x:c r="B1095" s="652"/>
      <x:c r="C1095" s="652"/>
      <x:c r="D1095" s="652"/>
      <x:c r="E1095" s="652"/>
      <x:c r="F1095" s="652"/>
      <x:c r="G1095" s="652"/>
      <x:c r="H1095" s="652"/>
    </x:row>
    <x:row r="1096">
      <x:c r="A1096" s="654"/>
      <x:c r="B1096" s="652"/>
      <x:c r="C1096" s="652"/>
      <x:c r="D1096" s="652"/>
      <x:c r="E1096" s="652"/>
      <x:c r="F1096" s="652"/>
      <x:c r="G1096" s="652"/>
      <x:c r="H1096" s="652"/>
    </x:row>
    <x:row r="1097">
      <x:c r="A1097" s="654"/>
      <x:c r="B1097" s="652"/>
      <x:c r="C1097" s="652"/>
      <x:c r="D1097" s="652"/>
      <x:c r="E1097" s="652"/>
      <x:c r="F1097" s="652"/>
      <x:c r="G1097" s="652"/>
      <x:c r="H1097" s="652"/>
    </x:row>
    <x:row r="1098">
      <x:c r="A1098" s="654"/>
      <x:c r="B1098" s="652"/>
      <x:c r="C1098" s="652"/>
      <x:c r="D1098" s="652"/>
      <x:c r="E1098" s="652"/>
      <x:c r="F1098" s="652"/>
      <x:c r="G1098" s="652"/>
      <x:c r="H1098" s="652"/>
    </x:row>
    <x:row r="1099">
      <x:c r="A1099" s="654"/>
      <x:c r="B1099" s="652"/>
      <x:c r="C1099" s="652"/>
      <x:c r="D1099" s="652"/>
      <x:c r="E1099" s="652"/>
      <x:c r="F1099" s="652"/>
      <x:c r="G1099" s="652"/>
      <x:c r="H1099" s="652"/>
    </x:row>
    <x:row r="1100">
      <x:c r="A1100" s="654"/>
      <x:c r="B1100" s="652"/>
      <x:c r="C1100" s="652"/>
      <x:c r="D1100" s="652"/>
      <x:c r="E1100" s="652"/>
      <x:c r="F1100" s="652"/>
      <x:c r="G1100" s="652"/>
      <x:c r="H1100" s="652"/>
    </x:row>
    <x:row r="1101">
      <x:c r="A1101" s="654"/>
      <x:c r="B1101" s="652"/>
      <x:c r="C1101" s="652"/>
      <x:c r="D1101" s="652"/>
      <x:c r="E1101" s="652"/>
      <x:c r="F1101" s="652"/>
      <x:c r="G1101" s="652"/>
      <x:c r="H1101" s="652"/>
    </x:row>
    <x:row r="1102">
      <x:c r="A1102" s="654"/>
      <x:c r="B1102" s="652"/>
      <x:c r="C1102" s="652"/>
      <x:c r="D1102" s="652"/>
      <x:c r="E1102" s="652"/>
      <x:c r="F1102" s="652"/>
      <x:c r="G1102" s="652"/>
      <x:c r="H1102" s="652"/>
    </x:row>
    <x:row r="1103">
      <x:c r="A1103" s="654"/>
      <x:c r="B1103" s="652"/>
      <x:c r="C1103" s="652"/>
      <x:c r="D1103" s="652"/>
      <x:c r="E1103" s="652"/>
      <x:c r="F1103" s="652"/>
      <x:c r="G1103" s="652"/>
      <x:c r="H1103" s="652"/>
    </x:row>
    <x:row r="1104">
      <x:c r="A1104" s="654"/>
      <x:c r="B1104" s="652"/>
      <x:c r="C1104" s="652"/>
      <x:c r="D1104" s="652"/>
      <x:c r="E1104" s="652"/>
      <x:c r="F1104" s="652"/>
      <x:c r="G1104" s="652"/>
      <x:c r="H1104" s="652"/>
    </x:row>
    <x:row r="1105">
      <x:c r="A1105" s="654"/>
      <x:c r="B1105" s="652"/>
      <x:c r="C1105" s="652"/>
      <x:c r="D1105" s="652"/>
      <x:c r="E1105" s="652"/>
      <x:c r="F1105" s="652"/>
      <x:c r="G1105" s="652"/>
      <x:c r="H1105" s="652"/>
    </x:row>
    <x:row r="1106">
      <x:c r="A1106" s="654"/>
      <x:c r="B1106" s="652"/>
      <x:c r="C1106" s="652"/>
      <x:c r="D1106" s="652"/>
      <x:c r="E1106" s="652"/>
      <x:c r="F1106" s="652"/>
      <x:c r="G1106" s="652"/>
      <x:c r="H1106" s="652"/>
    </x:row>
    <x:row r="1107">
      <x:c r="A1107" s="654"/>
      <x:c r="B1107" s="652"/>
      <x:c r="C1107" s="652"/>
      <x:c r="D1107" s="652"/>
      <x:c r="E1107" s="652"/>
      <x:c r="F1107" s="652"/>
      <x:c r="G1107" s="652"/>
      <x:c r="H1107" s="652"/>
    </x:row>
    <x:row r="1108">
      <x:c r="A1108" s="654"/>
      <x:c r="B1108" s="652"/>
      <x:c r="C1108" s="652"/>
      <x:c r="D1108" s="652"/>
      <x:c r="E1108" s="652"/>
      <x:c r="F1108" s="652"/>
      <x:c r="G1108" s="652"/>
      <x:c r="H1108" s="652"/>
    </x:row>
    <x:row r="1109">
      <x:c r="A1109" s="654"/>
      <x:c r="B1109" s="652"/>
      <x:c r="C1109" s="652"/>
      <x:c r="D1109" s="652"/>
      <x:c r="E1109" s="652"/>
      <x:c r="F1109" s="652"/>
      <x:c r="G1109" s="652"/>
      <x:c r="H1109" s="652"/>
    </x:row>
    <x:row r="1110">
      <x:c r="A1110" s="654"/>
      <x:c r="B1110" s="652"/>
      <x:c r="C1110" s="652"/>
      <x:c r="D1110" s="652"/>
      <x:c r="E1110" s="652"/>
      <x:c r="F1110" s="652"/>
      <x:c r="G1110" s="652"/>
      <x:c r="H1110" s="652"/>
    </x:row>
    <x:row r="1111">
      <x:c r="A1111" s="654"/>
      <x:c r="B1111" s="652"/>
      <x:c r="C1111" s="652"/>
      <x:c r="D1111" s="652"/>
      <x:c r="E1111" s="652"/>
      <x:c r="F1111" s="652"/>
      <x:c r="G1111" s="652"/>
      <x:c r="H1111" s="652"/>
    </x:row>
    <x:row r="1112">
      <x:c r="A1112" s="654"/>
      <x:c r="B1112" s="652"/>
      <x:c r="C1112" s="652"/>
      <x:c r="D1112" s="652"/>
      <x:c r="E1112" s="652"/>
      <x:c r="F1112" s="652"/>
      <x:c r="G1112" s="652"/>
      <x:c r="H1112" s="652"/>
    </x:row>
    <x:row r="1113">
      <x:c r="A1113" s="654"/>
      <x:c r="B1113" s="652"/>
      <x:c r="C1113" s="652"/>
      <x:c r="D1113" s="652"/>
      <x:c r="E1113" s="652"/>
      <x:c r="F1113" s="652"/>
      <x:c r="G1113" s="652"/>
      <x:c r="H1113" s="652"/>
    </x:row>
    <x:row r="1114">
      <x:c r="A1114" s="654"/>
      <x:c r="B1114" s="652"/>
      <x:c r="C1114" s="652"/>
      <x:c r="D1114" s="652"/>
      <x:c r="E1114" s="652"/>
      <x:c r="F1114" s="652"/>
      <x:c r="G1114" s="652"/>
      <x:c r="H1114" s="652"/>
    </x:row>
    <x:row r="1115">
      <x:c r="A1115" s="654"/>
      <x:c r="B1115" s="652"/>
      <x:c r="C1115" s="652"/>
      <x:c r="D1115" s="652"/>
      <x:c r="E1115" s="652"/>
      <x:c r="F1115" s="652"/>
      <x:c r="G1115" s="652"/>
      <x:c r="H1115" s="652"/>
    </x:row>
    <x:row r="1116">
      <x:c r="A1116" s="654"/>
      <x:c r="B1116" s="652"/>
      <x:c r="C1116" s="652"/>
      <x:c r="D1116" s="652"/>
      <x:c r="E1116" s="652"/>
      <x:c r="F1116" s="652"/>
      <x:c r="G1116" s="652"/>
      <x:c r="H1116" s="652"/>
    </x:row>
    <x:row r="1117">
      <x:c r="A1117" s="654"/>
      <x:c r="B1117" s="652"/>
      <x:c r="C1117" s="652"/>
      <x:c r="D1117" s="652"/>
      <x:c r="E1117" s="652"/>
      <x:c r="F1117" s="652"/>
      <x:c r="G1117" s="652"/>
      <x:c r="H1117" s="652"/>
    </x:row>
    <x:row r="1118">
      <x:c r="A1118" s="654"/>
      <x:c r="B1118" s="652"/>
      <x:c r="C1118" s="652"/>
      <x:c r="D1118" s="652"/>
      <x:c r="E1118" s="652"/>
      <x:c r="F1118" s="652"/>
      <x:c r="G1118" s="652"/>
      <x:c r="H1118" s="652"/>
    </x:row>
    <x:row r="1119">
      <x:c r="A1119" s="654"/>
      <x:c r="B1119" s="652"/>
      <x:c r="C1119" s="652"/>
      <x:c r="D1119" s="652"/>
      <x:c r="E1119" s="652"/>
      <x:c r="F1119" s="652"/>
      <x:c r="G1119" s="652"/>
      <x:c r="H1119" s="652"/>
    </x:row>
    <x:row r="1120">
      <x:c r="A1120" s="654"/>
      <x:c r="B1120" s="652"/>
      <x:c r="C1120" s="652"/>
      <x:c r="D1120" s="652"/>
      <x:c r="E1120" s="652"/>
      <x:c r="F1120" s="652"/>
      <x:c r="G1120" s="652"/>
      <x:c r="H1120" s="652"/>
    </x:row>
    <x:row r="1121">
      <x:c r="A1121" s="654"/>
      <x:c r="B1121" s="652"/>
      <x:c r="C1121" s="652"/>
      <x:c r="D1121" s="652"/>
      <x:c r="E1121" s="652"/>
      <x:c r="F1121" s="652"/>
      <x:c r="G1121" s="652"/>
      <x:c r="H1121" s="652"/>
    </x:row>
    <x:row r="1122">
      <x:c r="A1122" s="654"/>
      <x:c r="B1122" s="652"/>
      <x:c r="C1122" s="652"/>
      <x:c r="D1122" s="652"/>
      <x:c r="E1122" s="652"/>
      <x:c r="F1122" s="652"/>
      <x:c r="G1122" s="652"/>
      <x:c r="H1122" s="652"/>
    </x:row>
    <x:row r="1123">
      <x:c r="A1123" s="654"/>
      <x:c r="B1123" s="652"/>
      <x:c r="C1123" s="652"/>
      <x:c r="D1123" s="652"/>
      <x:c r="E1123" s="652"/>
      <x:c r="F1123" s="652"/>
      <x:c r="G1123" s="652"/>
      <x:c r="H1123" s="652"/>
    </x:row>
    <x:row r="1124">
      <x:c r="A1124" s="654"/>
      <x:c r="B1124" s="652"/>
      <x:c r="C1124" s="652"/>
      <x:c r="D1124" s="652"/>
      <x:c r="E1124" s="652"/>
      <x:c r="F1124" s="652"/>
      <x:c r="G1124" s="652"/>
      <x:c r="H1124" s="652"/>
    </x:row>
    <x:row r="1125">
      <x:c r="A1125" s="654"/>
      <x:c r="B1125" s="652"/>
      <x:c r="C1125" s="652"/>
      <x:c r="D1125" s="652"/>
      <x:c r="E1125" s="652"/>
      <x:c r="F1125" s="652"/>
      <x:c r="G1125" s="652"/>
      <x:c r="H1125" s="652"/>
    </x:row>
    <x:row r="1126">
      <x:c r="A1126" s="654"/>
      <x:c r="B1126" s="652"/>
      <x:c r="C1126" s="652"/>
      <x:c r="D1126" s="652"/>
      <x:c r="E1126" s="652"/>
      <x:c r="F1126" s="652"/>
      <x:c r="G1126" s="652"/>
      <x:c r="H1126" s="652"/>
    </x:row>
    <x:row r="1127">
      <x:c r="A1127" s="654"/>
      <x:c r="B1127" s="652"/>
      <x:c r="C1127" s="652"/>
      <x:c r="D1127" s="652"/>
      <x:c r="E1127" s="652"/>
      <x:c r="F1127" s="652"/>
      <x:c r="G1127" s="652"/>
      <x:c r="H1127" s="652"/>
    </x:row>
    <x:row r="1128">
      <x:c r="A1128" s="654"/>
      <x:c r="B1128" s="652"/>
      <x:c r="C1128" s="652"/>
      <x:c r="D1128" s="652"/>
      <x:c r="E1128" s="652"/>
      <x:c r="F1128" s="652"/>
      <x:c r="G1128" s="652"/>
      <x:c r="H1128" s="652"/>
    </x:row>
    <x:row r="1129">
      <x:c r="A1129" s="654"/>
      <x:c r="B1129" s="652"/>
      <x:c r="C1129" s="652"/>
      <x:c r="D1129" s="652"/>
      <x:c r="E1129" s="652"/>
      <x:c r="F1129" s="652"/>
      <x:c r="G1129" s="652"/>
      <x:c r="H1129" s="652"/>
    </x:row>
    <x:row r="1130">
      <x:c r="A1130" s="654"/>
      <x:c r="B1130" s="652"/>
      <x:c r="C1130" s="652"/>
      <x:c r="D1130" s="652"/>
      <x:c r="E1130" s="652"/>
      <x:c r="F1130" s="652"/>
      <x:c r="G1130" s="652"/>
      <x:c r="H1130" s="652"/>
    </x:row>
    <x:row r="1131">
      <x:c r="A1131" s="654"/>
      <x:c r="B1131" s="652"/>
      <x:c r="C1131" s="652"/>
      <x:c r="D1131" s="652"/>
      <x:c r="E1131" s="652"/>
      <x:c r="F1131" s="652"/>
      <x:c r="G1131" s="652"/>
      <x:c r="H1131" s="652"/>
    </x:row>
    <x:row r="1132">
      <x:c r="A1132" s="654"/>
      <x:c r="B1132" s="652"/>
      <x:c r="C1132" s="652"/>
      <x:c r="D1132" s="652"/>
      <x:c r="E1132" s="652"/>
      <x:c r="F1132" s="652"/>
      <x:c r="G1132" s="652"/>
      <x:c r="H1132" s="652"/>
    </x:row>
    <x:row r="1133">
      <x:c r="A1133" s="654"/>
      <x:c r="B1133" s="652"/>
      <x:c r="C1133" s="652"/>
      <x:c r="D1133" s="652"/>
      <x:c r="E1133" s="652"/>
      <x:c r="F1133" s="652"/>
      <x:c r="G1133" s="652"/>
      <x:c r="H1133" s="652"/>
    </x:row>
    <x:row r="1134">
      <x:c r="A1134" s="654"/>
      <x:c r="B1134" s="652"/>
      <x:c r="C1134" s="652"/>
      <x:c r="D1134" s="652"/>
      <x:c r="E1134" s="652"/>
      <x:c r="F1134" s="652"/>
      <x:c r="G1134" s="652"/>
      <x:c r="H1134" s="652"/>
    </x:row>
    <x:row r="1135">
      <x:c r="A1135" s="654"/>
      <x:c r="B1135" s="652"/>
      <x:c r="C1135" s="652"/>
      <x:c r="D1135" s="652"/>
      <x:c r="E1135" s="652"/>
      <x:c r="F1135" s="652"/>
      <x:c r="G1135" s="652"/>
      <x:c r="H1135" s="652"/>
    </x:row>
    <x:row r="1136">
      <x:c r="A1136" s="654"/>
      <x:c r="B1136" s="652"/>
      <x:c r="C1136" s="652"/>
      <x:c r="D1136" s="652"/>
      <x:c r="E1136" s="652"/>
      <x:c r="F1136" s="652"/>
      <x:c r="G1136" s="652"/>
      <x:c r="H1136" s="652"/>
    </x:row>
    <x:row r="1137">
      <x:c r="A1137" s="654"/>
      <x:c r="B1137" s="652"/>
      <x:c r="C1137" s="652"/>
      <x:c r="D1137" s="652"/>
      <x:c r="E1137" s="652"/>
      <x:c r="F1137" s="652"/>
      <x:c r="G1137" s="652"/>
      <x:c r="H1137" s="652"/>
    </x:row>
    <x:row r="1138">
      <x:c r="A1138" s="654"/>
      <x:c r="B1138" s="652"/>
      <x:c r="C1138" s="652"/>
      <x:c r="D1138" s="652"/>
      <x:c r="E1138" s="652"/>
      <x:c r="F1138" s="652"/>
      <x:c r="G1138" s="652"/>
      <x:c r="H1138" s="652"/>
    </x:row>
    <x:row r="1139">
      <x:c r="A1139" s="654"/>
      <x:c r="B1139" s="652"/>
      <x:c r="C1139" s="652"/>
      <x:c r="D1139" s="652"/>
      <x:c r="E1139" s="652"/>
      <x:c r="F1139" s="652"/>
      <x:c r="G1139" s="652"/>
      <x:c r="H1139" s="652"/>
    </x:row>
    <x:row r="1140">
      <x:c r="A1140" s="654"/>
      <x:c r="B1140" s="652"/>
      <x:c r="C1140" s="652"/>
      <x:c r="D1140" s="652"/>
      <x:c r="E1140" s="652"/>
      <x:c r="F1140" s="652"/>
      <x:c r="G1140" s="652"/>
      <x:c r="H1140" s="652"/>
    </x:row>
    <x:row r="1141">
      <x:c r="A1141" s="654"/>
      <x:c r="B1141" s="652"/>
      <x:c r="C1141" s="652"/>
      <x:c r="D1141" s="652"/>
      <x:c r="E1141" s="652"/>
      <x:c r="F1141" s="652"/>
      <x:c r="G1141" s="652"/>
      <x:c r="H1141" s="652"/>
    </x:row>
    <x:row r="1142">
      <x:c r="A1142" s="654"/>
      <x:c r="B1142" s="652"/>
      <x:c r="C1142" s="652"/>
      <x:c r="D1142" s="652"/>
      <x:c r="E1142" s="652"/>
      <x:c r="F1142" s="652"/>
      <x:c r="G1142" s="652"/>
      <x:c r="H1142" s="652"/>
    </x:row>
    <x:row r="1143">
      <x:c r="A1143" s="654"/>
      <x:c r="B1143" s="652"/>
      <x:c r="C1143" s="652"/>
      <x:c r="D1143" s="652"/>
      <x:c r="E1143" s="652"/>
      <x:c r="F1143" s="652"/>
      <x:c r="G1143" s="652"/>
      <x:c r="H1143" s="652"/>
    </x:row>
    <x:row r="1144">
      <x:c r="A1144" s="654"/>
      <x:c r="B1144" s="652"/>
      <x:c r="C1144" s="652"/>
      <x:c r="D1144" s="652"/>
      <x:c r="E1144" s="652"/>
      <x:c r="F1144" s="652"/>
      <x:c r="G1144" s="652"/>
      <x:c r="H1144" s="652"/>
    </x:row>
    <x:row r="1145">
      <x:c r="A1145" s="654"/>
      <x:c r="B1145" s="652"/>
      <x:c r="C1145" s="652"/>
      <x:c r="D1145" s="652"/>
      <x:c r="E1145" s="652"/>
      <x:c r="F1145" s="652"/>
      <x:c r="G1145" s="652"/>
      <x:c r="H1145" s="652"/>
    </x:row>
    <x:row r="1146">
      <x:c r="A1146" s="654"/>
      <x:c r="B1146" s="652"/>
      <x:c r="C1146" s="652"/>
      <x:c r="D1146" s="652"/>
      <x:c r="E1146" s="652"/>
      <x:c r="F1146" s="652"/>
      <x:c r="G1146" s="652"/>
      <x:c r="H1146" s="652"/>
    </x:row>
    <x:row r="1147">
      <x:c r="A1147" s="654"/>
      <x:c r="B1147" s="652"/>
      <x:c r="C1147" s="652"/>
      <x:c r="D1147" s="652"/>
      <x:c r="E1147" s="652"/>
      <x:c r="F1147" s="652"/>
      <x:c r="G1147" s="652"/>
      <x:c r="H1147" s="652"/>
    </x:row>
    <x:row r="1148">
      <x:c r="A1148" s="654"/>
      <x:c r="B1148" s="652"/>
      <x:c r="C1148" s="652"/>
      <x:c r="D1148" s="652"/>
      <x:c r="E1148" s="652"/>
      <x:c r="F1148" s="652"/>
      <x:c r="G1148" s="652"/>
      <x:c r="H1148" s="652"/>
    </x:row>
    <x:row r="1149">
      <x:c r="A1149" s="654"/>
      <x:c r="B1149" s="652"/>
      <x:c r="C1149" s="652"/>
      <x:c r="D1149" s="652"/>
      <x:c r="E1149" s="652"/>
      <x:c r="F1149" s="652"/>
      <x:c r="G1149" s="652"/>
      <x:c r="H1149" s="652"/>
    </x:row>
    <x:row r="1150">
      <x:c r="A1150" s="654"/>
      <x:c r="B1150" s="652"/>
      <x:c r="C1150" s="652"/>
      <x:c r="D1150" s="652"/>
      <x:c r="E1150" s="652"/>
      <x:c r="F1150" s="652"/>
      <x:c r="G1150" s="652"/>
      <x:c r="H1150" s="652"/>
    </x:row>
    <x:row r="1151">
      <x:c r="A1151" s="654"/>
      <x:c r="B1151" s="652"/>
      <x:c r="C1151" s="652"/>
      <x:c r="D1151" s="652"/>
      <x:c r="E1151" s="652"/>
      <x:c r="F1151" s="652"/>
      <x:c r="G1151" s="652"/>
      <x:c r="H1151" s="652"/>
    </x:row>
    <x:row r="1152">
      <x:c r="A1152" s="654"/>
      <x:c r="B1152" s="652"/>
      <x:c r="C1152" s="652"/>
      <x:c r="D1152" s="652"/>
      <x:c r="E1152" s="652"/>
      <x:c r="F1152" s="652"/>
      <x:c r="G1152" s="652"/>
      <x:c r="H1152" s="652"/>
    </x:row>
    <x:row r="1153">
      <x:c r="A1153" s="654"/>
      <x:c r="B1153" s="652"/>
      <x:c r="C1153" s="652"/>
      <x:c r="D1153" s="652"/>
      <x:c r="E1153" s="652"/>
      <x:c r="F1153" s="652"/>
      <x:c r="G1153" s="652"/>
      <x:c r="H1153" s="652"/>
    </x:row>
    <x:row r="1154">
      <x:c r="A1154" s="654"/>
      <x:c r="B1154" s="652"/>
      <x:c r="C1154" s="652"/>
      <x:c r="D1154" s="652"/>
      <x:c r="E1154" s="652"/>
      <x:c r="F1154" s="652"/>
      <x:c r="G1154" s="652"/>
      <x:c r="H1154" s="652"/>
    </x:row>
    <x:row r="1155">
      <x:c r="A1155" s="654"/>
      <x:c r="B1155" s="652"/>
      <x:c r="C1155" s="652"/>
      <x:c r="D1155" s="652"/>
      <x:c r="E1155" s="652"/>
      <x:c r="F1155" s="652"/>
      <x:c r="G1155" s="652"/>
      <x:c r="H1155" s="652"/>
    </x:row>
    <x:row r="1156">
      <x:c r="A1156" s="654"/>
      <x:c r="B1156" s="652"/>
      <x:c r="C1156" s="652"/>
      <x:c r="D1156" s="652"/>
      <x:c r="E1156" s="652"/>
      <x:c r="F1156" s="652"/>
      <x:c r="G1156" s="652"/>
      <x:c r="H1156" s="652"/>
    </x:row>
    <x:row r="1157">
      <x:c r="A1157" s="654"/>
      <x:c r="B1157" s="652"/>
      <x:c r="C1157" s="652"/>
      <x:c r="D1157" s="652"/>
      <x:c r="E1157" s="652"/>
      <x:c r="F1157" s="652"/>
      <x:c r="G1157" s="652"/>
      <x:c r="H1157" s="652"/>
    </x:row>
    <x:row r="1158">
      <x:c r="A1158" s="654"/>
      <x:c r="B1158" s="652"/>
      <x:c r="C1158" s="652"/>
      <x:c r="D1158" s="652"/>
      <x:c r="E1158" s="652"/>
      <x:c r="F1158" s="652"/>
      <x:c r="G1158" s="652"/>
      <x:c r="H1158" s="652"/>
    </x:row>
    <x:row r="1159">
      <x:c r="A1159" s="654"/>
      <x:c r="B1159" s="652"/>
      <x:c r="C1159" s="652"/>
      <x:c r="D1159" s="652"/>
      <x:c r="E1159" s="652"/>
      <x:c r="F1159" s="652"/>
      <x:c r="G1159" s="652"/>
      <x:c r="H1159" s="652"/>
    </x:row>
    <x:row r="1160">
      <x:c r="A1160" s="654"/>
      <x:c r="B1160" s="652"/>
      <x:c r="C1160" s="652"/>
      <x:c r="D1160" s="652"/>
      <x:c r="E1160" s="652"/>
      <x:c r="F1160" s="652"/>
      <x:c r="G1160" s="652"/>
      <x:c r="H1160" s="652"/>
    </x:row>
    <x:row r="1161">
      <x:c r="A1161" s="654"/>
      <x:c r="B1161" s="652"/>
      <x:c r="C1161" s="652"/>
      <x:c r="D1161" s="652"/>
      <x:c r="E1161" s="652"/>
      <x:c r="F1161" s="652"/>
      <x:c r="G1161" s="652"/>
      <x:c r="H1161" s="652"/>
    </x:row>
    <x:row r="1162">
      <x:c r="A1162" s="654"/>
      <x:c r="B1162" s="652"/>
      <x:c r="C1162" s="652"/>
      <x:c r="D1162" s="652"/>
      <x:c r="E1162" s="652"/>
      <x:c r="F1162" s="652"/>
      <x:c r="G1162" s="652"/>
      <x:c r="H1162" s="652"/>
    </x:row>
    <x:row r="1163">
      <x:c r="A1163" s="654"/>
      <x:c r="B1163" s="652"/>
      <x:c r="C1163" s="652"/>
      <x:c r="D1163" s="652"/>
      <x:c r="E1163" s="652"/>
      <x:c r="F1163" s="652"/>
      <x:c r="G1163" s="652"/>
      <x:c r="H1163" s="652"/>
    </x:row>
    <x:row r="1164">
      <x:c r="A1164" s="654"/>
      <x:c r="B1164" s="652"/>
      <x:c r="C1164" s="652"/>
      <x:c r="D1164" s="652"/>
      <x:c r="E1164" s="652"/>
      <x:c r="F1164" s="652"/>
      <x:c r="G1164" s="652"/>
      <x:c r="H1164" s="652"/>
    </x:row>
    <x:row r="1165">
      <x:c r="A1165" s="654"/>
      <x:c r="B1165" s="652"/>
      <x:c r="C1165" s="652"/>
      <x:c r="D1165" s="652"/>
      <x:c r="E1165" s="652"/>
      <x:c r="F1165" s="652"/>
      <x:c r="G1165" s="652"/>
      <x:c r="H1165" s="652"/>
    </x:row>
    <x:row r="1166">
      <x:c r="A1166" s="654"/>
      <x:c r="B1166" s="652"/>
      <x:c r="C1166" s="652"/>
      <x:c r="D1166" s="652"/>
      <x:c r="E1166" s="652"/>
      <x:c r="F1166" s="652"/>
      <x:c r="G1166" s="652"/>
      <x:c r="H1166" s="652"/>
    </x:row>
    <x:row r="1167">
      <x:c r="A1167" s="654"/>
      <x:c r="B1167" s="652"/>
      <x:c r="C1167" s="652"/>
      <x:c r="D1167" s="652"/>
      <x:c r="E1167" s="652"/>
      <x:c r="F1167" s="652"/>
      <x:c r="G1167" s="652"/>
      <x:c r="H1167" s="652"/>
    </x:row>
    <x:row r="1168">
      <x:c r="A1168" s="654"/>
      <x:c r="B1168" s="652"/>
      <x:c r="C1168" s="652"/>
      <x:c r="D1168" s="652"/>
      <x:c r="E1168" s="652"/>
      <x:c r="F1168" s="652"/>
      <x:c r="G1168" s="652"/>
      <x:c r="H1168" s="652"/>
    </x:row>
    <x:row r="1169">
      <x:c r="A1169" s="654"/>
      <x:c r="B1169" s="652"/>
      <x:c r="C1169" s="652"/>
      <x:c r="D1169" s="652"/>
      <x:c r="E1169" s="652"/>
      <x:c r="F1169" s="652"/>
      <x:c r="G1169" s="652"/>
      <x:c r="H1169" s="652"/>
    </x:row>
    <x:row r="1170">
      <x:c r="A1170" s="654"/>
      <x:c r="B1170" s="652"/>
      <x:c r="C1170" s="652"/>
      <x:c r="D1170" s="652"/>
      <x:c r="E1170" s="652"/>
      <x:c r="F1170" s="652"/>
      <x:c r="G1170" s="652"/>
      <x:c r="H1170" s="652"/>
    </x:row>
    <x:row r="1171">
      <x:c r="A1171" s="654"/>
      <x:c r="B1171" s="652"/>
      <x:c r="C1171" s="652"/>
      <x:c r="D1171" s="652"/>
      <x:c r="E1171" s="652"/>
      <x:c r="F1171" s="652"/>
      <x:c r="G1171" s="652"/>
      <x:c r="H1171" s="652"/>
    </x:row>
    <x:row r="1172">
      <x:c r="A1172" s="654"/>
      <x:c r="B1172" s="652"/>
      <x:c r="C1172" s="652"/>
      <x:c r="D1172" s="652"/>
      <x:c r="E1172" s="652"/>
      <x:c r="F1172" s="652"/>
      <x:c r="G1172" s="652"/>
      <x:c r="H1172" s="652"/>
    </x:row>
    <x:row r="1173">
      <x:c r="A1173" s="654"/>
      <x:c r="B1173" s="652"/>
      <x:c r="C1173" s="652"/>
      <x:c r="D1173" s="652"/>
      <x:c r="E1173" s="652"/>
      <x:c r="F1173" s="652"/>
      <x:c r="G1173" s="652"/>
      <x:c r="H1173" s="652"/>
    </x:row>
    <x:row r="1174">
      <x:c r="A1174" s="654"/>
      <x:c r="B1174" s="652"/>
      <x:c r="C1174" s="652"/>
      <x:c r="D1174" s="652"/>
      <x:c r="E1174" s="652"/>
      <x:c r="F1174" s="652"/>
      <x:c r="G1174" s="652"/>
      <x:c r="H1174" s="652"/>
    </x:row>
    <x:row r="1175">
      <x:c r="A1175" s="654"/>
      <x:c r="B1175" s="652"/>
      <x:c r="C1175" s="652"/>
      <x:c r="D1175" s="652"/>
      <x:c r="E1175" s="652"/>
      <x:c r="F1175" s="652"/>
      <x:c r="G1175" s="652"/>
      <x:c r="H1175" s="652"/>
    </x:row>
    <x:row r="1176">
      <x:c r="A1176" s="654"/>
      <x:c r="B1176" s="652"/>
      <x:c r="C1176" s="652"/>
      <x:c r="D1176" s="652"/>
      <x:c r="E1176" s="652"/>
      <x:c r="F1176" s="652"/>
      <x:c r="G1176" s="652"/>
      <x:c r="H1176" s="652"/>
    </x:row>
    <x:row r="1177">
      <x:c r="A1177" s="654"/>
      <x:c r="B1177" s="652"/>
      <x:c r="C1177" s="652"/>
      <x:c r="D1177" s="652"/>
      <x:c r="E1177" s="652"/>
      <x:c r="F1177" s="652"/>
      <x:c r="G1177" s="652"/>
      <x:c r="H1177" s="652"/>
    </x:row>
    <x:row r="1178">
      <x:c r="A1178" s="654"/>
      <x:c r="B1178" s="652"/>
      <x:c r="C1178" s="652"/>
      <x:c r="D1178" s="652"/>
      <x:c r="E1178" s="652"/>
      <x:c r="F1178" s="652"/>
      <x:c r="G1178" s="652"/>
      <x:c r="H1178" s="652"/>
    </x:row>
    <x:row r="1179">
      <x:c r="A1179" s="654"/>
      <x:c r="B1179" s="652"/>
      <x:c r="C1179" s="652"/>
      <x:c r="D1179" s="652"/>
      <x:c r="E1179" s="652"/>
      <x:c r="F1179" s="652"/>
      <x:c r="G1179" s="652"/>
      <x:c r="H1179" s="652"/>
    </x:row>
    <x:row r="1180">
      <x:c r="A1180" s="654"/>
      <x:c r="B1180" s="652"/>
      <x:c r="C1180" s="652"/>
      <x:c r="D1180" s="652"/>
      <x:c r="E1180" s="652"/>
      <x:c r="F1180" s="652"/>
      <x:c r="G1180" s="652"/>
      <x:c r="H1180" s="652"/>
    </x:row>
    <x:row r="1181">
      <x:c r="A1181" s="654"/>
      <x:c r="B1181" s="652"/>
      <x:c r="C1181" s="652"/>
      <x:c r="D1181" s="652"/>
      <x:c r="E1181" s="652"/>
      <x:c r="F1181" s="652"/>
      <x:c r="G1181" s="652"/>
      <x:c r="H1181" s="652"/>
    </x:row>
    <x:row r="1182">
      <x:c r="A1182" s="654"/>
      <x:c r="B1182" s="652"/>
      <x:c r="C1182" s="652"/>
      <x:c r="D1182" s="652"/>
      <x:c r="E1182" s="652"/>
      <x:c r="F1182" s="652"/>
      <x:c r="G1182" s="652"/>
      <x:c r="H1182" s="652"/>
    </x:row>
    <x:row r="1183">
      <x:c r="A1183" s="654"/>
      <x:c r="B1183" s="652"/>
      <x:c r="C1183" s="652"/>
      <x:c r="D1183" s="652"/>
      <x:c r="E1183" s="652"/>
      <x:c r="F1183" s="652"/>
      <x:c r="G1183" s="652"/>
      <x:c r="H1183" s="652"/>
    </x:row>
    <x:row r="1184">
      <x:c r="A1184" s="654"/>
      <x:c r="B1184" s="652"/>
      <x:c r="C1184" s="652"/>
      <x:c r="D1184" s="652"/>
      <x:c r="E1184" s="652"/>
      <x:c r="F1184" s="652"/>
      <x:c r="G1184" s="652"/>
      <x:c r="H1184" s="652"/>
    </x:row>
    <x:row r="1185">
      <x:c r="A1185" s="654"/>
      <x:c r="B1185" s="652"/>
      <x:c r="C1185" s="652"/>
      <x:c r="D1185" s="652"/>
      <x:c r="E1185" s="652"/>
      <x:c r="F1185" s="652"/>
      <x:c r="G1185" s="652"/>
      <x:c r="H1185" s="652"/>
    </x:row>
    <x:row r="1186">
      <x:c r="A1186" s="654"/>
      <x:c r="B1186" s="652"/>
      <x:c r="C1186" s="652"/>
      <x:c r="D1186" s="652"/>
      <x:c r="E1186" s="652"/>
      <x:c r="F1186" s="652"/>
      <x:c r="G1186" s="652"/>
      <x:c r="H1186" s="652"/>
    </x:row>
    <x:row r="1187">
      <x:c r="A1187" s="654"/>
      <x:c r="B1187" s="652"/>
      <x:c r="C1187" s="652"/>
      <x:c r="D1187" s="652"/>
      <x:c r="E1187" s="652"/>
      <x:c r="F1187" s="652"/>
      <x:c r="G1187" s="652"/>
      <x:c r="H1187" s="652"/>
    </x:row>
    <x:row r="1188">
      <x:c r="A1188" s="654"/>
      <x:c r="B1188" s="652"/>
      <x:c r="C1188" s="652"/>
      <x:c r="D1188" s="652"/>
      <x:c r="E1188" s="652"/>
      <x:c r="F1188" s="652"/>
      <x:c r="G1188" s="652"/>
      <x:c r="H1188" s="652"/>
    </x:row>
    <x:row r="1189">
      <x:c r="A1189" s="654"/>
      <x:c r="B1189" s="652"/>
      <x:c r="C1189" s="652"/>
      <x:c r="D1189" s="652"/>
      <x:c r="E1189" s="652"/>
      <x:c r="F1189" s="652"/>
      <x:c r="G1189" s="652"/>
      <x:c r="H1189" s="652"/>
    </x:row>
    <x:row r="1190">
      <x:c r="A1190" s="654"/>
      <x:c r="B1190" s="652"/>
      <x:c r="C1190" s="652"/>
      <x:c r="D1190" s="652"/>
      <x:c r="E1190" s="652"/>
      <x:c r="F1190" s="652"/>
      <x:c r="G1190" s="652"/>
      <x:c r="H1190" s="652"/>
    </x:row>
    <x:row r="1191">
      <x:c r="A1191" s="654"/>
      <x:c r="B1191" s="652"/>
      <x:c r="C1191" s="652"/>
      <x:c r="D1191" s="652"/>
      <x:c r="E1191" s="652"/>
      <x:c r="F1191" s="652"/>
      <x:c r="G1191" s="652"/>
      <x:c r="H1191" s="652"/>
    </x:row>
    <x:row r="1192">
      <x:c r="A1192" s="654"/>
      <x:c r="B1192" s="652"/>
      <x:c r="C1192" s="652"/>
      <x:c r="D1192" s="652"/>
      <x:c r="E1192" s="652"/>
      <x:c r="F1192" s="652"/>
      <x:c r="G1192" s="652"/>
      <x:c r="H1192" s="652"/>
    </x:row>
    <x:row r="1193">
      <x:c r="A1193" s="654"/>
      <x:c r="B1193" s="652"/>
      <x:c r="C1193" s="652"/>
      <x:c r="D1193" s="652"/>
      <x:c r="E1193" s="652"/>
      <x:c r="F1193" s="652"/>
      <x:c r="G1193" s="652"/>
      <x:c r="H1193" s="652"/>
    </x:row>
    <x:row r="1194">
      <x:c r="A1194" s="654"/>
      <x:c r="B1194" s="652"/>
      <x:c r="C1194" s="652"/>
      <x:c r="D1194" s="652"/>
      <x:c r="E1194" s="652"/>
      <x:c r="F1194" s="652"/>
      <x:c r="G1194" s="652"/>
      <x:c r="H1194" s="652"/>
    </x:row>
    <x:row r="1195">
      <x:c r="A1195" s="654"/>
      <x:c r="B1195" s="652"/>
      <x:c r="C1195" s="652"/>
      <x:c r="D1195" s="652"/>
      <x:c r="E1195" s="652"/>
      <x:c r="F1195" s="652"/>
      <x:c r="G1195" s="652"/>
      <x:c r="H1195" s="652"/>
    </x:row>
    <x:row r="1196">
      <x:c r="A1196" s="654"/>
      <x:c r="B1196" s="652"/>
      <x:c r="C1196" s="652"/>
      <x:c r="D1196" s="652"/>
      <x:c r="E1196" s="652"/>
      <x:c r="F1196" s="652"/>
      <x:c r="G1196" s="652"/>
      <x:c r="H1196" s="652"/>
    </x:row>
    <x:row r="1197">
      <x:c r="A1197" s="654"/>
      <x:c r="B1197" s="652"/>
      <x:c r="C1197" s="652"/>
      <x:c r="D1197" s="652"/>
      <x:c r="E1197" s="652"/>
      <x:c r="F1197" s="652"/>
      <x:c r="G1197" s="652"/>
      <x:c r="H1197" s="652"/>
    </x:row>
    <x:row r="1198">
      <x:c r="A1198" s="654"/>
      <x:c r="B1198" s="652"/>
      <x:c r="C1198" s="652"/>
      <x:c r="D1198" s="652"/>
      <x:c r="E1198" s="652"/>
      <x:c r="F1198" s="652"/>
      <x:c r="G1198" s="652"/>
      <x:c r="H1198" s="652"/>
    </x:row>
    <x:row r="1199">
      <x:c r="A1199" s="654"/>
      <x:c r="B1199" s="652"/>
      <x:c r="C1199" s="652"/>
      <x:c r="D1199" s="652"/>
      <x:c r="E1199" s="652"/>
      <x:c r="F1199" s="652"/>
      <x:c r="G1199" s="652"/>
      <x:c r="H1199" s="652"/>
    </x:row>
    <x:row r="1200">
      <x:c r="A1200" s="654"/>
      <x:c r="B1200" s="652"/>
      <x:c r="C1200" s="652"/>
      <x:c r="D1200" s="652"/>
      <x:c r="E1200" s="652"/>
      <x:c r="F1200" s="652"/>
      <x:c r="G1200" s="652"/>
      <x:c r="H1200" s="652"/>
    </x:row>
    <x:row r="1201">
      <x:c r="A1201" s="654"/>
      <x:c r="B1201" s="652"/>
      <x:c r="C1201" s="652"/>
      <x:c r="D1201" s="652"/>
      <x:c r="E1201" s="652"/>
      <x:c r="F1201" s="652"/>
      <x:c r="G1201" s="652"/>
      <x:c r="H1201" s="652"/>
    </x:row>
    <x:row r="1202">
      <x:c r="A1202" s="654"/>
      <x:c r="B1202" s="652"/>
      <x:c r="C1202" s="652"/>
      <x:c r="D1202" s="652"/>
      <x:c r="E1202" s="652"/>
      <x:c r="F1202" s="652"/>
      <x:c r="G1202" s="652"/>
      <x:c r="H1202" s="652"/>
    </x:row>
    <x:row r="1203">
      <x:c r="A1203" s="654"/>
      <x:c r="B1203" s="652"/>
      <x:c r="C1203" s="652"/>
      <x:c r="D1203" s="652"/>
      <x:c r="E1203" s="652"/>
      <x:c r="F1203" s="652"/>
      <x:c r="G1203" s="652"/>
      <x:c r="H1203" s="652"/>
    </x:row>
    <x:row r="1204">
      <x:c r="A1204" s="654"/>
      <x:c r="B1204" s="652"/>
      <x:c r="C1204" s="652"/>
      <x:c r="D1204" s="652"/>
      <x:c r="E1204" s="652"/>
      <x:c r="F1204" s="652"/>
      <x:c r="G1204" s="652"/>
      <x:c r="H1204" s="652"/>
    </x:row>
    <x:row r="1205">
      <x:c r="A1205" s="654"/>
      <x:c r="B1205" s="652"/>
      <x:c r="C1205" s="652"/>
      <x:c r="D1205" s="652"/>
      <x:c r="E1205" s="652"/>
      <x:c r="F1205" s="652"/>
      <x:c r="G1205" s="652"/>
      <x:c r="H1205" s="652"/>
    </x:row>
    <x:row r="1206">
      <x:c r="A1206" s="654"/>
      <x:c r="B1206" s="652"/>
      <x:c r="C1206" s="652"/>
      <x:c r="D1206" s="652"/>
      <x:c r="E1206" s="652"/>
      <x:c r="F1206" s="652"/>
      <x:c r="G1206" s="652"/>
      <x:c r="H1206" s="652"/>
    </x:row>
    <x:row r="1207">
      <x:c r="A1207" s="654"/>
      <x:c r="B1207" s="652"/>
      <x:c r="C1207" s="652"/>
      <x:c r="D1207" s="652"/>
      <x:c r="E1207" s="652"/>
      <x:c r="F1207" s="652"/>
      <x:c r="G1207" s="652"/>
      <x:c r="H1207" s="652"/>
    </x:row>
    <x:row r="1208">
      <x:c r="A1208" s="654"/>
      <x:c r="B1208" s="652"/>
      <x:c r="C1208" s="652"/>
      <x:c r="D1208" s="652"/>
      <x:c r="E1208" s="652"/>
      <x:c r="F1208" s="652"/>
      <x:c r="G1208" s="652"/>
      <x:c r="H1208" s="652"/>
    </x:row>
    <x:row r="1209">
      <x:c r="A1209" s="654"/>
      <x:c r="B1209" s="652"/>
      <x:c r="C1209" s="652"/>
      <x:c r="D1209" s="652"/>
      <x:c r="E1209" s="652"/>
      <x:c r="F1209" s="652"/>
      <x:c r="G1209" s="652"/>
      <x:c r="H1209" s="652"/>
    </x:row>
    <x:row r="1210">
      <x:c r="A1210" s="654"/>
      <x:c r="B1210" s="652"/>
      <x:c r="C1210" s="652"/>
      <x:c r="D1210" s="652"/>
      <x:c r="E1210" s="652"/>
      <x:c r="F1210" s="652"/>
      <x:c r="G1210" s="652"/>
      <x:c r="H1210" s="652"/>
    </x:row>
    <x:row r="1211">
      <x:c r="A1211" s="654"/>
      <x:c r="B1211" s="652"/>
      <x:c r="C1211" s="652"/>
      <x:c r="D1211" s="652"/>
      <x:c r="E1211" s="652"/>
      <x:c r="F1211" s="652"/>
      <x:c r="G1211" s="652"/>
      <x:c r="H1211" s="652"/>
    </x:row>
    <x:row r="1212">
      <x:c r="A1212" s="654"/>
      <x:c r="B1212" s="652"/>
      <x:c r="C1212" s="652"/>
      <x:c r="D1212" s="652"/>
      <x:c r="E1212" s="652"/>
      <x:c r="F1212" s="652"/>
      <x:c r="G1212" s="652"/>
      <x:c r="H1212" s="652"/>
    </x:row>
    <x:row r="1213">
      <x:c r="A1213" s="654"/>
      <x:c r="B1213" s="652"/>
      <x:c r="C1213" s="652"/>
      <x:c r="D1213" s="652"/>
      <x:c r="E1213" s="652"/>
      <x:c r="F1213" s="652"/>
      <x:c r="G1213" s="652"/>
      <x:c r="H1213" s="652"/>
    </x:row>
    <x:row r="1214">
      <x:c r="A1214" s="654"/>
      <x:c r="B1214" s="652"/>
      <x:c r="C1214" s="652"/>
      <x:c r="D1214" s="652"/>
      <x:c r="E1214" s="652"/>
      <x:c r="F1214" s="652"/>
      <x:c r="G1214" s="652"/>
      <x:c r="H1214" s="652"/>
    </x:row>
    <x:row r="1215">
      <x:c r="A1215" s="654"/>
      <x:c r="B1215" s="652"/>
      <x:c r="C1215" s="652"/>
      <x:c r="D1215" s="652"/>
      <x:c r="E1215" s="652"/>
      <x:c r="F1215" s="652"/>
      <x:c r="G1215" s="652"/>
      <x:c r="H1215" s="652"/>
    </x:row>
    <x:row r="1216">
      <x:c r="A1216" s="654"/>
      <x:c r="B1216" s="652"/>
      <x:c r="C1216" s="652"/>
      <x:c r="D1216" s="652"/>
      <x:c r="E1216" s="652"/>
      <x:c r="F1216" s="652"/>
      <x:c r="G1216" s="652"/>
      <x:c r="H1216" s="652"/>
    </x:row>
    <x:row r="1217">
      <x:c r="A1217" s="654"/>
      <x:c r="B1217" s="652"/>
      <x:c r="C1217" s="652"/>
      <x:c r="D1217" s="652"/>
      <x:c r="E1217" s="652"/>
      <x:c r="F1217" s="652"/>
      <x:c r="G1217" s="652"/>
      <x:c r="H1217" s="652"/>
    </x:row>
    <x:row r="1218">
      <x:c r="A1218" s="654"/>
      <x:c r="B1218" s="652"/>
      <x:c r="C1218" s="652"/>
      <x:c r="D1218" s="652"/>
      <x:c r="E1218" s="652"/>
      <x:c r="F1218" s="652"/>
      <x:c r="G1218" s="652"/>
      <x:c r="H1218" s="652"/>
    </x:row>
    <x:row r="1219">
      <x:c r="A1219" s="654"/>
      <x:c r="B1219" s="652"/>
      <x:c r="C1219" s="652"/>
      <x:c r="D1219" s="652"/>
      <x:c r="E1219" s="652"/>
      <x:c r="F1219" s="652"/>
      <x:c r="G1219" s="652"/>
      <x:c r="H1219" s="652"/>
    </x:row>
    <x:row r="1220">
      <x:c r="A1220" s="654"/>
      <x:c r="B1220" s="652"/>
      <x:c r="C1220" s="652"/>
      <x:c r="D1220" s="652"/>
      <x:c r="E1220" s="652"/>
      <x:c r="F1220" s="652"/>
      <x:c r="G1220" s="652"/>
      <x:c r="H1220" s="652"/>
    </x:row>
    <x:row r="1221">
      <x:c r="A1221" s="654"/>
      <x:c r="B1221" s="652"/>
      <x:c r="C1221" s="652"/>
      <x:c r="D1221" s="652"/>
      <x:c r="E1221" s="652"/>
      <x:c r="F1221" s="652"/>
      <x:c r="G1221" s="652"/>
      <x:c r="H1221" s="652"/>
    </x:row>
    <x:row r="1222">
      <x:c r="A1222" s="654"/>
      <x:c r="B1222" s="652"/>
      <x:c r="C1222" s="652"/>
      <x:c r="D1222" s="652"/>
      <x:c r="E1222" s="652"/>
      <x:c r="F1222" s="652"/>
      <x:c r="G1222" s="652"/>
      <x:c r="H1222" s="652"/>
    </x:row>
    <x:row r="1223">
      <x:c r="A1223" s="654"/>
      <x:c r="B1223" s="652"/>
      <x:c r="C1223" s="652"/>
      <x:c r="D1223" s="652"/>
      <x:c r="E1223" s="652"/>
      <x:c r="F1223" s="652"/>
      <x:c r="G1223" s="652"/>
      <x:c r="H1223" s="652"/>
    </x:row>
    <x:row r="1224">
      <x:c r="A1224" s="654"/>
      <x:c r="B1224" s="652"/>
      <x:c r="C1224" s="652"/>
      <x:c r="D1224" s="652"/>
      <x:c r="E1224" s="652"/>
      <x:c r="F1224" s="652"/>
      <x:c r="G1224" s="652"/>
      <x:c r="H1224" s="652"/>
    </x:row>
    <x:row r="1225">
      <x:c r="A1225" s="654"/>
      <x:c r="B1225" s="652"/>
      <x:c r="C1225" s="652"/>
      <x:c r="D1225" s="652"/>
      <x:c r="E1225" s="652"/>
      <x:c r="F1225" s="652"/>
      <x:c r="G1225" s="652"/>
      <x:c r="H1225" s="652"/>
    </x:row>
    <x:row r="1226">
      <x:c r="A1226" s="654"/>
      <x:c r="B1226" s="652"/>
      <x:c r="C1226" s="652"/>
      <x:c r="D1226" s="652"/>
      <x:c r="E1226" s="652"/>
      <x:c r="F1226" s="652"/>
      <x:c r="G1226" s="652"/>
      <x:c r="H1226" s="652"/>
    </x:row>
    <x:row r="1227">
      <x:c r="A1227" s="654"/>
      <x:c r="B1227" s="652"/>
      <x:c r="C1227" s="652"/>
      <x:c r="D1227" s="652"/>
      <x:c r="E1227" s="652"/>
      <x:c r="F1227" s="652"/>
      <x:c r="G1227" s="652"/>
      <x:c r="H1227" s="652"/>
    </x:row>
    <x:row r="1228">
      <x:c r="A1228" s="654"/>
      <x:c r="B1228" s="652"/>
      <x:c r="C1228" s="652"/>
      <x:c r="D1228" s="652"/>
      <x:c r="E1228" s="652"/>
      <x:c r="F1228" s="652"/>
      <x:c r="G1228" s="652"/>
      <x:c r="H1228" s="652"/>
    </x:row>
    <x:row r="1229">
      <x:c r="A1229" s="654"/>
      <x:c r="B1229" s="652"/>
      <x:c r="C1229" s="652"/>
      <x:c r="D1229" s="652"/>
      <x:c r="E1229" s="652"/>
      <x:c r="F1229" s="652"/>
      <x:c r="G1229" s="652"/>
      <x:c r="H1229" s="652"/>
    </x:row>
    <x:row r="1230">
      <x:c r="A1230" s="654"/>
      <x:c r="B1230" s="652"/>
      <x:c r="C1230" s="652"/>
      <x:c r="D1230" s="652"/>
      <x:c r="E1230" s="652"/>
      <x:c r="F1230" s="652"/>
      <x:c r="G1230" s="652"/>
      <x:c r="H1230" s="652"/>
    </x:row>
    <x:row r="1231">
      <x:c r="A1231" s="654"/>
      <x:c r="B1231" s="652"/>
      <x:c r="C1231" s="652"/>
      <x:c r="D1231" s="652"/>
      <x:c r="E1231" s="652"/>
      <x:c r="F1231" s="652"/>
      <x:c r="G1231" s="652"/>
      <x:c r="H1231" s="652"/>
    </x:row>
    <x:row r="1232">
      <x:c r="A1232" s="654"/>
      <x:c r="B1232" s="652"/>
      <x:c r="C1232" s="652"/>
      <x:c r="D1232" s="652"/>
      <x:c r="E1232" s="652"/>
      <x:c r="F1232" s="652"/>
      <x:c r="G1232" s="652"/>
      <x:c r="H1232" s="652"/>
    </x:row>
    <x:row r="1233">
      <x:c r="A1233" s="654"/>
      <x:c r="B1233" s="652"/>
      <x:c r="C1233" s="652"/>
      <x:c r="D1233" s="652"/>
      <x:c r="E1233" s="652"/>
      <x:c r="F1233" s="652"/>
      <x:c r="G1233" s="652"/>
      <x:c r="H1233" s="652"/>
    </x:row>
    <x:row r="1234">
      <x:c r="A1234" s="654"/>
      <x:c r="B1234" s="652"/>
      <x:c r="C1234" s="652"/>
      <x:c r="D1234" s="652"/>
      <x:c r="E1234" s="652"/>
      <x:c r="F1234" s="652"/>
      <x:c r="G1234" s="652"/>
      <x:c r="H1234" s="652"/>
    </x:row>
    <x:row r="1235">
      <x:c r="A1235" s="654"/>
      <x:c r="B1235" s="652"/>
      <x:c r="C1235" s="652"/>
      <x:c r="D1235" s="652"/>
      <x:c r="E1235" s="652"/>
      <x:c r="F1235" s="652"/>
      <x:c r="G1235" s="652"/>
      <x:c r="H1235" s="652"/>
    </x:row>
    <x:row r="1236">
      <x:c r="A1236" s="654"/>
      <x:c r="B1236" s="652"/>
      <x:c r="C1236" s="652"/>
      <x:c r="D1236" s="652"/>
      <x:c r="E1236" s="652"/>
      <x:c r="F1236" s="652"/>
      <x:c r="G1236" s="652"/>
      <x:c r="H1236" s="652"/>
    </x:row>
    <x:row r="1237">
      <x:c r="A1237" s="654"/>
      <x:c r="B1237" s="652"/>
      <x:c r="C1237" s="652"/>
      <x:c r="D1237" s="652"/>
      <x:c r="E1237" s="652"/>
      <x:c r="F1237" s="652"/>
      <x:c r="G1237" s="652"/>
      <x:c r="H1237" s="652"/>
    </x:row>
    <x:row r="1238">
      <x:c r="A1238" s="654"/>
      <x:c r="B1238" s="652"/>
      <x:c r="C1238" s="652"/>
      <x:c r="D1238" s="652"/>
      <x:c r="E1238" s="652"/>
      <x:c r="F1238" s="652"/>
      <x:c r="G1238" s="652"/>
      <x:c r="H1238" s="652"/>
    </x:row>
    <x:row r="1239">
      <x:c r="A1239" s="654"/>
      <x:c r="B1239" s="652"/>
      <x:c r="C1239" s="652"/>
      <x:c r="D1239" s="652"/>
      <x:c r="E1239" s="652"/>
      <x:c r="F1239" s="652"/>
      <x:c r="G1239" s="652"/>
      <x:c r="H1239" s="652"/>
    </x:row>
    <x:row r="1240">
      <x:c r="A1240" s="654"/>
      <x:c r="B1240" s="652"/>
      <x:c r="C1240" s="652"/>
      <x:c r="D1240" s="652"/>
      <x:c r="E1240" s="652"/>
      <x:c r="F1240" s="652"/>
      <x:c r="G1240" s="652"/>
      <x:c r="H1240" s="652"/>
    </x:row>
    <x:row r="1241">
      <x:c r="A1241" s="654"/>
      <x:c r="B1241" s="652"/>
      <x:c r="C1241" s="652"/>
      <x:c r="D1241" s="652"/>
      <x:c r="E1241" s="652"/>
      <x:c r="F1241" s="652"/>
      <x:c r="G1241" s="652"/>
      <x:c r="H1241" s="652"/>
    </x:row>
    <x:row r="1242">
      <x:c r="A1242" s="654"/>
      <x:c r="B1242" s="652"/>
      <x:c r="C1242" s="652"/>
      <x:c r="D1242" s="652"/>
      <x:c r="E1242" s="652"/>
      <x:c r="F1242" s="652"/>
      <x:c r="G1242" s="652"/>
      <x:c r="H1242" s="652"/>
    </x:row>
    <x:row r="1243">
      <x:c r="A1243" s="654"/>
      <x:c r="B1243" s="652"/>
      <x:c r="C1243" s="652"/>
      <x:c r="D1243" s="652"/>
      <x:c r="E1243" s="652"/>
      <x:c r="F1243" s="652"/>
      <x:c r="G1243" s="652"/>
      <x:c r="H1243" s="652"/>
    </x:row>
    <x:row r="1244">
      <x:c r="A1244" s="654"/>
      <x:c r="B1244" s="652"/>
      <x:c r="C1244" s="652"/>
      <x:c r="D1244" s="652"/>
      <x:c r="E1244" s="652"/>
      <x:c r="F1244" s="652"/>
      <x:c r="G1244" s="652"/>
      <x:c r="H1244" s="652"/>
    </x:row>
    <x:row r="1245">
      <x:c r="A1245" s="654"/>
      <x:c r="B1245" s="652"/>
      <x:c r="C1245" s="652"/>
      <x:c r="D1245" s="652"/>
      <x:c r="E1245" s="652"/>
      <x:c r="F1245" s="652"/>
      <x:c r="G1245" s="652"/>
      <x:c r="H1245" s="652"/>
    </x:row>
    <x:row r="1246">
      <x:c r="A1246" s="654"/>
      <x:c r="B1246" s="652"/>
      <x:c r="C1246" s="652"/>
      <x:c r="D1246" s="652"/>
      <x:c r="E1246" s="652"/>
      <x:c r="F1246" s="652"/>
      <x:c r="G1246" s="652"/>
      <x:c r="H1246" s="652"/>
    </x:row>
    <x:row r="1247">
      <x:c r="A1247" s="654"/>
      <x:c r="B1247" s="652"/>
      <x:c r="C1247" s="652"/>
      <x:c r="D1247" s="652"/>
      <x:c r="E1247" s="652"/>
      <x:c r="F1247" s="652"/>
      <x:c r="G1247" s="652"/>
      <x:c r="H1247" s="652"/>
    </x:row>
    <x:row r="1248">
      <x:c r="A1248" s="654"/>
      <x:c r="B1248" s="652"/>
      <x:c r="C1248" s="652"/>
      <x:c r="D1248" s="652"/>
      <x:c r="E1248" s="652"/>
      <x:c r="F1248" s="652"/>
      <x:c r="G1248" s="652"/>
      <x:c r="H1248" s="652"/>
    </x:row>
    <x:row r="1249">
      <x:c r="A1249" s="654"/>
      <x:c r="B1249" s="652"/>
      <x:c r="C1249" s="652"/>
      <x:c r="D1249" s="652"/>
      <x:c r="E1249" s="652"/>
      <x:c r="F1249" s="652"/>
      <x:c r="G1249" s="652"/>
      <x:c r="H1249" s="652"/>
    </x:row>
    <x:row r="1250">
      <x:c r="A1250" s="654"/>
      <x:c r="B1250" s="652"/>
      <x:c r="C1250" s="652"/>
      <x:c r="D1250" s="652"/>
      <x:c r="E1250" s="652"/>
      <x:c r="F1250" s="652"/>
      <x:c r="G1250" s="652"/>
      <x:c r="H1250" s="652"/>
    </x:row>
    <x:row r="1251">
      <x:c r="A1251" s="654"/>
      <x:c r="B1251" s="652"/>
      <x:c r="C1251" s="652"/>
      <x:c r="D1251" s="652"/>
      <x:c r="E1251" s="652"/>
      <x:c r="F1251" s="652"/>
      <x:c r="G1251" s="652"/>
      <x:c r="H1251" s="652"/>
    </x:row>
    <x:row r="1252">
      <x:c r="A1252" s="654"/>
      <x:c r="B1252" s="652"/>
      <x:c r="C1252" s="652"/>
      <x:c r="D1252" s="652"/>
      <x:c r="E1252" s="652"/>
      <x:c r="F1252" s="652"/>
      <x:c r="G1252" s="652"/>
      <x:c r="H1252" s="652"/>
    </x:row>
    <x:row r="1253">
      <x:c r="A1253" s="654"/>
      <x:c r="B1253" s="652"/>
      <x:c r="C1253" s="652"/>
      <x:c r="D1253" s="652"/>
      <x:c r="E1253" s="652"/>
      <x:c r="F1253" s="652"/>
      <x:c r="G1253" s="652"/>
      <x:c r="H1253" s="652"/>
    </x:row>
    <x:row r="1254">
      <x:c r="A1254" s="654"/>
      <x:c r="B1254" s="652"/>
      <x:c r="C1254" s="652"/>
      <x:c r="D1254" s="652"/>
      <x:c r="E1254" s="652"/>
      <x:c r="F1254" s="652"/>
      <x:c r="G1254" s="652"/>
      <x:c r="H1254" s="652"/>
    </x:row>
    <x:row r="1255">
      <x:c r="A1255" s="654"/>
      <x:c r="B1255" s="652"/>
      <x:c r="C1255" s="652"/>
      <x:c r="D1255" s="652"/>
      <x:c r="E1255" s="652"/>
      <x:c r="F1255" s="652"/>
      <x:c r="G1255" s="652"/>
      <x:c r="H1255" s="652"/>
    </x:row>
    <x:row r="1256">
      <x:c r="A1256" s="654"/>
      <x:c r="B1256" s="652"/>
      <x:c r="C1256" s="652"/>
      <x:c r="D1256" s="652"/>
      <x:c r="E1256" s="652"/>
      <x:c r="F1256" s="652"/>
      <x:c r="G1256" s="652"/>
      <x:c r="H1256" s="652"/>
    </x:row>
    <x:row r="1257">
      <x:c r="A1257" s="654"/>
      <x:c r="B1257" s="652"/>
      <x:c r="C1257" s="652"/>
      <x:c r="D1257" s="652"/>
      <x:c r="E1257" s="652"/>
      <x:c r="F1257" s="652"/>
      <x:c r="G1257" s="652"/>
      <x:c r="H1257" s="652"/>
    </x:row>
    <x:row r="1258">
      <x:c r="A1258" s="654"/>
      <x:c r="B1258" s="652"/>
      <x:c r="C1258" s="652"/>
      <x:c r="D1258" s="652"/>
      <x:c r="E1258" s="652"/>
      <x:c r="F1258" s="652"/>
      <x:c r="G1258" s="652"/>
      <x:c r="H1258" s="652"/>
    </x:row>
    <x:row r="1259">
      <x:c r="A1259" s="654"/>
      <x:c r="B1259" s="652"/>
      <x:c r="C1259" s="652"/>
      <x:c r="D1259" s="652"/>
      <x:c r="E1259" s="652"/>
      <x:c r="F1259" s="652"/>
      <x:c r="G1259" s="652"/>
      <x:c r="H1259" s="652"/>
    </x:row>
    <x:row r="1260">
      <x:c r="A1260" s="654"/>
      <x:c r="B1260" s="652"/>
      <x:c r="C1260" s="652"/>
      <x:c r="D1260" s="652"/>
      <x:c r="E1260" s="652"/>
      <x:c r="F1260" s="652"/>
      <x:c r="G1260" s="652"/>
      <x:c r="H1260" s="652"/>
    </x:row>
    <x:row r="1261">
      <x:c r="A1261" s="654"/>
      <x:c r="B1261" s="652"/>
      <x:c r="C1261" s="652"/>
      <x:c r="D1261" s="652"/>
      <x:c r="E1261" s="652"/>
      <x:c r="F1261" s="652"/>
      <x:c r="G1261" s="652"/>
      <x:c r="H1261" s="652"/>
    </x:row>
    <x:row r="1262">
      <x:c r="A1262" s="654"/>
      <x:c r="B1262" s="652"/>
      <x:c r="C1262" s="652"/>
      <x:c r="D1262" s="652"/>
      <x:c r="E1262" s="652"/>
      <x:c r="F1262" s="652"/>
      <x:c r="G1262" s="652"/>
      <x:c r="H1262" s="652"/>
    </x:row>
    <x:row r="1263">
      <x:c r="A1263" s="654"/>
      <x:c r="B1263" s="652"/>
      <x:c r="C1263" s="652"/>
      <x:c r="D1263" s="652"/>
      <x:c r="E1263" s="652"/>
      <x:c r="F1263" s="652"/>
      <x:c r="G1263" s="652"/>
      <x:c r="H1263" s="652"/>
    </x:row>
    <x:row r="1264">
      <x:c r="A1264" s="654"/>
      <x:c r="B1264" s="652"/>
      <x:c r="C1264" s="652"/>
      <x:c r="D1264" s="652"/>
      <x:c r="E1264" s="652"/>
      <x:c r="F1264" s="652"/>
      <x:c r="G1264" s="652"/>
      <x:c r="H1264" s="652"/>
    </x:row>
    <x:row r="1265">
      <x:c r="A1265" s="654"/>
      <x:c r="B1265" s="652"/>
      <x:c r="C1265" s="652"/>
      <x:c r="D1265" s="652"/>
      <x:c r="E1265" s="652"/>
      <x:c r="F1265" s="652"/>
      <x:c r="G1265" s="652"/>
      <x:c r="H1265" s="652"/>
    </x:row>
    <x:row r="1266">
      <x:c r="A1266" s="654"/>
      <x:c r="B1266" s="652"/>
      <x:c r="C1266" s="652"/>
      <x:c r="D1266" s="652"/>
      <x:c r="E1266" s="652"/>
      <x:c r="F1266" s="652"/>
      <x:c r="G1266" s="652"/>
      <x:c r="H1266" s="652"/>
    </x:row>
    <x:row r="1267">
      <x:c r="A1267" s="654"/>
      <x:c r="B1267" s="652"/>
      <x:c r="C1267" s="652"/>
      <x:c r="D1267" s="652"/>
      <x:c r="E1267" s="652"/>
      <x:c r="F1267" s="652"/>
      <x:c r="G1267" s="652"/>
      <x:c r="H1267" s="652"/>
    </x:row>
    <x:row r="1268">
      <x:c r="A1268" s="654"/>
      <x:c r="B1268" s="652"/>
      <x:c r="C1268" s="652"/>
      <x:c r="D1268" s="652"/>
      <x:c r="E1268" s="652"/>
      <x:c r="F1268" s="652"/>
      <x:c r="G1268" s="652"/>
      <x:c r="H1268" s="652"/>
    </x:row>
    <x:row r="1269">
      <x:c r="A1269" s="654"/>
      <x:c r="B1269" s="652"/>
      <x:c r="C1269" s="652"/>
      <x:c r="D1269" s="652"/>
      <x:c r="E1269" s="652"/>
      <x:c r="F1269" s="652"/>
      <x:c r="G1269" s="652"/>
      <x:c r="H1269" s="652"/>
    </x:row>
    <x:row r="1270">
      <x:c r="A1270" s="654"/>
      <x:c r="B1270" s="652"/>
      <x:c r="C1270" s="652"/>
      <x:c r="D1270" s="652"/>
      <x:c r="E1270" s="652"/>
      <x:c r="F1270" s="652"/>
      <x:c r="G1270" s="652"/>
      <x:c r="H1270" s="652"/>
    </x:row>
    <x:row r="1271">
      <x:c r="A1271" s="654"/>
      <x:c r="B1271" s="652"/>
      <x:c r="C1271" s="652"/>
      <x:c r="D1271" s="652"/>
      <x:c r="E1271" s="652"/>
      <x:c r="F1271" s="652"/>
      <x:c r="G1271" s="652"/>
      <x:c r="H1271" s="652"/>
    </x:row>
    <x:row r="1272">
      <x:c r="A1272" s="654"/>
      <x:c r="B1272" s="652"/>
      <x:c r="C1272" s="652"/>
      <x:c r="D1272" s="652"/>
      <x:c r="E1272" s="652"/>
      <x:c r="F1272" s="652"/>
      <x:c r="G1272" s="652"/>
      <x:c r="H1272" s="652"/>
    </x:row>
    <x:row r="1273">
      <x:c r="A1273" s="654"/>
      <x:c r="B1273" s="652"/>
      <x:c r="C1273" s="652"/>
      <x:c r="D1273" s="652"/>
      <x:c r="E1273" s="652"/>
      <x:c r="F1273" s="652"/>
      <x:c r="G1273" s="652"/>
      <x:c r="H1273" s="652"/>
    </x:row>
    <x:row r="1274">
      <x:c r="A1274" s="654"/>
      <x:c r="B1274" s="652"/>
      <x:c r="C1274" s="652"/>
      <x:c r="D1274" s="652"/>
      <x:c r="E1274" s="652"/>
      <x:c r="F1274" s="652"/>
      <x:c r="G1274" s="652"/>
      <x:c r="H1274" s="652"/>
    </x:row>
    <x:row r="1275">
      <x:c r="A1275" s="654"/>
      <x:c r="B1275" s="652"/>
      <x:c r="C1275" s="652"/>
      <x:c r="D1275" s="652"/>
      <x:c r="E1275" s="652"/>
      <x:c r="F1275" s="652"/>
      <x:c r="G1275" s="652"/>
      <x:c r="H1275" s="652"/>
    </x:row>
    <x:row r="1276">
      <x:c r="A1276" s="654"/>
      <x:c r="B1276" s="652"/>
      <x:c r="C1276" s="652"/>
      <x:c r="D1276" s="652"/>
      <x:c r="E1276" s="652"/>
      <x:c r="F1276" s="652"/>
      <x:c r="G1276" s="652"/>
      <x:c r="H1276" s="652"/>
    </x:row>
    <x:row r="1277">
      <x:c r="A1277" s="654"/>
      <x:c r="B1277" s="652"/>
      <x:c r="C1277" s="652"/>
      <x:c r="D1277" s="652"/>
      <x:c r="E1277" s="652"/>
      <x:c r="F1277" s="652"/>
      <x:c r="G1277" s="652"/>
      <x:c r="H1277" s="652"/>
    </x:row>
    <x:row r="1278">
      <x:c r="A1278" s="654"/>
      <x:c r="B1278" s="652"/>
      <x:c r="C1278" s="652"/>
      <x:c r="D1278" s="652"/>
      <x:c r="E1278" s="652"/>
      <x:c r="F1278" s="652"/>
      <x:c r="G1278" s="652"/>
      <x:c r="H1278" s="652"/>
    </x:row>
    <x:row r="1279">
      <x:c r="A1279" s="654"/>
      <x:c r="B1279" s="652"/>
      <x:c r="C1279" s="652"/>
      <x:c r="D1279" s="652"/>
      <x:c r="E1279" s="652"/>
      <x:c r="F1279" s="652"/>
      <x:c r="G1279" s="652"/>
      <x:c r="H1279" s="652"/>
    </x:row>
    <x:row r="1280">
      <x:c r="A1280" s="654"/>
      <x:c r="B1280" s="652"/>
      <x:c r="C1280" s="652"/>
      <x:c r="D1280" s="652"/>
      <x:c r="E1280" s="652"/>
      <x:c r="F1280" s="652"/>
      <x:c r="G1280" s="652"/>
      <x:c r="H1280" s="652"/>
    </x:row>
    <x:row r="1281">
      <x:c r="A1281" s="654"/>
      <x:c r="B1281" s="652"/>
      <x:c r="C1281" s="652"/>
      <x:c r="D1281" s="652"/>
      <x:c r="E1281" s="652"/>
      <x:c r="F1281" s="652"/>
      <x:c r="G1281" s="652"/>
      <x:c r="H1281" s="652"/>
    </x:row>
    <x:row r="1282">
      <x:c r="A1282" s="654"/>
      <x:c r="B1282" s="652"/>
      <x:c r="C1282" s="652"/>
      <x:c r="D1282" s="652"/>
      <x:c r="E1282" s="652"/>
      <x:c r="F1282" s="652"/>
      <x:c r="G1282" s="652"/>
      <x:c r="H1282" s="652"/>
    </x:row>
    <x:row r="1283">
      <x:c r="A1283" s="654"/>
      <x:c r="B1283" s="652"/>
      <x:c r="C1283" s="652"/>
      <x:c r="D1283" s="652"/>
      <x:c r="E1283" s="652"/>
      <x:c r="F1283" s="652"/>
      <x:c r="G1283" s="652"/>
      <x:c r="H1283" s="652"/>
    </x:row>
    <x:row r="1284">
      <x:c r="A1284" s="654"/>
      <x:c r="B1284" s="652"/>
      <x:c r="C1284" s="652"/>
      <x:c r="D1284" s="652"/>
      <x:c r="E1284" s="652"/>
      <x:c r="F1284" s="652"/>
      <x:c r="G1284" s="652"/>
      <x:c r="H1284" s="652"/>
    </x:row>
    <x:row r="1285">
      <x:c r="A1285" s="654"/>
      <x:c r="B1285" s="652"/>
      <x:c r="C1285" s="652"/>
      <x:c r="D1285" s="652"/>
      <x:c r="E1285" s="652"/>
      <x:c r="F1285" s="652"/>
      <x:c r="G1285" s="652"/>
      <x:c r="H1285" s="652"/>
    </x:row>
    <x:row r="1286">
      <x:c r="A1286" s="654"/>
      <x:c r="B1286" s="652"/>
      <x:c r="C1286" s="652"/>
      <x:c r="D1286" s="652"/>
      <x:c r="E1286" s="652"/>
      <x:c r="F1286" s="652"/>
      <x:c r="G1286" s="652"/>
      <x:c r="H1286" s="652"/>
    </x:row>
    <x:row r="1287">
      <x:c r="A1287" s="654"/>
      <x:c r="B1287" s="652"/>
      <x:c r="C1287" s="652"/>
      <x:c r="D1287" s="652"/>
      <x:c r="E1287" s="652"/>
      <x:c r="F1287" s="652"/>
      <x:c r="G1287" s="652"/>
      <x:c r="H1287" s="652"/>
    </x:row>
    <x:row r="1288">
      <x:c r="A1288" s="654"/>
      <x:c r="B1288" s="652"/>
      <x:c r="C1288" s="652"/>
      <x:c r="D1288" s="652"/>
      <x:c r="E1288" s="652"/>
      <x:c r="F1288" s="652"/>
      <x:c r="G1288" s="652"/>
      <x:c r="H1288" s="652"/>
    </x:row>
    <x:row r="1289">
      <x:c r="A1289" s="654"/>
      <x:c r="B1289" s="652"/>
      <x:c r="C1289" s="652"/>
      <x:c r="D1289" s="652"/>
      <x:c r="E1289" s="652"/>
      <x:c r="F1289" s="652"/>
      <x:c r="G1289" s="652"/>
      <x:c r="H1289" s="652"/>
    </x:row>
    <x:row r="1290">
      <x:c r="A1290" s="654"/>
      <x:c r="B1290" s="652"/>
      <x:c r="C1290" s="652"/>
      <x:c r="D1290" s="652"/>
      <x:c r="E1290" s="652"/>
      <x:c r="F1290" s="652"/>
      <x:c r="G1290" s="652"/>
      <x:c r="H1290" s="652"/>
    </x:row>
    <x:row r="1291">
      <x:c r="A1291" s="654"/>
      <x:c r="B1291" s="652"/>
      <x:c r="C1291" s="652"/>
      <x:c r="D1291" s="652"/>
      <x:c r="E1291" s="652"/>
      <x:c r="F1291" s="652"/>
      <x:c r="G1291" s="652"/>
      <x:c r="H1291" s="652"/>
    </x:row>
    <x:row r="1292">
      <x:c r="A1292" s="654"/>
      <x:c r="B1292" s="652"/>
      <x:c r="C1292" s="652"/>
      <x:c r="D1292" s="652"/>
      <x:c r="E1292" s="652"/>
      <x:c r="F1292" s="652"/>
      <x:c r="G1292" s="652"/>
      <x:c r="H1292" s="652"/>
    </x:row>
    <x:row r="1293">
      <x:c r="A1293" s="654"/>
      <x:c r="B1293" s="652"/>
      <x:c r="C1293" s="652"/>
      <x:c r="D1293" s="652"/>
      <x:c r="E1293" s="652"/>
      <x:c r="F1293" s="652"/>
      <x:c r="G1293" s="652"/>
      <x:c r="H1293" s="652"/>
    </x:row>
    <x:row r="1294">
      <x:c r="A1294" s="654"/>
      <x:c r="B1294" s="652"/>
      <x:c r="C1294" s="652"/>
      <x:c r="D1294" s="652"/>
      <x:c r="E1294" s="652"/>
      <x:c r="F1294" s="652"/>
      <x:c r="G1294" s="652"/>
      <x:c r="H1294" s="652"/>
    </x:row>
    <x:row r="1295">
      <x:c r="A1295" s="654"/>
      <x:c r="B1295" s="652"/>
      <x:c r="C1295" s="652"/>
      <x:c r="D1295" s="652"/>
      <x:c r="E1295" s="652"/>
      <x:c r="F1295" s="652"/>
      <x:c r="G1295" s="652"/>
      <x:c r="H1295" s="652"/>
    </x:row>
    <x:row r="1296">
      <x:c r="A1296" s="654"/>
      <x:c r="B1296" s="652"/>
      <x:c r="C1296" s="652"/>
      <x:c r="D1296" s="652"/>
      <x:c r="E1296" s="652"/>
      <x:c r="F1296" s="652"/>
      <x:c r="G1296" s="652"/>
      <x:c r="H1296" s="652"/>
    </x:row>
    <x:row r="1297">
      <x:c r="A1297" s="654"/>
      <x:c r="B1297" s="652"/>
      <x:c r="C1297" s="652"/>
      <x:c r="D1297" s="652"/>
      <x:c r="E1297" s="652"/>
      <x:c r="F1297" s="652"/>
      <x:c r="G1297" s="652"/>
      <x:c r="H1297" s="652"/>
    </x:row>
    <x:row r="1298">
      <x:c r="A1298" s="654"/>
      <x:c r="B1298" s="652"/>
      <x:c r="C1298" s="652"/>
      <x:c r="D1298" s="652"/>
      <x:c r="E1298" s="652"/>
      <x:c r="F1298" s="652"/>
      <x:c r="G1298" s="652"/>
      <x:c r="H1298" s="652"/>
    </x:row>
    <x:row r="1299">
      <x:c r="A1299" s="654"/>
      <x:c r="B1299" s="652"/>
      <x:c r="C1299" s="652"/>
      <x:c r="D1299" s="652"/>
      <x:c r="E1299" s="652"/>
      <x:c r="F1299" s="652"/>
      <x:c r="G1299" s="652"/>
      <x:c r="H1299" s="652"/>
    </x:row>
    <x:row r="1300">
      <x:c r="A1300" s="654"/>
      <x:c r="B1300" s="652"/>
      <x:c r="C1300" s="652"/>
      <x:c r="D1300" s="652"/>
      <x:c r="E1300" s="652"/>
      <x:c r="F1300" s="652"/>
      <x:c r="G1300" s="652"/>
      <x:c r="H1300" s="652"/>
    </x:row>
    <x:row r="1301">
      <x:c r="A1301" s="654"/>
      <x:c r="B1301" s="652"/>
      <x:c r="C1301" s="652"/>
      <x:c r="D1301" s="652"/>
      <x:c r="E1301" s="652"/>
      <x:c r="F1301" s="652"/>
      <x:c r="G1301" s="652"/>
      <x:c r="H1301" s="652"/>
    </x:row>
    <x:row r="1302">
      <x:c r="A1302" s="654"/>
      <x:c r="B1302" s="652"/>
      <x:c r="C1302" s="652"/>
      <x:c r="D1302" s="652"/>
      <x:c r="E1302" s="652"/>
      <x:c r="F1302" s="652"/>
      <x:c r="G1302" s="652"/>
      <x:c r="H1302" s="652"/>
    </x:row>
    <x:row r="1303">
      <x:c r="A1303" s="654"/>
      <x:c r="B1303" s="652"/>
      <x:c r="C1303" s="652"/>
      <x:c r="D1303" s="652"/>
      <x:c r="E1303" s="652"/>
      <x:c r="F1303" s="652"/>
      <x:c r="G1303" s="652"/>
      <x:c r="H1303" s="652"/>
    </x:row>
    <x:row r="1304">
      <x:c r="A1304" s="654"/>
      <x:c r="B1304" s="652"/>
      <x:c r="C1304" s="652"/>
      <x:c r="D1304" s="652"/>
      <x:c r="E1304" s="652"/>
      <x:c r="F1304" s="652"/>
      <x:c r="G1304" s="652"/>
      <x:c r="H1304" s="652"/>
    </x:row>
    <x:row r="1305">
      <x:c r="A1305" s="654"/>
      <x:c r="B1305" s="652"/>
      <x:c r="C1305" s="652"/>
      <x:c r="D1305" s="652"/>
      <x:c r="E1305" s="652"/>
      <x:c r="F1305" s="652"/>
      <x:c r="G1305" s="652"/>
      <x:c r="H1305" s="652"/>
    </x:row>
    <x:row r="1306">
      <x:c r="A1306" s="654"/>
      <x:c r="B1306" s="652"/>
      <x:c r="C1306" s="652"/>
      <x:c r="D1306" s="652"/>
      <x:c r="E1306" s="652"/>
      <x:c r="F1306" s="652"/>
      <x:c r="G1306" s="652"/>
      <x:c r="H1306" s="652"/>
    </x:row>
    <x:row r="1307">
      <x:c r="A1307" s="654"/>
      <x:c r="B1307" s="652"/>
      <x:c r="C1307" s="652"/>
      <x:c r="D1307" s="652"/>
      <x:c r="E1307" s="652"/>
      <x:c r="F1307" s="652"/>
      <x:c r="G1307" s="652"/>
      <x:c r="H1307" s="652"/>
    </x:row>
    <x:row r="1308">
      <x:c r="A1308" s="654"/>
      <x:c r="B1308" s="652"/>
      <x:c r="C1308" s="652"/>
      <x:c r="D1308" s="652"/>
      <x:c r="E1308" s="652"/>
      <x:c r="F1308" s="652"/>
      <x:c r="G1308" s="652"/>
      <x:c r="H1308" s="652"/>
    </x:row>
    <x:row r="1309">
      <x:c r="A1309" s="654"/>
      <x:c r="B1309" s="652"/>
      <x:c r="C1309" s="652"/>
      <x:c r="D1309" s="652"/>
      <x:c r="E1309" s="652"/>
      <x:c r="F1309" s="652"/>
      <x:c r="G1309" s="652"/>
      <x:c r="H1309" s="652"/>
    </x:row>
    <x:row r="1310">
      <x:c r="A1310" s="654"/>
      <x:c r="B1310" s="652"/>
      <x:c r="C1310" s="652"/>
      <x:c r="D1310" s="652"/>
      <x:c r="E1310" s="652"/>
      <x:c r="F1310" s="652"/>
      <x:c r="G1310" s="652"/>
      <x:c r="H1310" s="652"/>
    </x:row>
    <x:row r="1311">
      <x:c r="A1311" s="654"/>
      <x:c r="B1311" s="652"/>
      <x:c r="C1311" s="652"/>
      <x:c r="D1311" s="652"/>
      <x:c r="E1311" s="652"/>
      <x:c r="F1311" s="652"/>
      <x:c r="G1311" s="652"/>
      <x:c r="H1311" s="652"/>
    </x:row>
    <x:row r="1312">
      <x:c r="A1312" s="654"/>
      <x:c r="B1312" s="652"/>
      <x:c r="C1312" s="652"/>
      <x:c r="D1312" s="652"/>
      <x:c r="E1312" s="652"/>
      <x:c r="F1312" s="652"/>
      <x:c r="G1312" s="652"/>
      <x:c r="H1312" s="652"/>
    </x:row>
    <x:row r="1313">
      <x:c r="A1313" s="654"/>
      <x:c r="B1313" s="652"/>
      <x:c r="C1313" s="652"/>
      <x:c r="D1313" s="652"/>
      <x:c r="E1313" s="652"/>
      <x:c r="F1313" s="652"/>
      <x:c r="G1313" s="652"/>
      <x:c r="H1313" s="652"/>
    </x:row>
    <x:row r="1314">
      <x:c r="A1314" s="654"/>
      <x:c r="B1314" s="652"/>
      <x:c r="C1314" s="652"/>
      <x:c r="D1314" s="652"/>
      <x:c r="E1314" s="652"/>
      <x:c r="F1314" s="652"/>
      <x:c r="G1314" s="652"/>
      <x:c r="H1314" s="652"/>
    </x:row>
    <x:row r="1315">
      <x:c r="A1315" s="654"/>
      <x:c r="B1315" s="652"/>
      <x:c r="C1315" s="652"/>
      <x:c r="D1315" s="652"/>
      <x:c r="E1315" s="652"/>
      <x:c r="F1315" s="652"/>
      <x:c r="G1315" s="652"/>
      <x:c r="H1315" s="652"/>
    </x:row>
    <x:row r="1316">
      <x:c r="A1316" s="654"/>
      <x:c r="B1316" s="652"/>
      <x:c r="C1316" s="652"/>
      <x:c r="D1316" s="652"/>
      <x:c r="E1316" s="652"/>
      <x:c r="F1316" s="652"/>
      <x:c r="G1316" s="652"/>
      <x:c r="H1316" s="652"/>
    </x:row>
    <x:row r="1317">
      <x:c r="A1317" s="654"/>
      <x:c r="B1317" s="652"/>
      <x:c r="C1317" s="652"/>
      <x:c r="D1317" s="652"/>
      <x:c r="E1317" s="652"/>
      <x:c r="F1317" s="652"/>
      <x:c r="G1317" s="652"/>
      <x:c r="H1317" s="652"/>
    </x:row>
    <x:row r="1318">
      <x:c r="A1318" s="654"/>
      <x:c r="B1318" s="652"/>
      <x:c r="C1318" s="652"/>
      <x:c r="D1318" s="652"/>
      <x:c r="E1318" s="652"/>
      <x:c r="F1318" s="652"/>
      <x:c r="G1318" s="652"/>
      <x:c r="H1318" s="652"/>
    </x:row>
    <x:row r="1319">
      <x:c r="A1319" s="654"/>
      <x:c r="B1319" s="652"/>
      <x:c r="C1319" s="652"/>
      <x:c r="D1319" s="652"/>
      <x:c r="E1319" s="652"/>
      <x:c r="F1319" s="652"/>
      <x:c r="G1319" s="652"/>
      <x:c r="H1319" s="652"/>
    </x:row>
    <x:row r="1320">
      <x:c r="A1320" s="654"/>
      <x:c r="B1320" s="652"/>
      <x:c r="C1320" s="652"/>
      <x:c r="D1320" s="652"/>
      <x:c r="E1320" s="652"/>
      <x:c r="F1320" s="652"/>
      <x:c r="G1320" s="652"/>
      <x:c r="H1320" s="652"/>
    </x:row>
    <x:row r="1321">
      <x:c r="A1321" s="654"/>
      <x:c r="B1321" s="652"/>
      <x:c r="C1321" s="652"/>
      <x:c r="D1321" s="652"/>
      <x:c r="E1321" s="652"/>
      <x:c r="F1321" s="652"/>
      <x:c r="G1321" s="652"/>
      <x:c r="H1321" s="652"/>
    </x:row>
    <x:row r="1322">
      <x:c r="A1322" s="654"/>
      <x:c r="B1322" s="652"/>
      <x:c r="C1322" s="652"/>
      <x:c r="D1322" s="652"/>
      <x:c r="E1322" s="652"/>
      <x:c r="F1322" s="652"/>
      <x:c r="G1322" s="652"/>
      <x:c r="H1322" s="652"/>
    </x:row>
    <x:row r="1323">
      <x:c r="A1323" s="654"/>
      <x:c r="B1323" s="652"/>
      <x:c r="C1323" s="652"/>
      <x:c r="D1323" s="652"/>
      <x:c r="E1323" s="652"/>
      <x:c r="F1323" s="652"/>
      <x:c r="G1323" s="652"/>
      <x:c r="H1323" s="652"/>
    </x:row>
    <x:row r="1324">
      <x:c r="A1324" s="654"/>
      <x:c r="B1324" s="652"/>
      <x:c r="C1324" s="652"/>
      <x:c r="D1324" s="652"/>
      <x:c r="E1324" s="652"/>
      <x:c r="F1324" s="652"/>
      <x:c r="G1324" s="652"/>
      <x:c r="H1324" s="652"/>
    </x:row>
    <x:row r="1325">
      <x:c r="A1325" s="654"/>
      <x:c r="B1325" s="652"/>
      <x:c r="C1325" s="652"/>
      <x:c r="D1325" s="652"/>
      <x:c r="E1325" s="652"/>
      <x:c r="F1325" s="652"/>
      <x:c r="G1325" s="652"/>
      <x:c r="H1325" s="652"/>
    </x:row>
    <x:row r="1326">
      <x:c r="A1326" s="654"/>
      <x:c r="B1326" s="652"/>
      <x:c r="C1326" s="652"/>
      <x:c r="D1326" s="652"/>
      <x:c r="E1326" s="652"/>
      <x:c r="F1326" s="652"/>
      <x:c r="G1326" s="652"/>
      <x:c r="H1326" s="652"/>
    </x:row>
    <x:row r="1327">
      <x:c r="A1327" s="654"/>
      <x:c r="B1327" s="652"/>
      <x:c r="C1327" s="652"/>
      <x:c r="D1327" s="652"/>
      <x:c r="E1327" s="652"/>
      <x:c r="F1327" s="652"/>
      <x:c r="G1327" s="652"/>
      <x:c r="H1327" s="652"/>
    </x:row>
    <x:row r="1328">
      <x:c r="A1328" s="654"/>
      <x:c r="B1328" s="652"/>
      <x:c r="C1328" s="652"/>
      <x:c r="D1328" s="652"/>
      <x:c r="E1328" s="652"/>
      <x:c r="F1328" s="652"/>
      <x:c r="G1328" s="652"/>
      <x:c r="H1328" s="652"/>
    </x:row>
    <x:row r="1329">
      <x:c r="A1329" s="654"/>
      <x:c r="B1329" s="652"/>
      <x:c r="C1329" s="652"/>
      <x:c r="D1329" s="652"/>
      <x:c r="E1329" s="652"/>
      <x:c r="F1329" s="652"/>
      <x:c r="G1329" s="652"/>
      <x:c r="H1329" s="652"/>
    </x:row>
    <x:row r="1330">
      <x:c r="A1330" s="654"/>
      <x:c r="B1330" s="652"/>
      <x:c r="C1330" s="652"/>
      <x:c r="D1330" s="652"/>
      <x:c r="E1330" s="652"/>
      <x:c r="F1330" s="652"/>
      <x:c r="G1330" s="652"/>
      <x:c r="H1330" s="652"/>
    </x:row>
    <x:row r="1331">
      <x:c r="A1331" s="654"/>
      <x:c r="B1331" s="652"/>
      <x:c r="C1331" s="652"/>
      <x:c r="D1331" s="652"/>
      <x:c r="E1331" s="652"/>
      <x:c r="F1331" s="652"/>
      <x:c r="G1331" s="652"/>
      <x:c r="H1331" s="652"/>
    </x:row>
    <x:row r="1332">
      <x:c r="A1332" s="654"/>
      <x:c r="B1332" s="652"/>
      <x:c r="C1332" s="652"/>
      <x:c r="D1332" s="652"/>
      <x:c r="E1332" s="652"/>
      <x:c r="F1332" s="652"/>
      <x:c r="G1332" s="652"/>
      <x:c r="H1332" s="652"/>
    </x:row>
    <x:row r="1333">
      <x:c r="A1333" s="654"/>
      <x:c r="B1333" s="652"/>
      <x:c r="C1333" s="652"/>
      <x:c r="D1333" s="652"/>
      <x:c r="E1333" s="652"/>
      <x:c r="F1333" s="652"/>
      <x:c r="G1333" s="652"/>
      <x:c r="H1333" s="652"/>
    </x:row>
    <x:row r="1334">
      <x:c r="A1334" s="654"/>
      <x:c r="B1334" s="652"/>
      <x:c r="C1334" s="652"/>
      <x:c r="D1334" s="652"/>
      <x:c r="E1334" s="652"/>
      <x:c r="F1334" s="652"/>
      <x:c r="G1334" s="652"/>
      <x:c r="H1334" s="652"/>
    </x:row>
    <x:row r="1335">
      <x:c r="A1335" s="654"/>
      <x:c r="B1335" s="652"/>
      <x:c r="C1335" s="652"/>
      <x:c r="D1335" s="652"/>
      <x:c r="E1335" s="652"/>
      <x:c r="F1335" s="652"/>
      <x:c r="G1335" s="652"/>
      <x:c r="H1335" s="652"/>
    </x:row>
    <x:row r="1336">
      <x:c r="A1336" s="654"/>
      <x:c r="B1336" s="652"/>
      <x:c r="C1336" s="652"/>
      <x:c r="D1336" s="652"/>
      <x:c r="E1336" s="652"/>
      <x:c r="F1336" s="652"/>
      <x:c r="G1336" s="652"/>
      <x:c r="H1336" s="652"/>
    </x:row>
    <x:row r="1337">
      <x:c r="A1337" s="654"/>
      <x:c r="B1337" s="652"/>
      <x:c r="C1337" s="652"/>
      <x:c r="D1337" s="652"/>
      <x:c r="E1337" s="652"/>
      <x:c r="F1337" s="652"/>
      <x:c r="G1337" s="652"/>
      <x:c r="H1337" s="652"/>
    </x:row>
    <x:row r="1338">
      <x:c r="A1338" s="654"/>
      <x:c r="B1338" s="652"/>
      <x:c r="C1338" s="652"/>
      <x:c r="D1338" s="652"/>
      <x:c r="E1338" s="652"/>
      <x:c r="F1338" s="652"/>
      <x:c r="G1338" s="652"/>
      <x:c r="H1338" s="652"/>
    </x:row>
    <x:row r="1339">
      <x:c r="A1339" s="654"/>
      <x:c r="B1339" s="652"/>
      <x:c r="C1339" s="652"/>
      <x:c r="D1339" s="652"/>
      <x:c r="E1339" s="652"/>
      <x:c r="F1339" s="652"/>
      <x:c r="G1339" s="652"/>
      <x:c r="H1339" s="652"/>
    </x:row>
    <x:row r="1340">
      <x:c r="A1340" s="654"/>
      <x:c r="B1340" s="652"/>
      <x:c r="C1340" s="652"/>
      <x:c r="D1340" s="652"/>
      <x:c r="E1340" s="652"/>
      <x:c r="F1340" s="652"/>
      <x:c r="G1340" s="652"/>
      <x:c r="H1340" s="652"/>
    </x:row>
    <x:row r="1341">
      <x:c r="A1341" s="654"/>
      <x:c r="B1341" s="652"/>
      <x:c r="C1341" s="652"/>
      <x:c r="D1341" s="652"/>
      <x:c r="E1341" s="652"/>
      <x:c r="F1341" s="652"/>
      <x:c r="G1341" s="652"/>
      <x:c r="H1341" s="652"/>
    </x:row>
    <x:row r="1342">
      <x:c r="A1342" s="654"/>
      <x:c r="B1342" s="652"/>
      <x:c r="C1342" s="652"/>
      <x:c r="D1342" s="652"/>
      <x:c r="E1342" s="652"/>
      <x:c r="F1342" s="652"/>
      <x:c r="G1342" s="652"/>
      <x:c r="H1342" s="652"/>
    </x:row>
    <x:row r="1343">
      <x:c r="A1343" s="654"/>
      <x:c r="B1343" s="652"/>
      <x:c r="C1343" s="652"/>
      <x:c r="D1343" s="652"/>
      <x:c r="E1343" s="652"/>
      <x:c r="F1343" s="652"/>
      <x:c r="G1343" s="652"/>
      <x:c r="H1343" s="652"/>
    </x:row>
    <x:row r="1344">
      <x:c r="A1344" s="654"/>
      <x:c r="B1344" s="652"/>
      <x:c r="C1344" s="652"/>
      <x:c r="D1344" s="652"/>
      <x:c r="E1344" s="652"/>
      <x:c r="F1344" s="652"/>
      <x:c r="G1344" s="652"/>
      <x:c r="H1344" s="652"/>
    </x:row>
    <x:row r="1345">
      <x:c r="A1345" s="654"/>
      <x:c r="B1345" s="652"/>
      <x:c r="C1345" s="652"/>
      <x:c r="D1345" s="652"/>
      <x:c r="E1345" s="652"/>
      <x:c r="F1345" s="652"/>
      <x:c r="G1345" s="652"/>
      <x:c r="H1345" s="652"/>
    </x:row>
    <x:row r="1346">
      <x:c r="A1346" s="654"/>
      <x:c r="B1346" s="652"/>
      <x:c r="C1346" s="652"/>
      <x:c r="D1346" s="652"/>
      <x:c r="E1346" s="652"/>
      <x:c r="F1346" s="652"/>
      <x:c r="G1346" s="652"/>
      <x:c r="H1346" s="652"/>
    </x:row>
    <x:row r="1347">
      <x:c r="A1347" s="654"/>
      <x:c r="B1347" s="652"/>
      <x:c r="C1347" s="652"/>
      <x:c r="D1347" s="652"/>
      <x:c r="E1347" s="652"/>
      <x:c r="F1347" s="652"/>
      <x:c r="G1347" s="652"/>
      <x:c r="H1347" s="652"/>
    </x:row>
    <x:row r="1348">
      <x:c r="A1348" s="654"/>
      <x:c r="B1348" s="652"/>
      <x:c r="C1348" s="652"/>
      <x:c r="D1348" s="652"/>
      <x:c r="E1348" s="652"/>
      <x:c r="F1348" s="652"/>
      <x:c r="G1348" s="652"/>
      <x:c r="H1348" s="652"/>
    </x:row>
    <x:row r="1349">
      <x:c r="A1349" s="654"/>
      <x:c r="B1349" s="652"/>
      <x:c r="C1349" s="652"/>
      <x:c r="D1349" s="652"/>
      <x:c r="E1349" s="652"/>
      <x:c r="F1349" s="652"/>
      <x:c r="G1349" s="652"/>
      <x:c r="H1349" s="652"/>
    </x:row>
    <x:row r="1350">
      <x:c r="A1350" s="654"/>
      <x:c r="B1350" s="652"/>
      <x:c r="C1350" s="652"/>
      <x:c r="D1350" s="652"/>
      <x:c r="E1350" s="652"/>
      <x:c r="F1350" s="652"/>
      <x:c r="G1350" s="652"/>
      <x:c r="H1350" s="652"/>
    </x:row>
    <x:row r="1351">
      <x:c r="A1351" s="654"/>
      <x:c r="B1351" s="652"/>
      <x:c r="C1351" s="652"/>
      <x:c r="D1351" s="652"/>
      <x:c r="E1351" s="652"/>
      <x:c r="F1351" s="652"/>
      <x:c r="G1351" s="652"/>
      <x:c r="H1351" s="652"/>
    </x:row>
    <x:row r="1352">
      <x:c r="A1352" s="654"/>
      <x:c r="B1352" s="652"/>
      <x:c r="C1352" s="652"/>
      <x:c r="D1352" s="652"/>
      <x:c r="E1352" s="652"/>
      <x:c r="F1352" s="652"/>
      <x:c r="G1352" s="652"/>
      <x:c r="H1352" s="652"/>
    </x:row>
    <x:row r="1353">
      <x:c r="A1353" s="654"/>
      <x:c r="B1353" s="652"/>
      <x:c r="C1353" s="652"/>
      <x:c r="D1353" s="652"/>
      <x:c r="E1353" s="652"/>
      <x:c r="F1353" s="652"/>
      <x:c r="G1353" s="652"/>
      <x:c r="H1353" s="652"/>
    </x:row>
    <x:row r="1354">
      <x:c r="A1354" s="654"/>
      <x:c r="B1354" s="652"/>
      <x:c r="C1354" s="652"/>
      <x:c r="D1354" s="652"/>
      <x:c r="E1354" s="652"/>
      <x:c r="F1354" s="652"/>
      <x:c r="G1354" s="652"/>
      <x:c r="H1354" s="652"/>
    </x:row>
    <x:row r="1355">
      <x:c r="A1355" s="654"/>
      <x:c r="B1355" s="652"/>
      <x:c r="C1355" s="652"/>
      <x:c r="D1355" s="652"/>
      <x:c r="E1355" s="652"/>
      <x:c r="F1355" s="652"/>
      <x:c r="G1355" s="652"/>
      <x:c r="H1355" s="652"/>
    </x:row>
    <x:row r="1356">
      <x:c r="A1356" s="654"/>
      <x:c r="B1356" s="652"/>
      <x:c r="C1356" s="652"/>
      <x:c r="D1356" s="652"/>
      <x:c r="E1356" s="652"/>
      <x:c r="F1356" s="652"/>
      <x:c r="G1356" s="652"/>
      <x:c r="H1356" s="652"/>
    </x:row>
    <x:row r="1357">
      <x:c r="A1357" s="654"/>
      <x:c r="B1357" s="652"/>
      <x:c r="C1357" s="652"/>
      <x:c r="D1357" s="652"/>
      <x:c r="E1357" s="652"/>
      <x:c r="F1357" s="652"/>
      <x:c r="G1357" s="652"/>
      <x:c r="H1357" s="652"/>
    </x:row>
    <x:row r="1358">
      <x:c r="A1358" s="654"/>
      <x:c r="B1358" s="652"/>
      <x:c r="C1358" s="652"/>
      <x:c r="D1358" s="652"/>
      <x:c r="E1358" s="652"/>
      <x:c r="F1358" s="652"/>
      <x:c r="G1358" s="652"/>
      <x:c r="H1358" s="652"/>
    </x:row>
    <x:row r="1359">
      <x:c r="A1359" s="654"/>
      <x:c r="B1359" s="652"/>
      <x:c r="C1359" s="652"/>
      <x:c r="D1359" s="652"/>
      <x:c r="E1359" s="652"/>
      <x:c r="F1359" s="652"/>
      <x:c r="G1359" s="652"/>
      <x:c r="H1359" s="652"/>
    </x:row>
    <x:row r="1360">
      <x:c r="A1360" s="654"/>
      <x:c r="B1360" s="652"/>
      <x:c r="C1360" s="652"/>
      <x:c r="D1360" s="652"/>
      <x:c r="E1360" s="652"/>
      <x:c r="F1360" s="652"/>
      <x:c r="G1360" s="652"/>
      <x:c r="H1360" s="652"/>
    </x:row>
    <x:row r="1361">
      <x:c r="A1361" s="654"/>
      <x:c r="B1361" s="652"/>
      <x:c r="C1361" s="652"/>
      <x:c r="D1361" s="652"/>
      <x:c r="E1361" s="652"/>
      <x:c r="F1361" s="652"/>
      <x:c r="G1361" s="652"/>
      <x:c r="H1361" s="652"/>
    </x:row>
    <x:row r="1362">
      <x:c r="A1362" s="654"/>
      <x:c r="B1362" s="652"/>
      <x:c r="C1362" s="652"/>
      <x:c r="D1362" s="652"/>
      <x:c r="E1362" s="652"/>
      <x:c r="F1362" s="652"/>
      <x:c r="G1362" s="652"/>
      <x:c r="H1362" s="652"/>
    </x:row>
    <x:row r="1363">
      <x:c r="A1363" s="654"/>
      <x:c r="B1363" s="652"/>
      <x:c r="C1363" s="652"/>
      <x:c r="D1363" s="652"/>
      <x:c r="E1363" s="652"/>
      <x:c r="F1363" s="652"/>
      <x:c r="G1363" s="652"/>
      <x:c r="H1363" s="652"/>
    </x:row>
    <x:row r="1364">
      <x:c r="A1364" s="654"/>
      <x:c r="B1364" s="652"/>
      <x:c r="C1364" s="652"/>
      <x:c r="D1364" s="652"/>
      <x:c r="E1364" s="652"/>
      <x:c r="F1364" s="652"/>
      <x:c r="G1364" s="652"/>
      <x:c r="H1364" s="652"/>
    </x:row>
    <x:row r="1365">
      <x:c r="A1365" s="654"/>
      <x:c r="B1365" s="652"/>
      <x:c r="C1365" s="652"/>
      <x:c r="D1365" s="652"/>
      <x:c r="E1365" s="652"/>
      <x:c r="F1365" s="652"/>
      <x:c r="G1365" s="652"/>
      <x:c r="H1365" s="652"/>
    </x:row>
    <x:row r="1366">
      <x:c r="A1366" s="654"/>
      <x:c r="B1366" s="652"/>
      <x:c r="C1366" s="652"/>
      <x:c r="D1366" s="652"/>
      <x:c r="E1366" s="652"/>
      <x:c r="F1366" s="652"/>
      <x:c r="G1366" s="652"/>
      <x:c r="H1366" s="652"/>
    </x:row>
    <x:row r="1367">
      <x:c r="A1367" s="654"/>
      <x:c r="B1367" s="652"/>
      <x:c r="C1367" s="652"/>
      <x:c r="D1367" s="652"/>
      <x:c r="E1367" s="652"/>
      <x:c r="F1367" s="652"/>
      <x:c r="G1367" s="652"/>
      <x:c r="H1367" s="652"/>
    </x:row>
    <x:row r="1368">
      <x:c r="A1368" s="654"/>
      <x:c r="B1368" s="652"/>
      <x:c r="C1368" s="652"/>
      <x:c r="D1368" s="652"/>
      <x:c r="E1368" s="652"/>
      <x:c r="F1368" s="652"/>
      <x:c r="G1368" s="652"/>
      <x:c r="H1368" s="652"/>
    </x:row>
    <x:row r="1369">
      <x:c r="A1369" s="654"/>
      <x:c r="B1369" s="652"/>
      <x:c r="C1369" s="652"/>
      <x:c r="D1369" s="652"/>
      <x:c r="E1369" s="652"/>
      <x:c r="F1369" s="652"/>
      <x:c r="G1369" s="652"/>
      <x:c r="H1369" s="652"/>
    </x:row>
    <x:row r="1370">
      <x:c r="A1370" s="654"/>
      <x:c r="B1370" s="652"/>
      <x:c r="C1370" s="652"/>
      <x:c r="D1370" s="652"/>
      <x:c r="E1370" s="652"/>
      <x:c r="F1370" s="652"/>
      <x:c r="G1370" s="652"/>
      <x:c r="H1370" s="652"/>
    </x:row>
    <x:row r="1371">
      <x:c r="A1371" s="654"/>
      <x:c r="B1371" s="652"/>
      <x:c r="C1371" s="652"/>
      <x:c r="D1371" s="652"/>
      <x:c r="E1371" s="652"/>
      <x:c r="F1371" s="652"/>
      <x:c r="G1371" s="652"/>
      <x:c r="H1371" s="652"/>
    </x:row>
    <x:row r="1372">
      <x:c r="A1372" s="654"/>
      <x:c r="B1372" s="652"/>
      <x:c r="C1372" s="652"/>
      <x:c r="D1372" s="652"/>
      <x:c r="E1372" s="652"/>
      <x:c r="F1372" s="652"/>
      <x:c r="G1372" s="652"/>
      <x:c r="H1372" s="652"/>
    </x:row>
    <x:row r="1373">
      <x:c r="A1373" s="654"/>
      <x:c r="B1373" s="652"/>
      <x:c r="C1373" s="652"/>
      <x:c r="D1373" s="652"/>
      <x:c r="E1373" s="652"/>
      <x:c r="F1373" s="652"/>
      <x:c r="G1373" s="652"/>
      <x:c r="H1373" s="652"/>
    </x:row>
    <x:row r="1374">
      <x:c r="A1374" s="654"/>
      <x:c r="B1374" s="652"/>
      <x:c r="C1374" s="652"/>
      <x:c r="D1374" s="652"/>
      <x:c r="E1374" s="652"/>
      <x:c r="F1374" s="652"/>
      <x:c r="G1374" s="652"/>
      <x:c r="H1374" s="652"/>
    </x:row>
    <x:row r="1375">
      <x:c r="A1375" s="654"/>
      <x:c r="B1375" s="652"/>
      <x:c r="C1375" s="652"/>
      <x:c r="D1375" s="652"/>
      <x:c r="E1375" s="652"/>
      <x:c r="F1375" s="652"/>
      <x:c r="G1375" s="652"/>
      <x:c r="H1375" s="652"/>
    </x:row>
    <x:row r="1376">
      <x:c r="A1376" s="654"/>
      <x:c r="B1376" s="652"/>
      <x:c r="C1376" s="652"/>
      <x:c r="D1376" s="652"/>
      <x:c r="E1376" s="652"/>
      <x:c r="F1376" s="652"/>
      <x:c r="G1376" s="652"/>
      <x:c r="H1376" s="652"/>
    </x:row>
    <x:row r="1377">
      <x:c r="A1377" s="654"/>
      <x:c r="B1377" s="652"/>
      <x:c r="C1377" s="652"/>
      <x:c r="D1377" s="652"/>
      <x:c r="E1377" s="652"/>
      <x:c r="F1377" s="652"/>
      <x:c r="G1377" s="652"/>
      <x:c r="H1377" s="652"/>
    </x:row>
    <x:row r="1378">
      <x:c r="A1378" s="654"/>
      <x:c r="B1378" s="652"/>
      <x:c r="C1378" s="652"/>
      <x:c r="D1378" s="652"/>
      <x:c r="E1378" s="652"/>
      <x:c r="F1378" s="652"/>
      <x:c r="G1378" s="652"/>
      <x:c r="H1378" s="652"/>
    </x:row>
    <x:row r="1379">
      <x:c r="A1379" s="654"/>
      <x:c r="B1379" s="652"/>
      <x:c r="C1379" s="652"/>
      <x:c r="D1379" s="652"/>
      <x:c r="E1379" s="652"/>
      <x:c r="F1379" s="652"/>
      <x:c r="G1379" s="652"/>
      <x:c r="H1379" s="652"/>
    </x:row>
    <x:row r="1380">
      <x:c r="A1380" s="654"/>
      <x:c r="B1380" s="652"/>
      <x:c r="C1380" s="652"/>
      <x:c r="D1380" s="652"/>
      <x:c r="E1380" s="652"/>
      <x:c r="F1380" s="652"/>
      <x:c r="G1380" s="652"/>
      <x:c r="H1380" s="652"/>
    </x:row>
    <x:row r="1381">
      <x:c r="A1381" s="654"/>
      <x:c r="B1381" s="652"/>
      <x:c r="C1381" s="652"/>
      <x:c r="D1381" s="652"/>
      <x:c r="E1381" s="652"/>
      <x:c r="F1381" s="652"/>
      <x:c r="G1381" s="652"/>
      <x:c r="H1381" s="652"/>
    </x:row>
    <x:row r="1382">
      <x:c r="A1382" s="654"/>
      <x:c r="B1382" s="652"/>
      <x:c r="C1382" s="652"/>
      <x:c r="D1382" s="652"/>
      <x:c r="E1382" s="652"/>
      <x:c r="F1382" s="652"/>
      <x:c r="G1382" s="652"/>
      <x:c r="H1382" s="652"/>
    </x:row>
    <x:row r="1383">
      <x:c r="A1383" s="654"/>
      <x:c r="B1383" s="652"/>
      <x:c r="C1383" s="652"/>
      <x:c r="D1383" s="652"/>
      <x:c r="E1383" s="652"/>
      <x:c r="F1383" s="652"/>
      <x:c r="G1383" s="652"/>
      <x:c r="H1383" s="652"/>
    </x:row>
    <x:row r="1384">
      <x:c r="A1384" s="654"/>
      <x:c r="B1384" s="652"/>
      <x:c r="C1384" s="652"/>
      <x:c r="D1384" s="652"/>
      <x:c r="E1384" s="652"/>
      <x:c r="F1384" s="652"/>
      <x:c r="G1384" s="652"/>
      <x:c r="H1384" s="652"/>
    </x:row>
    <x:row r="1385">
      <x:c r="A1385" s="654"/>
      <x:c r="B1385" s="652"/>
      <x:c r="C1385" s="652"/>
      <x:c r="D1385" s="652"/>
      <x:c r="E1385" s="652"/>
      <x:c r="F1385" s="652"/>
      <x:c r="G1385" s="652"/>
      <x:c r="H1385" s="652"/>
    </x:row>
    <x:row r="1386">
      <x:c r="A1386" s="654"/>
      <x:c r="B1386" s="652"/>
      <x:c r="C1386" s="652"/>
      <x:c r="D1386" s="652"/>
      <x:c r="E1386" s="652"/>
      <x:c r="F1386" s="652"/>
      <x:c r="G1386" s="652"/>
      <x:c r="H1386" s="652"/>
    </x:row>
    <x:row r="1387">
      <x:c r="A1387" s="654"/>
      <x:c r="B1387" s="652"/>
      <x:c r="C1387" s="652"/>
      <x:c r="D1387" s="652"/>
      <x:c r="E1387" s="652"/>
      <x:c r="F1387" s="652"/>
      <x:c r="G1387" s="652"/>
      <x:c r="H1387" s="652"/>
    </x:row>
    <x:row r="1388">
      <x:c r="A1388" s="654"/>
      <x:c r="B1388" s="652"/>
      <x:c r="C1388" s="652"/>
      <x:c r="D1388" s="652"/>
      <x:c r="E1388" s="652"/>
      <x:c r="F1388" s="652"/>
      <x:c r="G1388" s="652"/>
      <x:c r="H1388" s="652"/>
    </x:row>
    <x:row r="1389">
      <x:c r="A1389" s="654"/>
      <x:c r="B1389" s="652"/>
      <x:c r="C1389" s="652"/>
      <x:c r="D1389" s="652"/>
      <x:c r="E1389" s="652"/>
      <x:c r="F1389" s="652"/>
      <x:c r="G1389" s="652"/>
      <x:c r="H1389" s="652"/>
    </x:row>
    <x:row r="1390">
      <x:c r="A1390" s="654"/>
      <x:c r="B1390" s="652"/>
      <x:c r="C1390" s="652"/>
      <x:c r="D1390" s="652"/>
      <x:c r="E1390" s="652"/>
      <x:c r="F1390" s="652"/>
      <x:c r="G1390" s="652"/>
      <x:c r="H1390" s="652"/>
    </x:row>
    <x:row r="1391">
      <x:c r="A1391" s="654"/>
      <x:c r="B1391" s="652"/>
      <x:c r="C1391" s="652"/>
      <x:c r="D1391" s="652"/>
      <x:c r="E1391" s="652"/>
      <x:c r="F1391" s="652"/>
      <x:c r="G1391" s="652"/>
      <x:c r="H1391" s="652"/>
    </x:row>
    <x:row r="1392">
      <x:c r="A1392" s="654"/>
      <x:c r="B1392" s="652"/>
      <x:c r="C1392" s="652"/>
      <x:c r="D1392" s="652"/>
      <x:c r="E1392" s="652"/>
      <x:c r="F1392" s="652"/>
      <x:c r="G1392" s="652"/>
      <x:c r="H1392" s="652"/>
    </x:row>
    <x:row r="1393">
      <x:c r="A1393" s="654"/>
      <x:c r="B1393" s="652"/>
      <x:c r="C1393" s="652"/>
      <x:c r="D1393" s="652"/>
      <x:c r="E1393" s="652"/>
      <x:c r="F1393" s="652"/>
      <x:c r="G1393" s="652"/>
      <x:c r="H1393" s="652"/>
    </x:row>
    <x:row r="1394">
      <x:c r="A1394" s="654"/>
      <x:c r="B1394" s="652"/>
      <x:c r="C1394" s="652"/>
      <x:c r="D1394" s="652"/>
      <x:c r="E1394" s="652"/>
      <x:c r="F1394" s="652"/>
      <x:c r="G1394" s="652"/>
      <x:c r="H1394" s="652"/>
    </x:row>
    <x:row r="1395">
      <x:c r="A1395" s="654"/>
      <x:c r="B1395" s="652"/>
      <x:c r="C1395" s="652"/>
      <x:c r="D1395" s="652"/>
      <x:c r="E1395" s="652"/>
      <x:c r="F1395" s="652"/>
      <x:c r="G1395" s="652"/>
      <x:c r="H1395" s="652"/>
    </x:row>
    <x:row r="1396">
      <x:c r="A1396" s="654"/>
      <x:c r="B1396" s="652"/>
      <x:c r="C1396" s="652"/>
      <x:c r="D1396" s="652"/>
      <x:c r="E1396" s="652"/>
      <x:c r="F1396" s="652"/>
      <x:c r="G1396" s="652"/>
      <x:c r="H1396" s="652"/>
    </x:row>
    <x:row r="1397">
      <x:c r="A1397" s="654"/>
      <x:c r="B1397" s="652"/>
      <x:c r="C1397" s="652"/>
      <x:c r="D1397" s="652"/>
      <x:c r="E1397" s="652"/>
      <x:c r="F1397" s="652"/>
      <x:c r="G1397" s="652"/>
      <x:c r="H1397" s="652"/>
    </x:row>
    <x:row r="1398">
      <x:c r="A1398" s="654"/>
      <x:c r="B1398" s="652"/>
      <x:c r="C1398" s="652"/>
      <x:c r="D1398" s="652"/>
      <x:c r="E1398" s="652"/>
      <x:c r="F1398" s="652"/>
      <x:c r="G1398" s="652"/>
      <x:c r="H1398" s="652"/>
    </x:row>
    <x:row r="1399">
      <x:c r="A1399" s="654"/>
      <x:c r="B1399" s="652"/>
      <x:c r="C1399" s="652"/>
      <x:c r="D1399" s="652"/>
      <x:c r="E1399" s="652"/>
      <x:c r="F1399" s="652"/>
      <x:c r="G1399" s="652"/>
      <x:c r="H1399" s="652"/>
    </x:row>
    <x:row r="1400">
      <x:c r="A1400" s="654"/>
      <x:c r="B1400" s="652"/>
      <x:c r="C1400" s="652"/>
      <x:c r="D1400" s="652"/>
      <x:c r="E1400" s="652"/>
      <x:c r="F1400" s="652"/>
      <x:c r="G1400" s="652"/>
      <x:c r="H1400" s="652"/>
    </x:row>
    <x:row r="1401">
      <x:c r="A1401" s="654"/>
      <x:c r="B1401" s="652"/>
      <x:c r="C1401" s="652"/>
      <x:c r="D1401" s="652"/>
      <x:c r="E1401" s="652"/>
      <x:c r="F1401" s="652"/>
      <x:c r="G1401" s="652"/>
      <x:c r="H1401" s="652"/>
    </x:row>
    <x:row r="1402">
      <x:c r="A1402" s="654"/>
      <x:c r="B1402" s="652"/>
      <x:c r="C1402" s="652"/>
      <x:c r="D1402" s="652"/>
      <x:c r="E1402" s="652"/>
      <x:c r="F1402" s="652"/>
      <x:c r="G1402" s="652"/>
      <x:c r="H1402" s="652"/>
    </x:row>
    <x:row r="1403">
      <x:c r="A1403" s="654"/>
      <x:c r="B1403" s="652"/>
      <x:c r="C1403" s="652"/>
      <x:c r="D1403" s="652"/>
      <x:c r="E1403" s="652"/>
      <x:c r="F1403" s="652"/>
      <x:c r="G1403" s="652"/>
      <x:c r="H1403" s="652"/>
    </x:row>
    <x:row r="1404">
      <x:c r="A1404" s="654"/>
      <x:c r="B1404" s="652"/>
      <x:c r="C1404" s="652"/>
      <x:c r="D1404" s="652"/>
      <x:c r="E1404" s="652"/>
      <x:c r="F1404" s="652"/>
      <x:c r="G1404" s="652"/>
      <x:c r="H1404" s="652"/>
    </x:row>
    <x:row r="1405">
      <x:c r="A1405" s="654"/>
      <x:c r="B1405" s="652"/>
      <x:c r="C1405" s="652"/>
      <x:c r="D1405" s="652"/>
      <x:c r="E1405" s="652"/>
      <x:c r="F1405" s="652"/>
      <x:c r="G1405" s="652"/>
      <x:c r="H1405" s="652"/>
    </x:row>
    <x:row r="1406">
      <x:c r="A1406" s="654"/>
      <x:c r="B1406" s="652"/>
      <x:c r="C1406" s="652"/>
      <x:c r="D1406" s="652"/>
      <x:c r="E1406" s="652"/>
      <x:c r="F1406" s="652"/>
      <x:c r="G1406" s="652"/>
      <x:c r="H1406" s="652"/>
    </x:row>
    <x:row r="1407">
      <x:c r="A1407" s="654"/>
      <x:c r="B1407" s="652"/>
      <x:c r="C1407" s="652"/>
      <x:c r="D1407" s="652"/>
      <x:c r="E1407" s="652"/>
      <x:c r="F1407" s="652"/>
      <x:c r="G1407" s="652"/>
      <x:c r="H1407" s="652"/>
    </x:row>
    <x:row r="1408">
      <x:c r="A1408" s="654"/>
      <x:c r="B1408" s="652"/>
      <x:c r="C1408" s="652"/>
      <x:c r="D1408" s="652"/>
      <x:c r="E1408" s="652"/>
      <x:c r="F1408" s="652"/>
      <x:c r="G1408" s="652"/>
      <x:c r="H1408" s="652"/>
    </x:row>
    <x:row r="1409">
      <x:c r="A1409" s="654"/>
      <x:c r="B1409" s="652"/>
      <x:c r="C1409" s="652"/>
      <x:c r="D1409" s="652"/>
      <x:c r="E1409" s="652"/>
      <x:c r="F1409" s="652"/>
      <x:c r="G1409" s="652"/>
      <x:c r="H1409" s="652"/>
    </x:row>
    <x:row r="1410">
      <x:c r="A1410" s="654"/>
      <x:c r="B1410" s="652"/>
      <x:c r="C1410" s="652"/>
      <x:c r="D1410" s="652"/>
      <x:c r="E1410" s="652"/>
      <x:c r="F1410" s="652"/>
      <x:c r="G1410" s="652"/>
      <x:c r="H1410" s="652"/>
    </x:row>
    <x:row r="1411">
      <x:c r="A1411" s="654"/>
      <x:c r="B1411" s="652"/>
      <x:c r="C1411" s="652"/>
      <x:c r="D1411" s="652"/>
      <x:c r="E1411" s="652"/>
      <x:c r="F1411" s="652"/>
      <x:c r="G1411" s="652"/>
      <x:c r="H1411" s="652"/>
    </x:row>
    <x:row r="1412">
      <x:c r="A1412" s="654"/>
      <x:c r="B1412" s="652"/>
      <x:c r="C1412" s="652"/>
      <x:c r="D1412" s="652"/>
      <x:c r="E1412" s="652"/>
      <x:c r="F1412" s="652"/>
      <x:c r="G1412" s="652"/>
      <x:c r="H1412" s="652"/>
    </x:row>
    <x:row r="1413">
      <x:c r="A1413" s="654"/>
      <x:c r="B1413" s="652"/>
      <x:c r="C1413" s="652"/>
      <x:c r="D1413" s="652"/>
      <x:c r="E1413" s="652"/>
      <x:c r="F1413" s="652"/>
      <x:c r="G1413" s="652"/>
      <x:c r="H1413" s="652"/>
    </x:row>
    <x:row r="1414">
      <x:c r="A1414" s="654"/>
      <x:c r="B1414" s="652"/>
      <x:c r="C1414" s="652"/>
      <x:c r="D1414" s="652"/>
      <x:c r="E1414" s="652"/>
      <x:c r="F1414" s="652"/>
      <x:c r="G1414" s="652"/>
      <x:c r="H1414" s="652"/>
    </x:row>
    <x:row r="1415">
      <x:c r="A1415" s="654"/>
      <x:c r="B1415" s="652"/>
      <x:c r="C1415" s="652"/>
      <x:c r="D1415" s="652"/>
      <x:c r="E1415" s="652"/>
      <x:c r="F1415" s="652"/>
      <x:c r="G1415" s="652"/>
      <x:c r="H1415" s="652"/>
    </x:row>
    <x:row r="1416">
      <x:c r="A1416" s="654"/>
      <x:c r="B1416" s="652"/>
      <x:c r="C1416" s="652"/>
      <x:c r="D1416" s="652"/>
      <x:c r="E1416" s="652"/>
      <x:c r="F1416" s="652"/>
      <x:c r="G1416" s="652"/>
      <x:c r="H1416" s="652"/>
    </x:row>
    <x:row r="1417">
      <x:c r="A1417" s="654"/>
      <x:c r="B1417" s="652"/>
      <x:c r="C1417" s="652"/>
      <x:c r="D1417" s="652"/>
      <x:c r="E1417" s="652"/>
      <x:c r="F1417" s="652"/>
      <x:c r="G1417" s="652"/>
      <x:c r="H1417" s="652"/>
    </x:row>
    <x:row r="1418">
      <x:c r="A1418" s="654"/>
      <x:c r="B1418" s="652"/>
      <x:c r="C1418" s="652"/>
      <x:c r="D1418" s="652"/>
      <x:c r="E1418" s="652"/>
      <x:c r="F1418" s="652"/>
      <x:c r="G1418" s="652"/>
      <x:c r="H1418" s="652"/>
    </x:row>
    <x:row r="1419">
      <x:c r="A1419" s="654"/>
      <x:c r="B1419" s="652"/>
      <x:c r="C1419" s="652"/>
      <x:c r="D1419" s="652"/>
      <x:c r="E1419" s="652"/>
      <x:c r="F1419" s="652"/>
      <x:c r="G1419" s="652"/>
      <x:c r="H1419" s="652"/>
    </x:row>
    <x:row r="1420">
      <x:c r="A1420" s="654"/>
      <x:c r="B1420" s="652"/>
      <x:c r="C1420" s="652"/>
      <x:c r="D1420" s="652"/>
      <x:c r="E1420" s="652"/>
      <x:c r="F1420" s="652"/>
      <x:c r="G1420" s="652"/>
      <x:c r="H1420" s="652"/>
    </x:row>
    <x:row r="1421">
      <x:c r="A1421" s="654"/>
      <x:c r="B1421" s="652"/>
      <x:c r="C1421" s="652"/>
      <x:c r="D1421" s="652"/>
      <x:c r="E1421" s="652"/>
      <x:c r="F1421" s="652"/>
      <x:c r="G1421" s="652"/>
      <x:c r="H1421" s="652"/>
    </x:row>
    <x:row r="1422">
      <x:c r="A1422" s="654"/>
      <x:c r="B1422" s="652"/>
      <x:c r="C1422" s="652"/>
      <x:c r="D1422" s="652"/>
      <x:c r="E1422" s="652"/>
      <x:c r="F1422" s="652"/>
      <x:c r="G1422" s="652"/>
      <x:c r="H1422" s="652"/>
    </x:row>
    <x:row r="1423">
      <x:c r="A1423" s="654"/>
      <x:c r="B1423" s="652"/>
      <x:c r="C1423" s="652"/>
      <x:c r="D1423" s="652"/>
      <x:c r="E1423" s="652"/>
      <x:c r="F1423" s="652"/>
      <x:c r="G1423" s="652"/>
      <x:c r="H1423" s="652"/>
    </x:row>
    <x:row r="1424">
      <x:c r="A1424" s="654"/>
      <x:c r="B1424" s="652"/>
      <x:c r="C1424" s="652"/>
      <x:c r="D1424" s="652"/>
      <x:c r="E1424" s="652"/>
      <x:c r="F1424" s="652"/>
      <x:c r="G1424" s="652"/>
      <x:c r="H1424" s="652"/>
    </x:row>
    <x:row r="1425">
      <x:c r="A1425" s="654"/>
      <x:c r="B1425" s="652"/>
      <x:c r="C1425" s="652"/>
      <x:c r="D1425" s="652"/>
      <x:c r="E1425" s="652"/>
      <x:c r="F1425" s="652"/>
      <x:c r="G1425" s="652"/>
      <x:c r="H1425" s="652"/>
    </x:row>
    <x:row r="1426">
      <x:c r="A1426" s="654"/>
      <x:c r="B1426" s="652"/>
      <x:c r="C1426" s="652"/>
      <x:c r="D1426" s="652"/>
      <x:c r="E1426" s="652"/>
      <x:c r="F1426" s="652"/>
      <x:c r="G1426" s="652"/>
      <x:c r="H1426" s="652"/>
    </x:row>
    <x:row r="1427">
      <x:c r="A1427" s="654"/>
      <x:c r="B1427" s="652"/>
      <x:c r="C1427" s="652"/>
      <x:c r="D1427" s="652"/>
      <x:c r="E1427" s="652"/>
      <x:c r="F1427" s="652"/>
      <x:c r="G1427" s="652"/>
      <x:c r="H1427" s="652"/>
    </x:row>
    <x:row r="1428">
      <x:c r="A1428" s="654"/>
      <x:c r="B1428" s="652"/>
      <x:c r="C1428" s="652"/>
      <x:c r="D1428" s="652"/>
      <x:c r="E1428" s="652"/>
      <x:c r="F1428" s="652"/>
      <x:c r="G1428" s="652"/>
      <x:c r="H1428" s="652"/>
    </x:row>
    <x:row r="1429">
      <x:c r="A1429" s="654"/>
      <x:c r="B1429" s="652"/>
      <x:c r="C1429" s="652"/>
      <x:c r="D1429" s="652"/>
      <x:c r="E1429" s="652"/>
      <x:c r="F1429" s="652"/>
      <x:c r="G1429" s="652"/>
      <x:c r="H1429" s="652"/>
    </x:row>
    <x:row r="1430">
      <x:c r="A1430" s="654"/>
      <x:c r="B1430" s="652"/>
      <x:c r="C1430" s="652"/>
      <x:c r="D1430" s="652"/>
      <x:c r="E1430" s="652"/>
      <x:c r="F1430" s="652"/>
      <x:c r="G1430" s="652"/>
      <x:c r="H1430" s="652"/>
    </x:row>
    <x:row r="1431">
      <x:c r="A1431" s="654"/>
      <x:c r="B1431" s="652"/>
      <x:c r="C1431" s="652"/>
      <x:c r="D1431" s="652"/>
      <x:c r="E1431" s="652"/>
      <x:c r="F1431" s="652"/>
      <x:c r="G1431" s="652"/>
      <x:c r="H1431" s="652"/>
    </x:row>
    <x:row r="1432">
      <x:c r="A1432" s="654"/>
      <x:c r="B1432" s="652"/>
      <x:c r="C1432" s="652"/>
      <x:c r="D1432" s="652"/>
      <x:c r="E1432" s="652"/>
      <x:c r="F1432" s="652"/>
      <x:c r="G1432" s="652"/>
      <x:c r="H1432" s="652"/>
    </x:row>
    <x:row r="1433">
      <x:c r="A1433" s="654"/>
      <x:c r="B1433" s="652"/>
      <x:c r="C1433" s="652"/>
      <x:c r="D1433" s="652"/>
      <x:c r="E1433" s="652"/>
      <x:c r="F1433" s="652"/>
      <x:c r="G1433" s="652"/>
      <x:c r="H1433" s="652"/>
    </x:row>
    <x:row r="1434">
      <x:c r="A1434" s="654"/>
      <x:c r="B1434" s="652"/>
      <x:c r="C1434" s="652"/>
      <x:c r="D1434" s="652"/>
      <x:c r="E1434" s="652"/>
      <x:c r="F1434" s="652"/>
      <x:c r="G1434" s="652"/>
      <x:c r="H1434" s="652"/>
    </x:row>
    <x:row r="1435">
      <x:c r="A1435" s="654"/>
      <x:c r="B1435" s="652"/>
      <x:c r="C1435" s="652"/>
      <x:c r="D1435" s="652"/>
      <x:c r="E1435" s="652"/>
      <x:c r="F1435" s="652"/>
      <x:c r="G1435" s="652"/>
      <x:c r="H1435" s="652"/>
    </x:row>
    <x:row r="1436">
      <x:c r="A1436" s="654"/>
      <x:c r="B1436" s="652"/>
      <x:c r="C1436" s="652"/>
      <x:c r="D1436" s="652"/>
      <x:c r="E1436" s="652"/>
      <x:c r="F1436" s="652"/>
      <x:c r="G1436" s="652"/>
      <x:c r="H1436" s="652"/>
    </x:row>
    <x:row r="1437">
      <x:c r="A1437" s="654"/>
      <x:c r="B1437" s="652"/>
      <x:c r="C1437" s="652"/>
      <x:c r="D1437" s="652"/>
      <x:c r="E1437" s="652"/>
      <x:c r="F1437" s="652"/>
      <x:c r="G1437" s="652"/>
      <x:c r="H1437" s="652"/>
    </x:row>
    <x:row r="1438">
      <x:c r="A1438" s="654"/>
      <x:c r="B1438" s="652"/>
      <x:c r="C1438" s="652"/>
      <x:c r="D1438" s="652"/>
      <x:c r="E1438" s="652"/>
      <x:c r="F1438" s="652"/>
      <x:c r="G1438" s="652"/>
      <x:c r="H1438" s="652"/>
    </x:row>
    <x:row r="1439">
      <x:c r="A1439" s="654"/>
      <x:c r="B1439" s="652"/>
      <x:c r="C1439" s="652"/>
      <x:c r="D1439" s="652"/>
      <x:c r="E1439" s="652"/>
      <x:c r="F1439" s="652"/>
      <x:c r="G1439" s="652"/>
      <x:c r="H1439" s="652"/>
    </x:row>
    <x:row r="1440">
      <x:c r="A1440" s="654"/>
      <x:c r="B1440" s="652"/>
      <x:c r="C1440" s="652"/>
      <x:c r="D1440" s="652"/>
      <x:c r="E1440" s="652"/>
      <x:c r="F1440" s="652"/>
      <x:c r="G1440" s="652"/>
      <x:c r="H1440" s="652"/>
    </x:row>
    <x:row r="1441">
      <x:c r="A1441" s="654"/>
      <x:c r="B1441" s="652"/>
      <x:c r="C1441" s="652"/>
      <x:c r="D1441" s="652"/>
      <x:c r="E1441" s="652"/>
      <x:c r="F1441" s="652"/>
      <x:c r="G1441" s="652"/>
      <x:c r="H1441" s="652"/>
    </x:row>
    <x:row r="1442">
      <x:c r="A1442" s="654"/>
      <x:c r="B1442" s="652"/>
      <x:c r="C1442" s="652"/>
      <x:c r="D1442" s="652"/>
      <x:c r="E1442" s="652"/>
      <x:c r="F1442" s="652"/>
      <x:c r="G1442" s="652"/>
      <x:c r="H1442" s="652"/>
    </x:row>
    <x:row r="1443">
      <x:c r="A1443" s="654"/>
      <x:c r="B1443" s="652"/>
      <x:c r="C1443" s="652"/>
      <x:c r="D1443" s="652"/>
      <x:c r="E1443" s="652"/>
      <x:c r="F1443" s="652"/>
      <x:c r="G1443" s="652"/>
      <x:c r="H1443" s="652"/>
    </x:row>
    <x:row r="1444">
      <x:c r="A1444" s="654"/>
      <x:c r="B1444" s="652"/>
      <x:c r="C1444" s="652"/>
      <x:c r="D1444" s="652"/>
      <x:c r="E1444" s="652"/>
      <x:c r="F1444" s="652"/>
      <x:c r="G1444" s="652"/>
      <x:c r="H1444" s="652"/>
    </x:row>
    <x:row r="1445">
      <x:c r="A1445" s="654"/>
      <x:c r="B1445" s="652"/>
      <x:c r="C1445" s="652"/>
      <x:c r="D1445" s="652"/>
      <x:c r="E1445" s="652"/>
      <x:c r="F1445" s="652"/>
      <x:c r="G1445" s="652"/>
      <x:c r="H1445" s="652"/>
    </x:row>
    <x:row r="1446">
      <x:c r="A1446" s="654"/>
      <x:c r="B1446" s="652"/>
      <x:c r="C1446" s="652"/>
      <x:c r="D1446" s="652"/>
      <x:c r="E1446" s="652"/>
      <x:c r="F1446" s="652"/>
      <x:c r="G1446" s="652"/>
      <x:c r="H1446" s="652"/>
    </x:row>
    <x:row r="1447">
      <x:c r="A1447" s="654"/>
      <x:c r="B1447" s="652"/>
      <x:c r="C1447" s="652"/>
      <x:c r="D1447" s="652"/>
      <x:c r="E1447" s="652"/>
      <x:c r="F1447" s="652"/>
      <x:c r="G1447" s="652"/>
      <x:c r="H1447" s="652"/>
    </x:row>
    <x:row r="1448">
      <x:c r="A1448" s="654"/>
      <x:c r="B1448" s="652"/>
      <x:c r="C1448" s="652"/>
      <x:c r="D1448" s="652"/>
      <x:c r="E1448" s="652"/>
      <x:c r="F1448" s="652"/>
      <x:c r="G1448" s="652"/>
      <x:c r="H1448" s="652"/>
    </x:row>
    <x:row r="1449">
      <x:c r="A1449" s="654"/>
      <x:c r="B1449" s="652"/>
      <x:c r="C1449" s="652"/>
      <x:c r="D1449" s="652"/>
      <x:c r="E1449" s="652"/>
      <x:c r="F1449" s="652"/>
      <x:c r="G1449" s="652"/>
      <x:c r="H1449" s="652"/>
    </x:row>
    <x:row r="1450">
      <x:c r="A1450" s="654"/>
      <x:c r="B1450" s="652"/>
      <x:c r="C1450" s="652"/>
      <x:c r="D1450" s="652"/>
      <x:c r="E1450" s="652"/>
      <x:c r="F1450" s="652"/>
      <x:c r="G1450" s="652"/>
      <x:c r="H1450" s="652"/>
    </x:row>
    <x:row r="1451">
      <x:c r="A1451" s="654"/>
      <x:c r="B1451" s="652"/>
      <x:c r="C1451" s="652"/>
      <x:c r="D1451" s="652"/>
      <x:c r="E1451" s="652"/>
      <x:c r="F1451" s="652"/>
      <x:c r="G1451" s="652"/>
      <x:c r="H1451" s="652"/>
    </x:row>
    <x:row r="1452">
      <x:c r="A1452" s="654"/>
      <x:c r="B1452" s="652"/>
      <x:c r="C1452" s="652"/>
      <x:c r="D1452" s="652"/>
      <x:c r="E1452" s="652"/>
      <x:c r="F1452" s="652"/>
      <x:c r="G1452" s="652"/>
      <x:c r="H1452" s="652"/>
    </x:row>
    <x:row r="1453">
      <x:c r="A1453" s="654"/>
      <x:c r="B1453" s="652"/>
      <x:c r="C1453" s="652"/>
      <x:c r="D1453" s="652"/>
      <x:c r="E1453" s="652"/>
      <x:c r="F1453" s="652"/>
      <x:c r="G1453" s="652"/>
      <x:c r="H1453" s="652"/>
    </x:row>
    <x:row r="1454">
      <x:c r="A1454" s="654"/>
      <x:c r="B1454" s="652"/>
      <x:c r="C1454" s="652"/>
      <x:c r="D1454" s="652"/>
      <x:c r="E1454" s="652"/>
      <x:c r="F1454" s="652"/>
      <x:c r="G1454" s="652"/>
      <x:c r="H1454" s="652"/>
    </x:row>
    <x:row r="1455">
      <x:c r="A1455" s="654"/>
      <x:c r="B1455" s="652"/>
      <x:c r="C1455" s="652"/>
      <x:c r="D1455" s="652"/>
      <x:c r="E1455" s="652"/>
      <x:c r="F1455" s="652"/>
      <x:c r="G1455" s="652"/>
      <x:c r="H1455" s="652"/>
    </x:row>
    <x:row r="1456">
      <x:c r="A1456" s="654"/>
      <x:c r="B1456" s="652"/>
      <x:c r="C1456" s="652"/>
      <x:c r="D1456" s="652"/>
      <x:c r="E1456" s="652"/>
      <x:c r="F1456" s="652"/>
      <x:c r="G1456" s="652"/>
      <x:c r="H1456" s="652"/>
    </x:row>
    <x:row r="1457">
      <x:c r="A1457" s="654"/>
      <x:c r="B1457" s="652"/>
      <x:c r="C1457" s="652"/>
      <x:c r="D1457" s="652"/>
      <x:c r="E1457" s="652"/>
      <x:c r="F1457" s="652"/>
      <x:c r="G1457" s="652"/>
      <x:c r="H1457" s="652"/>
    </x:row>
    <x:row r="1458">
      <x:c r="A1458" s="654"/>
      <x:c r="B1458" s="652"/>
      <x:c r="C1458" s="652"/>
      <x:c r="D1458" s="652"/>
      <x:c r="E1458" s="652"/>
      <x:c r="F1458" s="652"/>
      <x:c r="G1458" s="652"/>
      <x:c r="H1458" s="652"/>
    </x:row>
    <x:row r="1459">
      <x:c r="A1459" s="654"/>
      <x:c r="B1459" s="652"/>
      <x:c r="C1459" s="652"/>
      <x:c r="D1459" s="652"/>
      <x:c r="E1459" s="652"/>
      <x:c r="F1459" s="652"/>
      <x:c r="G1459" s="652"/>
      <x:c r="H1459" s="652"/>
    </x:row>
    <x:row r="1460">
      <x:c r="A1460" s="654"/>
      <x:c r="B1460" s="652"/>
      <x:c r="C1460" s="652"/>
      <x:c r="D1460" s="652"/>
      <x:c r="E1460" s="652"/>
      <x:c r="F1460" s="652"/>
      <x:c r="G1460" s="652"/>
      <x:c r="H1460" s="652"/>
    </x:row>
    <x:row r="1461">
      <x:c r="A1461" s="654"/>
      <x:c r="B1461" s="652"/>
      <x:c r="C1461" s="652"/>
      <x:c r="D1461" s="652"/>
      <x:c r="E1461" s="652"/>
      <x:c r="F1461" s="652"/>
      <x:c r="G1461" s="652"/>
      <x:c r="H1461" s="652"/>
    </x:row>
    <x:row r="1462">
      <x:c r="A1462" s="654"/>
      <x:c r="B1462" s="652"/>
      <x:c r="C1462" s="652"/>
      <x:c r="D1462" s="652"/>
      <x:c r="E1462" s="652"/>
      <x:c r="F1462" s="652"/>
      <x:c r="G1462" s="652"/>
      <x:c r="H1462" s="652"/>
    </x:row>
    <x:row r="1463">
      <x:c r="A1463" s="654"/>
      <x:c r="B1463" s="652"/>
      <x:c r="C1463" s="652"/>
      <x:c r="D1463" s="652"/>
      <x:c r="E1463" s="652"/>
      <x:c r="F1463" s="652"/>
      <x:c r="G1463" s="652"/>
      <x:c r="H1463" s="652"/>
    </x:row>
    <x:row r="1464">
      <x:c r="A1464" s="654"/>
      <x:c r="B1464" s="652"/>
      <x:c r="C1464" s="652"/>
      <x:c r="D1464" s="652"/>
      <x:c r="E1464" s="652"/>
      <x:c r="F1464" s="652"/>
      <x:c r="G1464" s="652"/>
      <x:c r="H1464" s="652"/>
    </x:row>
    <x:row r="1465">
      <x:c r="A1465" s="654"/>
      <x:c r="B1465" s="652"/>
      <x:c r="C1465" s="652"/>
      <x:c r="D1465" s="652"/>
      <x:c r="E1465" s="652"/>
      <x:c r="F1465" s="652"/>
      <x:c r="G1465" s="652"/>
      <x:c r="H1465" s="652"/>
    </x:row>
    <x:row r="1466">
      <x:c r="A1466" s="654"/>
      <x:c r="B1466" s="652"/>
      <x:c r="C1466" s="652"/>
      <x:c r="D1466" s="652"/>
      <x:c r="E1466" s="652"/>
      <x:c r="F1466" s="652"/>
      <x:c r="G1466" s="652"/>
      <x:c r="H1466" s="652"/>
    </x:row>
    <x:row r="1467">
      <x:c r="A1467" s="654"/>
      <x:c r="B1467" s="652"/>
      <x:c r="C1467" s="652"/>
      <x:c r="D1467" s="652"/>
      <x:c r="E1467" s="652"/>
      <x:c r="F1467" s="652"/>
      <x:c r="G1467" s="652"/>
      <x:c r="H1467" s="652"/>
    </x:row>
    <x:row r="1468">
      <x:c r="A1468" s="654"/>
      <x:c r="B1468" s="652"/>
      <x:c r="C1468" s="652"/>
      <x:c r="D1468" s="652"/>
      <x:c r="E1468" s="652"/>
      <x:c r="F1468" s="652"/>
      <x:c r="G1468" s="652"/>
      <x:c r="H1468" s="652"/>
    </x:row>
    <x:row r="1469">
      <x:c r="A1469" s="654"/>
      <x:c r="B1469" s="652"/>
      <x:c r="C1469" s="652"/>
      <x:c r="D1469" s="652"/>
      <x:c r="E1469" s="652"/>
      <x:c r="F1469" s="652"/>
      <x:c r="G1469" s="652"/>
      <x:c r="H1469" s="652"/>
    </x:row>
    <x:row r="1470">
      <x:c r="A1470" s="654"/>
      <x:c r="B1470" s="652"/>
      <x:c r="C1470" s="652"/>
      <x:c r="D1470" s="652"/>
      <x:c r="E1470" s="652"/>
      <x:c r="F1470" s="652"/>
      <x:c r="G1470" s="652"/>
      <x:c r="H1470" s="652"/>
    </x:row>
    <x:row r="1471">
      <x:c r="A1471" s="654"/>
      <x:c r="B1471" s="652"/>
      <x:c r="C1471" s="652"/>
      <x:c r="D1471" s="652"/>
      <x:c r="E1471" s="652"/>
      <x:c r="F1471" s="652"/>
      <x:c r="G1471" s="652"/>
      <x:c r="H1471" s="652"/>
    </x:row>
    <x:row r="1472">
      <x:c r="A1472" s="654"/>
      <x:c r="B1472" s="652"/>
      <x:c r="C1472" s="652"/>
      <x:c r="D1472" s="652"/>
      <x:c r="E1472" s="652"/>
      <x:c r="F1472" s="652"/>
      <x:c r="G1472" s="652"/>
      <x:c r="H1472" s="652"/>
    </x:row>
    <x:row r="1473">
      <x:c r="A1473" s="654"/>
      <x:c r="B1473" s="652"/>
      <x:c r="C1473" s="652"/>
      <x:c r="D1473" s="652"/>
      <x:c r="E1473" s="652"/>
      <x:c r="F1473" s="652"/>
      <x:c r="G1473" s="652"/>
      <x:c r="H1473" s="652"/>
    </x:row>
    <x:row r="1474">
      <x:c r="A1474" s="654"/>
      <x:c r="B1474" s="652"/>
      <x:c r="C1474" s="652"/>
      <x:c r="D1474" s="652"/>
      <x:c r="E1474" s="652"/>
      <x:c r="F1474" s="652"/>
      <x:c r="G1474" s="652"/>
      <x:c r="H1474" s="652"/>
    </x:row>
    <x:row r="1475">
      <x:c r="A1475" s="654"/>
      <x:c r="B1475" s="652"/>
      <x:c r="C1475" s="652"/>
      <x:c r="D1475" s="652"/>
      <x:c r="E1475" s="652"/>
      <x:c r="F1475" s="652"/>
      <x:c r="G1475" s="652"/>
      <x:c r="H1475" s="652"/>
    </x:row>
    <x:row r="1476">
      <x:c r="A1476" s="654"/>
      <x:c r="B1476" s="652"/>
      <x:c r="C1476" s="652"/>
      <x:c r="D1476" s="652"/>
      <x:c r="E1476" s="652"/>
      <x:c r="F1476" s="652"/>
      <x:c r="G1476" s="652"/>
      <x:c r="H1476" s="652"/>
    </x:row>
    <x:row r="1477">
      <x:c r="A1477" s="654"/>
      <x:c r="B1477" s="652"/>
      <x:c r="C1477" s="652"/>
      <x:c r="D1477" s="652"/>
      <x:c r="E1477" s="652"/>
      <x:c r="F1477" s="652"/>
      <x:c r="G1477" s="652"/>
      <x:c r="H1477" s="652"/>
    </x:row>
    <x:row r="1478">
      <x:c r="A1478" s="654"/>
      <x:c r="B1478" s="652"/>
      <x:c r="C1478" s="652"/>
      <x:c r="D1478" s="652"/>
      <x:c r="E1478" s="652"/>
      <x:c r="F1478" s="652"/>
      <x:c r="G1478" s="652"/>
      <x:c r="H1478" s="652"/>
    </x:row>
    <x:row r="1479">
      <x:c r="A1479" s="654"/>
      <x:c r="B1479" s="652"/>
      <x:c r="C1479" s="652"/>
      <x:c r="D1479" s="652"/>
      <x:c r="E1479" s="652"/>
      <x:c r="F1479" s="652"/>
      <x:c r="G1479" s="652"/>
      <x:c r="H1479" s="652"/>
    </x:row>
    <x:row r="1480">
      <x:c r="A1480" s="654"/>
      <x:c r="B1480" s="652"/>
      <x:c r="C1480" s="652"/>
      <x:c r="D1480" s="652"/>
      <x:c r="E1480" s="652"/>
      <x:c r="F1480" s="652"/>
      <x:c r="G1480" s="652"/>
      <x:c r="H1480" s="652"/>
    </x:row>
    <x:row r="1481">
      <x:c r="A1481" s="654"/>
      <x:c r="B1481" s="652"/>
      <x:c r="C1481" s="652"/>
      <x:c r="D1481" s="652"/>
      <x:c r="E1481" s="652"/>
      <x:c r="F1481" s="652"/>
      <x:c r="G1481" s="652"/>
      <x:c r="H1481" s="652"/>
    </x:row>
    <x:row r="1482">
      <x:c r="A1482" s="654"/>
      <x:c r="B1482" s="652"/>
      <x:c r="C1482" s="652"/>
      <x:c r="D1482" s="652"/>
      <x:c r="E1482" s="652"/>
      <x:c r="F1482" s="652"/>
      <x:c r="G1482" s="652"/>
      <x:c r="H1482" s="652"/>
    </x:row>
    <x:row r="1483">
      <x:c r="A1483" s="654"/>
      <x:c r="B1483" s="652"/>
      <x:c r="C1483" s="652"/>
      <x:c r="D1483" s="652"/>
      <x:c r="E1483" s="652"/>
      <x:c r="F1483" s="652"/>
      <x:c r="G1483" s="652"/>
      <x:c r="H1483" s="652"/>
    </x:row>
    <x:row r="1484">
      <x:c r="A1484" s="654"/>
      <x:c r="B1484" s="652"/>
      <x:c r="C1484" s="652"/>
      <x:c r="D1484" s="652"/>
      <x:c r="E1484" s="652"/>
      <x:c r="F1484" s="652"/>
      <x:c r="G1484" s="652"/>
      <x:c r="H1484" s="652"/>
    </x:row>
    <x:row r="1485">
      <x:c r="A1485" s="654"/>
      <x:c r="B1485" s="652"/>
      <x:c r="C1485" s="652"/>
      <x:c r="D1485" s="652"/>
      <x:c r="E1485" s="652"/>
      <x:c r="F1485" s="652"/>
      <x:c r="G1485" s="652"/>
      <x:c r="H1485" s="652"/>
    </x:row>
    <x:row r="1486">
      <x:c r="A1486" s="654"/>
      <x:c r="B1486" s="652"/>
      <x:c r="C1486" s="652"/>
      <x:c r="D1486" s="652"/>
      <x:c r="E1486" s="652"/>
      <x:c r="F1486" s="652"/>
      <x:c r="G1486" s="652"/>
      <x:c r="H1486" s="652"/>
    </x:row>
    <x:row r="1487">
      <x:c r="A1487" s="654"/>
      <x:c r="B1487" s="652"/>
      <x:c r="C1487" s="652"/>
      <x:c r="D1487" s="652"/>
      <x:c r="E1487" s="652"/>
      <x:c r="F1487" s="652"/>
      <x:c r="G1487" s="652"/>
      <x:c r="H1487" s="652"/>
    </x:row>
    <x:row r="1488">
      <x:c r="A1488" s="654"/>
      <x:c r="B1488" s="652"/>
      <x:c r="C1488" s="652"/>
      <x:c r="D1488" s="652"/>
      <x:c r="E1488" s="652"/>
      <x:c r="F1488" s="652"/>
      <x:c r="G1488" s="652"/>
      <x:c r="H1488" s="652"/>
    </x:row>
    <x:row r="1489">
      <x:c r="A1489" s="654"/>
      <x:c r="B1489" s="652"/>
      <x:c r="C1489" s="652"/>
      <x:c r="D1489" s="652"/>
      <x:c r="E1489" s="652"/>
      <x:c r="F1489" s="652"/>
      <x:c r="G1489" s="652"/>
      <x:c r="H1489" s="652"/>
    </x:row>
    <x:row r="1490">
      <x:c r="A1490" s="654"/>
      <x:c r="B1490" s="652"/>
      <x:c r="C1490" s="652"/>
      <x:c r="D1490" s="652"/>
      <x:c r="E1490" s="652"/>
      <x:c r="F1490" s="652"/>
      <x:c r="G1490" s="652"/>
      <x:c r="H1490" s="652"/>
    </x:row>
    <x:row r="1491">
      <x:c r="A1491" s="654"/>
      <x:c r="B1491" s="652"/>
      <x:c r="C1491" s="652"/>
      <x:c r="D1491" s="652"/>
      <x:c r="E1491" s="652"/>
      <x:c r="F1491" s="652"/>
      <x:c r="G1491" s="652"/>
      <x:c r="H1491" s="652"/>
    </x:row>
    <x:row r="1492">
      <x:c r="A1492" s="654"/>
      <x:c r="B1492" s="652"/>
      <x:c r="C1492" s="652"/>
      <x:c r="D1492" s="652"/>
      <x:c r="E1492" s="652"/>
      <x:c r="F1492" s="652"/>
      <x:c r="G1492" s="652"/>
      <x:c r="H1492" s="652"/>
    </x:row>
    <x:row r="1493">
      <x:c r="A1493" s="654"/>
      <x:c r="B1493" s="652"/>
      <x:c r="C1493" s="652"/>
      <x:c r="D1493" s="652"/>
      <x:c r="E1493" s="652"/>
      <x:c r="F1493" s="652"/>
      <x:c r="G1493" s="652"/>
      <x:c r="H1493" s="652"/>
    </x:row>
    <x:row r="1494">
      <x:c r="A1494" s="654"/>
      <x:c r="B1494" s="652"/>
      <x:c r="C1494" s="652"/>
      <x:c r="D1494" s="652"/>
      <x:c r="E1494" s="652"/>
      <x:c r="F1494" s="652"/>
      <x:c r="G1494" s="652"/>
      <x:c r="H1494" s="652"/>
    </x:row>
    <x:row r="1495">
      <x:c r="A1495" s="654"/>
      <x:c r="B1495" s="652"/>
      <x:c r="C1495" s="652"/>
      <x:c r="D1495" s="652"/>
      <x:c r="E1495" s="652"/>
      <x:c r="F1495" s="652"/>
      <x:c r="G1495" s="652"/>
      <x:c r="H1495" s="652"/>
    </x:row>
    <x:row r="1496">
      <x:c r="A1496" s="654"/>
      <x:c r="B1496" s="652"/>
      <x:c r="C1496" s="652"/>
      <x:c r="D1496" s="652"/>
      <x:c r="E1496" s="652"/>
      <x:c r="F1496" s="652"/>
      <x:c r="G1496" s="652"/>
      <x:c r="H1496" s="652"/>
    </x:row>
    <x:row r="1497">
      <x:c r="A1497" s="654"/>
      <x:c r="B1497" s="652"/>
      <x:c r="C1497" s="652"/>
      <x:c r="D1497" s="652"/>
      <x:c r="E1497" s="652"/>
      <x:c r="F1497" s="652"/>
      <x:c r="G1497" s="652"/>
      <x:c r="H1497" s="652"/>
    </x:row>
    <x:row r="1498">
      <x:c r="A1498" s="654"/>
      <x:c r="B1498" s="652"/>
      <x:c r="C1498" s="652"/>
      <x:c r="D1498" s="652"/>
      <x:c r="E1498" s="652"/>
      <x:c r="F1498" s="652"/>
      <x:c r="G1498" s="652"/>
      <x:c r="H1498" s="652"/>
    </x:row>
    <x:row r="1499">
      <x:c r="A1499" s="654"/>
      <x:c r="B1499" s="652"/>
      <x:c r="C1499" s="652"/>
      <x:c r="D1499" s="652"/>
      <x:c r="E1499" s="652"/>
      <x:c r="F1499" s="652"/>
      <x:c r="G1499" s="652"/>
      <x:c r="H1499" s="652"/>
    </x:row>
    <x:row r="1500">
      <x:c r="A1500" s="654"/>
      <x:c r="B1500" s="652"/>
      <x:c r="C1500" s="652"/>
      <x:c r="D1500" s="652"/>
      <x:c r="E1500" s="652"/>
      <x:c r="F1500" s="652"/>
      <x:c r="G1500" s="652"/>
      <x:c r="H1500" s="652"/>
    </x:row>
    <x:row r="1501">
      <x:c r="A1501" s="654"/>
      <x:c r="B1501" s="652"/>
      <x:c r="C1501" s="652"/>
      <x:c r="D1501" s="652"/>
      <x:c r="E1501" s="652"/>
      <x:c r="F1501" s="652"/>
      <x:c r="G1501" s="652"/>
      <x:c r="H1501" s="652"/>
    </x:row>
    <x:row r="1502">
      <x:c r="A1502" s="654"/>
      <x:c r="B1502" s="652"/>
      <x:c r="C1502" s="652"/>
      <x:c r="D1502" s="652"/>
      <x:c r="E1502" s="652"/>
      <x:c r="F1502" s="652"/>
      <x:c r="G1502" s="652"/>
      <x:c r="H1502" s="652"/>
    </x:row>
    <x:row r="1503">
      <x:c r="A1503" s="654"/>
      <x:c r="B1503" s="652"/>
      <x:c r="C1503" s="652"/>
      <x:c r="D1503" s="652"/>
      <x:c r="E1503" s="652"/>
      <x:c r="F1503" s="652"/>
      <x:c r="G1503" s="652"/>
      <x:c r="H1503" s="652"/>
    </x:row>
    <x:row r="1504">
      <x:c r="A1504" s="654"/>
      <x:c r="B1504" s="652"/>
      <x:c r="C1504" s="652"/>
      <x:c r="D1504" s="652"/>
      <x:c r="E1504" s="652"/>
      <x:c r="F1504" s="652"/>
      <x:c r="G1504" s="652"/>
      <x:c r="H1504" s="652"/>
    </x:row>
    <x:row r="1505">
      <x:c r="A1505" s="654"/>
      <x:c r="B1505" s="652"/>
      <x:c r="C1505" s="652"/>
      <x:c r="D1505" s="652"/>
      <x:c r="E1505" s="652"/>
      <x:c r="F1505" s="652"/>
      <x:c r="G1505" s="652"/>
      <x:c r="H1505" s="652"/>
    </x:row>
    <x:row r="1506">
      <x:c r="A1506" s="654"/>
      <x:c r="B1506" s="652"/>
      <x:c r="C1506" s="652"/>
      <x:c r="D1506" s="652"/>
      <x:c r="E1506" s="652"/>
      <x:c r="F1506" s="652"/>
      <x:c r="G1506" s="652"/>
      <x:c r="H1506" s="652"/>
    </x:row>
    <x:row r="1507">
      <x:c r="A1507" s="654"/>
      <x:c r="B1507" s="652"/>
      <x:c r="C1507" s="652"/>
      <x:c r="D1507" s="652"/>
      <x:c r="E1507" s="652"/>
      <x:c r="F1507" s="652"/>
      <x:c r="G1507" s="652"/>
      <x:c r="H1507" s="652"/>
    </x:row>
    <x:row r="1508">
      <x:c r="A1508" s="654"/>
      <x:c r="B1508" s="652"/>
      <x:c r="C1508" s="652"/>
      <x:c r="D1508" s="652"/>
      <x:c r="E1508" s="652"/>
      <x:c r="F1508" s="652"/>
      <x:c r="G1508" s="652"/>
      <x:c r="H1508" s="652"/>
    </x:row>
    <x:row r="1509">
      <x:c r="A1509" s="654"/>
      <x:c r="B1509" s="652"/>
      <x:c r="C1509" s="652"/>
      <x:c r="D1509" s="652"/>
      <x:c r="E1509" s="652"/>
      <x:c r="F1509" s="652"/>
      <x:c r="G1509" s="652"/>
      <x:c r="H1509" s="652"/>
    </x:row>
    <x:row r="1510">
      <x:c r="A1510" s="654"/>
      <x:c r="B1510" s="652"/>
      <x:c r="C1510" s="652"/>
      <x:c r="D1510" s="652"/>
      <x:c r="E1510" s="652"/>
      <x:c r="F1510" s="652"/>
      <x:c r="G1510" s="652"/>
      <x:c r="H1510" s="652"/>
    </x:row>
    <x:row r="1511">
      <x:c r="A1511" s="654"/>
      <x:c r="B1511" s="652"/>
      <x:c r="C1511" s="652"/>
      <x:c r="D1511" s="652"/>
      <x:c r="E1511" s="652"/>
      <x:c r="F1511" s="652"/>
      <x:c r="G1511" s="652"/>
      <x:c r="H1511" s="652"/>
    </x:row>
    <x:row r="1512">
      <x:c r="A1512" s="654"/>
      <x:c r="B1512" s="652"/>
      <x:c r="C1512" s="652"/>
      <x:c r="D1512" s="652"/>
      <x:c r="E1512" s="652"/>
      <x:c r="F1512" s="652"/>
      <x:c r="G1512" s="652"/>
      <x:c r="H1512" s="652"/>
    </x:row>
    <x:row r="1513">
      <x:c r="A1513" s="654"/>
      <x:c r="B1513" s="652"/>
      <x:c r="C1513" s="652"/>
      <x:c r="D1513" s="652"/>
      <x:c r="E1513" s="652"/>
      <x:c r="F1513" s="652"/>
      <x:c r="G1513" s="652"/>
      <x:c r="H1513" s="652"/>
    </x:row>
    <x:row r="1514">
      <x:c r="A1514" s="654"/>
      <x:c r="B1514" s="652"/>
      <x:c r="C1514" s="652"/>
      <x:c r="D1514" s="652"/>
      <x:c r="E1514" s="652"/>
      <x:c r="F1514" s="652"/>
      <x:c r="G1514" s="652"/>
      <x:c r="H1514" s="652"/>
    </x:row>
    <x:row r="1515">
      <x:c r="A1515" s="654"/>
      <x:c r="B1515" s="652"/>
      <x:c r="C1515" s="652"/>
      <x:c r="D1515" s="652"/>
      <x:c r="E1515" s="652"/>
      <x:c r="F1515" s="652"/>
      <x:c r="G1515" s="652"/>
      <x:c r="H1515" s="652"/>
    </x:row>
    <x:row r="1516">
      <x:c r="A1516" s="654"/>
      <x:c r="B1516" s="652"/>
      <x:c r="C1516" s="652"/>
      <x:c r="D1516" s="652"/>
      <x:c r="E1516" s="652"/>
      <x:c r="F1516" s="652"/>
      <x:c r="G1516" s="652"/>
      <x:c r="H1516" s="652"/>
    </x:row>
    <x:row r="1517">
      <x:c r="A1517" s="654"/>
      <x:c r="B1517" s="652"/>
      <x:c r="C1517" s="652"/>
      <x:c r="D1517" s="652"/>
      <x:c r="E1517" s="652"/>
      <x:c r="F1517" s="652"/>
      <x:c r="G1517" s="652"/>
      <x:c r="H1517" s="652"/>
    </x:row>
    <x:row r="1518">
      <x:c r="A1518" s="654"/>
      <x:c r="B1518" s="652"/>
      <x:c r="C1518" s="652"/>
      <x:c r="D1518" s="652"/>
      <x:c r="E1518" s="652"/>
      <x:c r="F1518" s="652"/>
      <x:c r="G1518" s="652"/>
      <x:c r="H1518" s="652"/>
    </x:row>
    <x:row r="1519">
      <x:c r="A1519" s="654"/>
      <x:c r="B1519" s="652"/>
      <x:c r="C1519" s="652"/>
      <x:c r="D1519" s="652"/>
      <x:c r="E1519" s="652"/>
      <x:c r="F1519" s="652"/>
      <x:c r="G1519" s="652"/>
      <x:c r="H1519" s="652"/>
    </x:row>
    <x:row r="1520">
      <x:c r="A1520" s="654"/>
      <x:c r="B1520" s="652"/>
      <x:c r="C1520" s="652"/>
      <x:c r="D1520" s="652"/>
      <x:c r="E1520" s="652"/>
      <x:c r="F1520" s="652"/>
      <x:c r="G1520" s="652"/>
      <x:c r="H1520" s="652"/>
    </x:row>
    <x:row r="1521">
      <x:c r="A1521" s="654"/>
      <x:c r="B1521" s="652"/>
      <x:c r="C1521" s="652"/>
      <x:c r="D1521" s="652"/>
      <x:c r="E1521" s="652"/>
      <x:c r="F1521" s="652"/>
      <x:c r="G1521" s="652"/>
      <x:c r="H1521" s="652"/>
    </x:row>
    <x:row r="1522">
      <x:c r="A1522" s="654"/>
      <x:c r="B1522" s="652"/>
      <x:c r="C1522" s="652"/>
      <x:c r="D1522" s="652"/>
      <x:c r="E1522" s="652"/>
      <x:c r="F1522" s="652"/>
      <x:c r="G1522" s="652"/>
      <x:c r="H1522" s="652"/>
    </x:row>
    <x:row r="1523">
      <x:c r="A1523" s="654"/>
      <x:c r="B1523" s="652"/>
      <x:c r="C1523" s="652"/>
      <x:c r="D1523" s="652"/>
      <x:c r="E1523" s="652"/>
      <x:c r="F1523" s="652"/>
      <x:c r="G1523" s="652"/>
      <x:c r="H1523" s="652"/>
    </x:row>
    <x:row r="1524">
      <x:c r="A1524" s="654"/>
      <x:c r="B1524" s="652"/>
      <x:c r="C1524" s="652"/>
      <x:c r="D1524" s="652"/>
      <x:c r="E1524" s="652"/>
      <x:c r="F1524" s="652"/>
      <x:c r="G1524" s="652"/>
      <x:c r="H1524" s="652"/>
    </x:row>
    <x:row r="1525">
      <x:c r="A1525" s="654"/>
      <x:c r="B1525" s="652"/>
      <x:c r="C1525" s="652"/>
      <x:c r="D1525" s="652"/>
      <x:c r="E1525" s="652"/>
      <x:c r="F1525" s="652"/>
      <x:c r="G1525" s="652"/>
      <x:c r="H1525" s="652"/>
    </x:row>
    <x:row r="1526">
      <x:c r="A1526" s="654"/>
      <x:c r="B1526" s="652"/>
      <x:c r="C1526" s="652"/>
      <x:c r="D1526" s="652"/>
      <x:c r="E1526" s="652"/>
      <x:c r="F1526" s="652"/>
      <x:c r="G1526" s="652"/>
      <x:c r="H1526" s="652"/>
    </x:row>
    <x:row r="1527">
      <x:c r="A1527" s="654"/>
      <x:c r="B1527" s="652"/>
      <x:c r="C1527" s="652"/>
      <x:c r="D1527" s="652"/>
      <x:c r="E1527" s="652"/>
      <x:c r="F1527" s="652"/>
      <x:c r="G1527" s="652"/>
      <x:c r="H1527" s="652"/>
    </x:row>
    <x:row r="1528">
      <x:c r="A1528" s="654"/>
      <x:c r="B1528" s="652"/>
      <x:c r="C1528" s="652"/>
      <x:c r="D1528" s="652"/>
      <x:c r="E1528" s="652"/>
      <x:c r="F1528" s="652"/>
      <x:c r="G1528" s="652"/>
      <x:c r="H1528" s="652"/>
    </x:row>
    <x:row r="1529">
      <x:c r="A1529" s="654"/>
      <x:c r="B1529" s="652"/>
      <x:c r="C1529" s="652"/>
      <x:c r="D1529" s="652"/>
      <x:c r="E1529" s="652"/>
      <x:c r="F1529" s="652"/>
      <x:c r="G1529" s="652"/>
      <x:c r="H1529" s="652"/>
    </x:row>
    <x:row r="1530">
      <x:c r="A1530" s="654"/>
      <x:c r="B1530" s="652"/>
      <x:c r="C1530" s="652"/>
      <x:c r="D1530" s="652"/>
      <x:c r="E1530" s="652"/>
      <x:c r="F1530" s="652"/>
      <x:c r="G1530" s="652"/>
      <x:c r="H1530" s="652"/>
    </x:row>
    <x:row r="1531">
      <x:c r="A1531" s="654"/>
      <x:c r="B1531" s="652"/>
      <x:c r="C1531" s="652"/>
      <x:c r="D1531" s="652"/>
      <x:c r="E1531" s="652"/>
      <x:c r="F1531" s="652"/>
      <x:c r="G1531" s="652"/>
      <x:c r="H1531" s="652"/>
    </x:row>
    <x:row r="1532">
      <x:c r="A1532" s="654"/>
      <x:c r="B1532" s="652"/>
      <x:c r="C1532" s="652"/>
      <x:c r="D1532" s="652"/>
      <x:c r="E1532" s="652"/>
      <x:c r="F1532" s="652"/>
      <x:c r="G1532" s="652"/>
      <x:c r="H1532" s="652"/>
    </x:row>
    <x:row r="1533">
      <x:c r="A1533" s="654"/>
      <x:c r="B1533" s="652"/>
      <x:c r="C1533" s="652"/>
      <x:c r="D1533" s="652"/>
      <x:c r="E1533" s="652"/>
      <x:c r="F1533" s="652"/>
      <x:c r="G1533" s="652"/>
      <x:c r="H1533" s="652"/>
    </x:row>
    <x:row r="1534">
      <x:c r="A1534" s="654"/>
      <x:c r="B1534" s="652"/>
      <x:c r="C1534" s="652"/>
      <x:c r="D1534" s="652"/>
      <x:c r="E1534" s="652"/>
      <x:c r="F1534" s="652"/>
      <x:c r="G1534" s="652"/>
      <x:c r="H1534" s="652"/>
    </x:row>
    <x:row r="1535">
      <x:c r="A1535" s="654"/>
      <x:c r="B1535" s="652"/>
      <x:c r="C1535" s="652"/>
      <x:c r="D1535" s="652"/>
      <x:c r="E1535" s="652"/>
      <x:c r="F1535" s="652"/>
      <x:c r="G1535" s="652"/>
      <x:c r="H1535" s="652"/>
    </x:row>
    <x:row r="1536">
      <x:c r="A1536" s="654"/>
      <x:c r="B1536" s="652"/>
      <x:c r="C1536" s="652"/>
      <x:c r="D1536" s="652"/>
      <x:c r="E1536" s="652"/>
      <x:c r="F1536" s="652"/>
      <x:c r="G1536" s="652"/>
      <x:c r="H1536" s="652"/>
    </x:row>
    <x:row r="1537">
      <x:c r="A1537" s="654"/>
      <x:c r="B1537" s="652"/>
      <x:c r="C1537" s="652"/>
      <x:c r="D1537" s="652"/>
      <x:c r="E1537" s="652"/>
      <x:c r="F1537" s="652"/>
      <x:c r="G1537" s="652"/>
      <x:c r="H1537" s="652"/>
    </x:row>
    <x:row r="1538">
      <x:c r="A1538" s="654"/>
      <x:c r="B1538" s="652"/>
      <x:c r="C1538" s="652"/>
      <x:c r="D1538" s="652"/>
      <x:c r="E1538" s="652"/>
      <x:c r="F1538" s="652"/>
      <x:c r="G1538" s="652"/>
      <x:c r="H1538" s="652"/>
    </x:row>
    <x:row r="1539">
      <x:c r="A1539" s="654"/>
      <x:c r="B1539" s="652"/>
      <x:c r="C1539" s="652"/>
      <x:c r="D1539" s="652"/>
      <x:c r="E1539" s="652"/>
      <x:c r="F1539" s="652"/>
      <x:c r="G1539" s="652"/>
      <x:c r="H1539" s="652"/>
    </x:row>
    <x:row r="1540">
      <x:c r="A1540" s="654"/>
      <x:c r="B1540" s="652"/>
      <x:c r="C1540" s="652"/>
      <x:c r="D1540" s="652"/>
      <x:c r="E1540" s="652"/>
      <x:c r="F1540" s="652"/>
      <x:c r="G1540" s="652"/>
      <x:c r="H1540" s="652"/>
    </x:row>
    <x:row r="1541">
      <x:c r="A1541" s="654"/>
      <x:c r="B1541" s="652"/>
      <x:c r="C1541" s="652"/>
      <x:c r="D1541" s="652"/>
      <x:c r="E1541" s="652"/>
      <x:c r="F1541" s="652"/>
      <x:c r="G1541" s="652"/>
      <x:c r="H1541" s="652"/>
    </x:row>
    <x:row r="1542">
      <x:c r="A1542" s="654"/>
      <x:c r="B1542" s="652"/>
      <x:c r="C1542" s="652"/>
      <x:c r="D1542" s="652"/>
      <x:c r="E1542" s="652"/>
      <x:c r="F1542" s="652"/>
      <x:c r="G1542" s="652"/>
      <x:c r="H1542" s="652"/>
    </x:row>
    <x:row r="1543">
      <x:c r="A1543" s="654"/>
      <x:c r="B1543" s="652"/>
      <x:c r="C1543" s="652"/>
      <x:c r="D1543" s="652"/>
      <x:c r="E1543" s="652"/>
      <x:c r="F1543" s="652"/>
      <x:c r="G1543" s="652"/>
      <x:c r="H1543" s="652"/>
    </x:row>
    <x:row r="1544">
      <x:c r="A1544" s="654"/>
      <x:c r="B1544" s="652"/>
      <x:c r="C1544" s="652"/>
      <x:c r="D1544" s="652"/>
      <x:c r="E1544" s="652"/>
      <x:c r="F1544" s="652"/>
      <x:c r="G1544" s="652"/>
      <x:c r="H1544" s="652"/>
    </x:row>
    <x:row r="1545">
      <x:c r="A1545" s="654"/>
      <x:c r="B1545" s="652"/>
      <x:c r="C1545" s="652"/>
      <x:c r="D1545" s="652"/>
      <x:c r="E1545" s="652"/>
      <x:c r="F1545" s="652"/>
      <x:c r="G1545" s="652"/>
      <x:c r="H1545" s="652"/>
    </x:row>
    <x:row r="1546">
      <x:c r="A1546" s="654"/>
      <x:c r="B1546" s="652"/>
      <x:c r="C1546" s="652"/>
      <x:c r="D1546" s="652"/>
      <x:c r="E1546" s="652"/>
      <x:c r="F1546" s="652"/>
      <x:c r="G1546" s="652"/>
      <x:c r="H1546" s="652"/>
    </x:row>
    <x:row r="1547">
      <x:c r="A1547" s="654"/>
      <x:c r="B1547" s="652"/>
      <x:c r="C1547" s="652"/>
      <x:c r="D1547" s="652"/>
      <x:c r="E1547" s="652"/>
      <x:c r="F1547" s="652"/>
      <x:c r="G1547" s="652"/>
      <x:c r="H1547" s="652"/>
    </x:row>
    <x:row r="1548">
      <x:c r="A1548" s="654"/>
      <x:c r="B1548" s="652"/>
      <x:c r="C1548" s="652"/>
      <x:c r="D1548" s="652"/>
      <x:c r="E1548" s="652"/>
      <x:c r="F1548" s="652"/>
      <x:c r="G1548" s="652"/>
      <x:c r="H1548" s="652"/>
    </x:row>
    <x:row r="1549">
      <x:c r="A1549" s="654"/>
      <x:c r="B1549" s="652"/>
      <x:c r="C1549" s="652"/>
      <x:c r="D1549" s="652"/>
      <x:c r="E1549" s="652"/>
      <x:c r="F1549" s="652"/>
      <x:c r="G1549" s="652"/>
      <x:c r="H1549" s="652"/>
    </x:row>
    <x:row r="1550">
      <x:c r="A1550" s="654"/>
      <x:c r="B1550" s="652"/>
      <x:c r="C1550" s="652"/>
      <x:c r="D1550" s="652"/>
      <x:c r="E1550" s="652"/>
      <x:c r="F1550" s="652"/>
      <x:c r="G1550" s="652"/>
      <x:c r="H1550" s="652"/>
    </x:row>
    <x:row r="1551">
      <x:c r="A1551" s="654"/>
      <x:c r="B1551" s="652"/>
      <x:c r="C1551" s="652"/>
      <x:c r="D1551" s="652"/>
      <x:c r="E1551" s="652"/>
      <x:c r="F1551" s="652"/>
      <x:c r="G1551" s="652"/>
      <x:c r="H1551" s="652"/>
    </x:row>
    <x:row r="1552">
      <x:c r="A1552" s="654"/>
      <x:c r="B1552" s="652"/>
      <x:c r="C1552" s="652"/>
      <x:c r="D1552" s="652"/>
      <x:c r="E1552" s="652"/>
      <x:c r="F1552" s="652"/>
      <x:c r="G1552" s="652"/>
      <x:c r="H1552" s="652"/>
    </x:row>
    <x:row r="1553">
      <x:c r="A1553" s="654"/>
      <x:c r="B1553" s="652"/>
      <x:c r="C1553" s="652"/>
      <x:c r="D1553" s="652"/>
      <x:c r="E1553" s="652"/>
      <x:c r="F1553" s="652"/>
      <x:c r="G1553" s="652"/>
      <x:c r="H1553" s="652"/>
    </x:row>
    <x:row r="1554">
      <x:c r="A1554" s="654"/>
      <x:c r="B1554" s="652"/>
      <x:c r="C1554" s="652"/>
      <x:c r="D1554" s="652"/>
      <x:c r="E1554" s="652"/>
      <x:c r="F1554" s="652"/>
      <x:c r="G1554" s="652"/>
      <x:c r="H1554" s="652"/>
    </x:row>
    <x:row r="1555">
      <x:c r="A1555" s="654"/>
      <x:c r="B1555" s="652"/>
      <x:c r="C1555" s="652"/>
      <x:c r="D1555" s="652"/>
      <x:c r="E1555" s="652"/>
      <x:c r="F1555" s="652"/>
      <x:c r="G1555" s="652"/>
      <x:c r="H1555" s="652"/>
    </x:row>
    <x:row r="1556">
      <x:c r="A1556" s="654"/>
      <x:c r="B1556" s="652"/>
      <x:c r="C1556" s="652"/>
      <x:c r="D1556" s="652"/>
      <x:c r="E1556" s="652"/>
      <x:c r="F1556" s="652"/>
      <x:c r="G1556" s="652"/>
      <x:c r="H1556" s="652"/>
    </x:row>
    <x:row r="1557">
      <x:c r="A1557" s="654"/>
      <x:c r="B1557" s="652"/>
      <x:c r="C1557" s="652"/>
      <x:c r="D1557" s="652"/>
      <x:c r="E1557" s="652"/>
      <x:c r="F1557" s="652"/>
      <x:c r="G1557" s="652"/>
      <x:c r="H1557" s="652"/>
    </x:row>
    <x:row r="1558">
      <x:c r="A1558" s="654"/>
      <x:c r="B1558" s="652"/>
      <x:c r="C1558" s="652"/>
      <x:c r="D1558" s="652"/>
      <x:c r="E1558" s="652"/>
      <x:c r="F1558" s="652"/>
      <x:c r="G1558" s="652"/>
      <x:c r="H1558" s="652"/>
    </x:row>
    <x:row r="1559">
      <x:c r="A1559" s="654"/>
      <x:c r="B1559" s="652"/>
      <x:c r="C1559" s="652"/>
      <x:c r="D1559" s="652"/>
      <x:c r="E1559" s="652"/>
      <x:c r="F1559" s="652"/>
      <x:c r="G1559" s="652"/>
      <x:c r="H1559" s="652"/>
    </x:row>
    <x:row r="1560">
      <x:c r="A1560" s="654"/>
      <x:c r="B1560" s="652"/>
      <x:c r="C1560" s="652"/>
      <x:c r="D1560" s="652"/>
      <x:c r="E1560" s="652"/>
      <x:c r="F1560" s="652"/>
      <x:c r="G1560" s="652"/>
      <x:c r="H1560" s="652"/>
    </x:row>
    <x:row r="1561">
      <x:c r="A1561" s="654"/>
      <x:c r="B1561" s="652"/>
      <x:c r="C1561" s="652"/>
      <x:c r="D1561" s="652"/>
      <x:c r="E1561" s="652"/>
      <x:c r="F1561" s="652"/>
      <x:c r="G1561" s="652"/>
      <x:c r="H1561" s="652"/>
    </x:row>
    <x:row r="1562">
      <x:c r="A1562" s="654"/>
      <x:c r="B1562" s="652"/>
      <x:c r="C1562" s="652"/>
      <x:c r="D1562" s="652"/>
      <x:c r="E1562" s="652"/>
      <x:c r="F1562" s="652"/>
      <x:c r="G1562" s="652"/>
      <x:c r="H1562" s="652"/>
    </x:row>
    <x:row r="1563">
      <x:c r="A1563" s="654"/>
      <x:c r="B1563" s="652"/>
      <x:c r="C1563" s="652"/>
      <x:c r="D1563" s="652"/>
      <x:c r="E1563" s="652"/>
      <x:c r="F1563" s="652"/>
      <x:c r="G1563" s="652"/>
      <x:c r="H1563" s="652"/>
    </x:row>
    <x:row r="1564">
      <x:c r="A1564" s="654"/>
      <x:c r="B1564" s="652"/>
      <x:c r="C1564" s="652"/>
      <x:c r="D1564" s="652"/>
      <x:c r="E1564" s="652"/>
      <x:c r="F1564" s="652"/>
      <x:c r="G1564" s="652"/>
      <x:c r="H1564" s="652"/>
    </x:row>
    <x:row r="1565">
      <x:c r="A1565" s="654"/>
      <x:c r="B1565" s="652"/>
      <x:c r="C1565" s="652"/>
      <x:c r="D1565" s="652"/>
      <x:c r="E1565" s="652"/>
      <x:c r="F1565" s="652"/>
      <x:c r="G1565" s="652"/>
      <x:c r="H1565" s="652"/>
    </x:row>
    <x:row r="1566">
      <x:c r="A1566" s="654"/>
      <x:c r="B1566" s="652"/>
      <x:c r="C1566" s="652"/>
      <x:c r="D1566" s="652"/>
      <x:c r="E1566" s="652"/>
      <x:c r="F1566" s="652"/>
      <x:c r="G1566" s="652"/>
      <x:c r="H1566" s="652"/>
    </x:row>
    <x:row r="1567">
      <x:c r="A1567" s="654"/>
      <x:c r="B1567" s="652"/>
      <x:c r="C1567" s="652"/>
      <x:c r="D1567" s="652"/>
      <x:c r="E1567" s="652"/>
      <x:c r="F1567" s="652"/>
      <x:c r="G1567" s="652"/>
      <x:c r="H1567" s="652"/>
    </x:row>
    <x:row r="1568">
      <x:c r="A1568" s="654"/>
      <x:c r="B1568" s="652"/>
      <x:c r="C1568" s="652"/>
      <x:c r="D1568" s="652"/>
      <x:c r="E1568" s="652"/>
      <x:c r="F1568" s="652"/>
      <x:c r="G1568" s="652"/>
      <x:c r="H1568" s="652"/>
    </x:row>
    <x:row r="1569">
      <x:c r="A1569" s="654"/>
      <x:c r="B1569" s="652"/>
      <x:c r="C1569" s="652"/>
      <x:c r="D1569" s="652"/>
      <x:c r="E1569" s="652"/>
      <x:c r="F1569" s="652"/>
      <x:c r="G1569" s="652"/>
      <x:c r="H1569" s="652"/>
    </x:row>
    <x:row r="1570">
      <x:c r="A1570" s="654"/>
      <x:c r="B1570" s="652"/>
      <x:c r="C1570" s="652"/>
      <x:c r="D1570" s="652"/>
      <x:c r="E1570" s="652"/>
      <x:c r="F1570" s="652"/>
      <x:c r="G1570" s="652"/>
      <x:c r="H1570" s="652"/>
    </x:row>
    <x:row r="1571">
      <x:c r="A1571" s="654"/>
      <x:c r="B1571" s="652"/>
      <x:c r="C1571" s="652"/>
      <x:c r="D1571" s="652"/>
      <x:c r="E1571" s="652"/>
      <x:c r="F1571" s="652"/>
      <x:c r="G1571" s="652"/>
      <x:c r="H1571" s="652"/>
    </x:row>
    <x:row r="1572">
      <x:c r="A1572" s="654"/>
      <x:c r="B1572" s="652"/>
      <x:c r="C1572" s="652"/>
      <x:c r="D1572" s="652"/>
      <x:c r="E1572" s="652"/>
      <x:c r="F1572" s="652"/>
      <x:c r="G1572" s="652"/>
      <x:c r="H1572" s="652"/>
    </x:row>
    <x:row r="1573">
      <x:c r="A1573" s="654"/>
      <x:c r="B1573" s="652"/>
      <x:c r="C1573" s="652"/>
      <x:c r="D1573" s="652"/>
      <x:c r="E1573" s="652"/>
      <x:c r="F1573" s="652"/>
      <x:c r="G1573" s="652"/>
      <x:c r="H1573" s="652"/>
    </x:row>
    <x:row r="1574">
      <x:c r="A1574" s="654"/>
      <x:c r="B1574" s="652"/>
      <x:c r="C1574" s="652"/>
      <x:c r="D1574" s="652"/>
      <x:c r="E1574" s="652"/>
      <x:c r="F1574" s="652"/>
      <x:c r="G1574" s="652"/>
      <x:c r="H1574" s="652"/>
    </x:row>
    <x:row r="1575">
      <x:c r="A1575" s="654"/>
      <x:c r="B1575" s="652"/>
      <x:c r="C1575" s="652"/>
      <x:c r="D1575" s="652"/>
      <x:c r="E1575" s="652"/>
      <x:c r="F1575" s="652"/>
      <x:c r="G1575" s="652"/>
      <x:c r="H1575" s="652"/>
    </x:row>
    <x:row r="1576">
      <x:c r="A1576" s="654"/>
      <x:c r="B1576" s="652"/>
      <x:c r="C1576" s="652"/>
      <x:c r="D1576" s="652"/>
      <x:c r="E1576" s="652"/>
      <x:c r="F1576" s="652"/>
      <x:c r="G1576" s="652"/>
      <x:c r="H1576" s="652"/>
    </x:row>
    <x:row r="1577">
      <x:c r="A1577" s="654"/>
      <x:c r="B1577" s="652"/>
      <x:c r="C1577" s="652"/>
      <x:c r="D1577" s="652"/>
      <x:c r="E1577" s="652"/>
      <x:c r="F1577" s="652"/>
      <x:c r="G1577" s="652"/>
      <x:c r="H1577" s="652"/>
    </x:row>
    <x:row r="1578">
      <x:c r="A1578" s="654"/>
      <x:c r="B1578" s="652"/>
      <x:c r="C1578" s="652"/>
      <x:c r="D1578" s="652"/>
      <x:c r="E1578" s="652"/>
      <x:c r="F1578" s="652"/>
      <x:c r="G1578" s="652"/>
      <x:c r="H1578" s="652"/>
    </x:row>
    <x:row r="1579">
      <x:c r="A1579" s="654"/>
      <x:c r="B1579" s="652"/>
      <x:c r="C1579" s="652"/>
      <x:c r="D1579" s="652"/>
      <x:c r="E1579" s="652"/>
      <x:c r="F1579" s="652"/>
      <x:c r="G1579" s="652"/>
      <x:c r="H1579" s="652"/>
    </x:row>
    <x:row r="1580">
      <x:c r="A1580" s="654"/>
      <x:c r="B1580" s="652"/>
      <x:c r="C1580" s="652"/>
      <x:c r="D1580" s="652"/>
      <x:c r="E1580" s="652"/>
      <x:c r="F1580" s="652"/>
      <x:c r="G1580" s="652"/>
      <x:c r="H1580" s="652"/>
    </x:row>
    <x:row r="1581">
      <x:c r="A1581" s="654"/>
      <x:c r="B1581" s="652"/>
      <x:c r="C1581" s="652"/>
      <x:c r="D1581" s="652"/>
      <x:c r="E1581" s="652"/>
      <x:c r="F1581" s="652"/>
      <x:c r="G1581" s="652"/>
      <x:c r="H1581" s="652"/>
    </x:row>
    <x:row r="1582">
      <x:c r="A1582" s="654"/>
      <x:c r="B1582" s="652"/>
      <x:c r="C1582" s="652"/>
      <x:c r="D1582" s="652"/>
      <x:c r="E1582" s="652"/>
      <x:c r="F1582" s="652"/>
      <x:c r="G1582" s="652"/>
      <x:c r="H1582" s="652"/>
    </x:row>
    <x:row r="1583">
      <x:c r="A1583" s="654"/>
      <x:c r="B1583" s="652"/>
      <x:c r="C1583" s="652"/>
      <x:c r="D1583" s="652"/>
      <x:c r="E1583" s="652"/>
      <x:c r="F1583" s="652"/>
      <x:c r="G1583" s="652"/>
      <x:c r="H1583" s="652"/>
    </x:row>
    <x:row r="1584">
      <x:c r="A1584" s="654"/>
      <x:c r="B1584" s="652"/>
      <x:c r="C1584" s="652"/>
      <x:c r="D1584" s="652"/>
      <x:c r="E1584" s="652"/>
      <x:c r="F1584" s="652"/>
      <x:c r="G1584" s="652"/>
      <x:c r="H1584" s="652"/>
    </x:row>
    <x:row r="1585">
      <x:c r="A1585" s="654"/>
      <x:c r="B1585" s="652"/>
      <x:c r="C1585" s="652"/>
      <x:c r="D1585" s="652"/>
      <x:c r="E1585" s="652"/>
      <x:c r="F1585" s="652"/>
      <x:c r="G1585" s="652"/>
      <x:c r="H1585" s="652"/>
    </x:row>
    <x:row r="1586">
      <x:c r="A1586" s="654"/>
      <x:c r="B1586" s="652"/>
      <x:c r="C1586" s="652"/>
      <x:c r="D1586" s="652"/>
      <x:c r="E1586" s="652"/>
      <x:c r="F1586" s="652"/>
      <x:c r="G1586" s="652"/>
      <x:c r="H1586" s="652"/>
    </x:row>
    <x:row r="1587">
      <x:c r="A1587" s="654"/>
      <x:c r="B1587" s="652"/>
      <x:c r="C1587" s="652"/>
      <x:c r="D1587" s="652"/>
      <x:c r="E1587" s="652"/>
      <x:c r="F1587" s="652"/>
      <x:c r="G1587" s="652"/>
      <x:c r="H1587" s="652"/>
    </x:row>
    <x:row r="1588">
      <x:c r="A1588" s="654"/>
      <x:c r="B1588" s="652"/>
      <x:c r="C1588" s="652"/>
      <x:c r="D1588" s="652"/>
      <x:c r="E1588" s="652"/>
      <x:c r="F1588" s="652"/>
      <x:c r="G1588" s="652"/>
      <x:c r="H1588" s="652"/>
    </x:row>
    <x:row r="1589">
      <x:c r="A1589" s="654"/>
      <x:c r="B1589" s="652"/>
      <x:c r="C1589" s="652"/>
      <x:c r="D1589" s="652"/>
      <x:c r="E1589" s="652"/>
      <x:c r="F1589" s="652"/>
      <x:c r="G1589" s="652"/>
      <x:c r="H1589" s="652"/>
    </x:row>
    <x:row r="1590">
      <x:c r="A1590" s="654"/>
      <x:c r="B1590" s="652"/>
      <x:c r="C1590" s="652"/>
      <x:c r="D1590" s="652"/>
      <x:c r="E1590" s="652"/>
      <x:c r="F1590" s="652"/>
      <x:c r="G1590" s="652"/>
      <x:c r="H1590" s="652"/>
    </x:row>
    <x:row r="1591">
      <x:c r="A1591" s="654"/>
      <x:c r="B1591" s="652"/>
      <x:c r="C1591" s="652"/>
      <x:c r="D1591" s="652"/>
      <x:c r="E1591" s="652"/>
      <x:c r="F1591" s="652"/>
      <x:c r="G1591" s="652"/>
      <x:c r="H1591" s="652"/>
    </x:row>
    <x:row r="1592">
      <x:c r="A1592" s="654"/>
      <x:c r="B1592" s="652"/>
      <x:c r="C1592" s="652"/>
      <x:c r="D1592" s="652"/>
      <x:c r="E1592" s="652"/>
      <x:c r="F1592" s="652"/>
      <x:c r="G1592" s="652"/>
      <x:c r="H1592" s="652"/>
    </x:row>
    <x:row r="1593">
      <x:c r="A1593" s="654"/>
      <x:c r="B1593" s="652"/>
      <x:c r="C1593" s="652"/>
      <x:c r="D1593" s="652"/>
      <x:c r="E1593" s="652"/>
      <x:c r="F1593" s="652"/>
      <x:c r="G1593" s="652"/>
      <x:c r="H1593" s="652"/>
    </x:row>
    <x:row r="1594">
      <x:c r="A1594" s="654"/>
      <x:c r="B1594" s="652"/>
      <x:c r="C1594" s="652"/>
      <x:c r="D1594" s="652"/>
      <x:c r="E1594" s="652"/>
      <x:c r="F1594" s="652"/>
      <x:c r="G1594" s="652"/>
      <x:c r="H1594" s="652"/>
    </x:row>
    <x:row r="1595">
      <x:c r="A1595" s="654"/>
      <x:c r="B1595" s="652"/>
      <x:c r="C1595" s="652"/>
      <x:c r="D1595" s="652"/>
      <x:c r="E1595" s="652"/>
      <x:c r="F1595" s="652"/>
      <x:c r="G1595" s="652"/>
      <x:c r="H1595" s="652"/>
    </x:row>
    <x:row r="1596">
      <x:c r="A1596" s="654"/>
      <x:c r="B1596" s="652"/>
      <x:c r="C1596" s="652"/>
      <x:c r="D1596" s="652"/>
      <x:c r="E1596" s="652"/>
      <x:c r="F1596" s="652"/>
      <x:c r="G1596" s="652"/>
      <x:c r="H1596" s="652"/>
    </x:row>
    <x:row r="1597">
      <x:c r="A1597" s="654"/>
      <x:c r="B1597" s="652"/>
      <x:c r="C1597" s="652"/>
      <x:c r="D1597" s="652"/>
      <x:c r="E1597" s="652"/>
      <x:c r="F1597" s="652"/>
      <x:c r="G1597" s="652"/>
      <x:c r="H1597" s="652"/>
    </x:row>
    <x:row r="1598">
      <x:c r="A1598" s="654"/>
      <x:c r="B1598" s="652"/>
      <x:c r="C1598" s="652"/>
      <x:c r="D1598" s="652"/>
      <x:c r="E1598" s="652"/>
      <x:c r="F1598" s="652"/>
      <x:c r="G1598" s="652"/>
      <x:c r="H1598" s="652"/>
    </x:row>
    <x:row r="1599">
      <x:c r="A1599" s="654"/>
      <x:c r="B1599" s="652"/>
      <x:c r="C1599" s="652"/>
      <x:c r="D1599" s="652"/>
      <x:c r="E1599" s="652"/>
      <x:c r="F1599" s="652"/>
      <x:c r="G1599" s="652"/>
      <x:c r="H1599" s="652"/>
    </x:row>
    <x:row r="1600">
      <x:c r="A1600" s="654"/>
      <x:c r="B1600" s="652"/>
      <x:c r="C1600" s="652"/>
      <x:c r="D1600" s="652"/>
      <x:c r="E1600" s="652"/>
      <x:c r="F1600" s="652"/>
      <x:c r="G1600" s="652"/>
      <x:c r="H1600" s="652"/>
    </x:row>
    <x:row r="1601">
      <x:c r="A1601" s="654"/>
      <x:c r="B1601" s="652"/>
      <x:c r="C1601" s="652"/>
      <x:c r="D1601" s="652"/>
      <x:c r="E1601" s="652"/>
      <x:c r="F1601" s="652"/>
      <x:c r="G1601" s="652"/>
      <x:c r="H1601" s="652"/>
    </x:row>
    <x:row r="1602">
      <x:c r="A1602" s="654"/>
      <x:c r="B1602" s="652"/>
      <x:c r="C1602" s="652"/>
      <x:c r="D1602" s="652"/>
      <x:c r="E1602" s="652"/>
      <x:c r="F1602" s="652"/>
      <x:c r="G1602" s="652"/>
      <x:c r="H1602" s="652"/>
    </x:row>
    <x:row r="1603">
      <x:c r="A1603" s="654"/>
      <x:c r="B1603" s="652"/>
      <x:c r="C1603" s="652"/>
      <x:c r="D1603" s="652"/>
      <x:c r="E1603" s="652"/>
      <x:c r="F1603" s="652"/>
      <x:c r="G1603" s="652"/>
      <x:c r="H1603" s="652"/>
    </x:row>
    <x:row r="1604">
      <x:c r="A1604" s="654"/>
      <x:c r="B1604" s="652"/>
      <x:c r="C1604" s="652"/>
      <x:c r="D1604" s="652"/>
      <x:c r="E1604" s="652"/>
      <x:c r="F1604" s="652"/>
      <x:c r="G1604" s="652"/>
      <x:c r="H1604" s="652"/>
    </x:row>
    <x:row r="1605">
      <x:c r="A1605" s="654"/>
      <x:c r="B1605" s="652"/>
      <x:c r="C1605" s="652"/>
      <x:c r="D1605" s="652"/>
      <x:c r="E1605" s="652"/>
      <x:c r="F1605" s="652"/>
      <x:c r="G1605" s="652"/>
      <x:c r="H1605" s="652"/>
    </x:row>
    <x:row r="1606">
      <x:c r="A1606" s="654"/>
      <x:c r="B1606" s="652"/>
      <x:c r="C1606" s="652"/>
      <x:c r="D1606" s="652"/>
      <x:c r="E1606" s="652"/>
      <x:c r="F1606" s="652"/>
      <x:c r="G1606" s="652"/>
      <x:c r="H1606" s="652"/>
    </x:row>
    <x:row r="1607">
      <x:c r="A1607" s="654"/>
      <x:c r="B1607" s="652"/>
      <x:c r="C1607" s="652"/>
      <x:c r="D1607" s="652"/>
      <x:c r="E1607" s="652"/>
      <x:c r="F1607" s="652"/>
      <x:c r="G1607" s="652"/>
      <x:c r="H1607" s="652"/>
    </x:row>
    <x:row r="1608">
      <x:c r="A1608" s="654"/>
      <x:c r="B1608" s="652"/>
      <x:c r="C1608" s="652"/>
      <x:c r="D1608" s="652"/>
      <x:c r="E1608" s="652"/>
      <x:c r="F1608" s="652"/>
      <x:c r="G1608" s="652"/>
      <x:c r="H1608" s="652"/>
    </x:row>
    <x:row r="1609">
      <x:c r="A1609" s="654"/>
      <x:c r="B1609" s="652"/>
      <x:c r="C1609" s="652"/>
      <x:c r="D1609" s="652"/>
      <x:c r="E1609" s="652"/>
      <x:c r="F1609" s="652"/>
      <x:c r="G1609" s="652"/>
      <x:c r="H1609" s="652"/>
    </x:row>
    <x:row r="1610">
      <x:c r="A1610" s="654"/>
      <x:c r="B1610" s="652"/>
      <x:c r="C1610" s="652"/>
      <x:c r="D1610" s="652"/>
      <x:c r="E1610" s="652"/>
      <x:c r="F1610" s="652"/>
      <x:c r="G1610" s="652"/>
      <x:c r="H1610" s="652"/>
    </x:row>
    <x:row r="1611">
      <x:c r="A1611" s="654"/>
      <x:c r="B1611" s="652"/>
      <x:c r="C1611" s="652"/>
      <x:c r="D1611" s="652"/>
      <x:c r="E1611" s="652"/>
      <x:c r="F1611" s="652"/>
      <x:c r="G1611" s="652"/>
      <x:c r="H1611" s="652"/>
    </x:row>
    <x:row r="1612">
      <x:c r="A1612" s="654"/>
      <x:c r="B1612" s="652"/>
      <x:c r="C1612" s="652"/>
      <x:c r="D1612" s="652"/>
      <x:c r="E1612" s="652"/>
      <x:c r="F1612" s="652"/>
      <x:c r="G1612" s="652"/>
      <x:c r="H1612" s="652"/>
    </x:row>
    <x:row r="1613">
      <x:c r="A1613" s="654"/>
      <x:c r="B1613" s="652"/>
      <x:c r="C1613" s="652"/>
      <x:c r="D1613" s="652"/>
      <x:c r="E1613" s="652"/>
      <x:c r="F1613" s="652"/>
      <x:c r="G1613" s="652"/>
      <x:c r="H1613" s="652"/>
    </x:row>
    <x:row r="1614">
      <x:c r="A1614" s="654"/>
      <x:c r="B1614" s="652"/>
      <x:c r="C1614" s="652"/>
      <x:c r="D1614" s="652"/>
      <x:c r="E1614" s="652"/>
      <x:c r="F1614" s="652"/>
      <x:c r="G1614" s="652"/>
      <x:c r="H1614" s="652"/>
    </x:row>
    <x:row r="1615">
      <x:c r="A1615" s="654"/>
      <x:c r="B1615" s="652"/>
      <x:c r="C1615" s="652"/>
      <x:c r="D1615" s="652"/>
      <x:c r="E1615" s="652"/>
      <x:c r="F1615" s="652"/>
      <x:c r="G1615" s="652"/>
      <x:c r="H1615" s="652"/>
    </x:row>
    <x:row r="1616">
      <x:c r="A1616" s="654"/>
      <x:c r="B1616" s="652"/>
      <x:c r="C1616" s="652"/>
      <x:c r="D1616" s="652"/>
      <x:c r="E1616" s="652"/>
      <x:c r="F1616" s="652"/>
      <x:c r="G1616" s="652"/>
      <x:c r="H1616" s="652"/>
    </x:row>
    <x:row r="1617">
      <x:c r="A1617" s="654"/>
      <x:c r="B1617" s="652"/>
      <x:c r="C1617" s="652"/>
      <x:c r="D1617" s="652"/>
      <x:c r="E1617" s="652"/>
      <x:c r="F1617" s="652"/>
      <x:c r="G1617" s="652"/>
      <x:c r="H1617" s="652"/>
    </x:row>
    <x:row r="1618">
      <x:c r="A1618" s="654"/>
      <x:c r="B1618" s="652"/>
      <x:c r="C1618" s="652"/>
      <x:c r="D1618" s="652"/>
      <x:c r="E1618" s="652"/>
      <x:c r="F1618" s="652"/>
      <x:c r="G1618" s="652"/>
      <x:c r="H1618" s="652"/>
    </x:row>
    <x:row r="1619">
      <x:c r="A1619" s="654"/>
      <x:c r="B1619" s="652"/>
      <x:c r="C1619" s="652"/>
      <x:c r="D1619" s="652"/>
      <x:c r="E1619" s="652"/>
      <x:c r="F1619" s="652"/>
      <x:c r="G1619" s="652"/>
      <x:c r="H1619" s="652"/>
    </x:row>
    <x:row r="1620">
      <x:c r="A1620" s="654"/>
      <x:c r="B1620" s="652"/>
      <x:c r="C1620" s="652"/>
      <x:c r="D1620" s="652"/>
      <x:c r="E1620" s="652"/>
      <x:c r="F1620" s="652"/>
      <x:c r="G1620" s="652"/>
      <x:c r="H1620" s="652"/>
    </x:row>
    <x:row r="1621">
      <x:c r="A1621" s="654"/>
      <x:c r="B1621" s="652"/>
      <x:c r="C1621" s="652"/>
      <x:c r="D1621" s="652"/>
      <x:c r="E1621" s="652"/>
      <x:c r="F1621" s="652"/>
      <x:c r="G1621" s="652"/>
      <x:c r="H1621" s="652"/>
    </x:row>
    <x:row r="1622">
      <x:c r="A1622" s="654"/>
      <x:c r="B1622" s="652"/>
      <x:c r="C1622" s="652"/>
      <x:c r="D1622" s="652"/>
      <x:c r="E1622" s="652"/>
      <x:c r="F1622" s="652"/>
      <x:c r="G1622" s="652"/>
      <x:c r="H1622" s="652"/>
    </x:row>
    <x:row r="1623">
      <x:c r="A1623" s="654"/>
      <x:c r="B1623" s="652"/>
      <x:c r="C1623" s="652"/>
      <x:c r="D1623" s="652"/>
      <x:c r="E1623" s="652"/>
      <x:c r="F1623" s="652"/>
      <x:c r="G1623" s="652"/>
      <x:c r="H1623" s="652"/>
    </x:row>
    <x:row r="1624">
      <x:c r="A1624" s="654"/>
      <x:c r="B1624" s="652"/>
      <x:c r="C1624" s="652"/>
      <x:c r="D1624" s="652"/>
      <x:c r="E1624" s="652"/>
      <x:c r="F1624" s="652"/>
      <x:c r="G1624" s="652"/>
      <x:c r="H1624" s="652"/>
    </x:row>
    <x:row r="1625">
      <x:c r="A1625" s="654"/>
      <x:c r="B1625" s="652"/>
      <x:c r="C1625" s="652"/>
      <x:c r="D1625" s="652"/>
      <x:c r="E1625" s="652"/>
      <x:c r="F1625" s="652"/>
      <x:c r="G1625" s="652"/>
      <x:c r="H1625" s="652"/>
    </x:row>
    <x:row r="1626">
      <x:c r="A1626" s="654"/>
      <x:c r="B1626" s="652"/>
      <x:c r="C1626" s="652"/>
      <x:c r="D1626" s="652"/>
      <x:c r="E1626" s="652"/>
      <x:c r="F1626" s="652"/>
      <x:c r="G1626" s="652"/>
      <x:c r="H1626" s="652"/>
    </x:row>
    <x:row r="1627">
      <x:c r="A1627" s="654"/>
      <x:c r="B1627" s="652"/>
      <x:c r="C1627" s="652"/>
      <x:c r="D1627" s="652"/>
      <x:c r="E1627" s="652"/>
      <x:c r="F1627" s="652"/>
      <x:c r="G1627" s="652"/>
      <x:c r="H1627" s="652"/>
    </x:row>
    <x:row r="1628">
      <x:c r="A1628" s="654"/>
      <x:c r="B1628" s="652"/>
      <x:c r="C1628" s="652"/>
      <x:c r="D1628" s="652"/>
      <x:c r="E1628" s="652"/>
      <x:c r="F1628" s="652"/>
      <x:c r="G1628" s="652"/>
      <x:c r="H1628" s="652"/>
    </x:row>
    <x:row r="1629">
      <x:c r="A1629" s="654"/>
      <x:c r="B1629" s="652"/>
      <x:c r="C1629" s="652"/>
      <x:c r="D1629" s="652"/>
      <x:c r="E1629" s="652"/>
      <x:c r="F1629" s="652"/>
      <x:c r="G1629" s="652"/>
      <x:c r="H1629" s="652"/>
    </x:row>
    <x:row r="1630">
      <x:c r="A1630" s="654"/>
      <x:c r="B1630" s="652"/>
      <x:c r="C1630" s="652"/>
      <x:c r="D1630" s="652"/>
      <x:c r="E1630" s="652"/>
      <x:c r="F1630" s="652"/>
      <x:c r="G1630" s="652"/>
      <x:c r="H1630" s="652"/>
    </x:row>
    <x:row r="1631">
      <x:c r="A1631" s="654"/>
      <x:c r="B1631" s="652"/>
      <x:c r="C1631" s="652"/>
      <x:c r="D1631" s="652"/>
      <x:c r="E1631" s="652"/>
      <x:c r="F1631" s="652"/>
      <x:c r="G1631" s="652"/>
      <x:c r="H1631" s="652"/>
    </x:row>
    <x:row r="1632">
      <x:c r="A1632" s="654"/>
      <x:c r="B1632" s="652"/>
      <x:c r="C1632" s="652"/>
      <x:c r="D1632" s="652"/>
      <x:c r="E1632" s="652"/>
      <x:c r="F1632" s="652"/>
      <x:c r="G1632" s="652"/>
      <x:c r="H1632" s="652"/>
    </x:row>
    <x:row r="1633">
      <x:c r="A1633" s="654"/>
      <x:c r="B1633" s="652"/>
      <x:c r="C1633" s="652"/>
      <x:c r="D1633" s="652"/>
      <x:c r="E1633" s="652"/>
      <x:c r="F1633" s="652"/>
      <x:c r="G1633" s="652"/>
      <x:c r="H1633" s="652"/>
    </x:row>
    <x:row r="1634">
      <x:c r="A1634" s="654"/>
      <x:c r="B1634" s="652"/>
      <x:c r="C1634" s="652"/>
      <x:c r="D1634" s="652"/>
      <x:c r="E1634" s="652"/>
      <x:c r="F1634" s="652"/>
      <x:c r="G1634" s="652"/>
      <x:c r="H1634" s="652"/>
    </x:row>
    <x:row r="1635">
      <x:c r="A1635" s="654"/>
      <x:c r="B1635" s="652"/>
      <x:c r="C1635" s="652"/>
      <x:c r="D1635" s="652"/>
      <x:c r="E1635" s="652"/>
      <x:c r="F1635" s="652"/>
      <x:c r="G1635" s="652"/>
      <x:c r="H1635" s="652"/>
    </x:row>
    <x:row r="1636">
      <x:c r="A1636" s="654"/>
      <x:c r="B1636" s="652"/>
      <x:c r="C1636" s="652"/>
      <x:c r="D1636" s="652"/>
      <x:c r="E1636" s="652"/>
      <x:c r="F1636" s="652"/>
      <x:c r="G1636" s="652"/>
      <x:c r="H1636" s="652"/>
    </x:row>
    <x:row r="1637">
      <x:c r="A1637" s="654"/>
      <x:c r="B1637" s="652"/>
      <x:c r="C1637" s="652"/>
      <x:c r="D1637" s="652"/>
      <x:c r="E1637" s="652"/>
      <x:c r="F1637" s="652"/>
      <x:c r="G1637" s="652"/>
      <x:c r="H1637" s="652"/>
    </x:row>
    <x:row r="1638">
      <x:c r="A1638" s="654"/>
      <x:c r="B1638" s="652"/>
      <x:c r="C1638" s="652"/>
      <x:c r="D1638" s="652"/>
      <x:c r="E1638" s="652"/>
      <x:c r="F1638" s="652"/>
      <x:c r="G1638" s="652"/>
      <x:c r="H1638" s="652"/>
    </x:row>
    <x:row r="1639">
      <x:c r="A1639" s="654"/>
      <x:c r="B1639" s="652"/>
      <x:c r="C1639" s="652"/>
      <x:c r="D1639" s="652"/>
      <x:c r="E1639" s="652"/>
      <x:c r="F1639" s="652"/>
      <x:c r="G1639" s="652"/>
      <x:c r="H1639" s="652"/>
    </x:row>
    <x:row r="1640">
      <x:c r="A1640" s="654"/>
      <x:c r="B1640" s="652"/>
      <x:c r="C1640" s="652"/>
      <x:c r="D1640" s="652"/>
      <x:c r="E1640" s="652"/>
      <x:c r="F1640" s="652"/>
      <x:c r="G1640" s="652"/>
      <x:c r="H1640" s="652"/>
    </x:row>
    <x:row r="1641">
      <x:c r="A1641" s="654"/>
      <x:c r="B1641" s="652"/>
      <x:c r="C1641" s="652"/>
      <x:c r="D1641" s="652"/>
      <x:c r="E1641" s="652"/>
      <x:c r="F1641" s="652"/>
      <x:c r="G1641" s="652"/>
      <x:c r="H1641" s="652"/>
    </x:row>
    <x:row r="1642">
      <x:c r="A1642" s="654"/>
      <x:c r="B1642" s="652"/>
      <x:c r="C1642" s="652"/>
      <x:c r="D1642" s="652"/>
      <x:c r="E1642" s="652"/>
      <x:c r="F1642" s="652"/>
      <x:c r="G1642" s="652"/>
      <x:c r="H1642" s="652"/>
    </x:row>
    <x:row r="1643">
      <x:c r="A1643" s="654"/>
      <x:c r="B1643" s="652"/>
      <x:c r="C1643" s="652"/>
      <x:c r="D1643" s="652"/>
      <x:c r="E1643" s="652"/>
      <x:c r="F1643" s="652"/>
      <x:c r="G1643" s="652"/>
      <x:c r="H1643" s="652"/>
    </x:row>
    <x:row r="1644">
      <x:c r="A1644" s="654"/>
      <x:c r="B1644" s="652"/>
      <x:c r="C1644" s="652"/>
      <x:c r="D1644" s="652"/>
      <x:c r="E1644" s="652"/>
      <x:c r="F1644" s="652"/>
      <x:c r="G1644" s="652"/>
      <x:c r="H1644" s="652"/>
    </x:row>
    <x:row r="1645">
      <x:c r="A1645" s="654"/>
      <x:c r="B1645" s="652"/>
      <x:c r="C1645" s="652"/>
      <x:c r="D1645" s="652"/>
      <x:c r="E1645" s="652"/>
      <x:c r="F1645" s="652"/>
      <x:c r="G1645" s="652"/>
      <x:c r="H1645" s="652"/>
    </x:row>
    <x:row r="1646">
      <x:c r="A1646" s="654"/>
      <x:c r="B1646" s="652"/>
      <x:c r="C1646" s="652"/>
      <x:c r="D1646" s="652"/>
      <x:c r="E1646" s="652"/>
      <x:c r="F1646" s="652"/>
      <x:c r="G1646" s="652"/>
      <x:c r="H1646" s="652"/>
    </x:row>
    <x:row r="1647">
      <x:c r="A1647" s="654"/>
      <x:c r="B1647" s="652"/>
      <x:c r="C1647" s="652"/>
      <x:c r="D1647" s="652"/>
      <x:c r="E1647" s="652"/>
      <x:c r="F1647" s="652"/>
      <x:c r="G1647" s="652"/>
      <x:c r="H1647" s="652"/>
    </x:row>
    <x:row r="1648">
      <x:c r="A1648" s="654"/>
      <x:c r="B1648" s="652"/>
      <x:c r="C1648" s="652"/>
      <x:c r="D1648" s="652"/>
      <x:c r="E1648" s="652"/>
      <x:c r="F1648" s="652"/>
      <x:c r="G1648" s="652"/>
      <x:c r="H1648" s="652"/>
    </x:row>
    <x:row r="1649">
      <x:c r="A1649" s="654"/>
      <x:c r="B1649" s="652"/>
      <x:c r="C1649" s="652"/>
      <x:c r="D1649" s="652"/>
      <x:c r="E1649" s="652"/>
      <x:c r="F1649" s="652"/>
      <x:c r="G1649" s="652"/>
      <x:c r="H1649" s="652"/>
    </x:row>
    <x:row r="1650">
      <x:c r="A1650" s="654"/>
      <x:c r="B1650" s="652"/>
      <x:c r="C1650" s="652"/>
      <x:c r="D1650" s="652"/>
      <x:c r="E1650" s="652"/>
      <x:c r="F1650" s="652"/>
      <x:c r="G1650" s="652"/>
      <x:c r="H1650" s="652"/>
    </x:row>
    <x:row r="1651">
      <x:c r="A1651" s="654"/>
      <x:c r="B1651" s="652"/>
      <x:c r="C1651" s="652"/>
      <x:c r="D1651" s="652"/>
      <x:c r="E1651" s="652"/>
      <x:c r="F1651" s="652"/>
      <x:c r="G1651" s="652"/>
      <x:c r="H1651" s="652"/>
    </x:row>
    <x:row r="1652">
      <x:c r="A1652" s="654"/>
      <x:c r="B1652" s="652"/>
      <x:c r="C1652" s="652"/>
      <x:c r="D1652" s="652"/>
      <x:c r="E1652" s="652"/>
      <x:c r="F1652" s="652"/>
      <x:c r="G1652" s="652"/>
      <x:c r="H1652" s="652"/>
    </x:row>
    <x:row r="1653">
      <x:c r="A1653" s="654"/>
      <x:c r="B1653" s="652"/>
      <x:c r="C1653" s="652"/>
      <x:c r="D1653" s="652"/>
      <x:c r="E1653" s="652"/>
      <x:c r="F1653" s="652"/>
      <x:c r="G1653" s="652"/>
      <x:c r="H1653" s="652"/>
    </x:row>
    <x:row r="1654">
      <x:c r="A1654" s="654"/>
      <x:c r="B1654" s="652"/>
      <x:c r="C1654" s="652"/>
      <x:c r="D1654" s="652"/>
      <x:c r="E1654" s="652"/>
      <x:c r="F1654" s="652"/>
      <x:c r="G1654" s="652"/>
      <x:c r="H1654" s="652"/>
    </x:row>
    <x:row r="1655">
      <x:c r="A1655" s="654"/>
      <x:c r="B1655" s="652"/>
      <x:c r="C1655" s="652"/>
      <x:c r="D1655" s="652"/>
      <x:c r="E1655" s="652"/>
      <x:c r="F1655" s="652"/>
      <x:c r="G1655" s="652"/>
      <x:c r="H1655" s="652"/>
    </x:row>
    <x:row r="1656">
      <x:c r="A1656" s="654"/>
      <x:c r="B1656" s="652"/>
      <x:c r="C1656" s="652"/>
      <x:c r="D1656" s="652"/>
      <x:c r="E1656" s="652"/>
      <x:c r="F1656" s="652"/>
      <x:c r="G1656" s="652"/>
      <x:c r="H1656" s="652"/>
    </x:row>
    <x:row r="1657">
      <x:c r="A1657" s="654"/>
      <x:c r="B1657" s="652"/>
      <x:c r="C1657" s="652"/>
      <x:c r="D1657" s="652"/>
      <x:c r="E1657" s="652"/>
      <x:c r="F1657" s="652"/>
      <x:c r="G1657" s="652"/>
      <x:c r="H1657" s="652"/>
    </x:row>
    <x:row r="1658">
      <x:c r="A1658" s="654"/>
      <x:c r="B1658" s="652"/>
      <x:c r="C1658" s="652"/>
      <x:c r="D1658" s="652"/>
      <x:c r="E1658" s="652"/>
      <x:c r="F1658" s="652"/>
      <x:c r="G1658" s="652"/>
      <x:c r="H1658" s="652"/>
    </x:row>
    <x:row r="1659">
      <x:c r="A1659" s="654"/>
      <x:c r="B1659" s="652"/>
      <x:c r="C1659" s="652"/>
      <x:c r="D1659" s="652"/>
      <x:c r="E1659" s="652"/>
      <x:c r="F1659" s="652"/>
      <x:c r="G1659" s="652"/>
      <x:c r="H1659" s="652"/>
    </x:row>
    <x:row r="1660">
      <x:c r="A1660" s="654"/>
      <x:c r="B1660" s="652"/>
      <x:c r="C1660" s="652"/>
      <x:c r="D1660" s="652"/>
      <x:c r="E1660" s="652"/>
      <x:c r="F1660" s="652"/>
      <x:c r="G1660" s="652"/>
      <x:c r="H1660" s="652"/>
    </x:row>
    <x:row r="1661">
      <x:c r="A1661" s="654"/>
      <x:c r="B1661" s="652"/>
      <x:c r="C1661" s="652"/>
      <x:c r="D1661" s="652"/>
      <x:c r="E1661" s="652"/>
      <x:c r="F1661" s="652"/>
      <x:c r="G1661" s="652"/>
      <x:c r="H1661" s="652"/>
    </x:row>
    <x:row r="1662">
      <x:c r="A1662" s="654"/>
      <x:c r="B1662" s="652"/>
      <x:c r="C1662" s="652"/>
      <x:c r="D1662" s="652"/>
      <x:c r="E1662" s="652"/>
      <x:c r="F1662" s="652"/>
      <x:c r="G1662" s="652"/>
      <x:c r="H1662" s="652"/>
    </x:row>
    <x:row r="1663">
      <x:c r="A1663" s="654"/>
      <x:c r="B1663" s="652"/>
      <x:c r="C1663" s="652"/>
      <x:c r="D1663" s="652"/>
      <x:c r="E1663" s="652"/>
      <x:c r="F1663" s="652"/>
      <x:c r="G1663" s="652"/>
      <x:c r="H1663" s="652"/>
    </x:row>
    <x:row r="1664">
      <x:c r="A1664" s="654"/>
      <x:c r="B1664" s="652"/>
      <x:c r="C1664" s="652"/>
      <x:c r="D1664" s="652"/>
      <x:c r="E1664" s="652"/>
      <x:c r="F1664" s="652"/>
      <x:c r="G1664" s="652"/>
      <x:c r="H1664" s="652"/>
    </x:row>
    <x:row r="1665">
      <x:c r="A1665" s="654"/>
      <x:c r="B1665" s="652"/>
      <x:c r="C1665" s="652"/>
      <x:c r="D1665" s="652"/>
      <x:c r="E1665" s="652"/>
      <x:c r="F1665" s="652"/>
      <x:c r="G1665" s="652"/>
      <x:c r="H1665" s="652"/>
    </x:row>
    <x:row r="1666">
      <x:c r="A1666" s="654"/>
      <x:c r="B1666" s="652"/>
      <x:c r="C1666" s="652"/>
      <x:c r="D1666" s="652"/>
      <x:c r="E1666" s="652"/>
      <x:c r="F1666" s="652"/>
      <x:c r="G1666" s="652"/>
      <x:c r="H1666" s="652"/>
    </x:row>
    <x:row r="1667">
      <x:c r="A1667" s="654"/>
      <x:c r="B1667" s="652"/>
      <x:c r="C1667" s="652"/>
      <x:c r="D1667" s="652"/>
      <x:c r="E1667" s="652"/>
      <x:c r="F1667" s="652"/>
      <x:c r="G1667" s="652"/>
      <x:c r="H1667" s="652"/>
    </x:row>
    <x:row r="1668">
      <x:c r="A1668" s="654"/>
      <x:c r="B1668" s="652"/>
      <x:c r="C1668" s="652"/>
      <x:c r="D1668" s="652"/>
      <x:c r="E1668" s="652"/>
      <x:c r="F1668" s="652"/>
      <x:c r="G1668" s="652"/>
      <x:c r="H1668" s="652"/>
    </x:row>
    <x:row r="1669">
      <x:c r="A1669" s="654"/>
      <x:c r="B1669" s="652"/>
      <x:c r="C1669" s="652"/>
      <x:c r="D1669" s="652"/>
      <x:c r="E1669" s="652"/>
      <x:c r="F1669" s="652"/>
      <x:c r="G1669" s="652"/>
      <x:c r="H1669" s="652"/>
    </x:row>
    <x:row r="1670">
      <x:c r="A1670" s="654"/>
      <x:c r="B1670" s="652"/>
      <x:c r="C1670" s="652"/>
      <x:c r="D1670" s="652"/>
      <x:c r="E1670" s="652"/>
      <x:c r="F1670" s="652"/>
      <x:c r="G1670" s="652"/>
      <x:c r="H1670" s="652"/>
    </x:row>
    <x:row r="1671">
      <x:c r="A1671" s="654"/>
      <x:c r="B1671" s="652"/>
      <x:c r="C1671" s="652"/>
      <x:c r="D1671" s="652"/>
      <x:c r="E1671" s="652"/>
      <x:c r="F1671" s="652"/>
      <x:c r="G1671" s="652"/>
      <x:c r="H1671" s="652"/>
    </x:row>
    <x:row r="1672">
      <x:c r="A1672" s="654"/>
      <x:c r="B1672" s="652"/>
      <x:c r="C1672" s="652"/>
      <x:c r="D1672" s="652"/>
      <x:c r="E1672" s="652"/>
      <x:c r="F1672" s="652"/>
      <x:c r="G1672" s="652"/>
      <x:c r="H1672" s="652"/>
    </x:row>
    <x:row r="1673">
      <x:c r="A1673" s="654"/>
      <x:c r="B1673" s="652"/>
      <x:c r="C1673" s="652"/>
      <x:c r="D1673" s="652"/>
      <x:c r="E1673" s="652"/>
      <x:c r="F1673" s="652"/>
      <x:c r="G1673" s="652"/>
      <x:c r="H1673" s="652"/>
    </x:row>
    <x:row r="1674">
      <x:c r="A1674" s="654"/>
      <x:c r="B1674" s="652"/>
      <x:c r="C1674" s="652"/>
      <x:c r="D1674" s="652"/>
      <x:c r="E1674" s="652"/>
      <x:c r="F1674" s="652"/>
      <x:c r="G1674" s="652"/>
      <x:c r="H1674" s="652"/>
    </x:row>
    <x:row r="1675">
      <x:c r="A1675" s="654"/>
      <x:c r="B1675" s="652"/>
      <x:c r="C1675" s="652"/>
      <x:c r="D1675" s="652"/>
      <x:c r="E1675" s="652"/>
      <x:c r="F1675" s="652"/>
      <x:c r="G1675" s="652"/>
      <x:c r="H1675" s="652"/>
    </x:row>
    <x:row r="1676">
      <x:c r="A1676" s="654"/>
      <x:c r="B1676" s="652"/>
      <x:c r="C1676" s="652"/>
      <x:c r="D1676" s="652"/>
      <x:c r="E1676" s="652"/>
      <x:c r="F1676" s="652"/>
      <x:c r="G1676" s="652"/>
      <x:c r="H1676" s="652"/>
    </x:row>
    <x:row r="1677">
      <x:c r="A1677" s="654"/>
      <x:c r="B1677" s="652"/>
      <x:c r="C1677" s="652"/>
      <x:c r="D1677" s="652"/>
      <x:c r="E1677" s="652"/>
      <x:c r="F1677" s="652"/>
      <x:c r="G1677" s="652"/>
      <x:c r="H1677" s="652"/>
    </x:row>
    <x:row r="1678">
      <x:c r="A1678" s="654"/>
      <x:c r="B1678" s="652"/>
      <x:c r="C1678" s="652"/>
      <x:c r="D1678" s="652"/>
      <x:c r="E1678" s="652"/>
      <x:c r="F1678" s="652"/>
      <x:c r="G1678" s="652"/>
      <x:c r="H1678" s="652"/>
    </x:row>
    <x:row r="1679">
      <x:c r="A1679" s="654"/>
      <x:c r="B1679" s="652"/>
      <x:c r="C1679" s="652"/>
      <x:c r="D1679" s="652"/>
      <x:c r="E1679" s="652"/>
      <x:c r="F1679" s="652"/>
      <x:c r="G1679" s="652"/>
      <x:c r="H1679" s="652"/>
    </x:row>
    <x:row r="1680">
      <x:c r="A1680" s="654"/>
      <x:c r="B1680" s="652"/>
      <x:c r="C1680" s="652"/>
      <x:c r="D1680" s="652"/>
      <x:c r="E1680" s="652"/>
      <x:c r="F1680" s="652"/>
      <x:c r="G1680" s="652"/>
      <x:c r="H1680" s="652"/>
    </x:row>
    <x:row r="1681">
      <x:c r="A1681" s="654"/>
      <x:c r="B1681" s="652"/>
      <x:c r="C1681" s="652"/>
      <x:c r="D1681" s="652"/>
      <x:c r="E1681" s="652"/>
      <x:c r="F1681" s="652"/>
      <x:c r="G1681" s="652"/>
      <x:c r="H1681" s="652"/>
    </x:row>
    <x:row r="1682">
      <x:c r="A1682" s="654"/>
      <x:c r="B1682" s="652"/>
      <x:c r="C1682" s="652"/>
      <x:c r="D1682" s="652"/>
      <x:c r="E1682" s="652"/>
      <x:c r="F1682" s="652"/>
      <x:c r="G1682" s="652"/>
      <x:c r="H1682" s="652"/>
    </x:row>
    <x:row r="1683">
      <x:c r="A1683" s="654"/>
      <x:c r="B1683" s="652"/>
      <x:c r="C1683" s="652"/>
      <x:c r="D1683" s="652"/>
      <x:c r="E1683" s="652"/>
      <x:c r="F1683" s="652"/>
      <x:c r="G1683" s="652"/>
      <x:c r="H1683" s="652"/>
    </x:row>
    <x:row r="1684">
      <x:c r="A1684" s="654"/>
      <x:c r="B1684" s="652"/>
      <x:c r="C1684" s="652"/>
      <x:c r="D1684" s="652"/>
      <x:c r="E1684" s="652"/>
      <x:c r="F1684" s="652"/>
      <x:c r="G1684" s="652"/>
      <x:c r="H1684" s="652"/>
    </x:row>
    <x:row r="1685">
      <x:c r="A1685" s="654"/>
      <x:c r="B1685" s="652"/>
      <x:c r="C1685" s="652"/>
      <x:c r="D1685" s="652"/>
      <x:c r="E1685" s="652"/>
      <x:c r="F1685" s="652"/>
      <x:c r="G1685" s="652"/>
      <x:c r="H1685" s="652"/>
    </x:row>
    <x:row r="1686">
      <x:c r="A1686" s="654"/>
      <x:c r="B1686" s="652"/>
      <x:c r="C1686" s="652"/>
      <x:c r="D1686" s="652"/>
      <x:c r="E1686" s="652"/>
      <x:c r="F1686" s="652"/>
      <x:c r="G1686" s="652"/>
      <x:c r="H1686" s="652"/>
    </x:row>
    <x:row r="1687">
      <x:c r="A1687" s="654"/>
      <x:c r="B1687" s="652"/>
      <x:c r="C1687" s="652"/>
      <x:c r="D1687" s="652"/>
      <x:c r="E1687" s="652"/>
      <x:c r="F1687" s="652"/>
      <x:c r="G1687" s="652"/>
      <x:c r="H1687" s="652"/>
    </x:row>
    <x:row r="1688">
      <x:c r="A1688" s="654"/>
      <x:c r="B1688" s="652"/>
      <x:c r="C1688" s="652"/>
      <x:c r="D1688" s="652"/>
      <x:c r="E1688" s="652"/>
      <x:c r="F1688" s="652"/>
      <x:c r="G1688" s="652"/>
      <x:c r="H1688" s="652"/>
    </x:row>
    <x:row r="1689">
      <x:c r="A1689" s="654"/>
      <x:c r="B1689" s="652"/>
      <x:c r="C1689" s="652"/>
      <x:c r="D1689" s="652"/>
      <x:c r="E1689" s="652"/>
      <x:c r="F1689" s="652"/>
      <x:c r="G1689" s="652"/>
      <x:c r="H1689" s="652"/>
    </x:row>
    <x:row r="1690">
      <x:c r="A1690" s="654"/>
      <x:c r="B1690" s="652"/>
      <x:c r="C1690" s="652"/>
      <x:c r="D1690" s="652"/>
      <x:c r="E1690" s="652"/>
      <x:c r="F1690" s="652"/>
      <x:c r="G1690" s="652"/>
      <x:c r="H1690" s="652"/>
    </x:row>
    <x:row r="1691">
      <x:c r="A1691" s="654"/>
      <x:c r="B1691" s="652"/>
      <x:c r="C1691" s="652"/>
      <x:c r="D1691" s="652"/>
      <x:c r="E1691" s="652"/>
      <x:c r="F1691" s="652"/>
      <x:c r="G1691" s="652"/>
      <x:c r="H1691" s="652"/>
    </x:row>
    <x:row r="1692">
      <x:c r="A1692" s="654"/>
      <x:c r="B1692" s="652"/>
      <x:c r="C1692" s="652"/>
      <x:c r="D1692" s="652"/>
      <x:c r="E1692" s="652"/>
      <x:c r="F1692" s="652"/>
      <x:c r="G1692" s="652"/>
      <x:c r="H1692" s="652"/>
    </x:row>
    <x:row r="1693">
      <x:c r="A1693" s="654"/>
      <x:c r="B1693" s="652"/>
      <x:c r="C1693" s="652"/>
      <x:c r="D1693" s="652"/>
      <x:c r="E1693" s="652"/>
      <x:c r="F1693" s="652"/>
      <x:c r="G1693" s="652"/>
      <x:c r="H1693" s="652"/>
    </x:row>
    <x:row r="1694">
      <x:c r="A1694" s="654"/>
      <x:c r="B1694" s="652"/>
      <x:c r="C1694" s="652"/>
      <x:c r="D1694" s="652"/>
      <x:c r="E1694" s="652"/>
      <x:c r="F1694" s="652"/>
      <x:c r="G1694" s="652"/>
      <x:c r="H1694" s="652"/>
    </x:row>
    <x:row r="1695">
      <x:c r="A1695" s="654"/>
      <x:c r="B1695" s="652"/>
      <x:c r="C1695" s="652"/>
      <x:c r="D1695" s="652"/>
      <x:c r="E1695" s="652"/>
      <x:c r="F1695" s="652"/>
      <x:c r="G1695" s="652"/>
      <x:c r="H1695" s="652"/>
    </x:row>
    <x:row r="1696">
      <x:c r="A1696" s="654"/>
      <x:c r="B1696" s="652"/>
      <x:c r="C1696" s="652"/>
      <x:c r="D1696" s="652"/>
      <x:c r="E1696" s="652"/>
      <x:c r="F1696" s="652"/>
      <x:c r="G1696" s="652"/>
      <x:c r="H1696" s="652"/>
    </x:row>
    <x:row r="1697">
      <x:c r="A1697" s="654"/>
      <x:c r="B1697" s="652"/>
      <x:c r="C1697" s="652"/>
      <x:c r="D1697" s="652"/>
      <x:c r="E1697" s="652"/>
      <x:c r="F1697" s="652"/>
      <x:c r="G1697" s="652"/>
      <x:c r="H1697" s="652"/>
    </x:row>
    <x:row r="1698">
      <x:c r="A1698" s="654"/>
      <x:c r="B1698" s="652"/>
      <x:c r="C1698" s="652"/>
      <x:c r="D1698" s="652"/>
      <x:c r="E1698" s="652"/>
      <x:c r="F1698" s="652"/>
      <x:c r="G1698" s="652"/>
      <x:c r="H1698" s="652"/>
    </x:row>
    <x:row r="1699">
      <x:c r="A1699" s="654"/>
      <x:c r="B1699" s="652"/>
      <x:c r="C1699" s="652"/>
      <x:c r="D1699" s="652"/>
      <x:c r="E1699" s="652"/>
      <x:c r="F1699" s="652"/>
      <x:c r="G1699" s="652"/>
      <x:c r="H1699" s="652"/>
    </x:row>
    <x:row r="1700">
      <x:c r="A1700" s="654"/>
      <x:c r="B1700" s="652"/>
      <x:c r="C1700" s="652"/>
      <x:c r="D1700" s="652"/>
      <x:c r="E1700" s="652"/>
      <x:c r="F1700" s="652"/>
      <x:c r="G1700" s="652"/>
      <x:c r="H1700" s="652"/>
    </x:row>
    <x:row r="1701">
      <x:c r="A1701" s="654"/>
      <x:c r="B1701" s="652"/>
      <x:c r="C1701" s="652"/>
      <x:c r="D1701" s="652"/>
      <x:c r="E1701" s="652"/>
      <x:c r="F1701" s="652"/>
      <x:c r="G1701" s="652"/>
      <x:c r="H1701" s="652"/>
    </x:row>
    <x:row r="1702">
      <x:c r="A1702" s="654"/>
      <x:c r="B1702" s="652"/>
      <x:c r="C1702" s="652"/>
      <x:c r="D1702" s="652"/>
      <x:c r="E1702" s="652"/>
      <x:c r="F1702" s="652"/>
      <x:c r="G1702" s="652"/>
      <x:c r="H1702" s="652"/>
    </x:row>
    <x:row r="1703">
      <x:c r="A1703" s="654"/>
      <x:c r="B1703" s="652"/>
      <x:c r="C1703" s="652"/>
      <x:c r="D1703" s="652"/>
      <x:c r="E1703" s="652"/>
      <x:c r="F1703" s="652"/>
      <x:c r="G1703" s="652"/>
      <x:c r="H1703" s="652"/>
    </x:row>
    <x:row r="1704">
      <x:c r="A1704" s="654"/>
      <x:c r="B1704" s="652"/>
      <x:c r="C1704" s="652"/>
      <x:c r="D1704" s="652"/>
      <x:c r="E1704" s="652"/>
      <x:c r="F1704" s="652"/>
      <x:c r="G1704" s="652"/>
      <x:c r="H1704" s="652"/>
    </x:row>
    <x:row r="1705">
      <x:c r="A1705" s="654"/>
      <x:c r="B1705" s="652"/>
      <x:c r="C1705" s="652"/>
      <x:c r="D1705" s="652"/>
      <x:c r="E1705" s="652"/>
      <x:c r="F1705" s="652"/>
      <x:c r="G1705" s="652"/>
      <x:c r="H1705" s="652"/>
    </x:row>
    <x:row r="1706">
      <x:c r="A1706" s="654"/>
      <x:c r="B1706" s="652"/>
      <x:c r="C1706" s="652"/>
      <x:c r="D1706" s="652"/>
      <x:c r="E1706" s="652"/>
      <x:c r="F1706" s="652"/>
      <x:c r="G1706" s="652"/>
      <x:c r="H1706" s="652"/>
    </x:row>
    <x:row r="1707">
      <x:c r="A1707" s="654"/>
      <x:c r="B1707" s="652"/>
      <x:c r="C1707" s="652"/>
      <x:c r="D1707" s="652"/>
      <x:c r="E1707" s="652"/>
      <x:c r="F1707" s="652"/>
      <x:c r="G1707" s="652"/>
      <x:c r="H1707" s="652"/>
    </x:row>
    <x:row r="1708">
      <x:c r="A1708" s="654"/>
      <x:c r="B1708" s="652"/>
      <x:c r="C1708" s="652"/>
      <x:c r="D1708" s="652"/>
      <x:c r="E1708" s="652"/>
      <x:c r="F1708" s="652"/>
      <x:c r="G1708" s="652"/>
      <x:c r="H1708" s="652"/>
    </x:row>
    <x:row r="1709">
      <x:c r="A1709" s="654"/>
      <x:c r="B1709" s="652"/>
      <x:c r="C1709" s="652"/>
      <x:c r="D1709" s="652"/>
      <x:c r="E1709" s="652"/>
      <x:c r="F1709" s="652"/>
      <x:c r="G1709" s="652"/>
      <x:c r="H1709" s="652"/>
    </x:row>
    <x:row r="1710">
      <x:c r="A1710" s="654"/>
      <x:c r="B1710" s="652"/>
      <x:c r="C1710" s="652"/>
      <x:c r="D1710" s="652"/>
      <x:c r="E1710" s="652"/>
      <x:c r="F1710" s="652"/>
      <x:c r="G1710" s="652"/>
      <x:c r="H1710" s="652"/>
    </x:row>
    <x:row r="1711">
      <x:c r="A1711" s="654"/>
      <x:c r="B1711" s="652"/>
      <x:c r="C1711" s="652"/>
      <x:c r="D1711" s="652"/>
      <x:c r="E1711" s="652"/>
      <x:c r="F1711" s="652"/>
      <x:c r="G1711" s="652"/>
      <x:c r="H1711" s="652"/>
    </x:row>
    <x:row r="1712">
      <x:c r="A1712" s="654"/>
      <x:c r="B1712" s="652"/>
      <x:c r="C1712" s="652"/>
      <x:c r="D1712" s="652"/>
      <x:c r="E1712" s="652"/>
      <x:c r="F1712" s="652"/>
      <x:c r="G1712" s="652"/>
      <x:c r="H1712" s="652"/>
    </x:row>
    <x:row r="1713">
      <x:c r="A1713" s="654"/>
      <x:c r="B1713" s="652"/>
      <x:c r="C1713" s="652"/>
      <x:c r="D1713" s="652"/>
      <x:c r="E1713" s="652"/>
      <x:c r="F1713" s="652"/>
      <x:c r="G1713" s="652"/>
      <x:c r="H1713" s="652"/>
    </x:row>
    <x:row r="1714">
      <x:c r="A1714" s="654"/>
      <x:c r="B1714" s="652"/>
      <x:c r="C1714" s="652"/>
      <x:c r="D1714" s="652"/>
      <x:c r="E1714" s="652"/>
      <x:c r="F1714" s="652"/>
      <x:c r="G1714" s="652"/>
      <x:c r="H1714" s="652"/>
    </x:row>
    <x:row r="1715">
      <x:c r="A1715" s="654"/>
      <x:c r="B1715" s="652"/>
      <x:c r="C1715" s="652"/>
      <x:c r="D1715" s="652"/>
      <x:c r="E1715" s="652"/>
      <x:c r="F1715" s="652"/>
      <x:c r="G1715" s="652"/>
      <x:c r="H1715" s="652"/>
    </x:row>
    <x:row r="1716">
      <x:c r="A1716" s="654"/>
      <x:c r="B1716" s="652"/>
      <x:c r="C1716" s="652"/>
      <x:c r="D1716" s="652"/>
      <x:c r="E1716" s="652"/>
      <x:c r="F1716" s="652"/>
      <x:c r="G1716" s="652"/>
      <x:c r="H1716" s="652"/>
    </x:row>
    <x:row r="1717">
      <x:c r="A1717" s="654"/>
      <x:c r="B1717" s="652"/>
      <x:c r="C1717" s="652"/>
      <x:c r="D1717" s="652"/>
      <x:c r="E1717" s="652"/>
      <x:c r="F1717" s="652"/>
      <x:c r="G1717" s="652"/>
      <x:c r="H1717" s="652"/>
    </x:row>
    <x:row r="1718">
      <x:c r="A1718" s="654"/>
      <x:c r="B1718" s="652"/>
      <x:c r="C1718" s="652"/>
      <x:c r="D1718" s="652"/>
      <x:c r="E1718" s="652"/>
      <x:c r="F1718" s="652"/>
      <x:c r="G1718" s="652"/>
      <x:c r="H1718" s="652"/>
    </x:row>
    <x:row r="1719">
      <x:c r="A1719" s="654"/>
      <x:c r="B1719" s="652"/>
      <x:c r="C1719" s="652"/>
      <x:c r="D1719" s="652"/>
      <x:c r="E1719" s="652"/>
      <x:c r="F1719" s="652"/>
      <x:c r="G1719" s="652"/>
      <x:c r="H1719" s="652"/>
    </x:row>
    <x:row r="1720">
      <x:c r="A1720" s="654"/>
      <x:c r="B1720" s="652"/>
      <x:c r="C1720" s="652"/>
      <x:c r="D1720" s="652"/>
      <x:c r="E1720" s="652"/>
      <x:c r="F1720" s="652"/>
      <x:c r="G1720" s="652"/>
      <x:c r="H1720" s="652"/>
    </x:row>
    <x:row r="1721">
      <x:c r="A1721" s="654"/>
      <x:c r="B1721" s="652"/>
      <x:c r="C1721" s="652"/>
      <x:c r="D1721" s="652"/>
      <x:c r="E1721" s="652"/>
      <x:c r="F1721" s="652"/>
      <x:c r="G1721" s="652"/>
      <x:c r="H1721" s="652"/>
    </x:row>
    <x:row r="1722">
      <x:c r="A1722" s="654"/>
      <x:c r="B1722" s="652"/>
      <x:c r="C1722" s="652"/>
      <x:c r="D1722" s="652"/>
      <x:c r="E1722" s="652"/>
      <x:c r="F1722" s="652"/>
      <x:c r="G1722" s="652"/>
      <x:c r="H1722" s="652"/>
    </x:row>
    <x:row r="1723">
      <x:c r="A1723" s="654"/>
      <x:c r="B1723" s="652"/>
      <x:c r="C1723" s="652"/>
      <x:c r="D1723" s="652"/>
      <x:c r="E1723" s="652"/>
      <x:c r="F1723" s="652"/>
      <x:c r="G1723" s="652"/>
      <x:c r="H1723" s="652"/>
    </x:row>
    <x:row r="1724">
      <x:c r="A1724" s="654"/>
      <x:c r="B1724" s="652"/>
      <x:c r="C1724" s="652"/>
      <x:c r="D1724" s="652"/>
      <x:c r="E1724" s="652"/>
      <x:c r="F1724" s="652"/>
      <x:c r="G1724" s="652"/>
      <x:c r="H1724" s="652"/>
    </x:row>
    <x:row r="1725">
      <x:c r="A1725" s="654"/>
      <x:c r="B1725" s="652"/>
      <x:c r="C1725" s="652"/>
      <x:c r="D1725" s="652"/>
      <x:c r="E1725" s="652"/>
      <x:c r="F1725" s="652"/>
      <x:c r="G1725" s="652"/>
      <x:c r="H1725" s="652"/>
    </x:row>
    <x:row r="1726">
      <x:c r="A1726" s="654"/>
      <x:c r="B1726" s="652"/>
      <x:c r="C1726" s="652"/>
      <x:c r="D1726" s="652"/>
      <x:c r="E1726" s="652"/>
      <x:c r="F1726" s="652"/>
      <x:c r="G1726" s="652"/>
      <x:c r="H1726" s="652"/>
    </x:row>
    <x:row r="1727">
      <x:c r="A1727" s="654"/>
      <x:c r="B1727" s="652"/>
      <x:c r="C1727" s="652"/>
      <x:c r="D1727" s="652"/>
      <x:c r="E1727" s="652"/>
      <x:c r="F1727" s="652"/>
      <x:c r="G1727" s="652"/>
      <x:c r="H1727" s="652"/>
    </x:row>
    <x:row r="1728">
      <x:c r="A1728" s="654"/>
      <x:c r="B1728" s="652"/>
      <x:c r="C1728" s="652"/>
      <x:c r="D1728" s="652"/>
      <x:c r="E1728" s="652"/>
      <x:c r="F1728" s="652"/>
      <x:c r="G1728" s="652"/>
      <x:c r="H1728" s="652"/>
    </x:row>
    <x:row r="1729">
      <x:c r="A1729" s="654"/>
      <x:c r="B1729" s="652"/>
      <x:c r="C1729" s="652"/>
      <x:c r="D1729" s="652"/>
      <x:c r="E1729" s="652"/>
      <x:c r="F1729" s="652"/>
      <x:c r="G1729" s="652"/>
      <x:c r="H1729" s="652"/>
    </x:row>
    <x:row r="1730">
      <x:c r="A1730" s="654"/>
      <x:c r="B1730" s="652"/>
      <x:c r="C1730" s="652"/>
      <x:c r="D1730" s="652"/>
      <x:c r="E1730" s="652"/>
      <x:c r="F1730" s="652"/>
      <x:c r="G1730" s="652"/>
      <x:c r="H1730" s="652"/>
    </x:row>
    <x:row r="1731">
      <x:c r="A1731" s="654"/>
      <x:c r="B1731" s="652"/>
      <x:c r="C1731" s="652"/>
      <x:c r="D1731" s="652"/>
      <x:c r="E1731" s="652"/>
      <x:c r="F1731" s="652"/>
      <x:c r="G1731" s="652"/>
      <x:c r="H1731" s="652"/>
    </x:row>
    <x:row r="1732">
      <x:c r="A1732" s="654"/>
      <x:c r="B1732" s="652"/>
      <x:c r="C1732" s="652"/>
      <x:c r="D1732" s="652"/>
      <x:c r="E1732" s="652"/>
      <x:c r="F1732" s="652"/>
      <x:c r="G1732" s="652"/>
      <x:c r="H1732" s="652"/>
    </x:row>
    <x:row r="1733">
      <x:c r="A1733" s="654"/>
      <x:c r="B1733" s="652"/>
      <x:c r="C1733" s="652"/>
      <x:c r="D1733" s="652"/>
      <x:c r="E1733" s="652"/>
      <x:c r="F1733" s="652"/>
      <x:c r="G1733" s="652"/>
      <x:c r="H1733" s="652"/>
    </x:row>
    <x:row r="1734">
      <x:c r="A1734" s="654"/>
      <x:c r="B1734" s="652"/>
      <x:c r="C1734" s="652"/>
      <x:c r="D1734" s="652"/>
      <x:c r="E1734" s="652"/>
      <x:c r="F1734" s="652"/>
      <x:c r="G1734" s="652"/>
      <x:c r="H1734" s="652"/>
    </x:row>
    <x:row r="1735">
      <x:c r="A1735" s="654"/>
      <x:c r="B1735" s="652"/>
      <x:c r="C1735" s="652"/>
      <x:c r="D1735" s="652"/>
      <x:c r="E1735" s="652"/>
      <x:c r="F1735" s="652"/>
      <x:c r="G1735" s="652"/>
      <x:c r="H1735" s="652"/>
    </x:row>
    <x:row r="1736">
      <x:c r="A1736" s="654"/>
      <x:c r="B1736" s="652"/>
      <x:c r="C1736" s="652"/>
      <x:c r="D1736" s="652"/>
      <x:c r="E1736" s="652"/>
      <x:c r="F1736" s="652"/>
      <x:c r="G1736" s="652"/>
      <x:c r="H1736" s="652"/>
    </x:row>
    <x:row r="1737">
      <x:c r="A1737" s="654"/>
      <x:c r="B1737" s="652"/>
      <x:c r="C1737" s="652"/>
      <x:c r="D1737" s="652"/>
      <x:c r="E1737" s="652"/>
      <x:c r="F1737" s="652"/>
      <x:c r="G1737" s="652"/>
      <x:c r="H1737" s="652"/>
    </x:row>
    <x:row r="1738">
      <x:c r="A1738" s="654"/>
      <x:c r="B1738" s="652"/>
      <x:c r="C1738" s="652"/>
      <x:c r="D1738" s="652"/>
      <x:c r="E1738" s="652"/>
      <x:c r="F1738" s="652"/>
      <x:c r="G1738" s="652"/>
      <x:c r="H1738" s="652"/>
    </x:row>
    <x:row r="1739">
      <x:c r="A1739" s="654"/>
      <x:c r="B1739" s="652"/>
      <x:c r="C1739" s="652"/>
      <x:c r="D1739" s="652"/>
      <x:c r="E1739" s="652"/>
      <x:c r="F1739" s="652"/>
      <x:c r="G1739" s="652"/>
      <x:c r="H1739" s="652"/>
    </x:row>
    <x:row r="1740">
      <x:c r="A1740" s="654"/>
      <x:c r="B1740" s="652"/>
      <x:c r="C1740" s="652"/>
      <x:c r="D1740" s="652"/>
      <x:c r="E1740" s="652"/>
      <x:c r="F1740" s="652"/>
      <x:c r="G1740" s="652"/>
      <x:c r="H1740" s="652"/>
    </x:row>
    <x:row r="1741">
      <x:c r="A1741" s="654"/>
      <x:c r="B1741" s="652"/>
      <x:c r="C1741" s="652"/>
      <x:c r="D1741" s="652"/>
      <x:c r="E1741" s="652"/>
      <x:c r="F1741" s="652"/>
      <x:c r="G1741" s="652"/>
      <x:c r="H1741" s="652"/>
    </x:row>
    <x:row r="1742">
      <x:c r="A1742" s="654"/>
      <x:c r="B1742" s="652"/>
      <x:c r="C1742" s="652"/>
      <x:c r="D1742" s="652"/>
      <x:c r="E1742" s="652"/>
      <x:c r="F1742" s="652"/>
      <x:c r="G1742" s="652"/>
      <x:c r="H1742" s="652"/>
    </x:row>
    <x:row r="1743">
      <x:c r="A1743" s="654"/>
      <x:c r="B1743" s="652"/>
      <x:c r="C1743" s="652"/>
      <x:c r="D1743" s="652"/>
      <x:c r="E1743" s="652"/>
      <x:c r="F1743" s="652"/>
      <x:c r="G1743" s="652"/>
      <x:c r="H1743" s="652"/>
    </x:row>
    <x:row r="1744">
      <x:c r="A1744" s="654"/>
      <x:c r="B1744" s="652"/>
      <x:c r="C1744" s="652"/>
      <x:c r="D1744" s="652"/>
      <x:c r="E1744" s="652"/>
      <x:c r="F1744" s="652"/>
      <x:c r="G1744" s="652"/>
      <x:c r="H1744" s="652"/>
    </x:row>
    <x:row r="1745">
      <x:c r="A1745" s="654"/>
      <x:c r="B1745" s="652"/>
      <x:c r="C1745" s="652"/>
      <x:c r="D1745" s="652"/>
      <x:c r="E1745" s="652"/>
      <x:c r="F1745" s="652"/>
      <x:c r="G1745" s="652"/>
      <x:c r="H1745" s="652"/>
    </x:row>
    <x:row r="1746">
      <x:c r="A1746" s="654"/>
      <x:c r="B1746" s="652"/>
      <x:c r="C1746" s="652"/>
      <x:c r="D1746" s="652"/>
      <x:c r="E1746" s="652"/>
      <x:c r="F1746" s="652"/>
      <x:c r="G1746" s="652"/>
      <x:c r="H1746" s="652"/>
    </x:row>
    <x:row r="1747">
      <x:c r="A1747" s="654"/>
      <x:c r="B1747" s="652"/>
      <x:c r="C1747" s="652"/>
      <x:c r="D1747" s="652"/>
      <x:c r="E1747" s="652"/>
      <x:c r="F1747" s="652"/>
      <x:c r="G1747" s="652"/>
      <x:c r="H1747" s="652"/>
    </x:row>
    <x:row r="1748">
      <x:c r="A1748" s="654"/>
      <x:c r="B1748" s="652"/>
      <x:c r="C1748" s="652"/>
      <x:c r="D1748" s="652"/>
      <x:c r="E1748" s="652"/>
      <x:c r="F1748" s="652"/>
      <x:c r="G1748" s="652"/>
      <x:c r="H1748" s="652"/>
    </x:row>
    <x:row r="1749">
      <x:c r="A1749" s="654"/>
      <x:c r="B1749" s="652"/>
      <x:c r="C1749" s="652"/>
      <x:c r="D1749" s="652"/>
      <x:c r="E1749" s="652"/>
      <x:c r="F1749" s="652"/>
      <x:c r="G1749" s="652"/>
      <x:c r="H1749" s="652"/>
    </x:row>
    <x:row r="1750">
      <x:c r="A1750" s="654"/>
      <x:c r="B1750" s="652"/>
      <x:c r="C1750" s="652"/>
      <x:c r="D1750" s="652"/>
      <x:c r="E1750" s="652"/>
      <x:c r="F1750" s="652"/>
      <x:c r="G1750" s="652"/>
      <x:c r="H1750" s="652"/>
    </x:row>
    <x:row r="1751">
      <x:c r="A1751" s="654"/>
      <x:c r="B1751" s="652"/>
      <x:c r="C1751" s="652"/>
      <x:c r="D1751" s="652"/>
      <x:c r="E1751" s="652"/>
      <x:c r="F1751" s="652"/>
      <x:c r="G1751" s="652"/>
      <x:c r="H1751" s="652"/>
    </x:row>
    <x:row r="1752">
      <x:c r="A1752" s="654"/>
      <x:c r="B1752" s="652"/>
      <x:c r="C1752" s="652"/>
      <x:c r="D1752" s="652"/>
      <x:c r="E1752" s="652"/>
      <x:c r="F1752" s="652"/>
      <x:c r="G1752" s="652"/>
      <x:c r="H1752" s="652"/>
    </x:row>
    <x:row r="1753">
      <x:c r="A1753" s="654"/>
      <x:c r="B1753" s="652"/>
      <x:c r="C1753" s="652"/>
      <x:c r="D1753" s="652"/>
      <x:c r="E1753" s="652"/>
      <x:c r="F1753" s="652"/>
      <x:c r="G1753" s="652"/>
      <x:c r="H1753" s="652"/>
    </x:row>
    <x:row r="1754">
      <x:c r="A1754" s="654"/>
      <x:c r="B1754" s="652"/>
      <x:c r="C1754" s="652"/>
      <x:c r="D1754" s="652"/>
      <x:c r="E1754" s="652"/>
      <x:c r="F1754" s="652"/>
      <x:c r="G1754" s="652"/>
      <x:c r="H1754" s="652"/>
    </x:row>
    <x:row r="1755">
      <x:c r="A1755" s="654"/>
      <x:c r="B1755" s="652"/>
      <x:c r="C1755" s="652"/>
      <x:c r="D1755" s="652"/>
      <x:c r="E1755" s="652"/>
      <x:c r="F1755" s="652"/>
      <x:c r="G1755" s="652"/>
      <x:c r="H1755" s="652"/>
    </x:row>
    <x:row r="1756">
      <x:c r="A1756" s="654"/>
      <x:c r="B1756" s="652"/>
      <x:c r="C1756" s="652"/>
      <x:c r="D1756" s="652"/>
      <x:c r="E1756" s="652"/>
      <x:c r="F1756" s="652"/>
      <x:c r="G1756" s="652"/>
      <x:c r="H1756" s="652"/>
    </x:row>
    <x:row r="1757">
      <x:c r="A1757" s="654"/>
      <x:c r="B1757" s="652"/>
      <x:c r="C1757" s="652"/>
      <x:c r="D1757" s="652"/>
      <x:c r="E1757" s="652"/>
      <x:c r="F1757" s="652"/>
      <x:c r="G1757" s="652"/>
      <x:c r="H1757" s="652"/>
    </x:row>
    <x:row r="1758">
      <x:c r="A1758" s="654"/>
      <x:c r="B1758" s="652"/>
      <x:c r="C1758" s="652"/>
      <x:c r="D1758" s="652"/>
      <x:c r="E1758" s="652"/>
      <x:c r="F1758" s="652"/>
      <x:c r="G1758" s="652"/>
      <x:c r="H1758" s="652"/>
    </x:row>
    <x:row r="1759">
      <x:c r="A1759" s="654"/>
      <x:c r="B1759" s="652"/>
      <x:c r="C1759" s="652"/>
      <x:c r="D1759" s="652"/>
      <x:c r="E1759" s="652"/>
      <x:c r="F1759" s="652"/>
      <x:c r="G1759" s="652"/>
      <x:c r="H1759" s="652"/>
    </x:row>
    <x:row r="1760">
      <x:c r="A1760" s="654"/>
      <x:c r="B1760" s="652"/>
      <x:c r="C1760" s="652"/>
      <x:c r="D1760" s="652"/>
      <x:c r="E1760" s="652"/>
      <x:c r="F1760" s="652"/>
      <x:c r="G1760" s="652"/>
      <x:c r="H1760" s="652"/>
    </x:row>
    <x:row r="1761">
      <x:c r="A1761" s="654"/>
      <x:c r="B1761" s="652"/>
      <x:c r="C1761" s="652"/>
      <x:c r="D1761" s="652"/>
      <x:c r="E1761" s="652"/>
      <x:c r="F1761" s="652"/>
      <x:c r="G1761" s="652"/>
      <x:c r="H1761" s="652"/>
    </x:row>
    <x:row r="1762">
      <x:c r="A1762" s="654"/>
      <x:c r="B1762" s="652"/>
      <x:c r="C1762" s="652"/>
      <x:c r="D1762" s="652"/>
      <x:c r="E1762" s="652"/>
      <x:c r="F1762" s="652"/>
      <x:c r="G1762" s="652"/>
      <x:c r="H1762" s="652"/>
    </x:row>
    <x:row r="1763">
      <x:c r="A1763" s="654"/>
      <x:c r="B1763" s="652"/>
      <x:c r="C1763" s="652"/>
      <x:c r="D1763" s="652"/>
      <x:c r="E1763" s="652"/>
      <x:c r="F1763" s="652"/>
      <x:c r="G1763" s="652"/>
      <x:c r="H1763" s="652"/>
    </x:row>
    <x:row r="1764">
      <x:c r="A1764" s="654"/>
      <x:c r="B1764" s="652"/>
      <x:c r="C1764" s="652"/>
      <x:c r="D1764" s="652"/>
      <x:c r="E1764" s="652"/>
      <x:c r="F1764" s="652"/>
      <x:c r="G1764" s="652"/>
      <x:c r="H1764" s="652"/>
    </x:row>
    <x:row r="1765">
      <x:c r="A1765" s="654"/>
      <x:c r="B1765" s="652"/>
      <x:c r="C1765" s="652"/>
      <x:c r="D1765" s="652"/>
      <x:c r="E1765" s="652"/>
      <x:c r="F1765" s="652"/>
      <x:c r="G1765" s="652"/>
      <x:c r="H1765" s="652"/>
    </x:row>
    <x:row r="1766">
      <x:c r="A1766" s="654"/>
      <x:c r="B1766" s="652"/>
      <x:c r="C1766" s="652"/>
      <x:c r="D1766" s="652"/>
      <x:c r="E1766" s="652"/>
      <x:c r="F1766" s="652"/>
      <x:c r="G1766" s="652"/>
      <x:c r="H1766" s="652"/>
    </x:row>
    <x:row r="1767">
      <x:c r="A1767" s="654"/>
      <x:c r="B1767" s="652"/>
      <x:c r="C1767" s="652"/>
      <x:c r="D1767" s="652"/>
      <x:c r="E1767" s="652"/>
      <x:c r="F1767" s="652"/>
      <x:c r="G1767" s="652"/>
      <x:c r="H1767" s="652"/>
    </x:row>
    <x:row r="1768">
      <x:c r="A1768" s="654"/>
      <x:c r="B1768" s="652"/>
      <x:c r="C1768" s="652"/>
      <x:c r="D1768" s="652"/>
      <x:c r="E1768" s="652"/>
      <x:c r="F1768" s="652"/>
      <x:c r="G1768" s="652"/>
      <x:c r="H1768" s="652"/>
    </x:row>
    <x:row r="1769">
      <x:c r="A1769" s="654"/>
      <x:c r="B1769" s="652"/>
      <x:c r="C1769" s="652"/>
      <x:c r="D1769" s="652"/>
      <x:c r="E1769" s="652"/>
      <x:c r="F1769" s="652"/>
      <x:c r="G1769" s="652"/>
      <x:c r="H1769" s="652"/>
    </x:row>
    <x:row r="1770">
      <x:c r="A1770" s="654"/>
      <x:c r="B1770" s="652"/>
      <x:c r="C1770" s="652"/>
      <x:c r="D1770" s="652"/>
      <x:c r="E1770" s="652"/>
      <x:c r="F1770" s="652"/>
      <x:c r="G1770" s="652"/>
      <x:c r="H1770" s="652"/>
    </x:row>
    <x:row r="1771">
      <x:c r="A1771" s="654"/>
      <x:c r="B1771" s="652"/>
      <x:c r="C1771" s="652"/>
      <x:c r="D1771" s="652"/>
      <x:c r="E1771" s="652"/>
      <x:c r="F1771" s="652"/>
      <x:c r="G1771" s="652"/>
      <x:c r="H1771" s="652"/>
    </x:row>
    <x:row r="1772">
      <x:c r="A1772" s="654"/>
      <x:c r="B1772" s="652"/>
      <x:c r="C1772" s="652"/>
      <x:c r="D1772" s="652"/>
      <x:c r="E1772" s="652"/>
      <x:c r="F1772" s="652"/>
      <x:c r="G1772" s="652"/>
      <x:c r="H1772" s="652"/>
    </x:row>
    <x:row r="1773">
      <x:c r="A1773" s="654"/>
      <x:c r="B1773" s="652"/>
      <x:c r="C1773" s="652"/>
      <x:c r="D1773" s="652"/>
      <x:c r="E1773" s="652"/>
      <x:c r="F1773" s="652"/>
      <x:c r="G1773" s="652"/>
      <x:c r="H1773" s="652"/>
    </x:row>
    <x:row r="1774">
      <x:c r="A1774" s="654"/>
      <x:c r="B1774" s="652"/>
      <x:c r="C1774" s="652"/>
      <x:c r="D1774" s="652"/>
      <x:c r="E1774" s="652"/>
      <x:c r="F1774" s="652"/>
      <x:c r="G1774" s="652"/>
      <x:c r="H1774" s="652"/>
    </x:row>
    <x:row r="1775">
      <x:c r="A1775" s="654"/>
      <x:c r="B1775" s="652"/>
      <x:c r="C1775" s="652"/>
      <x:c r="D1775" s="652"/>
      <x:c r="E1775" s="652"/>
      <x:c r="F1775" s="652"/>
      <x:c r="G1775" s="652"/>
      <x:c r="H1775" s="652"/>
    </x:row>
    <x:row r="1776">
      <x:c r="A1776" s="654"/>
      <x:c r="B1776" s="652"/>
      <x:c r="C1776" s="652"/>
      <x:c r="D1776" s="652"/>
      <x:c r="E1776" s="652"/>
      <x:c r="F1776" s="652"/>
      <x:c r="G1776" s="652"/>
      <x:c r="H1776" s="652"/>
    </x:row>
    <x:row r="1777">
      <x:c r="A1777" s="654"/>
      <x:c r="B1777" s="652"/>
      <x:c r="C1777" s="652"/>
      <x:c r="D1777" s="652"/>
      <x:c r="E1777" s="652"/>
      <x:c r="F1777" s="652"/>
      <x:c r="G1777" s="652"/>
      <x:c r="H1777" s="652"/>
    </x:row>
    <x:row r="1778">
      <x:c r="A1778" s="654"/>
      <x:c r="B1778" s="652"/>
      <x:c r="C1778" s="652"/>
      <x:c r="D1778" s="652"/>
      <x:c r="E1778" s="652"/>
      <x:c r="F1778" s="652"/>
      <x:c r="G1778" s="652"/>
      <x:c r="H1778" s="652"/>
    </x:row>
    <x:row r="1779">
      <x:c r="A1779" s="654"/>
      <x:c r="B1779" s="652"/>
      <x:c r="C1779" s="652"/>
      <x:c r="D1779" s="652"/>
      <x:c r="E1779" s="652"/>
      <x:c r="F1779" s="652"/>
      <x:c r="G1779" s="652"/>
      <x:c r="H1779" s="652"/>
    </x:row>
    <x:row r="1780">
      <x:c r="A1780" s="654"/>
      <x:c r="B1780" s="652"/>
      <x:c r="C1780" s="652"/>
      <x:c r="D1780" s="652"/>
      <x:c r="E1780" s="652"/>
      <x:c r="F1780" s="652"/>
      <x:c r="G1780" s="652"/>
      <x:c r="H1780" s="652"/>
    </x:row>
    <x:row r="1781">
      <x:c r="A1781" s="654"/>
      <x:c r="B1781" s="652"/>
      <x:c r="C1781" s="652"/>
      <x:c r="D1781" s="652"/>
      <x:c r="E1781" s="652"/>
      <x:c r="F1781" s="652"/>
      <x:c r="G1781" s="652"/>
      <x:c r="H1781" s="652"/>
    </x:row>
    <x:row r="1782">
      <x:c r="A1782" s="654"/>
      <x:c r="B1782" s="652"/>
      <x:c r="C1782" s="652"/>
      <x:c r="D1782" s="652"/>
      <x:c r="E1782" s="652"/>
      <x:c r="F1782" s="652"/>
      <x:c r="G1782" s="652"/>
      <x:c r="H1782" s="652"/>
    </x:row>
    <x:row r="1783">
      <x:c r="A1783" s="654"/>
      <x:c r="B1783" s="652"/>
      <x:c r="C1783" s="652"/>
      <x:c r="D1783" s="652"/>
      <x:c r="E1783" s="652"/>
      <x:c r="F1783" s="652"/>
      <x:c r="G1783" s="652"/>
      <x:c r="H1783" s="652"/>
    </x:row>
    <x:row r="1784">
      <x:c r="A1784" s="654"/>
      <x:c r="B1784" s="652"/>
      <x:c r="C1784" s="652"/>
      <x:c r="D1784" s="652"/>
      <x:c r="E1784" s="652"/>
      <x:c r="F1784" s="652"/>
      <x:c r="G1784" s="652"/>
      <x:c r="H1784" s="652"/>
    </x:row>
    <x:row r="1785">
      <x:c r="A1785" s="654"/>
      <x:c r="B1785" s="652"/>
      <x:c r="C1785" s="652"/>
      <x:c r="D1785" s="652"/>
      <x:c r="E1785" s="652"/>
      <x:c r="F1785" s="652"/>
      <x:c r="G1785" s="652"/>
      <x:c r="H1785" s="652"/>
    </x:row>
    <x:row r="1786">
      <x:c r="A1786" s="654"/>
      <x:c r="B1786" s="652"/>
      <x:c r="C1786" s="652"/>
      <x:c r="D1786" s="652"/>
      <x:c r="E1786" s="652"/>
      <x:c r="F1786" s="652"/>
      <x:c r="G1786" s="652"/>
      <x:c r="H1786" s="652"/>
    </x:row>
    <x:row r="1787">
      <x:c r="A1787" s="654"/>
      <x:c r="B1787" s="652"/>
      <x:c r="C1787" s="652"/>
      <x:c r="D1787" s="652"/>
      <x:c r="E1787" s="652"/>
      <x:c r="F1787" s="652"/>
      <x:c r="G1787" s="652"/>
      <x:c r="H1787" s="652"/>
    </x:row>
    <x:row r="1788">
      <x:c r="A1788" s="654"/>
      <x:c r="B1788" s="652"/>
      <x:c r="C1788" s="652"/>
      <x:c r="D1788" s="652"/>
      <x:c r="E1788" s="652"/>
      <x:c r="F1788" s="652"/>
      <x:c r="G1788" s="652"/>
      <x:c r="H1788" s="652"/>
    </x:row>
    <x:row r="1789">
      <x:c r="A1789" s="654"/>
      <x:c r="B1789" s="652"/>
      <x:c r="C1789" s="652"/>
      <x:c r="D1789" s="652"/>
      <x:c r="E1789" s="652"/>
      <x:c r="F1789" s="652"/>
      <x:c r="G1789" s="652"/>
      <x:c r="H1789" s="652"/>
    </x:row>
    <x:row r="1790">
      <x:c r="A1790" s="654"/>
      <x:c r="B1790" s="652"/>
      <x:c r="C1790" s="652"/>
      <x:c r="D1790" s="652"/>
      <x:c r="E1790" s="652"/>
      <x:c r="F1790" s="652"/>
      <x:c r="G1790" s="652"/>
      <x:c r="H1790" s="652"/>
    </x:row>
    <x:row r="1791">
      <x:c r="A1791" s="654"/>
      <x:c r="B1791" s="652"/>
      <x:c r="C1791" s="652"/>
      <x:c r="D1791" s="652"/>
      <x:c r="E1791" s="652"/>
      <x:c r="F1791" s="652"/>
      <x:c r="G1791" s="652"/>
      <x:c r="H1791" s="652"/>
    </x:row>
    <x:row r="1792">
      <x:c r="A1792" s="654"/>
      <x:c r="B1792" s="652"/>
      <x:c r="C1792" s="652"/>
      <x:c r="D1792" s="652"/>
      <x:c r="E1792" s="652"/>
      <x:c r="F1792" s="652"/>
      <x:c r="G1792" s="652"/>
      <x:c r="H1792" s="652"/>
    </x:row>
    <x:row r="1793">
      <x:c r="A1793" s="654"/>
      <x:c r="B1793" s="652"/>
      <x:c r="C1793" s="652"/>
      <x:c r="D1793" s="652"/>
      <x:c r="E1793" s="652"/>
      <x:c r="F1793" s="652"/>
      <x:c r="G1793" s="652"/>
      <x:c r="H1793" s="652"/>
    </x:row>
    <x:row r="1794">
      <x:c r="A1794" s="654"/>
      <x:c r="B1794" s="652"/>
      <x:c r="C1794" s="652"/>
      <x:c r="D1794" s="652"/>
      <x:c r="E1794" s="652"/>
      <x:c r="F1794" s="652"/>
      <x:c r="G1794" s="652"/>
      <x:c r="H1794" s="652"/>
    </x:row>
    <x:row r="1795">
      <x:c r="A1795" s="654"/>
      <x:c r="B1795" s="652"/>
      <x:c r="C1795" s="652"/>
      <x:c r="D1795" s="652"/>
      <x:c r="E1795" s="652"/>
      <x:c r="F1795" s="652"/>
      <x:c r="G1795" s="652"/>
      <x:c r="H1795" s="652"/>
    </x:row>
    <x:row r="1796">
      <x:c r="A1796" s="654"/>
      <x:c r="B1796" s="652"/>
      <x:c r="C1796" s="652"/>
      <x:c r="D1796" s="652"/>
      <x:c r="E1796" s="652"/>
      <x:c r="F1796" s="652"/>
      <x:c r="G1796" s="652"/>
      <x:c r="H1796" s="652"/>
    </x:row>
    <x:row r="1797">
      <x:c r="A1797" s="654"/>
      <x:c r="B1797" s="652"/>
      <x:c r="C1797" s="652"/>
      <x:c r="D1797" s="652"/>
      <x:c r="E1797" s="652"/>
      <x:c r="F1797" s="652"/>
      <x:c r="G1797" s="652"/>
      <x:c r="H1797" s="652"/>
    </x:row>
    <x:row r="1798">
      <x:c r="A1798" s="654"/>
      <x:c r="B1798" s="652"/>
      <x:c r="C1798" s="652"/>
      <x:c r="D1798" s="652"/>
      <x:c r="E1798" s="652"/>
      <x:c r="F1798" s="652"/>
      <x:c r="G1798" s="652"/>
      <x:c r="H1798" s="652"/>
    </x:row>
    <x:row r="1799">
      <x:c r="A1799" s="654"/>
      <x:c r="B1799" s="652"/>
      <x:c r="C1799" s="652"/>
      <x:c r="D1799" s="652"/>
      <x:c r="E1799" s="652"/>
      <x:c r="F1799" s="652"/>
      <x:c r="G1799" s="652"/>
      <x:c r="H1799" s="652"/>
    </x:row>
    <x:row r="1800">
      <x:c r="A1800" s="654"/>
      <x:c r="B1800" s="652"/>
      <x:c r="C1800" s="652"/>
      <x:c r="D1800" s="652"/>
      <x:c r="E1800" s="652"/>
      <x:c r="F1800" s="652"/>
      <x:c r="G1800" s="652"/>
      <x:c r="H1800" s="652"/>
    </x:row>
    <x:row r="1801">
      <x:c r="A1801" s="654"/>
      <x:c r="B1801" s="652"/>
      <x:c r="C1801" s="652"/>
      <x:c r="D1801" s="652"/>
      <x:c r="E1801" s="652"/>
      <x:c r="F1801" s="652"/>
      <x:c r="G1801" s="652"/>
      <x:c r="H1801" s="652"/>
    </x:row>
    <x:row r="1802">
      <x:c r="A1802" s="654"/>
      <x:c r="B1802" s="652"/>
      <x:c r="C1802" s="652"/>
      <x:c r="D1802" s="652"/>
      <x:c r="E1802" s="652"/>
      <x:c r="F1802" s="652"/>
      <x:c r="G1802" s="652"/>
      <x:c r="H1802" s="652"/>
    </x:row>
    <x:row r="1803">
      <x:c r="A1803" s="654"/>
      <x:c r="B1803" s="652"/>
      <x:c r="C1803" s="652"/>
      <x:c r="D1803" s="652"/>
      <x:c r="E1803" s="652"/>
      <x:c r="F1803" s="652"/>
      <x:c r="G1803" s="652"/>
      <x:c r="H1803" s="652"/>
    </x:row>
    <x:row r="1804">
      <x:c r="A1804" s="654"/>
      <x:c r="B1804" s="652"/>
      <x:c r="C1804" s="652"/>
      <x:c r="D1804" s="652"/>
      <x:c r="E1804" s="652"/>
      <x:c r="F1804" s="652"/>
      <x:c r="G1804" s="652"/>
      <x:c r="H1804" s="652"/>
    </x:row>
    <x:row r="1805">
      <x:c r="A1805" s="654"/>
      <x:c r="B1805" s="652"/>
      <x:c r="C1805" s="652"/>
      <x:c r="D1805" s="652"/>
      <x:c r="E1805" s="652"/>
      <x:c r="F1805" s="652"/>
      <x:c r="G1805" s="652"/>
      <x:c r="H1805" s="652"/>
    </x:row>
    <x:row r="1806">
      <x:c r="A1806" s="654"/>
      <x:c r="B1806" s="652"/>
      <x:c r="C1806" s="652"/>
      <x:c r="D1806" s="652"/>
      <x:c r="E1806" s="652"/>
      <x:c r="F1806" s="652"/>
      <x:c r="G1806" s="652"/>
      <x:c r="H1806" s="652"/>
    </x:row>
    <x:row r="1807">
      <x:c r="A1807" s="654"/>
      <x:c r="B1807" s="652"/>
      <x:c r="C1807" s="652"/>
      <x:c r="D1807" s="652"/>
      <x:c r="E1807" s="652"/>
      <x:c r="F1807" s="652"/>
      <x:c r="G1807" s="652"/>
      <x:c r="H1807" s="652"/>
    </x:row>
    <x:row r="1808">
      <x:c r="A1808" s="654"/>
      <x:c r="B1808" s="652"/>
      <x:c r="C1808" s="652"/>
      <x:c r="D1808" s="652"/>
      <x:c r="E1808" s="652"/>
      <x:c r="F1808" s="652"/>
      <x:c r="G1808" s="652"/>
      <x:c r="H1808" s="652"/>
    </x:row>
    <x:row r="1809">
      <x:c r="A1809" s="654"/>
      <x:c r="B1809" s="652"/>
      <x:c r="C1809" s="652"/>
      <x:c r="D1809" s="652"/>
      <x:c r="E1809" s="652"/>
      <x:c r="F1809" s="652"/>
      <x:c r="G1809" s="652"/>
      <x:c r="H1809" s="652"/>
    </x:row>
    <x:row r="1810">
      <x:c r="A1810" s="654"/>
      <x:c r="B1810" s="652"/>
      <x:c r="C1810" s="652"/>
      <x:c r="D1810" s="652"/>
      <x:c r="E1810" s="652"/>
      <x:c r="F1810" s="652"/>
      <x:c r="G1810" s="652"/>
      <x:c r="H1810" s="652"/>
    </x:row>
    <x:row r="1811">
      <x:c r="A1811" s="654"/>
      <x:c r="B1811" s="652"/>
      <x:c r="C1811" s="652"/>
      <x:c r="D1811" s="652"/>
      <x:c r="E1811" s="652"/>
      <x:c r="F1811" s="652"/>
      <x:c r="G1811" s="652"/>
      <x:c r="H1811" s="652"/>
    </x:row>
    <x:row r="1812">
      <x:c r="A1812" s="654"/>
      <x:c r="B1812" s="652"/>
      <x:c r="C1812" s="652"/>
      <x:c r="D1812" s="652"/>
      <x:c r="E1812" s="652"/>
      <x:c r="F1812" s="652"/>
      <x:c r="G1812" s="652"/>
      <x:c r="H1812" s="652"/>
    </x:row>
    <x:row r="1813">
      <x:c r="A1813" s="654"/>
      <x:c r="B1813" s="652"/>
      <x:c r="C1813" s="652"/>
      <x:c r="D1813" s="652"/>
      <x:c r="E1813" s="652"/>
      <x:c r="F1813" s="652"/>
      <x:c r="G1813" s="652"/>
      <x:c r="H1813" s="652"/>
    </x:row>
    <x:row r="1814">
      <x:c r="A1814" s="654"/>
      <x:c r="B1814" s="652"/>
      <x:c r="C1814" s="652"/>
      <x:c r="D1814" s="652"/>
      <x:c r="E1814" s="652"/>
      <x:c r="F1814" s="652"/>
      <x:c r="G1814" s="652"/>
      <x:c r="H1814" s="652"/>
    </x:row>
    <x:row r="1815">
      <x:c r="A1815" s="654"/>
      <x:c r="B1815" s="652"/>
      <x:c r="C1815" s="652"/>
      <x:c r="D1815" s="652"/>
      <x:c r="E1815" s="652"/>
      <x:c r="F1815" s="652"/>
      <x:c r="G1815" s="652"/>
      <x:c r="H1815" s="652"/>
    </x:row>
    <x:row r="1816">
      <x:c r="A1816" s="654"/>
      <x:c r="B1816" s="652"/>
      <x:c r="C1816" s="652"/>
      <x:c r="D1816" s="652"/>
      <x:c r="E1816" s="652"/>
      <x:c r="F1816" s="652"/>
      <x:c r="G1816" s="652"/>
      <x:c r="H1816" s="652"/>
    </x:row>
    <x:row r="1817">
      <x:c r="A1817" s="654"/>
      <x:c r="B1817" s="652"/>
      <x:c r="C1817" s="652"/>
      <x:c r="D1817" s="652"/>
      <x:c r="E1817" s="652"/>
      <x:c r="F1817" s="652"/>
      <x:c r="G1817" s="652"/>
      <x:c r="H1817" s="652"/>
    </x:row>
    <x:row r="1818">
      <x:c r="A1818" s="654"/>
      <x:c r="B1818" s="652"/>
      <x:c r="C1818" s="652"/>
      <x:c r="D1818" s="652"/>
      <x:c r="E1818" s="652"/>
      <x:c r="F1818" s="652"/>
      <x:c r="G1818" s="652"/>
      <x:c r="H1818" s="652"/>
    </x:row>
    <x:row r="1819">
      <x:c r="A1819" s="654"/>
      <x:c r="B1819" s="652"/>
      <x:c r="C1819" s="652"/>
      <x:c r="D1819" s="652"/>
      <x:c r="E1819" s="652"/>
      <x:c r="F1819" s="652"/>
      <x:c r="G1819" s="652"/>
      <x:c r="H1819" s="652"/>
    </x:row>
    <x:row r="1820">
      <x:c r="A1820" s="654"/>
      <x:c r="B1820" s="652"/>
      <x:c r="C1820" s="652"/>
      <x:c r="D1820" s="652"/>
      <x:c r="E1820" s="652"/>
      <x:c r="F1820" s="652"/>
      <x:c r="G1820" s="652"/>
      <x:c r="H1820" s="652"/>
    </x:row>
    <x:row r="1821">
      <x:c r="A1821" s="654"/>
      <x:c r="B1821" s="652"/>
      <x:c r="C1821" s="652"/>
      <x:c r="D1821" s="652"/>
      <x:c r="E1821" s="652"/>
      <x:c r="F1821" s="652"/>
      <x:c r="G1821" s="652"/>
      <x:c r="H1821" s="652"/>
    </x:row>
    <x:row r="1822">
      <x:c r="A1822" s="654"/>
      <x:c r="B1822" s="652"/>
      <x:c r="C1822" s="652"/>
      <x:c r="D1822" s="652"/>
      <x:c r="E1822" s="652"/>
      <x:c r="F1822" s="652"/>
      <x:c r="G1822" s="652"/>
      <x:c r="H1822" s="652"/>
    </x:row>
    <x:row r="1823">
      <x:c r="A1823" s="654"/>
      <x:c r="B1823" s="652"/>
      <x:c r="C1823" s="652"/>
      <x:c r="D1823" s="652"/>
      <x:c r="E1823" s="652"/>
      <x:c r="F1823" s="652"/>
      <x:c r="G1823" s="652"/>
      <x:c r="H1823" s="652"/>
    </x:row>
    <x:row r="1824">
      <x:c r="A1824" s="654"/>
      <x:c r="B1824" s="652"/>
      <x:c r="C1824" s="652"/>
      <x:c r="D1824" s="652"/>
      <x:c r="E1824" s="652"/>
      <x:c r="F1824" s="652"/>
      <x:c r="G1824" s="652"/>
      <x:c r="H1824" s="652"/>
    </x:row>
    <x:row r="1825">
      <x:c r="A1825" s="654"/>
      <x:c r="B1825" s="652"/>
      <x:c r="C1825" s="652"/>
      <x:c r="D1825" s="652"/>
      <x:c r="E1825" s="652"/>
      <x:c r="F1825" s="652"/>
      <x:c r="G1825" s="652"/>
      <x:c r="H1825" s="652"/>
    </x:row>
    <x:row r="1826">
      <x:c r="A1826" s="654"/>
      <x:c r="B1826" s="652"/>
      <x:c r="C1826" s="652"/>
      <x:c r="D1826" s="652"/>
      <x:c r="E1826" s="652"/>
      <x:c r="F1826" s="652"/>
      <x:c r="G1826" s="652"/>
      <x:c r="H1826" s="652"/>
    </x:row>
    <x:row r="1827">
      <x:c r="A1827" s="654"/>
      <x:c r="B1827" s="652"/>
      <x:c r="C1827" s="652"/>
      <x:c r="D1827" s="652"/>
      <x:c r="E1827" s="652"/>
      <x:c r="F1827" s="652"/>
      <x:c r="G1827" s="652"/>
      <x:c r="H1827" s="652"/>
    </x:row>
    <x:row r="1828">
      <x:c r="A1828" s="654"/>
      <x:c r="B1828" s="652"/>
      <x:c r="C1828" s="652"/>
      <x:c r="D1828" s="652"/>
      <x:c r="E1828" s="652"/>
      <x:c r="F1828" s="652"/>
      <x:c r="G1828" s="652"/>
      <x:c r="H1828" s="652"/>
    </x:row>
    <x:row r="1829">
      <x:c r="A1829" s="654"/>
      <x:c r="B1829" s="652"/>
      <x:c r="C1829" s="652"/>
      <x:c r="D1829" s="652"/>
      <x:c r="E1829" s="652"/>
      <x:c r="F1829" s="652"/>
      <x:c r="G1829" s="652"/>
      <x:c r="H1829" s="652"/>
    </x:row>
    <x:row r="1830">
      <x:c r="A1830" s="654"/>
      <x:c r="B1830" s="652"/>
      <x:c r="C1830" s="652"/>
      <x:c r="D1830" s="652"/>
      <x:c r="E1830" s="652"/>
      <x:c r="F1830" s="652"/>
      <x:c r="G1830" s="652"/>
      <x:c r="H1830" s="652"/>
    </x:row>
    <x:row r="1831">
      <x:c r="A1831" s="654"/>
      <x:c r="B1831" s="652"/>
      <x:c r="C1831" s="652"/>
      <x:c r="D1831" s="652"/>
      <x:c r="E1831" s="652"/>
      <x:c r="F1831" s="652"/>
      <x:c r="G1831" s="652"/>
      <x:c r="H1831" s="652"/>
    </x:row>
    <x:row r="1832">
      <x:c r="A1832" s="654"/>
      <x:c r="B1832" s="652"/>
      <x:c r="C1832" s="652"/>
      <x:c r="D1832" s="652"/>
      <x:c r="E1832" s="652"/>
      <x:c r="F1832" s="652"/>
      <x:c r="G1832" s="652"/>
      <x:c r="H1832" s="652"/>
    </x:row>
    <x:row r="1833">
      <x:c r="A1833" s="654"/>
      <x:c r="B1833" s="652"/>
      <x:c r="C1833" s="652"/>
      <x:c r="D1833" s="652"/>
      <x:c r="E1833" s="652"/>
      <x:c r="F1833" s="652"/>
      <x:c r="G1833" s="652"/>
      <x:c r="H1833" s="652"/>
    </x:row>
    <x:row r="1834">
      <x:c r="A1834" s="654"/>
      <x:c r="B1834" s="652"/>
      <x:c r="C1834" s="652"/>
      <x:c r="D1834" s="652"/>
      <x:c r="E1834" s="652"/>
      <x:c r="F1834" s="652"/>
      <x:c r="G1834" s="652"/>
      <x:c r="H1834" s="652"/>
    </x:row>
    <x:row r="1835">
      <x:c r="A1835" s="654"/>
      <x:c r="B1835" s="652"/>
      <x:c r="C1835" s="652"/>
      <x:c r="D1835" s="652"/>
      <x:c r="E1835" s="652"/>
      <x:c r="F1835" s="652"/>
      <x:c r="G1835" s="652"/>
      <x:c r="H1835" s="652"/>
    </x:row>
    <x:row r="1836">
      <x:c r="A1836" s="654"/>
      <x:c r="B1836" s="652"/>
      <x:c r="C1836" s="652"/>
      <x:c r="D1836" s="652"/>
      <x:c r="E1836" s="652"/>
      <x:c r="F1836" s="652"/>
      <x:c r="G1836" s="652"/>
      <x:c r="H1836" s="652"/>
    </x:row>
    <x:row r="1837">
      <x:c r="A1837" s="654"/>
      <x:c r="B1837" s="652"/>
      <x:c r="C1837" s="652"/>
      <x:c r="D1837" s="652"/>
      <x:c r="E1837" s="652"/>
      <x:c r="F1837" s="652"/>
      <x:c r="G1837" s="652"/>
      <x:c r="H1837" s="652"/>
    </x:row>
    <x:row r="1838">
      <x:c r="A1838" s="654"/>
      <x:c r="B1838" s="652"/>
      <x:c r="C1838" s="652"/>
      <x:c r="D1838" s="652"/>
      <x:c r="E1838" s="652"/>
      <x:c r="F1838" s="652"/>
      <x:c r="G1838" s="652"/>
      <x:c r="H1838" s="652"/>
    </x:row>
    <x:row r="1839">
      <x:c r="A1839" s="654"/>
      <x:c r="B1839" s="652"/>
      <x:c r="C1839" s="652"/>
      <x:c r="D1839" s="652"/>
      <x:c r="E1839" s="652"/>
      <x:c r="F1839" s="652"/>
      <x:c r="G1839" s="652"/>
      <x:c r="H1839" s="652"/>
    </x:row>
    <x:row r="1840">
      <x:c r="A1840" s="654"/>
      <x:c r="B1840" s="652"/>
      <x:c r="C1840" s="652"/>
      <x:c r="D1840" s="652"/>
      <x:c r="E1840" s="652"/>
      <x:c r="F1840" s="652"/>
      <x:c r="G1840" s="652"/>
      <x:c r="H1840" s="652"/>
    </x:row>
    <x:row r="1841">
      <x:c r="A1841" s="654"/>
      <x:c r="B1841" s="652"/>
      <x:c r="C1841" s="652"/>
      <x:c r="D1841" s="652"/>
      <x:c r="E1841" s="652"/>
      <x:c r="F1841" s="652"/>
      <x:c r="G1841" s="652"/>
      <x:c r="H1841" s="652"/>
    </x:row>
    <x:row r="1842">
      <x:c r="A1842" s="654"/>
      <x:c r="B1842" s="652"/>
      <x:c r="C1842" s="652"/>
      <x:c r="D1842" s="652"/>
      <x:c r="E1842" s="652"/>
      <x:c r="F1842" s="652"/>
      <x:c r="G1842" s="652"/>
      <x:c r="H1842" s="652"/>
    </x:row>
    <x:row r="1843">
      <x:c r="A1843" s="654"/>
      <x:c r="B1843" s="652"/>
      <x:c r="C1843" s="652"/>
      <x:c r="D1843" s="652"/>
      <x:c r="E1843" s="652"/>
      <x:c r="F1843" s="652"/>
      <x:c r="G1843" s="652"/>
      <x:c r="H1843" s="652"/>
    </x:row>
    <x:row r="1844">
      <x:c r="A1844" s="654"/>
      <x:c r="B1844" s="652"/>
      <x:c r="C1844" s="652"/>
      <x:c r="D1844" s="652"/>
      <x:c r="E1844" s="652"/>
      <x:c r="F1844" s="652"/>
      <x:c r="G1844" s="652"/>
      <x:c r="H1844" s="652"/>
    </x:row>
    <x:row r="1845">
      <x:c r="A1845" s="654"/>
      <x:c r="B1845" s="652"/>
      <x:c r="C1845" s="652"/>
      <x:c r="D1845" s="652"/>
      <x:c r="E1845" s="652"/>
      <x:c r="F1845" s="652"/>
      <x:c r="G1845" s="652"/>
      <x:c r="H1845" s="652"/>
    </x:row>
    <x:row r="1846">
      <x:c r="A1846" s="654"/>
      <x:c r="B1846" s="652"/>
      <x:c r="C1846" s="652"/>
      <x:c r="D1846" s="652"/>
      <x:c r="E1846" s="652"/>
      <x:c r="F1846" s="652"/>
      <x:c r="G1846" s="652"/>
      <x:c r="H1846" s="652"/>
    </x:row>
    <x:row r="1847">
      <x:c r="A1847" s="654"/>
      <x:c r="B1847" s="652"/>
      <x:c r="C1847" s="652"/>
      <x:c r="D1847" s="652"/>
      <x:c r="E1847" s="652"/>
      <x:c r="F1847" s="652"/>
      <x:c r="G1847" s="652"/>
      <x:c r="H1847" s="652"/>
    </x:row>
    <x:row r="1848">
      <x:c r="A1848" s="654"/>
      <x:c r="B1848" s="652"/>
      <x:c r="C1848" s="652"/>
      <x:c r="D1848" s="652"/>
      <x:c r="E1848" s="652"/>
      <x:c r="F1848" s="652"/>
      <x:c r="G1848" s="652"/>
      <x:c r="H1848" s="652"/>
    </x:row>
    <x:row r="1849">
      <x:c r="A1849" s="654"/>
      <x:c r="B1849" s="652"/>
      <x:c r="C1849" s="652"/>
      <x:c r="D1849" s="652"/>
      <x:c r="E1849" s="652"/>
      <x:c r="F1849" s="652"/>
      <x:c r="G1849" s="652"/>
      <x:c r="H1849" s="652"/>
    </x:row>
    <x:row r="1850">
      <x:c r="A1850" s="654"/>
      <x:c r="B1850" s="652"/>
      <x:c r="C1850" s="652"/>
      <x:c r="D1850" s="652"/>
      <x:c r="E1850" s="652"/>
      <x:c r="F1850" s="652"/>
      <x:c r="G1850" s="652"/>
      <x:c r="H1850" s="652"/>
    </x:row>
    <x:row r="1851">
      <x:c r="A1851" s="654"/>
      <x:c r="B1851" s="652"/>
      <x:c r="C1851" s="652"/>
      <x:c r="D1851" s="652"/>
      <x:c r="E1851" s="652"/>
      <x:c r="F1851" s="652"/>
      <x:c r="G1851" s="652"/>
      <x:c r="H1851" s="652"/>
    </x:row>
    <x:row r="1852">
      <x:c r="A1852" s="654"/>
      <x:c r="B1852" s="652"/>
      <x:c r="C1852" s="652"/>
      <x:c r="D1852" s="652"/>
      <x:c r="E1852" s="652"/>
      <x:c r="F1852" s="652"/>
      <x:c r="G1852" s="652"/>
      <x:c r="H1852" s="652"/>
    </x:row>
    <x:row r="1853">
      <x:c r="A1853" s="654"/>
      <x:c r="B1853" s="652"/>
      <x:c r="C1853" s="652"/>
      <x:c r="D1853" s="652"/>
      <x:c r="E1853" s="652"/>
      <x:c r="F1853" s="652"/>
      <x:c r="G1853" s="652"/>
      <x:c r="H1853" s="652"/>
    </x:row>
    <x:row r="1854">
      <x:c r="A1854" s="654"/>
      <x:c r="B1854" s="652"/>
      <x:c r="C1854" s="652"/>
      <x:c r="D1854" s="652"/>
      <x:c r="E1854" s="652"/>
      <x:c r="F1854" s="652"/>
      <x:c r="G1854" s="652"/>
      <x:c r="H1854" s="652"/>
    </x:row>
    <x:row r="1855">
      <x:c r="A1855" s="654"/>
      <x:c r="B1855" s="652"/>
      <x:c r="C1855" s="652"/>
      <x:c r="D1855" s="652"/>
      <x:c r="E1855" s="652"/>
      <x:c r="F1855" s="652"/>
      <x:c r="G1855" s="652"/>
      <x:c r="H1855" s="652"/>
    </x:row>
    <x:row r="1856">
      <x:c r="A1856" s="654"/>
      <x:c r="B1856" s="652"/>
      <x:c r="C1856" s="652"/>
      <x:c r="D1856" s="652"/>
      <x:c r="E1856" s="652"/>
      <x:c r="F1856" s="652"/>
      <x:c r="G1856" s="652"/>
      <x:c r="H1856" s="652"/>
    </x:row>
    <x:row r="1857">
      <x:c r="A1857" s="654"/>
      <x:c r="B1857" s="652"/>
      <x:c r="C1857" s="652"/>
      <x:c r="D1857" s="652"/>
      <x:c r="E1857" s="652"/>
      <x:c r="F1857" s="652"/>
      <x:c r="G1857" s="652"/>
      <x:c r="H1857" s="652"/>
    </x:row>
    <x:row r="1858">
      <x:c r="A1858" s="654"/>
      <x:c r="B1858" s="652"/>
      <x:c r="C1858" s="652"/>
      <x:c r="D1858" s="652"/>
      <x:c r="E1858" s="652"/>
      <x:c r="F1858" s="652"/>
      <x:c r="G1858" s="652"/>
      <x:c r="H1858" s="652"/>
    </x:row>
    <x:row r="1859">
      <x:c r="A1859" s="654"/>
      <x:c r="B1859" s="652"/>
      <x:c r="C1859" s="652"/>
      <x:c r="D1859" s="652"/>
      <x:c r="E1859" s="652"/>
      <x:c r="F1859" s="652"/>
      <x:c r="G1859" s="652"/>
      <x:c r="H1859" s="652"/>
    </x:row>
    <x:row r="1860">
      <x:c r="A1860" s="654"/>
      <x:c r="B1860" s="652"/>
      <x:c r="C1860" s="652"/>
      <x:c r="D1860" s="652"/>
      <x:c r="E1860" s="652"/>
      <x:c r="F1860" s="652"/>
      <x:c r="G1860" s="652"/>
      <x:c r="H1860" s="652"/>
    </x:row>
    <x:row r="1861">
      <x:c r="A1861" s="654"/>
      <x:c r="B1861" s="652"/>
      <x:c r="C1861" s="652"/>
      <x:c r="D1861" s="652"/>
      <x:c r="E1861" s="652"/>
      <x:c r="F1861" s="652"/>
      <x:c r="G1861" s="652"/>
      <x:c r="H1861" s="652"/>
    </x:row>
    <x:row r="1862">
      <x:c r="A1862" s="654"/>
      <x:c r="B1862" s="652"/>
      <x:c r="C1862" s="652"/>
      <x:c r="D1862" s="652"/>
      <x:c r="E1862" s="652"/>
      <x:c r="F1862" s="652"/>
      <x:c r="G1862" s="652"/>
      <x:c r="H1862" s="652"/>
    </x:row>
    <x:row r="1863">
      <x:c r="A1863" s="654"/>
      <x:c r="B1863" s="652"/>
      <x:c r="C1863" s="652"/>
      <x:c r="D1863" s="652"/>
      <x:c r="E1863" s="652"/>
      <x:c r="F1863" s="652"/>
      <x:c r="G1863" s="652"/>
      <x:c r="H1863" s="652"/>
    </x:row>
    <x:row r="1864">
      <x:c r="A1864" s="654"/>
      <x:c r="B1864" s="652"/>
      <x:c r="C1864" s="652"/>
      <x:c r="D1864" s="652"/>
      <x:c r="E1864" s="652"/>
      <x:c r="F1864" s="652"/>
      <x:c r="G1864" s="652"/>
      <x:c r="H1864" s="652"/>
    </x:row>
    <x:row r="1865">
      <x:c r="A1865" s="654"/>
      <x:c r="B1865" s="652"/>
      <x:c r="C1865" s="652"/>
      <x:c r="D1865" s="652"/>
      <x:c r="E1865" s="652"/>
      <x:c r="F1865" s="652"/>
      <x:c r="G1865" s="652"/>
      <x:c r="H1865" s="652"/>
    </x:row>
    <x:row r="1866">
      <x:c r="A1866" s="654"/>
      <x:c r="B1866" s="652"/>
      <x:c r="C1866" s="652"/>
      <x:c r="D1866" s="652"/>
      <x:c r="E1866" s="652"/>
      <x:c r="F1866" s="652"/>
      <x:c r="G1866" s="652"/>
      <x:c r="H1866" s="652"/>
    </x:row>
    <x:row r="1867">
      <x:c r="A1867" s="654"/>
      <x:c r="B1867" s="652"/>
      <x:c r="C1867" s="652"/>
      <x:c r="D1867" s="652"/>
      <x:c r="E1867" s="652"/>
      <x:c r="F1867" s="652"/>
      <x:c r="G1867" s="652"/>
      <x:c r="H1867" s="652"/>
    </x:row>
    <x:row r="1868">
      <x:c r="A1868" s="654"/>
      <x:c r="B1868" s="652"/>
      <x:c r="C1868" s="652"/>
      <x:c r="D1868" s="652"/>
      <x:c r="E1868" s="652"/>
      <x:c r="F1868" s="652"/>
      <x:c r="G1868" s="652"/>
      <x:c r="H1868" s="652"/>
    </x:row>
    <x:row r="1869">
      <x:c r="A1869" s="654"/>
      <x:c r="B1869" s="652"/>
      <x:c r="C1869" s="652"/>
      <x:c r="D1869" s="652"/>
      <x:c r="E1869" s="652"/>
      <x:c r="F1869" s="652"/>
      <x:c r="G1869" s="652"/>
      <x:c r="H1869" s="652"/>
    </x:row>
    <x:row r="1870">
      <x:c r="A1870" s="654"/>
      <x:c r="B1870" s="652"/>
      <x:c r="C1870" s="652"/>
      <x:c r="D1870" s="652"/>
      <x:c r="E1870" s="652"/>
      <x:c r="F1870" s="652"/>
      <x:c r="G1870" s="652"/>
      <x:c r="H1870" s="652"/>
    </x:row>
    <x:row r="1871">
      <x:c r="A1871" s="654"/>
      <x:c r="B1871" s="652"/>
      <x:c r="C1871" s="652"/>
      <x:c r="D1871" s="652"/>
      <x:c r="E1871" s="652"/>
      <x:c r="F1871" s="652"/>
      <x:c r="G1871" s="652"/>
      <x:c r="H1871" s="652"/>
    </x:row>
    <x:row r="1872">
      <x:c r="A1872" s="654"/>
      <x:c r="B1872" s="652"/>
      <x:c r="C1872" s="652"/>
      <x:c r="D1872" s="652"/>
      <x:c r="E1872" s="652"/>
      <x:c r="F1872" s="652"/>
      <x:c r="G1872" s="652"/>
      <x:c r="H1872" s="652"/>
    </x:row>
    <x:row r="1873">
      <x:c r="A1873" s="654"/>
      <x:c r="B1873" s="652"/>
      <x:c r="C1873" s="652"/>
      <x:c r="D1873" s="652"/>
      <x:c r="E1873" s="652"/>
      <x:c r="F1873" s="652"/>
      <x:c r="G1873" s="652"/>
      <x:c r="H1873" s="652"/>
    </x:row>
    <x:row r="1874">
      <x:c r="A1874" s="654"/>
      <x:c r="B1874" s="652"/>
      <x:c r="C1874" s="652"/>
      <x:c r="D1874" s="652"/>
      <x:c r="E1874" s="652"/>
      <x:c r="F1874" s="652"/>
      <x:c r="G1874" s="652"/>
      <x:c r="H1874" s="652"/>
    </x:row>
    <x:row r="1875">
      <x:c r="A1875" s="654"/>
      <x:c r="B1875" s="652"/>
      <x:c r="C1875" s="652"/>
      <x:c r="D1875" s="652"/>
      <x:c r="E1875" s="652"/>
      <x:c r="F1875" s="652"/>
      <x:c r="G1875" s="652"/>
      <x:c r="H1875" s="652"/>
    </x:row>
    <x:row r="1876">
      <x:c r="A1876" s="654"/>
      <x:c r="B1876" s="652"/>
      <x:c r="C1876" s="652"/>
      <x:c r="D1876" s="652"/>
      <x:c r="E1876" s="652"/>
      <x:c r="F1876" s="652"/>
      <x:c r="G1876" s="652"/>
      <x:c r="H1876" s="652"/>
    </x:row>
    <x:row r="1877">
      <x:c r="A1877" s="654"/>
      <x:c r="B1877" s="652"/>
      <x:c r="C1877" s="652"/>
      <x:c r="D1877" s="652"/>
      <x:c r="E1877" s="652"/>
      <x:c r="F1877" s="652"/>
      <x:c r="G1877" s="652"/>
      <x:c r="H1877" s="652"/>
    </x:row>
    <x:row r="1878">
      <x:c r="A1878" s="654"/>
      <x:c r="B1878" s="652"/>
      <x:c r="C1878" s="652"/>
      <x:c r="D1878" s="652"/>
      <x:c r="E1878" s="652"/>
      <x:c r="F1878" s="652"/>
      <x:c r="G1878" s="652"/>
      <x:c r="H1878" s="652"/>
    </x:row>
    <x:row r="1879">
      <x:c r="A1879" s="654"/>
      <x:c r="B1879" s="652"/>
      <x:c r="C1879" s="652"/>
      <x:c r="D1879" s="652"/>
      <x:c r="E1879" s="652"/>
      <x:c r="F1879" s="652"/>
      <x:c r="G1879" s="652"/>
      <x:c r="H1879" s="652"/>
    </x:row>
    <x:row r="1880">
      <x:c r="A1880" s="654"/>
      <x:c r="B1880" s="652"/>
      <x:c r="C1880" s="652"/>
      <x:c r="D1880" s="652"/>
      <x:c r="E1880" s="652"/>
      <x:c r="F1880" s="652"/>
      <x:c r="G1880" s="652"/>
      <x:c r="H1880" s="652"/>
    </x:row>
    <x:row r="1881">
      <x:c r="A1881" s="654"/>
      <x:c r="B1881" s="652"/>
      <x:c r="C1881" s="652"/>
      <x:c r="D1881" s="652"/>
      <x:c r="E1881" s="652"/>
      <x:c r="F1881" s="652"/>
      <x:c r="G1881" s="652"/>
      <x:c r="H1881" s="652"/>
    </x:row>
    <x:row r="1882">
      <x:c r="A1882" s="654"/>
      <x:c r="B1882" s="652"/>
      <x:c r="C1882" s="652"/>
      <x:c r="D1882" s="652"/>
      <x:c r="E1882" s="652"/>
      <x:c r="F1882" s="652"/>
      <x:c r="G1882" s="652"/>
      <x:c r="H1882" s="652"/>
    </x:row>
    <x:row r="1883">
      <x:c r="A1883" s="654"/>
      <x:c r="B1883" s="652"/>
      <x:c r="C1883" s="652"/>
      <x:c r="D1883" s="652"/>
      <x:c r="E1883" s="652"/>
      <x:c r="F1883" s="652"/>
      <x:c r="G1883" s="652"/>
      <x:c r="H1883" s="652"/>
    </x:row>
    <x:row r="1884">
      <x:c r="A1884" s="654"/>
      <x:c r="B1884" s="652"/>
      <x:c r="C1884" s="652"/>
      <x:c r="D1884" s="652"/>
      <x:c r="E1884" s="652"/>
      <x:c r="F1884" s="652"/>
      <x:c r="G1884" s="652"/>
      <x:c r="H1884" s="652"/>
    </x:row>
    <x:row r="1885">
      <x:c r="A1885" s="654"/>
      <x:c r="B1885" s="652"/>
      <x:c r="C1885" s="652"/>
      <x:c r="D1885" s="652"/>
      <x:c r="E1885" s="652"/>
      <x:c r="F1885" s="652"/>
      <x:c r="G1885" s="652"/>
      <x:c r="H1885" s="652"/>
    </x:row>
    <x:row r="1886">
      <x:c r="A1886" s="654"/>
      <x:c r="B1886" s="652"/>
      <x:c r="C1886" s="652"/>
      <x:c r="D1886" s="652"/>
      <x:c r="E1886" s="652"/>
      <x:c r="F1886" s="652"/>
      <x:c r="G1886" s="652"/>
      <x:c r="H1886" s="652"/>
    </x:row>
    <x:row r="1887">
      <x:c r="A1887" s="654"/>
      <x:c r="B1887" s="652"/>
      <x:c r="C1887" s="652"/>
      <x:c r="D1887" s="652"/>
      <x:c r="E1887" s="652"/>
      <x:c r="F1887" s="652"/>
      <x:c r="G1887" s="652"/>
      <x:c r="H1887" s="652"/>
    </x:row>
    <x:row r="1888">
      <x:c r="A1888" s="654"/>
      <x:c r="B1888" s="652"/>
      <x:c r="C1888" s="652"/>
      <x:c r="D1888" s="652"/>
      <x:c r="E1888" s="652"/>
      <x:c r="F1888" s="652"/>
      <x:c r="G1888" s="652"/>
      <x:c r="H1888" s="652"/>
    </x:row>
    <x:row r="1889">
      <x:c r="A1889" s="654"/>
      <x:c r="B1889" s="652"/>
      <x:c r="C1889" s="652"/>
      <x:c r="D1889" s="652"/>
      <x:c r="E1889" s="652"/>
      <x:c r="F1889" s="652"/>
      <x:c r="G1889" s="652"/>
      <x:c r="H1889" s="652"/>
    </x:row>
    <x:row r="1890">
      <x:c r="A1890" s="654"/>
      <x:c r="B1890" s="652"/>
      <x:c r="C1890" s="652"/>
      <x:c r="D1890" s="652"/>
      <x:c r="E1890" s="652"/>
      <x:c r="F1890" s="652"/>
      <x:c r="G1890" s="652"/>
      <x:c r="H1890" s="652"/>
    </x:row>
    <x:row r="1891">
      <x:c r="A1891" s="654"/>
      <x:c r="B1891" s="652"/>
      <x:c r="C1891" s="652"/>
      <x:c r="D1891" s="652"/>
      <x:c r="E1891" s="652"/>
      <x:c r="F1891" s="652"/>
      <x:c r="G1891" s="652"/>
      <x:c r="H1891" s="652"/>
    </x:row>
    <x:row r="1892">
      <x:c r="A1892" s="654"/>
      <x:c r="B1892" s="652"/>
      <x:c r="C1892" s="652"/>
      <x:c r="D1892" s="652"/>
      <x:c r="E1892" s="652"/>
      <x:c r="F1892" s="652"/>
      <x:c r="G1892" s="652"/>
      <x:c r="H1892" s="652"/>
    </x:row>
    <x:row r="1893">
      <x:c r="A1893" s="654"/>
      <x:c r="B1893" s="652"/>
      <x:c r="C1893" s="652"/>
      <x:c r="D1893" s="652"/>
      <x:c r="E1893" s="652"/>
      <x:c r="F1893" s="652"/>
      <x:c r="G1893" s="652"/>
      <x:c r="H1893" s="652"/>
    </x:row>
    <x:row r="1894">
      <x:c r="A1894" s="654"/>
      <x:c r="B1894" s="652"/>
      <x:c r="C1894" s="652"/>
      <x:c r="D1894" s="652"/>
      <x:c r="E1894" s="652"/>
      <x:c r="F1894" s="652"/>
      <x:c r="G1894" s="652"/>
      <x:c r="H1894" s="652"/>
    </x:row>
    <x:row r="1895">
      <x:c r="A1895" s="654"/>
      <x:c r="B1895" s="652"/>
      <x:c r="C1895" s="652"/>
      <x:c r="D1895" s="652"/>
      <x:c r="E1895" s="652"/>
      <x:c r="F1895" s="652"/>
      <x:c r="G1895" s="652"/>
      <x:c r="H1895" s="652"/>
    </x:row>
    <x:row r="1896">
      <x:c r="A1896" s="654"/>
      <x:c r="B1896" s="652"/>
      <x:c r="C1896" s="652"/>
      <x:c r="D1896" s="652"/>
      <x:c r="E1896" s="652"/>
      <x:c r="F1896" s="652"/>
      <x:c r="G1896" s="652"/>
      <x:c r="H1896" s="652"/>
    </x:row>
    <x:row r="1897">
      <x:c r="A1897" s="654"/>
      <x:c r="B1897" s="652"/>
      <x:c r="C1897" s="652"/>
      <x:c r="D1897" s="652"/>
      <x:c r="E1897" s="652"/>
      <x:c r="F1897" s="652"/>
      <x:c r="G1897" s="652"/>
      <x:c r="H1897" s="652"/>
    </x:row>
    <x:row r="1898">
      <x:c r="A1898" s="654"/>
      <x:c r="B1898" s="652"/>
      <x:c r="C1898" s="652"/>
      <x:c r="D1898" s="652"/>
      <x:c r="E1898" s="652"/>
      <x:c r="F1898" s="652"/>
      <x:c r="G1898" s="652"/>
      <x:c r="H1898" s="652"/>
    </x:row>
    <x:row r="1899">
      <x:c r="A1899" s="654"/>
      <x:c r="B1899" s="652"/>
      <x:c r="C1899" s="652"/>
      <x:c r="D1899" s="652"/>
      <x:c r="E1899" s="652"/>
      <x:c r="F1899" s="652"/>
      <x:c r="G1899" s="652"/>
      <x:c r="H1899" s="652"/>
    </x:row>
    <x:row r="1900">
      <x:c r="A1900" s="654"/>
      <x:c r="B1900" s="652"/>
      <x:c r="C1900" s="652"/>
      <x:c r="D1900" s="652"/>
      <x:c r="E1900" s="652"/>
      <x:c r="F1900" s="652"/>
      <x:c r="G1900" s="652"/>
      <x:c r="H1900" s="652"/>
    </x:row>
    <x:row r="1901">
      <x:c r="A1901" s="654"/>
      <x:c r="B1901" s="652"/>
      <x:c r="C1901" s="652"/>
      <x:c r="D1901" s="652"/>
      <x:c r="E1901" s="652"/>
      <x:c r="F1901" s="652"/>
      <x:c r="G1901" s="652"/>
      <x:c r="H1901" s="652"/>
    </x:row>
    <x:row r="1902">
      <x:c r="A1902" s="654"/>
      <x:c r="B1902" s="652"/>
      <x:c r="C1902" s="652"/>
      <x:c r="D1902" s="652"/>
      <x:c r="E1902" s="652"/>
      <x:c r="F1902" s="652"/>
      <x:c r="G1902" s="652"/>
      <x:c r="H1902" s="652"/>
    </x:row>
    <x:row r="1903">
      <x:c r="A1903" s="654"/>
      <x:c r="B1903" s="652"/>
      <x:c r="C1903" s="652"/>
      <x:c r="D1903" s="652"/>
      <x:c r="E1903" s="652"/>
      <x:c r="F1903" s="652"/>
      <x:c r="G1903" s="652"/>
      <x:c r="H1903" s="652"/>
    </x:row>
    <x:row r="1904">
      <x:c r="A1904" s="654"/>
      <x:c r="B1904" s="652"/>
      <x:c r="C1904" s="652"/>
      <x:c r="D1904" s="652"/>
      <x:c r="E1904" s="652"/>
      <x:c r="F1904" s="652"/>
      <x:c r="G1904" s="652"/>
      <x:c r="H1904" s="652"/>
    </x:row>
    <x:row r="1905">
      <x:c r="A1905" s="654"/>
      <x:c r="B1905" s="652"/>
      <x:c r="C1905" s="652"/>
      <x:c r="D1905" s="652"/>
      <x:c r="E1905" s="652"/>
      <x:c r="F1905" s="652"/>
      <x:c r="G1905" s="652"/>
      <x:c r="H1905" s="652"/>
    </x:row>
    <x:row r="1906">
      <x:c r="A1906" s="654"/>
      <x:c r="B1906" s="652"/>
      <x:c r="C1906" s="652"/>
      <x:c r="D1906" s="652"/>
      <x:c r="E1906" s="652"/>
      <x:c r="F1906" s="652"/>
      <x:c r="G1906" s="652"/>
      <x:c r="H1906" s="652"/>
    </x:row>
    <x:row r="1907">
      <x:c r="A1907" s="654"/>
      <x:c r="B1907" s="652"/>
      <x:c r="C1907" s="652"/>
      <x:c r="D1907" s="652"/>
      <x:c r="E1907" s="652"/>
      <x:c r="F1907" s="652"/>
      <x:c r="G1907" s="652"/>
      <x:c r="H1907" s="652"/>
    </x:row>
    <x:row r="1908">
      <x:c r="A1908" s="654"/>
      <x:c r="B1908" s="652"/>
      <x:c r="C1908" s="652"/>
      <x:c r="D1908" s="652"/>
      <x:c r="E1908" s="652"/>
      <x:c r="F1908" s="652"/>
      <x:c r="G1908" s="652"/>
      <x:c r="H1908" s="652"/>
    </x:row>
    <x:row r="1909">
      <x:c r="A1909" s="654"/>
      <x:c r="B1909" s="652"/>
      <x:c r="C1909" s="652"/>
      <x:c r="D1909" s="652"/>
      <x:c r="E1909" s="652"/>
      <x:c r="F1909" s="652"/>
      <x:c r="G1909" s="652"/>
      <x:c r="H1909" s="652"/>
    </x:row>
    <x:row r="1910">
      <x:c r="A1910" s="654"/>
      <x:c r="B1910" s="652"/>
      <x:c r="C1910" s="652"/>
      <x:c r="D1910" s="652"/>
      <x:c r="E1910" s="652"/>
      <x:c r="F1910" s="652"/>
      <x:c r="G1910" s="652"/>
      <x:c r="H1910" s="652"/>
    </x:row>
    <x:row r="1911">
      <x:c r="A1911" s="654"/>
      <x:c r="B1911" s="652"/>
      <x:c r="C1911" s="652"/>
      <x:c r="D1911" s="652"/>
      <x:c r="E1911" s="652"/>
      <x:c r="F1911" s="652"/>
      <x:c r="G1911" s="652"/>
      <x:c r="H1911" s="652"/>
    </x:row>
    <x:row r="1912">
      <x:c r="A1912" s="654"/>
      <x:c r="B1912" s="652"/>
      <x:c r="C1912" s="652"/>
      <x:c r="D1912" s="652"/>
      <x:c r="E1912" s="652"/>
      <x:c r="F1912" s="652"/>
      <x:c r="G1912" s="652"/>
      <x:c r="H1912" s="652"/>
    </x:row>
    <x:row r="1913">
      <x:c r="A1913" s="654"/>
      <x:c r="B1913" s="652"/>
      <x:c r="C1913" s="652"/>
      <x:c r="D1913" s="652"/>
      <x:c r="E1913" s="652"/>
      <x:c r="F1913" s="652"/>
      <x:c r="G1913" s="652"/>
      <x:c r="H1913" s="652"/>
    </x:row>
    <x:row r="1914">
      <x:c r="A1914" s="654"/>
      <x:c r="B1914" s="652"/>
      <x:c r="C1914" s="652"/>
      <x:c r="D1914" s="652"/>
      <x:c r="E1914" s="652"/>
      <x:c r="F1914" s="652"/>
      <x:c r="G1914" s="652"/>
      <x:c r="H1914" s="652"/>
    </x:row>
    <x:row r="1915">
      <x:c r="A1915" s="654"/>
      <x:c r="B1915" s="652"/>
      <x:c r="C1915" s="652"/>
      <x:c r="D1915" s="652"/>
      <x:c r="E1915" s="652"/>
      <x:c r="F1915" s="652"/>
      <x:c r="G1915" s="652"/>
      <x:c r="H1915" s="652"/>
    </x:row>
    <x:row r="1916">
      <x:c r="A1916" s="654"/>
      <x:c r="B1916" s="652"/>
      <x:c r="C1916" s="652"/>
      <x:c r="D1916" s="652"/>
      <x:c r="E1916" s="652"/>
      <x:c r="F1916" s="652"/>
      <x:c r="G1916" s="652"/>
      <x:c r="H1916" s="652"/>
    </x:row>
    <x:row r="1917">
      <x:c r="A1917" s="654"/>
      <x:c r="B1917" s="652"/>
      <x:c r="C1917" s="652"/>
      <x:c r="D1917" s="652"/>
      <x:c r="E1917" s="652"/>
      <x:c r="F1917" s="652"/>
      <x:c r="G1917" s="652"/>
      <x:c r="H1917" s="652"/>
    </x:row>
    <x:row r="1918">
      <x:c r="A1918" s="654"/>
      <x:c r="B1918" s="652"/>
      <x:c r="C1918" s="652"/>
      <x:c r="D1918" s="652"/>
      <x:c r="E1918" s="652"/>
      <x:c r="F1918" s="652"/>
      <x:c r="G1918" s="652"/>
      <x:c r="H1918" s="652"/>
    </x:row>
    <x:row r="1919">
      <x:c r="A1919" s="654"/>
      <x:c r="B1919" s="652"/>
      <x:c r="C1919" s="652"/>
      <x:c r="D1919" s="652"/>
      <x:c r="E1919" s="652"/>
      <x:c r="F1919" s="652"/>
      <x:c r="G1919" s="652"/>
      <x:c r="H1919" s="652"/>
    </x:row>
    <x:row r="1920">
      <x:c r="A1920" s="654"/>
      <x:c r="B1920" s="652"/>
      <x:c r="C1920" s="652"/>
      <x:c r="D1920" s="652"/>
      <x:c r="E1920" s="652"/>
      <x:c r="F1920" s="652"/>
      <x:c r="G1920" s="652"/>
      <x:c r="H1920" s="652"/>
    </x:row>
    <x:row r="1921">
      <x:c r="A1921" s="654"/>
      <x:c r="B1921" s="652"/>
      <x:c r="C1921" s="652"/>
      <x:c r="D1921" s="652"/>
      <x:c r="E1921" s="652"/>
      <x:c r="F1921" s="652"/>
      <x:c r="G1921" s="652"/>
      <x:c r="H1921" s="652"/>
    </x:row>
    <x:row r="1922">
      <x:c r="A1922" s="654"/>
      <x:c r="B1922" s="652"/>
      <x:c r="C1922" s="652"/>
      <x:c r="D1922" s="652"/>
      <x:c r="E1922" s="652"/>
      <x:c r="F1922" s="652"/>
      <x:c r="G1922" s="652"/>
      <x:c r="H1922" s="652"/>
    </x:row>
    <x:row r="1923">
      <x:c r="A1923" s="654"/>
      <x:c r="B1923" s="652"/>
      <x:c r="C1923" s="652"/>
      <x:c r="D1923" s="652"/>
      <x:c r="E1923" s="652"/>
      <x:c r="F1923" s="652"/>
      <x:c r="G1923" s="652"/>
      <x:c r="H1923" s="652"/>
    </x:row>
    <x:row r="1924">
      <x:c r="A1924" s="654"/>
      <x:c r="B1924" s="652"/>
      <x:c r="C1924" s="652"/>
      <x:c r="D1924" s="652"/>
      <x:c r="E1924" s="652"/>
      <x:c r="F1924" s="652"/>
      <x:c r="G1924" s="652"/>
      <x:c r="H1924" s="652"/>
    </x:row>
    <x:row r="1925">
      <x:c r="A1925" s="654"/>
      <x:c r="B1925" s="652"/>
      <x:c r="C1925" s="652"/>
      <x:c r="D1925" s="652"/>
      <x:c r="E1925" s="652"/>
      <x:c r="F1925" s="652"/>
      <x:c r="G1925" s="652"/>
      <x:c r="H1925" s="652"/>
    </x:row>
    <x:row r="1926">
      <x:c r="A1926" s="654"/>
      <x:c r="B1926" s="652"/>
      <x:c r="C1926" s="652"/>
      <x:c r="D1926" s="652"/>
      <x:c r="E1926" s="652"/>
      <x:c r="F1926" s="652"/>
      <x:c r="G1926" s="652"/>
      <x:c r="H1926" s="652"/>
    </x:row>
    <x:row r="1927">
      <x:c r="A1927" s="654"/>
      <x:c r="B1927" s="652"/>
      <x:c r="C1927" s="652"/>
      <x:c r="D1927" s="652"/>
      <x:c r="E1927" s="652"/>
      <x:c r="F1927" s="652"/>
      <x:c r="G1927" s="652"/>
      <x:c r="H1927" s="652"/>
    </x:row>
    <x:row r="1928">
      <x:c r="A1928" s="654"/>
      <x:c r="B1928" s="652"/>
      <x:c r="C1928" s="652"/>
      <x:c r="D1928" s="652"/>
      <x:c r="E1928" s="652"/>
      <x:c r="F1928" s="652"/>
      <x:c r="G1928" s="652"/>
      <x:c r="H1928" s="652"/>
    </x:row>
    <x:row r="1929">
      <x:c r="A1929" s="654"/>
      <x:c r="B1929" s="652"/>
      <x:c r="C1929" s="652"/>
      <x:c r="D1929" s="652"/>
      <x:c r="E1929" s="652"/>
      <x:c r="F1929" s="652"/>
      <x:c r="G1929" s="652"/>
      <x:c r="H1929" s="652"/>
    </x:row>
    <x:row r="1930">
      <x:c r="A1930" s="654"/>
      <x:c r="B1930" s="652"/>
      <x:c r="C1930" s="652"/>
      <x:c r="D1930" s="652"/>
      <x:c r="E1930" s="652"/>
      <x:c r="F1930" s="652"/>
      <x:c r="G1930" s="652"/>
      <x:c r="H1930" s="652"/>
    </x:row>
    <x:row r="1931">
      <x:c r="A1931" s="654"/>
      <x:c r="B1931" s="652"/>
      <x:c r="C1931" s="652"/>
      <x:c r="D1931" s="652"/>
      <x:c r="E1931" s="652"/>
      <x:c r="F1931" s="652"/>
      <x:c r="G1931" s="652"/>
      <x:c r="H1931" s="652"/>
    </x:row>
    <x:row r="1932">
      <x:c r="A1932" s="654"/>
      <x:c r="B1932" s="652"/>
      <x:c r="C1932" s="652"/>
      <x:c r="D1932" s="652"/>
      <x:c r="E1932" s="652"/>
      <x:c r="F1932" s="652"/>
      <x:c r="G1932" s="652"/>
      <x:c r="H1932" s="652"/>
    </x:row>
    <x:row r="1933">
      <x:c r="A1933" s="654"/>
      <x:c r="B1933" s="652"/>
      <x:c r="C1933" s="652"/>
      <x:c r="D1933" s="652"/>
      <x:c r="E1933" s="652"/>
      <x:c r="F1933" s="652"/>
      <x:c r="G1933" s="652"/>
      <x:c r="H1933" s="652"/>
    </x:row>
    <x:row r="1934">
      <x:c r="A1934" s="654"/>
      <x:c r="B1934" s="652"/>
      <x:c r="C1934" s="652"/>
      <x:c r="D1934" s="652"/>
      <x:c r="E1934" s="652"/>
      <x:c r="F1934" s="652"/>
      <x:c r="G1934" s="652"/>
      <x:c r="H1934" s="652"/>
    </x:row>
    <x:row r="1935">
      <x:c r="A1935" s="654"/>
      <x:c r="B1935" s="652"/>
      <x:c r="C1935" s="652"/>
      <x:c r="D1935" s="652"/>
      <x:c r="E1935" s="652"/>
      <x:c r="F1935" s="652"/>
      <x:c r="G1935" s="652"/>
      <x:c r="H1935" s="652"/>
    </x:row>
    <x:row r="1936">
      <x:c r="A1936" s="654"/>
      <x:c r="B1936" s="652"/>
      <x:c r="C1936" s="652"/>
      <x:c r="D1936" s="652"/>
      <x:c r="E1936" s="652"/>
      <x:c r="F1936" s="652"/>
      <x:c r="G1936" s="652"/>
      <x:c r="H1936" s="652"/>
    </x:row>
    <x:row r="1937">
      <x:c r="A1937" s="654"/>
      <x:c r="B1937" s="652"/>
      <x:c r="C1937" s="652"/>
      <x:c r="D1937" s="652"/>
      <x:c r="E1937" s="652"/>
      <x:c r="F1937" s="652"/>
      <x:c r="G1937" s="652"/>
      <x:c r="H1937" s="652"/>
    </x:row>
    <x:row r="1938">
      <x:c r="A1938" s="654"/>
      <x:c r="B1938" s="652"/>
      <x:c r="C1938" s="652"/>
      <x:c r="D1938" s="652"/>
      <x:c r="E1938" s="652"/>
      <x:c r="F1938" s="652"/>
      <x:c r="G1938" s="652"/>
      <x:c r="H1938" s="652"/>
    </x:row>
    <x:row r="1939">
      <x:c r="A1939" s="654"/>
      <x:c r="B1939" s="652"/>
      <x:c r="C1939" s="652"/>
      <x:c r="D1939" s="652"/>
      <x:c r="E1939" s="652"/>
      <x:c r="F1939" s="652"/>
      <x:c r="G1939" s="652"/>
      <x:c r="H1939" s="652"/>
    </x:row>
    <x:row r="1940">
      <x:c r="A1940" s="654"/>
      <x:c r="B1940" s="652"/>
      <x:c r="C1940" s="652"/>
      <x:c r="D1940" s="652"/>
      <x:c r="E1940" s="652"/>
      <x:c r="F1940" s="652"/>
      <x:c r="G1940" s="652"/>
      <x:c r="H1940" s="652"/>
    </x:row>
    <x:row r="1941">
      <x:c r="A1941" s="654"/>
      <x:c r="B1941" s="652"/>
      <x:c r="C1941" s="652"/>
      <x:c r="D1941" s="652"/>
      <x:c r="E1941" s="652"/>
      <x:c r="F1941" s="652"/>
      <x:c r="G1941" s="652"/>
      <x:c r="H1941" s="652"/>
    </x:row>
    <x:row r="1942">
      <x:c r="A1942" s="654"/>
      <x:c r="B1942" s="652"/>
      <x:c r="C1942" s="652"/>
      <x:c r="D1942" s="652"/>
      <x:c r="E1942" s="652"/>
      <x:c r="F1942" s="652"/>
      <x:c r="G1942" s="652"/>
      <x:c r="H1942" s="652"/>
    </x:row>
    <x:row r="1943">
      <x:c r="A1943" s="654"/>
      <x:c r="B1943" s="652"/>
      <x:c r="C1943" s="652"/>
      <x:c r="D1943" s="652"/>
      <x:c r="E1943" s="652"/>
      <x:c r="F1943" s="652"/>
      <x:c r="G1943" s="652"/>
      <x:c r="H1943" s="652"/>
    </x:row>
    <x:row r="1944">
      <x:c r="A1944" s="654"/>
      <x:c r="B1944" s="652"/>
      <x:c r="C1944" s="652"/>
      <x:c r="D1944" s="652"/>
      <x:c r="E1944" s="652"/>
      <x:c r="F1944" s="652"/>
      <x:c r="G1944" s="652"/>
      <x:c r="H1944" s="652"/>
    </x:row>
    <x:row r="1945">
      <x:c r="A1945" s="654"/>
      <x:c r="B1945" s="652"/>
      <x:c r="C1945" s="652"/>
      <x:c r="D1945" s="652"/>
      <x:c r="E1945" s="652"/>
      <x:c r="F1945" s="652"/>
      <x:c r="G1945" s="652"/>
      <x:c r="H1945" s="652"/>
    </x:row>
    <x:row r="1946">
      <x:c r="A1946" s="654"/>
      <x:c r="B1946" s="652"/>
      <x:c r="C1946" s="652"/>
      <x:c r="D1946" s="652"/>
      <x:c r="E1946" s="652"/>
      <x:c r="F1946" s="652"/>
      <x:c r="G1946" s="652"/>
      <x:c r="H1946" s="652"/>
    </x:row>
    <x:row r="1947">
      <x:c r="A1947" s="654"/>
      <x:c r="B1947" s="652"/>
      <x:c r="C1947" s="652"/>
      <x:c r="D1947" s="652"/>
      <x:c r="E1947" s="652"/>
      <x:c r="F1947" s="652"/>
      <x:c r="G1947" s="652"/>
      <x:c r="H1947" s="652"/>
    </x:row>
    <x:row r="1948">
      <x:c r="A1948" s="654"/>
      <x:c r="B1948" s="652"/>
      <x:c r="C1948" s="652"/>
      <x:c r="D1948" s="652"/>
      <x:c r="E1948" s="652"/>
      <x:c r="F1948" s="652"/>
      <x:c r="G1948" s="652"/>
      <x:c r="H1948" s="652"/>
    </x:row>
    <x:row r="1949">
      <x:c r="A1949" s="654"/>
      <x:c r="B1949" s="652"/>
      <x:c r="C1949" s="652"/>
      <x:c r="D1949" s="652"/>
      <x:c r="E1949" s="652"/>
      <x:c r="F1949" s="652"/>
      <x:c r="G1949" s="652"/>
      <x:c r="H1949" s="652"/>
    </x:row>
    <x:row r="1950">
      <x:c r="A1950" s="654"/>
      <x:c r="B1950" s="652"/>
      <x:c r="C1950" s="652"/>
      <x:c r="D1950" s="652"/>
      <x:c r="E1950" s="652"/>
      <x:c r="F1950" s="652"/>
      <x:c r="G1950" s="652"/>
      <x:c r="H1950" s="652"/>
    </x:row>
    <x:row r="1951">
      <x:c r="A1951" s="654"/>
      <x:c r="B1951" s="652"/>
      <x:c r="C1951" s="652"/>
      <x:c r="D1951" s="652"/>
      <x:c r="E1951" s="652"/>
      <x:c r="F1951" s="652"/>
      <x:c r="G1951" s="652"/>
      <x:c r="H1951" s="652"/>
    </x:row>
    <x:row r="1952">
      <x:c r="A1952" s="654"/>
      <x:c r="B1952" s="652"/>
      <x:c r="C1952" s="652"/>
      <x:c r="D1952" s="652"/>
      <x:c r="E1952" s="652"/>
      <x:c r="F1952" s="652"/>
      <x:c r="G1952" s="652"/>
      <x:c r="H1952" s="652"/>
    </x:row>
    <x:row r="1953">
      <x:c r="A1953" s="654"/>
      <x:c r="B1953" s="652"/>
      <x:c r="C1953" s="652"/>
      <x:c r="D1953" s="652"/>
      <x:c r="E1953" s="652"/>
      <x:c r="F1953" s="652"/>
      <x:c r="G1953" s="652"/>
      <x:c r="H1953" s="652"/>
    </x:row>
    <x:row r="1954">
      <x:c r="A1954" s="654"/>
      <x:c r="B1954" s="652"/>
      <x:c r="C1954" s="652"/>
      <x:c r="D1954" s="652"/>
      <x:c r="E1954" s="652"/>
      <x:c r="F1954" s="652"/>
      <x:c r="G1954" s="652"/>
      <x:c r="H1954" s="652"/>
    </x:row>
    <x:row r="1955">
      <x:c r="A1955" s="654"/>
      <x:c r="B1955" s="652"/>
      <x:c r="C1955" s="652"/>
      <x:c r="D1955" s="652"/>
      <x:c r="E1955" s="652"/>
      <x:c r="F1955" s="652"/>
      <x:c r="G1955" s="652"/>
      <x:c r="H1955" s="652"/>
    </x:row>
    <x:row r="1956">
      <x:c r="A1956" s="654"/>
      <x:c r="B1956" s="652"/>
      <x:c r="C1956" s="652"/>
      <x:c r="D1956" s="652"/>
      <x:c r="E1956" s="652"/>
      <x:c r="F1956" s="652"/>
      <x:c r="G1956" s="652"/>
      <x:c r="H1956" s="652"/>
    </x:row>
    <x:row r="1957">
      <x:c r="A1957" s="654"/>
      <x:c r="B1957" s="652"/>
      <x:c r="C1957" s="652"/>
      <x:c r="D1957" s="652"/>
      <x:c r="E1957" s="652"/>
      <x:c r="F1957" s="652"/>
      <x:c r="G1957" s="652"/>
      <x:c r="H1957" s="652"/>
    </x:row>
    <x:row r="1958">
      <x:c r="A1958" s="654"/>
      <x:c r="B1958" s="652"/>
      <x:c r="C1958" s="652"/>
      <x:c r="D1958" s="652"/>
      <x:c r="E1958" s="652"/>
      <x:c r="F1958" s="652"/>
      <x:c r="G1958" s="652"/>
      <x:c r="H1958" s="652"/>
    </x:row>
    <x:row r="1959">
      <x:c r="A1959" s="654"/>
      <x:c r="B1959" s="652"/>
      <x:c r="C1959" s="652"/>
      <x:c r="D1959" s="652"/>
      <x:c r="E1959" s="652"/>
      <x:c r="F1959" s="652"/>
      <x:c r="G1959" s="652"/>
      <x:c r="H1959" s="652"/>
    </x:row>
    <x:row r="1960">
      <x:c r="A1960" s="654"/>
      <x:c r="B1960" s="652"/>
      <x:c r="C1960" s="652"/>
      <x:c r="D1960" s="652"/>
      <x:c r="E1960" s="652"/>
      <x:c r="F1960" s="652"/>
      <x:c r="G1960" s="652"/>
      <x:c r="H1960" s="652"/>
    </x:row>
    <x:row r="1961">
      <x:c r="A1961" s="654"/>
      <x:c r="B1961" s="652"/>
      <x:c r="C1961" s="652"/>
      <x:c r="D1961" s="652"/>
      <x:c r="E1961" s="652"/>
      <x:c r="F1961" s="652"/>
      <x:c r="G1961" s="652"/>
      <x:c r="H1961" s="652"/>
    </x:row>
    <x:row r="1962">
      <x:c r="A1962" s="654"/>
      <x:c r="B1962" s="652"/>
      <x:c r="C1962" s="652"/>
      <x:c r="D1962" s="652"/>
      <x:c r="E1962" s="652"/>
      <x:c r="F1962" s="652"/>
      <x:c r="G1962" s="652"/>
      <x:c r="H1962" s="652"/>
    </x:row>
    <x:row r="1963">
      <x:c r="A1963" s="654"/>
      <x:c r="B1963" s="652"/>
      <x:c r="C1963" s="652"/>
      <x:c r="D1963" s="652"/>
      <x:c r="E1963" s="652"/>
      <x:c r="F1963" s="652"/>
      <x:c r="G1963" s="652"/>
      <x:c r="H1963" s="652"/>
    </x:row>
    <x:row r="1964">
      <x:c r="A1964" s="654"/>
      <x:c r="B1964" s="652"/>
      <x:c r="C1964" s="652"/>
      <x:c r="D1964" s="652"/>
      <x:c r="E1964" s="652"/>
      <x:c r="F1964" s="652"/>
      <x:c r="G1964" s="652"/>
      <x:c r="H1964" s="652"/>
    </x:row>
    <x:row r="1965">
      <x:c r="A1965" s="654"/>
      <x:c r="B1965" s="652"/>
      <x:c r="C1965" s="652"/>
      <x:c r="D1965" s="652"/>
      <x:c r="E1965" s="652"/>
      <x:c r="F1965" s="652"/>
      <x:c r="G1965" s="652"/>
      <x:c r="H1965" s="652"/>
    </x:row>
    <x:row r="1966">
      <x:c r="A1966" s="654"/>
      <x:c r="B1966" s="652"/>
      <x:c r="C1966" s="652"/>
      <x:c r="D1966" s="652"/>
      <x:c r="E1966" s="652"/>
      <x:c r="F1966" s="652"/>
      <x:c r="G1966" s="652"/>
      <x:c r="H1966" s="652"/>
    </x:row>
    <x:row r="1967">
      <x:c r="A1967" s="654"/>
      <x:c r="B1967" s="652"/>
      <x:c r="C1967" s="652"/>
      <x:c r="D1967" s="652"/>
      <x:c r="E1967" s="652"/>
      <x:c r="F1967" s="652"/>
      <x:c r="G1967" s="652"/>
      <x:c r="H1967" s="652"/>
    </x:row>
    <x:row r="1968">
      <x:c r="A1968" s="654"/>
      <x:c r="B1968" s="652"/>
      <x:c r="C1968" s="652"/>
      <x:c r="D1968" s="652"/>
      <x:c r="E1968" s="652"/>
      <x:c r="F1968" s="652"/>
      <x:c r="G1968" s="652"/>
      <x:c r="H1968" s="652"/>
    </x:row>
    <x:row r="1969">
      <x:c r="A1969" s="654"/>
      <x:c r="B1969" s="652"/>
      <x:c r="C1969" s="652"/>
      <x:c r="D1969" s="652"/>
      <x:c r="E1969" s="652"/>
      <x:c r="F1969" s="652"/>
      <x:c r="G1969" s="652"/>
      <x:c r="H1969" s="652"/>
    </x:row>
    <x:row r="1970">
      <x:c r="A1970" s="654"/>
      <x:c r="B1970" s="652"/>
      <x:c r="C1970" s="652"/>
      <x:c r="D1970" s="652"/>
      <x:c r="E1970" s="652"/>
      <x:c r="F1970" s="652"/>
      <x:c r="G1970" s="652"/>
      <x:c r="H1970" s="652"/>
    </x:row>
    <x:row r="1971">
      <x:c r="A1971" s="654"/>
      <x:c r="B1971" s="652"/>
      <x:c r="C1971" s="652"/>
      <x:c r="D1971" s="652"/>
      <x:c r="E1971" s="652"/>
      <x:c r="F1971" s="652"/>
      <x:c r="G1971" s="652"/>
      <x:c r="H1971" s="652"/>
    </x:row>
    <x:row r="1972">
      <x:c r="A1972" s="654"/>
      <x:c r="B1972" s="652"/>
      <x:c r="C1972" s="652"/>
      <x:c r="D1972" s="652"/>
      <x:c r="E1972" s="652"/>
      <x:c r="F1972" s="652"/>
      <x:c r="G1972" s="652"/>
      <x:c r="H1972" s="652"/>
    </x:row>
    <x:row r="1973">
      <x:c r="A1973" s="654"/>
      <x:c r="B1973" s="652"/>
      <x:c r="C1973" s="652"/>
      <x:c r="D1973" s="652"/>
      <x:c r="E1973" s="652"/>
      <x:c r="F1973" s="652"/>
      <x:c r="G1973" s="652"/>
      <x:c r="H1973" s="652"/>
    </x:row>
    <x:row r="1974">
      <x:c r="A1974" s="654"/>
      <x:c r="B1974" s="652"/>
      <x:c r="C1974" s="652"/>
      <x:c r="D1974" s="652"/>
      <x:c r="E1974" s="652"/>
      <x:c r="F1974" s="652"/>
      <x:c r="G1974" s="652"/>
      <x:c r="H1974" s="652"/>
    </x:row>
    <x:row r="1975">
      <x:c r="A1975" s="654"/>
      <x:c r="B1975" s="652"/>
      <x:c r="C1975" s="652"/>
      <x:c r="D1975" s="652"/>
      <x:c r="E1975" s="652"/>
      <x:c r="F1975" s="652"/>
      <x:c r="G1975" s="652"/>
      <x:c r="H1975" s="652"/>
    </x:row>
    <x:row r="1976">
      <x:c r="A1976" s="654"/>
      <x:c r="B1976" s="652"/>
      <x:c r="C1976" s="652"/>
      <x:c r="D1976" s="652"/>
      <x:c r="E1976" s="652"/>
      <x:c r="F1976" s="652"/>
      <x:c r="G1976" s="652"/>
      <x:c r="H1976" s="652"/>
    </x:row>
    <x:row r="1977">
      <x:c r="A1977" s="654"/>
      <x:c r="B1977" s="652"/>
      <x:c r="C1977" s="652"/>
      <x:c r="D1977" s="652"/>
      <x:c r="E1977" s="652"/>
      <x:c r="F1977" s="652"/>
      <x:c r="G1977" s="652"/>
      <x:c r="H1977" s="652"/>
    </x:row>
    <x:row r="1978">
      <x:c r="A1978" s="654"/>
      <x:c r="B1978" s="652"/>
      <x:c r="C1978" s="652"/>
      <x:c r="D1978" s="652"/>
      <x:c r="E1978" s="652"/>
      <x:c r="F1978" s="652"/>
      <x:c r="G1978" s="652"/>
      <x:c r="H1978" s="652"/>
    </x:row>
    <x:row r="1979">
      <x:c r="A1979" s="654"/>
      <x:c r="B1979" s="652"/>
      <x:c r="C1979" s="652"/>
      <x:c r="D1979" s="652"/>
      <x:c r="E1979" s="652"/>
      <x:c r="F1979" s="652"/>
      <x:c r="G1979" s="652"/>
      <x:c r="H1979" s="652"/>
    </x:row>
    <x:row r="1980">
      <x:c r="A1980" s="654"/>
      <x:c r="B1980" s="652"/>
      <x:c r="C1980" s="652"/>
      <x:c r="D1980" s="652"/>
      <x:c r="E1980" s="652"/>
      <x:c r="F1980" s="652"/>
      <x:c r="G1980" s="652"/>
      <x:c r="H1980" s="652"/>
    </x:row>
    <x:row r="1981">
      <x:c r="A1981" s="654"/>
      <x:c r="B1981" s="652"/>
      <x:c r="C1981" s="652"/>
      <x:c r="D1981" s="652"/>
      <x:c r="E1981" s="652"/>
      <x:c r="F1981" s="652"/>
      <x:c r="G1981" s="652"/>
      <x:c r="H1981" s="652"/>
    </x:row>
    <x:row r="1982">
      <x:c r="A1982" s="654"/>
      <x:c r="B1982" s="652"/>
      <x:c r="C1982" s="652"/>
      <x:c r="D1982" s="652"/>
      <x:c r="E1982" s="652"/>
      <x:c r="F1982" s="652"/>
      <x:c r="G1982" s="652"/>
      <x:c r="H1982" s="652"/>
    </x:row>
    <x:row r="1983">
      <x:c r="A1983" s="654"/>
      <x:c r="B1983" s="652"/>
      <x:c r="C1983" s="652"/>
      <x:c r="D1983" s="652"/>
      <x:c r="E1983" s="652"/>
      <x:c r="F1983" s="652"/>
      <x:c r="G1983" s="652"/>
      <x:c r="H1983" s="652"/>
    </x:row>
    <x:row r="1984">
      <x:c r="A1984" s="654"/>
      <x:c r="B1984" s="652"/>
      <x:c r="C1984" s="652"/>
      <x:c r="D1984" s="652"/>
      <x:c r="E1984" s="652"/>
      <x:c r="F1984" s="652"/>
      <x:c r="G1984" s="652"/>
      <x:c r="H1984" s="652"/>
    </x:row>
    <x:row r="1985">
      <x:c r="A1985" s="654"/>
      <x:c r="B1985" s="652"/>
      <x:c r="C1985" s="652"/>
      <x:c r="D1985" s="652"/>
      <x:c r="E1985" s="652"/>
      <x:c r="F1985" s="652"/>
      <x:c r="G1985" s="652"/>
      <x:c r="H1985" s="652"/>
    </x:row>
    <x:row r="1986">
      <x:c r="A1986" s="654"/>
      <x:c r="B1986" s="652"/>
      <x:c r="C1986" s="652"/>
      <x:c r="D1986" s="652"/>
      <x:c r="E1986" s="652"/>
      <x:c r="F1986" s="652"/>
      <x:c r="G1986" s="652"/>
      <x:c r="H1986" s="652"/>
    </x:row>
    <x:row r="1987">
      <x:c r="A1987" s="654"/>
      <x:c r="B1987" s="652"/>
      <x:c r="C1987" s="652"/>
      <x:c r="D1987" s="652"/>
      <x:c r="E1987" s="652"/>
      <x:c r="F1987" s="652"/>
      <x:c r="G1987" s="652"/>
      <x:c r="H1987" s="652"/>
    </x:row>
    <x:row r="1988">
      <x:c r="A1988" s="654"/>
      <x:c r="B1988" s="652"/>
      <x:c r="C1988" s="652"/>
      <x:c r="D1988" s="652"/>
      <x:c r="E1988" s="652"/>
      <x:c r="F1988" s="652"/>
      <x:c r="G1988" s="652"/>
      <x:c r="H1988" s="652"/>
    </x:row>
    <x:row r="1989">
      <x:c r="A1989" s="654"/>
      <x:c r="B1989" s="652"/>
      <x:c r="C1989" s="652"/>
      <x:c r="D1989" s="652"/>
      <x:c r="E1989" s="652"/>
      <x:c r="F1989" s="652"/>
      <x:c r="G1989" s="652"/>
      <x:c r="H1989" s="652"/>
    </x:row>
    <x:row r="1990">
      <x:c r="A1990" s="654"/>
      <x:c r="B1990" s="652"/>
      <x:c r="C1990" s="652"/>
      <x:c r="D1990" s="652"/>
      <x:c r="E1990" s="652"/>
      <x:c r="F1990" s="652"/>
      <x:c r="G1990" s="652"/>
      <x:c r="H1990" s="652"/>
    </x:row>
    <x:row r="1991">
      <x:c r="A1991" s="654"/>
      <x:c r="B1991" s="652"/>
      <x:c r="C1991" s="652"/>
      <x:c r="D1991" s="652"/>
      <x:c r="E1991" s="652"/>
      <x:c r="F1991" s="652"/>
      <x:c r="G1991" s="652"/>
      <x:c r="H1991" s="652"/>
    </x:row>
    <x:row r="1992">
      <x:c r="A1992" s="654"/>
      <x:c r="B1992" s="652"/>
      <x:c r="C1992" s="652"/>
      <x:c r="D1992" s="652"/>
      <x:c r="E1992" s="652"/>
      <x:c r="F1992" s="652"/>
      <x:c r="G1992" s="652"/>
      <x:c r="H1992" s="652"/>
    </x:row>
    <x:row r="1993">
      <x:c r="A1993" s="654"/>
      <x:c r="B1993" s="652"/>
      <x:c r="C1993" s="652"/>
      <x:c r="D1993" s="652"/>
      <x:c r="E1993" s="652"/>
      <x:c r="F1993" s="652"/>
      <x:c r="G1993" s="652"/>
      <x:c r="H1993" s="652"/>
    </x:row>
    <x:row r="1994">
      <x:c r="A1994" s="654"/>
      <x:c r="B1994" s="652"/>
      <x:c r="C1994" s="652"/>
      <x:c r="D1994" s="652"/>
      <x:c r="E1994" s="652"/>
      <x:c r="F1994" s="652"/>
      <x:c r="G1994" s="652"/>
      <x:c r="H1994" s="652"/>
    </x:row>
    <x:row r="1995">
      <x:c r="A1995" s="654"/>
      <x:c r="B1995" s="652"/>
      <x:c r="C1995" s="652"/>
      <x:c r="D1995" s="652"/>
      <x:c r="E1995" s="652"/>
      <x:c r="F1995" s="652"/>
      <x:c r="G1995" s="652"/>
      <x:c r="H1995" s="652"/>
    </x:row>
    <x:row r="1996">
      <x:c r="A1996" s="654"/>
      <x:c r="B1996" s="652"/>
      <x:c r="C1996" s="652"/>
      <x:c r="D1996" s="652"/>
      <x:c r="E1996" s="652"/>
      <x:c r="F1996" s="652"/>
      <x:c r="G1996" s="652"/>
      <x:c r="H1996" s="652"/>
    </x:row>
    <x:row r="1997">
      <x:c r="A1997" s="654"/>
      <x:c r="B1997" s="652"/>
      <x:c r="C1997" s="652"/>
      <x:c r="D1997" s="652"/>
      <x:c r="E1997" s="652"/>
      <x:c r="F1997" s="652"/>
      <x:c r="G1997" s="652"/>
      <x:c r="H1997" s="652"/>
    </x:row>
    <x:row r="1998">
      <x:c r="A1998" s="654"/>
      <x:c r="B1998" s="652"/>
      <x:c r="C1998" s="652"/>
      <x:c r="D1998" s="652"/>
      <x:c r="E1998" s="652"/>
      <x:c r="F1998" s="652"/>
      <x:c r="G1998" s="652"/>
      <x:c r="H1998" s="652"/>
    </x:row>
    <x:row r="1999">
      <x:c r="A1999" s="654"/>
      <x:c r="B1999" s="652"/>
      <x:c r="C1999" s="652"/>
      <x:c r="D1999" s="652"/>
      <x:c r="E1999" s="652"/>
      <x:c r="F1999" s="652"/>
      <x:c r="G1999" s="652"/>
      <x:c r="H1999" s="652"/>
    </x:row>
    <x:row r="2000">
      <x:c r="A2000" s="655"/>
      <x:c r="B2000" s="653"/>
      <x:c r="C2000" s="653"/>
      <x:c r="D2000" s="653"/>
      <x:c r="E2000" s="653"/>
      <x:c r="F2000" s="653"/>
      <x:c r="G2000" s="653"/>
      <x:c r="H2000" s="653"/>
    </x:row>
  </x:sheetData>
  <x:mergeCells>
    <x:mergeCell ref="C1:H1"/>
    <x:mergeCell ref="C2:H2"/>
    <x:mergeCell ref="A1:B1"/>
    <x:mergeCell ref="A2:B2"/>
  </x:mergeCells>
  <x:pageMargins left="0.7" right="0.7" top="0.75" bottom="0.75" header="0.3" footer="0.3"/>
  <x:drawing xmlns:r="http://schemas.openxmlformats.org/officeDocument/2006/relationships" r:id="Rf6cb2c193f834a0f"/>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26" hidden="0" customWidth="1"/>
    <x:col min="3" max="3" width="16" hidden="0" customWidth="1"/>
    <x:col min="4" max="4" width="48" hidden="0" customWidth="1"/>
  </x:cols>
  <x:sheetData>
    <x:row r="1" ht="25" customHeight="1">
      <x:c r="A1" s="765" t="str">
        <x:v>LAGOM</x:v>
      </x:c>
      <x:c r="B1" s="765"/>
      <x:c r="C1" s="641" t="str">
        <x:v>SYSTEM</x:v>
      </x:c>
      <x:c r="D1" s="641"/>
    </x:row>
    <x:row r="2" ht="25" customHeight="1">
      <x:c r="A2" s="767" t="str">
        <x:v>NATURALS</x:v>
      </x:c>
      <x:c r="B2" s="767"/>
      <x:c r="C2" s="643" t="str">
        <x:v>Technical configuration, design tokens and integration contract.</x:v>
      </x:c>
      <x:c r="D2" s="643"/>
    </x:row>
    <x:row r="3" ht="6" customHeight="1">
      <x:c r="A3" s="639"/>
      <x:c r="B3" s="639"/>
      <x:c r="C3" s="639"/>
      <x:c r="D3" s="639"/>
    </x:row>
    <x:row r="4">
      <x:c r="A4" s="644"/>
      <x:c r="B4" s="644"/>
      <x:c r="C4" s="644"/>
      <x:c r="D4" s="644"/>
    </x:row>
    <x:row r="5">
      <x:c r="A5" s="639"/>
      <x:c r="B5" s="639"/>
      <x:c r="C5" s="639"/>
      <x:c r="D5" s="639"/>
    </x:row>
    <x:row r="6" ht="30" customHeight="1">
      <x:c r="A6" s="649" t="str">
        <x:v>Key</x:v>
      </x:c>
      <x:c r="B6" s="649" t="str">
        <x:v>Value</x:v>
      </x:c>
      <x:c r="C6" s="649" t="str">
        <x:v>Scope</x:v>
      </x:c>
      <x:c r="D6" s="649" t="str">
        <x:v>Notes</x:v>
      </x:c>
    </x:row>
    <x:row r="7">
      <x:c r="A7" s="652" t="str">
        <x:v>system.version</x:v>
      </x:c>
      <x:c r="B7" s="652" t="str">
        <x:v>3.0.0</x:v>
      </x:c>
      <x:c r="C7" s="652" t="str">
        <x:v>workbook</x:v>
      </x:c>
      <x:c r="D7" s="652" t="str">
        <x:v>Canonical Google-first V3</x:v>
      </x:c>
    </x:row>
    <x:row r="8">
      <x:c r="A8" s="652" t="str">
        <x:v>system.platform</x:v>
      </x:c>
      <x:c r="B8" s="652" t="str">
        <x:v>Google Sheets</x:v>
      </x:c>
      <x:c r="C8" s="652" t="str">
        <x:v>workbook</x:v>
      </x:c>
      <x:c r="D8" s="652" t="str">
        <x:v>Apps Script automation target</x:v>
      </x:c>
    </x:row>
    <x:row r="9">
      <x:c r="A9" s="652" t="str">
        <x:v>range.products</x:v>
      </x:c>
      <x:c r="B9" s="652" t="str">
        <x:v>Setup!A10:H259</x:v>
      </x:c>
      <x:c r="C9" s="652" t="str">
        <x:v>master</x:v>
      </x:c>
      <x:c r="D9" s="652" t="str">
        <x:v>Product master</x:v>
      </x:c>
    </x:row>
    <x:row r="10">
      <x:c r="A10" s="652" t="str">
        <x:v>range.accounts</x:v>
      </x:c>
      <x:c r="B10" s="652" t="str">
        <x:v>Setup!A34:D533</x:v>
      </x:c>
      <x:c r="C10" s="652" t="str">
        <x:v>master</x:v>
      </x:c>
      <x:c r="D10" s="652" t="str">
        <x:v>Account master</x:v>
      </x:c>
    </x:row>
    <x:row r="11">
      <x:c r="A11" s="652" t="str">
        <x:v>range.reps</x:v>
      </x:c>
      <x:c r="B11" s="652" t="str">
        <x:v>Setup!A44:G93</x:v>
      </x:c>
      <x:c r="C11" s="652" t="str">
        <x:v>master</x:v>
      </x:c>
      <x:c r="D11" s="652" t="str">
        <x:v>Rep configuration</x:v>
      </x:c>
    </x:row>
    <x:row r="12">
      <x:c r="A12" s="652" t="str">
        <x:v>range.accountTypes</x:v>
      </x:c>
      <x:c r="B12" s="652" t="str">
        <x:v>Setup!A54:B73</x:v>
      </x:c>
      <x:c r="C12" s="652" t="str">
        <x:v>master</x:v>
      </x:c>
      <x:c r="D12" s="652" t="str">
        <x:v>Account types</x:v>
      </x:c>
    </x:row>
    <x:row r="13">
      <x:c r="A13" s="652" t="str">
        <x:v>range.terms</x:v>
      </x:c>
      <x:c r="B13" s="652" t="str">
        <x:v>Setup!A61:B80</x:v>
      </x:c>
      <x:c r="C13" s="652" t="str">
        <x:v>master</x:v>
      </x:c>
      <x:c r="D13" s="652" t="str">
        <x:v>Payment terms</x:v>
      </x:c>
    </x:row>
    <x:row r="14">
      <x:c r="A14" s="652" t="str">
        <x:v>capacity.invoices</x:v>
      </x:c>
      <x:c r="B14" s="652" t="str">
        <x:v>Dynamic via Apps Script</x:v>
      </x:c>
      <x:c r="C14" s="652" t="str">
        <x:v>ledger</x:v>
      </x:c>
      <x:c r="D14" s="652" t="str">
        <x:v>Template includes a working buffer; Apps Script extends formulas/validation as records are added</x:v>
      </x:c>
    </x:row>
    <x:row r="15">
      <x:c r="A15" s="652" t="str">
        <x:v>capacity.depletion</x:v>
      </x:c>
      <x:c r="B15" s="652" t="str">
        <x:v>Dynamic via Apps Script</x:v>
      </x:c>
      <x:c r="C15" s="652" t="str">
        <x:v>ledger</x:v>
      </x:c>
      <x:c r="D15" s="652" t="str">
        <x:v>Template includes a working buffer; Apps Script extends formulas/validation as records are added</x:v>
      </x:c>
    </x:row>
    <x:row r="16">
      <x:c r="A16" s="652" t="str">
        <x:v>font.family</x:v>
      </x:c>
      <x:c r="B16" s="652" t="str">
        <x:v>Nunito</x:v>
      </x:c>
      <x:c r="C16" s="652" t="str">
        <x:v>design</x:v>
      </x:c>
      <x:c r="D16" s="652" t="str">
        <x:v>Canonical font</x:v>
      </x:c>
    </x:row>
    <x:row r="17">
      <x:c r="A17" s="652" t="str">
        <x:v>surface.canvas</x:v>
      </x:c>
      <x:c r="B17" s="652" t="str">
        <x:v>#F7F7F4</x:v>
      </x:c>
      <x:c r="C17" s="652" t="str">
        <x:v>design</x:v>
      </x:c>
      <x:c r="D17" s="652" t="str">
        <x:v>Warm Pearl</x:v>
      </x:c>
    </x:row>
    <x:row r="18">
      <x:c r="A18" s="652" t="str">
        <x:v>surface.primary</x:v>
      </x:c>
      <x:c r="B18" s="652" t="str">
        <x:v>#FCFCFA</x:v>
      </x:c>
      <x:c r="C18" s="652" t="str">
        <x:v>design</x:v>
      </x:c>
      <x:c r="D18" s="652" t="str">
        <x:v>Soft White</x:v>
      </x:c>
    </x:row>
    <x:row r="19">
      <x:c r="A19" s="652" t="str">
        <x:v>surface.secondary</x:v>
      </x:c>
      <x:c r="B19" s="652" t="str">
        <x:v>#F1F2EE</x:v>
      </x:c>
      <x:c r="C19" s="652" t="str">
        <x:v>design</x:v>
      </x:c>
      <x:c r="D19" s="652" t="str">
        <x:v>Mist</x:v>
      </x:c>
    </x:row>
    <x:row r="20">
      <x:c r="A20" s="652" t="str">
        <x:v>surface.tertiary</x:v>
      </x:c>
      <x:c r="B20" s="652" t="str">
        <x:v>#E7E9E4</x:v>
      </x:c>
      <x:c r="C20" s="652" t="str">
        <x:v>design</x:v>
      </x:c>
      <x:c r="D20" s="652" t="str">
        <x:v>Stone</x:v>
      </x:c>
    </x:row>
    <x:row r="21">
      <x:c r="A21" s="652" t="str">
        <x:v>surface.input</x:v>
      </x:c>
      <x:c r="B21" s="652" t="str">
        <x:v>#FFF9EE</x:v>
      </x:c>
      <x:c r="C21" s="652" t="str">
        <x:v>design</x:v>
      </x:c>
      <x:c r="D21" s="652" t="str">
        <x:v>Editable fields</x:v>
      </x:c>
    </x:row>
    <x:row r="22">
      <x:c r="A22" s="652" t="str">
        <x:v>surface.calculated</x:v>
      </x:c>
      <x:c r="B22" s="652" t="str">
        <x:v>#F3F5F2</x:v>
      </x:c>
      <x:c r="C22" s="652" t="str">
        <x:v>design</x:v>
      </x:c>
      <x:c r="D22" s="652" t="str">
        <x:v>System/formula fields</x:v>
      </x:c>
    </x:row>
    <x:row r="23">
      <x:c r="A23" s="652" t="str">
        <x:v>accent.soft</x:v>
      </x:c>
      <x:c r="B23" s="652" t="str">
        <x:v>#DDEBE3</x:v>
      </x:c>
      <x:c r="C23" s="652" t="str">
        <x:v>design</x:v>
      </x:c>
      <x:c r="D23" s="652" t="str">
        <x:v>Selected/positive accent</x:v>
      </x:c>
    </x:row>
    <x:row r="24">
      <x:c r="A24" s="652" t="str">
        <x:v>accent.mid</x:v>
      </x:c>
      <x:c r="B24" s="652" t="str">
        <x:v>#9EBEAA</x:v>
      </x:c>
      <x:c r="C24" s="652" t="str">
        <x:v>design</x:v>
      </x:c>
      <x:c r="D24" s="652" t="str">
        <x:v>Focus border</x:v>
      </x:c>
    </x:row>
    <x:row r="25">
      <x:c r="A25" s="653" t="str">
        <x:v>security.secrets</x:v>
      </x:c>
      <x:c r="B25" s="653" t="str">
        <x:v>PROHIBITED</x:v>
      </x:c>
      <x:c r="C25" s="653" t="str">
        <x:v>security</x:v>
      </x:c>
      <x:c r="D25" s="653" t="str">
        <x:v>No banking credentials/passwords/API/OAuth secrets in cells</x:v>
      </x:c>
    </x:row>
  </x:sheetData>
  <x:mergeCells>
    <x:mergeCell ref="C1:D1"/>
    <x:mergeCell ref="C2:D2"/>
    <x:mergeCell ref="A1:B1"/>
    <x:mergeCell ref="A2:B2"/>
  </x:mergeCells>
  <x:pageMargins left="0.7" right="0.7" top="0.75" bottom="0.75" header="0.3" footer="0.3"/>
  <x:drawing xmlns:r="http://schemas.openxmlformats.org/officeDocument/2006/relationships" r:id="Re8ca54c7d33142d7"/>
</x:worksheet>
</file>