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sschwartz/Desktop/"/>
    </mc:Choice>
  </mc:AlternateContent>
  <xr:revisionPtr revIDLastSave="0" documentId="8_{AE22867D-E51A-7247-8E97-098E3D07FC3B}" xr6:coauthVersionLast="47" xr6:coauthVersionMax="47" xr10:uidLastSave="{00000000-0000-0000-0000-000000000000}"/>
  <bookViews>
    <workbookView xWindow="20" yWindow="500" windowWidth="28800" windowHeight="16320" xr2:uid="{68D78FC4-12D0-CB43-A15A-220159FB0929}"/>
  </bookViews>
  <sheets>
    <sheet name="Sheet1" sheetId="1" r:id="rId1"/>
  </sheets>
  <externalReferences>
    <externalReference r:id="rId2"/>
  </externalReferences>
  <definedNames>
    <definedName name="SimVoiTextBoxNumberOfBrackets" localSheetId="0" hidden="1">100</definedName>
    <definedName name="SimVoiTextBoxTrialsPerBracket" localSheetId="0" hidden="1">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E26" i="1" a="1"/>
  <c r="E24" i="1" a="1"/>
  <c r="E15" i="1" a="1"/>
  <c r="E14" i="1" a="1"/>
  <c r="E12" i="1" a="1"/>
  <c r="E6" i="1" a="1"/>
  <c r="E5" i="1" a="1"/>
  <c r="E4" i="1" a="1"/>
  <c r="E26" i="1" l="1"/>
  <c r="E24" i="1"/>
  <c r="E15" i="1"/>
  <c r="E14" i="1"/>
  <c r="E12" i="1"/>
  <c r="E6" i="1"/>
  <c r="E5" i="1"/>
  <c r="E4" i="1"/>
  <c r="C39" i="1" l="1"/>
  <c r="D39" i="1" s="1"/>
  <c r="C30" i="1"/>
  <c r="D30" i="1" s="1"/>
  <c r="E30" i="1" s="1"/>
  <c r="F30" i="1" s="1"/>
  <c r="E39" i="1" l="1"/>
  <c r="F39" i="1" s="1"/>
  <c r="D32" i="1"/>
  <c r="C40" i="1"/>
  <c r="C43" i="1" s="1"/>
  <c r="D31" i="1"/>
  <c r="C31" i="1"/>
  <c r="C32" i="1"/>
  <c r="D34" i="1" l="1"/>
  <c r="D40" i="1"/>
  <c r="D43" i="1" s="1"/>
  <c r="E32" i="1"/>
  <c r="C34" i="1"/>
  <c r="E31" i="1"/>
  <c r="F31" i="1"/>
  <c r="F32" i="1"/>
  <c r="F40" i="1" l="1"/>
  <c r="F43" i="1" s="1"/>
  <c r="E40" i="1"/>
  <c r="E43" i="1" s="1"/>
  <c r="E34" i="1"/>
  <c r="F34" i="1"/>
  <c r="B45" i="1" l="1"/>
  <c r="B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<sst xmlns="http://schemas.openxmlformats.org/spreadsheetml/2006/main" count="40" uniqueCount="32">
  <si>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>Market</t>
  </si>
  <si>
    <t>Initial Market Size</t>
  </si>
  <si>
    <t>best guess</t>
  </si>
  <si>
    <t>low</t>
  </si>
  <si>
    <t>high</t>
  </si>
  <si>
    <t>market growth rate</t>
  </si>
  <si>
    <t>years to obsolescence</t>
  </si>
  <si>
    <t>promotion budget</t>
  </si>
  <si>
    <t>price to wholesalers</t>
  </si>
  <si>
    <t>variable costs</t>
  </si>
  <si>
    <t>initial market share</t>
  </si>
  <si>
    <t>annual market share multiplier</t>
  </si>
  <si>
    <t>Distribution by Catalina</t>
  </si>
  <si>
    <t>signing bonus</t>
  </si>
  <si>
    <t>royalty rate</t>
  </si>
  <si>
    <t>minimum year 1</t>
  </si>
  <si>
    <t>min yr 2</t>
  </si>
  <si>
    <t xml:space="preserve">initial market share </t>
  </si>
  <si>
    <t>simulation</t>
  </si>
  <si>
    <t>annual market share growth multiplier</t>
  </si>
  <si>
    <t>Sales</t>
  </si>
  <si>
    <t>Revenue</t>
  </si>
  <si>
    <t>Variable cost</t>
  </si>
  <si>
    <t>Fixed cost</t>
  </si>
  <si>
    <t>Net cash flow</t>
  </si>
  <si>
    <t>Net Present Value</t>
  </si>
  <si>
    <t>Year</t>
  </si>
  <si>
    <t>DMA cash flow table</t>
  </si>
  <si>
    <t>discount rate</t>
  </si>
  <si>
    <t>Catalina cash flow table</t>
  </si>
  <si>
    <t>Range</t>
  </si>
  <si>
    <t>Distribution by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</si>
</sst>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0" xfId="1" applyNumberFormat="1" applyFont="1"/>
    <xf numFmtId="1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6" fontId="5" fillId="0" borderId="0" xfId="0" applyNumberFormat="1" applyFont="1"/>
    <xf numFmtId="0" fontId="2" fillId="0" borderId="2" xfId="0" applyFont="1" applyBorder="1"/>
    <xf numFmtId="6" fontId="5" fillId="0" borderId="2" xfId="0" applyNumberFormat="1" applyFont="1" applyBorder="1"/>
    <xf numFmtId="6" fontId="0" fillId="3" borderId="0" xfId="0" applyNumberFormat="1" applyFill="1"/>
    <xf numFmtId="1" fontId="6" fillId="2" borderId="0" xfId="0" applyNumberFormat="1" applyFont="1" applyFill="1" applyAlignment="1">
      <alignment horizontal="center"/>
    </xf>
    <xf numFmtId="1" fontId="0" fillId="2" borderId="0" xfId="1" applyNumberFormat="1" applyFont="1" applyFill="1"/>
    <xf numFmtId="9" fontId="0" fillId="2" borderId="0" xfId="2" applyFont="1" applyFill="1"/>
    <xf numFmtId="44" fontId="0" fillId="2" borderId="0" xfId="1" applyFont="1" applyFill="1"/>
    <xf numFmtId="164" fontId="0" fillId="2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lisschwartz/Desktop/excel%20addins/SimVoi-311-Student-Addin.xlam" TargetMode="External"/><Relationship Id="rId1" Type="http://schemas.openxmlformats.org/officeDocument/2006/relationships/externalLinkPath" Target="excel%20addins/SimVoi-311-Student-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ty"/>
      <sheetName val="Issues"/>
      <sheetName val="Naming Conventions"/>
      <sheetName val="SimVoi Help"/>
      <sheetName val="SimVoi License"/>
      <sheetName val="UnivariateText"/>
      <sheetName val="BivariateText"/>
      <sheetName val="Bins"/>
    </sheetNames>
    <definedNames>
      <definedName name="RandTriangula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C401-5E7C-8B4F-8EAF-42B5F0407419}">
  <dimension ref="A1:G45"/>
  <sheetViews>
    <sheetView tabSelected="1" workbookViewId="0">
      <selection activeCell="A10" sqref="A10"/>
    </sheetView>
  </sheetViews>
  <sheetFormatPr baseColWidth="10" defaultRowHeight="16" x14ac:dyDescent="0.2"/>
  <cols>
    <col min="1" max="1" width="33.5" bestFit="1" customWidth="1"/>
    <col min="2" max="3" width="12.5" bestFit="1" customWidth="1"/>
    <col min="4" max="4" width="14" bestFit="1" customWidth="1"/>
    <col min="5" max="5" width="14.6640625" bestFit="1" customWidth="1"/>
  </cols>
  <sheetData>
    <row r="1" spans="1:5" x14ac:dyDescent="0.2">
      <c r="C1" t="s">
        <v>30</v>
      </c>
    </row>
    <row r="2" spans="1:5" x14ac:dyDescent="0.2">
      <c r="B2" t="s">
        <v>2</v>
      </c>
      <c r="C2" t="s">
        <v>3</v>
      </c>
      <c r="D2" t="s">
        <v>4</v>
      </c>
      <c r="E2" t="s">
        <v>18</v>
      </c>
    </row>
    <row r="3" spans="1:5" x14ac:dyDescent="0.2">
      <c r="A3" t="s">
        <v>0</v>
      </c>
    </row>
    <row r="4" spans="1:5" x14ac:dyDescent="0.2">
      <c r="A4" t="s">
        <v>1</v>
      </c>
      <c r="B4" s="5">
        <v>300000</v>
      </c>
      <c r="C4" s="5">
        <v>200000</v>
      </c>
      <c r="D4" s="5">
        <v>1000000</v>
      </c>
      <c r="E4" s="16" cm="1">
        <f t="array" aca="1" ref="E4" ca="1">[1]!RandTriangular(C4,B4,D4)</f>
        <v>265746.14958121098</v>
      </c>
    </row>
    <row r="5" spans="1:5" x14ac:dyDescent="0.2">
      <c r="A5" t="s">
        <v>5</v>
      </c>
      <c r="B5" s="1">
        <v>0.11</v>
      </c>
      <c r="C5" s="1">
        <v>0.08</v>
      </c>
      <c r="D5" s="1">
        <v>0.14000000000000001</v>
      </c>
      <c r="E5" s="17" cm="1">
        <f t="array" aca="1" ref="E5" ca="1">[1]!RandTriangular(C5,B5,D5)</f>
        <v>0.11094771288531609</v>
      </c>
    </row>
    <row r="6" spans="1:5" x14ac:dyDescent="0.2">
      <c r="A6" t="s">
        <v>6</v>
      </c>
      <c r="B6">
        <v>2</v>
      </c>
      <c r="C6">
        <v>0</v>
      </c>
      <c r="D6">
        <v>4</v>
      </c>
      <c r="E6" s="16" cm="1">
        <f t="array" aca="1" ref="E6" ca="1">ROUND([1]!RandTriangular(C6,B6,D6),0)</f>
        <v>3</v>
      </c>
    </row>
    <row r="7" spans="1:5" x14ac:dyDescent="0.2">
      <c r="A7" t="s">
        <v>28</v>
      </c>
      <c r="B7" s="1">
        <v>0.1</v>
      </c>
      <c r="E7" s="6"/>
    </row>
    <row r="8" spans="1:5" x14ac:dyDescent="0.2">
      <c r="E8" s="6"/>
    </row>
    <row r="9" spans="1:5" x14ac:dyDescent="0.2">
      <c r="A9" t="s">
        <v>31</v>
      </c>
      <c r="E9" s="6"/>
    </row>
    <row r="10" spans="1:5" x14ac:dyDescent="0.2">
      <c r="A10" t="s">
        <v>7</v>
      </c>
      <c r="B10" s="2">
        <v>200000</v>
      </c>
      <c r="E10" s="6"/>
    </row>
    <row r="11" spans="1:5" x14ac:dyDescent="0.2">
      <c r="A11" t="s">
        <v>8</v>
      </c>
      <c r="B11" s="3">
        <v>50</v>
      </c>
      <c r="E11" s="6"/>
    </row>
    <row r="12" spans="1:5" x14ac:dyDescent="0.2">
      <c r="A12" t="s">
        <v>9</v>
      </c>
      <c r="B12" s="3">
        <v>15</v>
      </c>
      <c r="C12" s="3">
        <v>12</v>
      </c>
      <c r="D12" s="3">
        <v>20</v>
      </c>
      <c r="E12" s="18" cm="1">
        <f t="array" aca="1" ref="E12" ca="1">[1]!RandTriangular(C12,B12,D12)</f>
        <v>16.652892440127669</v>
      </c>
    </row>
    <row r="13" spans="1:5" x14ac:dyDescent="0.2">
      <c r="E13" s="6"/>
    </row>
    <row r="14" spans="1:5" x14ac:dyDescent="0.2">
      <c r="A14" t="s">
        <v>10</v>
      </c>
      <c r="B14" s="4">
        <v>3.5000000000000003E-2</v>
      </c>
      <c r="C14" s="1">
        <v>0.02</v>
      </c>
      <c r="D14" s="1">
        <v>0.05</v>
      </c>
      <c r="E14" s="17" cm="1">
        <f t="array" aca="1" ref="E14" ca="1">[1]!RandTriangular(C14,B14,D14)</f>
        <v>4.1948372560726435E-2</v>
      </c>
    </row>
    <row r="15" spans="1:5" x14ac:dyDescent="0.2">
      <c r="A15" t="s">
        <v>11</v>
      </c>
      <c r="B15">
        <v>1.5</v>
      </c>
      <c r="C15">
        <v>1.2</v>
      </c>
      <c r="D15">
        <v>1.8</v>
      </c>
      <c r="E15" s="19" cm="1">
        <f t="array" aca="1" ref="E15" ca="1">[1]!RandTriangular(C15,B15,D15)</f>
        <v>1.5525754805775429</v>
      </c>
    </row>
    <row r="16" spans="1:5" x14ac:dyDescent="0.2">
      <c r="E16" s="6"/>
    </row>
    <row r="17" spans="1:7" x14ac:dyDescent="0.2">
      <c r="A17" t="s">
        <v>12</v>
      </c>
      <c r="E17" s="6"/>
    </row>
    <row r="18" spans="1:7" x14ac:dyDescent="0.2">
      <c r="A18" t="s">
        <v>13</v>
      </c>
      <c r="B18" s="2">
        <v>50000</v>
      </c>
      <c r="E18" s="6"/>
    </row>
    <row r="19" spans="1:7" x14ac:dyDescent="0.2">
      <c r="A19" t="s">
        <v>14</v>
      </c>
      <c r="B19" s="4">
        <v>0.15</v>
      </c>
      <c r="E19" s="6"/>
    </row>
    <row r="20" spans="1:7" x14ac:dyDescent="0.2">
      <c r="A20" t="s">
        <v>15</v>
      </c>
      <c r="B20" s="2">
        <v>150000</v>
      </c>
      <c r="E20" s="6"/>
    </row>
    <row r="21" spans="1:7" x14ac:dyDescent="0.2">
      <c r="A21" t="s">
        <v>16</v>
      </c>
      <c r="B21" s="2">
        <v>120000</v>
      </c>
      <c r="E21" s="6"/>
    </row>
    <row r="22" spans="1:7" x14ac:dyDescent="0.2">
      <c r="A22" t="s">
        <v>9</v>
      </c>
      <c r="B22" s="2">
        <v>0</v>
      </c>
      <c r="E22" s="6"/>
    </row>
    <row r="23" spans="1:7" x14ac:dyDescent="0.2">
      <c r="E23" s="6"/>
    </row>
    <row r="24" spans="1:7" x14ac:dyDescent="0.2">
      <c r="A24" t="s">
        <v>17</v>
      </c>
      <c r="B24" s="1">
        <v>0.1</v>
      </c>
      <c r="C24" s="1">
        <v>0.05</v>
      </c>
      <c r="D24" s="1">
        <v>0.15</v>
      </c>
      <c r="E24" s="17" cm="1">
        <f t="array" aca="1" ref="E24" ca="1">[1]!RandTriangular(C24,B24,D24)</f>
        <v>7.575486117438722E-2</v>
      </c>
    </row>
    <row r="25" spans="1:7" x14ac:dyDescent="0.2">
      <c r="E25" s="6"/>
    </row>
    <row r="26" spans="1:7" x14ac:dyDescent="0.2">
      <c r="A26" t="s">
        <v>19</v>
      </c>
      <c r="B26">
        <v>1.5</v>
      </c>
      <c r="C26">
        <v>1.2</v>
      </c>
      <c r="D26">
        <v>1.8</v>
      </c>
      <c r="E26" s="19" cm="1">
        <f t="array" aca="1" ref="E26" ca="1">[1]!RandTriangular(C26,B26,D26)</f>
        <v>1.4467524390650157</v>
      </c>
    </row>
    <row r="28" spans="1:7" ht="17" thickBot="1" x14ac:dyDescent="0.25">
      <c r="A28" t="s">
        <v>27</v>
      </c>
    </row>
    <row r="29" spans="1:7" x14ac:dyDescent="0.2">
      <c r="A29" s="8" t="s">
        <v>26</v>
      </c>
      <c r="B29" s="9">
        <v>0</v>
      </c>
      <c r="C29" s="9">
        <v>1</v>
      </c>
      <c r="D29" s="9">
        <v>2</v>
      </c>
      <c r="E29" s="9">
        <v>3</v>
      </c>
      <c r="F29" s="9">
        <v>4</v>
      </c>
      <c r="G29" s="10"/>
    </row>
    <row r="30" spans="1:7" x14ac:dyDescent="0.2">
      <c r="A30" s="7" t="s">
        <v>20</v>
      </c>
      <c r="B30" s="7"/>
      <c r="C30" s="15">
        <f ca="1">IF(C29&lt;=$E$6,$E$4*$E$14,0)</f>
        <v>11147.618489211174</v>
      </c>
      <c r="D30" s="15">
        <f ca="1">IF(D29&lt;=$E$6,(C30*(1+$E$5))*$E$15,0)</f>
        <v>19227.748796727548</v>
      </c>
      <c r="E30" s="15">
        <f t="shared" ref="E30:F30" ca="1" si="0">IF(E29&lt;=$E$6,(D30*(1+$E$5))*$E$15,0)</f>
        <v>33164.601403238259</v>
      </c>
      <c r="F30" s="15">
        <f t="shared" ca="1" si="0"/>
        <v>0</v>
      </c>
      <c r="G30" s="10"/>
    </row>
    <row r="31" spans="1:7" x14ac:dyDescent="0.2">
      <c r="A31" s="7" t="s">
        <v>21</v>
      </c>
      <c r="B31" s="7"/>
      <c r="C31" s="11">
        <f ca="1">C30*$B$11</f>
        <v>557380.92446055869</v>
      </c>
      <c r="D31" s="11">
        <f t="shared" ref="D31:F31" ca="1" si="1">D30*$B$11</f>
        <v>961387.43983637739</v>
      </c>
      <c r="E31" s="11">
        <f ca="1">E30*$B$11</f>
        <v>1658230.0701619131</v>
      </c>
      <c r="F31" s="11">
        <f t="shared" ca="1" si="1"/>
        <v>0</v>
      </c>
      <c r="G31" s="10"/>
    </row>
    <row r="32" spans="1:7" x14ac:dyDescent="0.2">
      <c r="A32" s="7" t="s">
        <v>22</v>
      </c>
      <c r="B32" s="7"/>
      <c r="C32" s="11">
        <f ca="1">C30*$E$12</f>
        <v>185640.09166441218</v>
      </c>
      <c r="D32" s="11">
        <f t="shared" ref="D32:F32" ca="1" si="2">D30*$E$12</f>
        <v>320197.6325776981</v>
      </c>
      <c r="E32" s="11">
        <f t="shared" ca="1" si="2"/>
        <v>552286.53998783394</v>
      </c>
      <c r="F32" s="11">
        <f t="shared" ca="1" si="2"/>
        <v>0</v>
      </c>
      <c r="G32" s="10"/>
    </row>
    <row r="33" spans="1:7" x14ac:dyDescent="0.2">
      <c r="A33" s="7" t="s">
        <v>23</v>
      </c>
      <c r="B33" s="7"/>
      <c r="C33" s="11">
        <v>0</v>
      </c>
      <c r="D33" s="11">
        <v>0</v>
      </c>
      <c r="E33" s="11">
        <v>0</v>
      </c>
      <c r="F33" s="11">
        <v>0</v>
      </c>
      <c r="G33" s="10"/>
    </row>
    <row r="34" spans="1:7" ht="17" thickBot="1" x14ac:dyDescent="0.25">
      <c r="A34" s="12" t="s">
        <v>24</v>
      </c>
      <c r="B34" s="13">
        <v>-200000</v>
      </c>
      <c r="C34" s="13">
        <f ca="1">C31-C32-C33</f>
        <v>371740.83279614651</v>
      </c>
      <c r="D34" s="13">
        <f ca="1">D31-D32-D33</f>
        <v>641189.8072586793</v>
      </c>
      <c r="E34" s="13">
        <f t="shared" ref="E34:F34" ca="1" si="3">E31-E32-E33</f>
        <v>1105943.5301740791</v>
      </c>
      <c r="F34" s="13">
        <f t="shared" ca="1" si="3"/>
        <v>0</v>
      </c>
      <c r="G34" s="10"/>
    </row>
    <row r="36" spans="1:7" x14ac:dyDescent="0.2">
      <c r="A36" s="7" t="s">
        <v>25</v>
      </c>
      <c r="B36" s="14">
        <f ca="1">B34+NPV(B7,C34:F34)</f>
        <v>1498766.8864327297</v>
      </c>
    </row>
    <row r="37" spans="1:7" ht="17" thickBot="1" x14ac:dyDescent="0.25">
      <c r="A37" s="7" t="s">
        <v>29</v>
      </c>
    </row>
    <row r="38" spans="1:7" x14ac:dyDescent="0.2">
      <c r="A38" s="8" t="s">
        <v>26</v>
      </c>
      <c r="B38" s="9">
        <v>0</v>
      </c>
      <c r="C38" s="9">
        <v>1</v>
      </c>
      <c r="D38" s="9">
        <v>2</v>
      </c>
      <c r="E38" s="9">
        <v>3</v>
      </c>
      <c r="F38" s="9">
        <v>4</v>
      </c>
    </row>
    <row r="39" spans="1:7" x14ac:dyDescent="0.2">
      <c r="A39" s="7" t="s">
        <v>20</v>
      </c>
      <c r="B39" s="7"/>
      <c r="C39" s="15">
        <f ca="1">IF(C38&lt;=E6,E4*E24,0)</f>
        <v>20131.562669152579</v>
      </c>
      <c r="D39" s="15">
        <f ca="1">IF(D38&lt;=$E$6,(C39*(1+$E$5))*$E$26,0)</f>
        <v>32356.782512026162</v>
      </c>
      <c r="E39" s="15">
        <f ca="1">IF(E38&lt;=$E$6,(D39*(1+$E$5))*$E$26,0)</f>
        <v>52005.96653804784</v>
      </c>
      <c r="F39" s="15">
        <f ca="1">IF(F38&lt;=$E$6,(E39*(1+$E$5))*$E$26,0)</f>
        <v>0</v>
      </c>
    </row>
    <row r="40" spans="1:7" x14ac:dyDescent="0.2">
      <c r="A40" s="7" t="s">
        <v>21</v>
      </c>
      <c r="B40" s="7"/>
      <c r="C40" s="11">
        <f ca="1">C39*$B$11*$B$19</f>
        <v>150986.72001864435</v>
      </c>
      <c r="D40" s="11">
        <f t="shared" ref="D40:F40" ca="1" si="4">D39*$B$11*$B$19</f>
        <v>242675.86884019623</v>
      </c>
      <c r="E40" s="11">
        <f t="shared" ca="1" si="4"/>
        <v>390044.74903535878</v>
      </c>
      <c r="F40" s="11">
        <f t="shared" ca="1" si="4"/>
        <v>0</v>
      </c>
    </row>
    <row r="41" spans="1:7" x14ac:dyDescent="0.2">
      <c r="A41" s="7" t="s">
        <v>22</v>
      </c>
      <c r="B41" s="7"/>
      <c r="C41" s="11">
        <v>0</v>
      </c>
      <c r="D41" s="11">
        <v>0</v>
      </c>
      <c r="E41" s="11">
        <v>0</v>
      </c>
      <c r="F41" s="11">
        <v>0</v>
      </c>
    </row>
    <row r="42" spans="1:7" x14ac:dyDescent="0.2">
      <c r="A42" s="7" t="s">
        <v>23</v>
      </c>
      <c r="B42" s="7"/>
      <c r="C42" s="11">
        <v>0</v>
      </c>
      <c r="D42" s="11">
        <v>0</v>
      </c>
      <c r="E42" s="11">
        <v>0</v>
      </c>
      <c r="F42" s="11">
        <v>0</v>
      </c>
    </row>
    <row r="43" spans="1:7" ht="17" thickBot="1" x14ac:dyDescent="0.25">
      <c r="A43" s="12" t="s">
        <v>24</v>
      </c>
      <c r="B43" s="13">
        <f>B18</f>
        <v>50000</v>
      </c>
      <c r="C43" s="13">
        <f ca="1">IF(C40&gt;=B20,C40,B20)</f>
        <v>150986.72001864435</v>
      </c>
      <c r="D43" s="13">
        <f ca="1">IF(D40&gt;=B21,D40,B21)</f>
        <v>242675.86884019623</v>
      </c>
      <c r="E43" s="13">
        <f ca="1">E40</f>
        <v>390044.74903535878</v>
      </c>
      <c r="F43" s="13">
        <f ca="1">F40</f>
        <v>0</v>
      </c>
    </row>
    <row r="45" spans="1:7" x14ac:dyDescent="0.2">
      <c r="A45" s="7" t="s">
        <v>25</v>
      </c>
      <c r="B45" s="14">
        <f ca="1">B43+NPV(B7,C43:F43)</f>
        <v>680865.6168160286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Schwartz, Ellis</dc:creator>
  <cp:lastModifiedBy>Schwartz, Ellis</cp:lastModifiedBy>
  <dcterms:created xsi:type="dcterms:W3CDTF">2023-11-28T21:37:01Z</dcterms:created>
  <dcterms:modified xsi:type="dcterms:W3CDTF">2023-12-08T20:51:15Z</dcterms:modified>
</cp:coreProperties>
</file>