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irman\Dropbox\irmanfrdev.com\Aplikasi SPK Metode Profile Matching Berbasis Web\"/>
    </mc:Choice>
  </mc:AlternateContent>
  <xr:revisionPtr revIDLastSave="0" documentId="13_ncr:1_{7C690E57-94F6-432D-9758-3C4CBBA6433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rofile Matching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0" i="1" l="1"/>
  <c r="N30" i="1"/>
  <c r="K30" i="1"/>
  <c r="K32" i="1"/>
  <c r="K31" i="1"/>
  <c r="L30" i="1"/>
  <c r="G45" i="1" l="1"/>
  <c r="I45" i="1" s="1"/>
  <c r="I44" i="1"/>
  <c r="G44" i="1"/>
  <c r="J43" i="1"/>
  <c r="G43" i="1"/>
  <c r="I43" i="1" s="1"/>
  <c r="K43" i="1" s="1"/>
  <c r="L43" i="1" s="1"/>
  <c r="J42" i="1"/>
  <c r="I42" i="1"/>
  <c r="K42" i="1" s="1"/>
  <c r="L42" i="1" s="1"/>
  <c r="G42" i="1"/>
  <c r="J41" i="1"/>
  <c r="G41" i="1"/>
  <c r="I41" i="1" s="1"/>
  <c r="K41" i="1" s="1"/>
  <c r="L41" i="1" s="1"/>
  <c r="G40" i="1"/>
  <c r="I40" i="1" s="1"/>
  <c r="J39" i="1"/>
  <c r="I39" i="1"/>
  <c r="K39" i="1" s="1"/>
  <c r="L39" i="1" s="1"/>
  <c r="G39" i="1"/>
  <c r="G38" i="1"/>
  <c r="I38" i="1" s="1"/>
  <c r="I37" i="1"/>
  <c r="G37" i="1"/>
  <c r="G36" i="1"/>
  <c r="I36" i="1" s="1"/>
  <c r="K36" i="1" s="1"/>
  <c r="L36" i="1" s="1"/>
  <c r="J35" i="1"/>
  <c r="G35" i="1"/>
  <c r="I35" i="1" s="1"/>
  <c r="K35" i="1" s="1"/>
  <c r="L35" i="1" s="1"/>
  <c r="G34" i="1"/>
  <c r="I34" i="1" s="1"/>
  <c r="G33" i="1"/>
  <c r="I33" i="1" s="1"/>
  <c r="G32" i="1"/>
  <c r="I32" i="1" s="1"/>
  <c r="G31" i="1"/>
  <c r="I31" i="1" s="1"/>
  <c r="J30" i="1"/>
  <c r="G30" i="1"/>
  <c r="I30" i="1" s="1"/>
  <c r="I26" i="1"/>
  <c r="J45" i="1" s="1"/>
  <c r="I25" i="1"/>
  <c r="J36" i="1" s="1"/>
  <c r="I24" i="1"/>
  <c r="J31" i="1" s="1"/>
  <c r="I23" i="1"/>
  <c r="J34" i="1" s="1"/>
  <c r="J7" i="1"/>
  <c r="J6" i="1"/>
  <c r="K37" i="1" l="1"/>
  <c r="L37" i="1" s="1"/>
  <c r="N36" i="1" s="1"/>
  <c r="K34" i="1"/>
  <c r="L34" i="1" s="1"/>
  <c r="N34" i="1" s="1"/>
  <c r="L31" i="1"/>
  <c r="L32" i="1"/>
  <c r="K38" i="1"/>
  <c r="L38" i="1" s="1"/>
  <c r="N38" i="1" s="1"/>
  <c r="N42" i="1"/>
  <c r="K44" i="1"/>
  <c r="L44" i="1" s="1"/>
  <c r="K45" i="1"/>
  <c r="L45" i="1" s="1"/>
  <c r="J32" i="1"/>
  <c r="J37" i="1"/>
  <c r="J44" i="1"/>
  <c r="J33" i="1"/>
  <c r="K33" i="1" s="1"/>
  <c r="L33" i="1" s="1"/>
  <c r="J38" i="1"/>
  <c r="J40" i="1"/>
  <c r="K40" i="1" s="1"/>
  <c r="L40" i="1" s="1"/>
  <c r="N40" i="1" s="1"/>
  <c r="O38" i="1" s="1"/>
  <c r="K52" i="1" s="1"/>
  <c r="K51" i="1" l="1"/>
  <c r="O34" i="1"/>
  <c r="K49" i="1" s="1"/>
  <c r="N44" i="1"/>
  <c r="O42" i="1" s="1"/>
  <c r="K50" i="1" s="1"/>
  <c r="N32" i="1"/>
</calcChain>
</file>

<file path=xl/sharedStrings.xml><?xml version="1.0" encoding="utf-8"?>
<sst xmlns="http://schemas.openxmlformats.org/spreadsheetml/2006/main" count="596" uniqueCount="73">
  <si>
    <t>SPK METODE PROFILE MATCHING STUDI KASUS PENILAIAN KINERJA PEGAWAI UNTUK PROMOSI JABATAN</t>
  </si>
  <si>
    <t>Kriteria/Aspek Penilaian</t>
  </si>
  <si>
    <t>Kode Kriteria</t>
  </si>
  <si>
    <t>Nama Kriteria</t>
  </si>
  <si>
    <t>Jenis</t>
  </si>
  <si>
    <t>C1</t>
  </si>
  <si>
    <t>Tingkat Kehadiran</t>
  </si>
  <si>
    <t>CF</t>
  </si>
  <si>
    <t>Core Factor</t>
  </si>
  <si>
    <t>C2</t>
  </si>
  <si>
    <t>Target Pekerjaan</t>
  </si>
  <si>
    <t>Secondary Factor</t>
  </si>
  <si>
    <t>SF</t>
  </si>
  <si>
    <t>C3</t>
  </si>
  <si>
    <t>Pelanggaran</t>
  </si>
  <si>
    <t>C4</t>
  </si>
  <si>
    <t>Usia</t>
  </si>
  <si>
    <t>Alternatif/Pegawai</t>
  </si>
  <si>
    <t>Kode Alternatif</t>
  </si>
  <si>
    <t>Nama Alternatif</t>
  </si>
  <si>
    <t>Selisih</t>
  </si>
  <si>
    <t>Bobot</t>
  </si>
  <si>
    <t>Keterangan</t>
  </si>
  <si>
    <t>Sub Kriteria</t>
  </si>
  <si>
    <t>A1</t>
  </si>
  <si>
    <t>Aceng Fikri</t>
  </si>
  <si>
    <t>Tidak ada selisih (kompetensi sesuai dengan yang dibutuhkan)</t>
  </si>
  <si>
    <t>Kriteria</t>
  </si>
  <si>
    <t>Nama Sub Kriteria</t>
  </si>
  <si>
    <t>Nilai</t>
  </si>
  <si>
    <t>A2</t>
  </si>
  <si>
    <t>Jamaludin</t>
  </si>
  <si>
    <t>Kompetensi individu kelebihan 1 tingkat</t>
  </si>
  <si>
    <t>A3</t>
  </si>
  <si>
    <t>Entis Sutisna</t>
  </si>
  <si>
    <t>Kompetensi individu kekurangan 1 tingkat</t>
  </si>
  <si>
    <t>Antara 80 - 100%</t>
  </si>
  <si>
    <t>A4</t>
  </si>
  <si>
    <t>Siti Juleha</t>
  </si>
  <si>
    <t>Kompetensi individu kelebihan 2 tingkat</t>
  </si>
  <si>
    <t>Dibawah 80%</t>
  </si>
  <si>
    <t>Kompetensi individu kekurangan 2 tingkat</t>
  </si>
  <si>
    <t>Melebihi target</t>
  </si>
  <si>
    <t>Kompetensi individu kelebihan 3 tingkat</t>
  </si>
  <si>
    <t>Sesuai target</t>
  </si>
  <si>
    <t>Kompetensi individu kekurangan 3 tingkat</t>
  </si>
  <si>
    <t>Tidak sesuai target</t>
  </si>
  <si>
    <t>Kompetensi individu kelebihan 4 tingkat</t>
  </si>
  <si>
    <t>Tanpa pelanggaran</t>
  </si>
  <si>
    <t>Kompetensi individu kekurangan 4 tingkat</t>
  </si>
  <si>
    <t>1 kali pelanggaran</t>
  </si>
  <si>
    <t>2 kali pelanggaran</t>
  </si>
  <si>
    <t>Target Profil/Pegawai yang Dicari</t>
  </si>
  <si>
    <t>Lebih dari 2 kali</t>
  </si>
  <si>
    <t>Nilai Profil Standar</t>
  </si>
  <si>
    <t>Dibawah 30 tahun</t>
  </si>
  <si>
    <t>Antara 30 - 40 tahun</t>
  </si>
  <si>
    <t>Antara 40 - 50 tahun</t>
  </si>
  <si>
    <t>Diatas 50 tahun</t>
  </si>
  <si>
    <t>Nilai Profil Pegawai</t>
  </si>
  <si>
    <t>Perhitungan</t>
  </si>
  <si>
    <t>Gap</t>
  </si>
  <si>
    <t>Nilai Gap</t>
  </si>
  <si>
    <t>Rata-Rata</t>
  </si>
  <si>
    <t>C1 - Tingkat Kehadiran</t>
  </si>
  <si>
    <t>C2 - Target Pekerjaan</t>
  </si>
  <si>
    <t>C3 - Pelanggaran</t>
  </si>
  <si>
    <t>C4 - Usia</t>
  </si>
  <si>
    <t>Hasil profile matching diurutkan dari nilai terbesar</t>
  </si>
  <si>
    <t>Jadi, pegawai dengan nama Jamaludin direkomendasikan untuk dipromosikan</t>
  </si>
  <si>
    <t>jabatannya karena mempunyai nilai profile matching paling besar</t>
  </si>
  <si>
    <t>Oleh:</t>
  </si>
  <si>
    <t>https://irmanfrdev.com/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</si>
</sst>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"/>
  </numFmts>
  <fonts count="5">
    <font>
      <sz val="11"/>
      <color theme="1"/>
      <name val="Calibri"/>
      <charset val="1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theme="10"/>
      <name val="Calibri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9" fontId="0" fillId="3" borderId="0" xfId="0" applyNumberFormat="1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9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9" fontId="0" fillId="2" borderId="0" xfId="0" applyNumberFormat="1" applyFill="1" applyAlignment="1">
      <alignment horizontal="left"/>
    </xf>
    <xf numFmtId="9" fontId="0" fillId="2" borderId="0" xfId="0" applyNumberFormat="1" applyFill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0" fillId="8" borderId="0" xfId="0" applyFill="1" applyAlignment="1">
      <alignment horizontal="right"/>
    </xf>
    <xf numFmtId="164" fontId="0" fillId="8" borderId="0" xfId="1" applyNumberFormat="1" applyFont="1" applyFill="1"/>
    <xf numFmtId="0" fontId="2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left"/>
    </xf>
    <xf numFmtId="0" fontId="0" fillId="6" borderId="0" xfId="0" applyFill="1" applyAlignment="1">
      <alignment horizontal="left"/>
    </xf>
    <xf numFmtId="9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center"/>
    </xf>
    <xf numFmtId="0" fontId="4" fillId="0" borderId="0" xfId="2"/>
    <xf numFmtId="0" fontId="0" fillId="0" borderId="0" xfId="0" applyFill="1" applyAlignment="1">
      <alignment horizontal="left"/>
    </xf>
  </cellXfs>
  <cellStyles count="3">
    <cellStyle name="Hipertaut" xfId="2" builtinId="8"/>
    <cellStyle name="Ko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manfrdev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55"/>
  <sheetViews>
    <sheetView tabSelected="1" workbookViewId="0">
      <selection activeCell="H16" sqref="H16"/>
    </sheetView>
  </sheetViews>
  <sheetFormatPr defaultColWidth="9" defaultRowHeight="15"/>
  <cols>
    <col min="2" max="2" width="18.42578125" customWidth="1"/>
    <col min="3" max="3" width="21.42578125" customWidth="1"/>
    <col min="4" max="4" width="20.5703125" customWidth="1"/>
    <col min="5" max="5" width="9.85546875" customWidth="1"/>
    <col min="6" max="6" width="8.42578125" customWidth="1"/>
    <col min="7" max="7" width="17.85546875" customWidth="1"/>
    <col min="8" max="8" width="18.140625" customWidth="1"/>
    <col min="9" max="9" width="18.42578125" customWidth="1"/>
    <col min="10" max="10" width="18.7109375" customWidth="1"/>
    <col min="11" max="11" width="10.7109375" customWidth="1"/>
    <col min="12" max="12" width="10.140625" customWidth="1"/>
    <col min="14" max="14" width="10.28515625" customWidth="1"/>
    <col min="15" max="15" width="10.5703125" customWidth="1"/>
  </cols>
  <sheetData>
    <row r="2" spans="2:17" ht="18.75">
      <c r="B2" s="40" t="s">
        <v>0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4" spans="2:17">
      <c r="B4" s="41" t="s">
        <v>1</v>
      </c>
      <c r="C4" s="41"/>
      <c r="D4" s="41"/>
      <c r="E4" s="41"/>
    </row>
    <row r="5" spans="2:17">
      <c r="B5" s="2" t="s">
        <v>2</v>
      </c>
      <c r="C5" s="2" t="s">
        <v>3</v>
      </c>
      <c r="D5" s="2" t="s">
        <v>4</v>
      </c>
      <c r="E5" s="3"/>
      <c r="G5" s="41" t="s">
        <v>4</v>
      </c>
      <c r="H5" s="41"/>
      <c r="I5" s="41"/>
    </row>
    <row r="6" spans="2:17">
      <c r="B6" s="4" t="s">
        <v>5</v>
      </c>
      <c r="C6" s="5" t="s">
        <v>6</v>
      </c>
      <c r="D6" s="6" t="s">
        <v>7</v>
      </c>
      <c r="E6" s="7"/>
      <c r="G6" s="8" t="s">
        <v>8</v>
      </c>
      <c r="H6" s="6" t="s">
        <v>7</v>
      </c>
      <c r="I6" s="6">
        <v>0.6</v>
      </c>
      <c r="J6">
        <f>60/100</f>
        <v>0.6</v>
      </c>
    </row>
    <row r="7" spans="2:17">
      <c r="B7" s="9" t="s">
        <v>9</v>
      </c>
      <c r="C7" s="10" t="s">
        <v>10</v>
      </c>
      <c r="D7" s="6" t="s">
        <v>7</v>
      </c>
      <c r="E7" s="7"/>
      <c r="G7" s="11" t="s">
        <v>11</v>
      </c>
      <c r="H7" s="12" t="s">
        <v>12</v>
      </c>
      <c r="I7" s="12">
        <v>0.4</v>
      </c>
      <c r="J7">
        <f>40/100</f>
        <v>0.4</v>
      </c>
    </row>
    <row r="8" spans="2:17">
      <c r="B8" s="13" t="s">
        <v>13</v>
      </c>
      <c r="C8" s="14" t="s">
        <v>14</v>
      </c>
      <c r="D8" s="12" t="s">
        <v>12</v>
      </c>
      <c r="E8" s="7"/>
    </row>
    <row r="9" spans="2:17">
      <c r="B9" s="15" t="s">
        <v>15</v>
      </c>
      <c r="C9" s="16" t="s">
        <v>16</v>
      </c>
      <c r="D9" s="12" t="s">
        <v>12</v>
      </c>
      <c r="E9" s="7"/>
      <c r="G9" s="41" t="s">
        <v>17</v>
      </c>
      <c r="H9" s="41"/>
    </row>
    <row r="10" spans="2:17">
      <c r="B10" s="17"/>
      <c r="G10" s="2" t="s">
        <v>18</v>
      </c>
      <c r="H10" s="2" t="s">
        <v>19</v>
      </c>
      <c r="J10" s="3" t="s">
        <v>20</v>
      </c>
      <c r="K10" s="3" t="s">
        <v>21</v>
      </c>
      <c r="L10" s="3" t="s">
        <v>22</v>
      </c>
    </row>
    <row r="11" spans="2:17">
      <c r="B11" s="1" t="s">
        <v>23</v>
      </c>
      <c r="G11" s="18" t="s">
        <v>24</v>
      </c>
      <c r="H11" s="19" t="s">
        <v>25</v>
      </c>
      <c r="J11" s="24">
        <v>0</v>
      </c>
      <c r="K11" s="19">
        <v>5</v>
      </c>
      <c r="L11" s="19" t="s">
        <v>26</v>
      </c>
      <c r="M11" s="19"/>
      <c r="N11" s="19"/>
      <c r="O11" s="19"/>
      <c r="P11" s="19"/>
      <c r="Q11" s="19"/>
    </row>
    <row r="12" spans="2:17">
      <c r="B12" s="2" t="s">
        <v>2</v>
      </c>
      <c r="C12" s="2" t="s">
        <v>27</v>
      </c>
      <c r="D12" s="2" t="s">
        <v>28</v>
      </c>
      <c r="E12" s="2" t="s">
        <v>29</v>
      </c>
      <c r="G12" s="18" t="s">
        <v>30</v>
      </c>
      <c r="H12" s="19" t="s">
        <v>31</v>
      </c>
      <c r="J12" s="24">
        <v>1</v>
      </c>
      <c r="K12" s="25">
        <v>4.5</v>
      </c>
      <c r="L12" s="19" t="s">
        <v>32</v>
      </c>
      <c r="M12" s="19"/>
      <c r="N12" s="19"/>
      <c r="O12" s="19"/>
      <c r="P12" s="19"/>
      <c r="Q12" s="19"/>
    </row>
    <row r="13" spans="2:17">
      <c r="B13" s="4" t="s">
        <v>5</v>
      </c>
      <c r="C13" s="5" t="s">
        <v>6</v>
      </c>
      <c r="D13" s="20">
        <v>1</v>
      </c>
      <c r="E13" s="4">
        <v>5</v>
      </c>
      <c r="G13" s="18" t="s">
        <v>33</v>
      </c>
      <c r="H13" s="19" t="s">
        <v>34</v>
      </c>
      <c r="J13" s="24">
        <v>-1</v>
      </c>
      <c r="K13" s="19">
        <v>4</v>
      </c>
      <c r="L13" s="19" t="s">
        <v>35</v>
      </c>
      <c r="M13" s="19"/>
      <c r="N13" s="19"/>
      <c r="O13" s="19"/>
      <c r="P13" s="19"/>
      <c r="Q13" s="19"/>
    </row>
    <row r="14" spans="2:17">
      <c r="B14" s="4" t="s">
        <v>5</v>
      </c>
      <c r="C14" s="5" t="s">
        <v>6</v>
      </c>
      <c r="D14" s="21" t="s">
        <v>36</v>
      </c>
      <c r="E14" s="4">
        <v>3</v>
      </c>
      <c r="G14" s="18" t="s">
        <v>37</v>
      </c>
      <c r="H14" s="19" t="s">
        <v>38</v>
      </c>
      <c r="J14" s="24">
        <v>2</v>
      </c>
      <c r="K14" s="19">
        <v>3.5</v>
      </c>
      <c r="L14" s="19" t="s">
        <v>39</v>
      </c>
      <c r="M14" s="19"/>
      <c r="N14" s="19"/>
      <c r="O14" s="19"/>
      <c r="P14" s="19"/>
      <c r="Q14" s="19"/>
    </row>
    <row r="15" spans="2:17">
      <c r="B15" s="4" t="s">
        <v>5</v>
      </c>
      <c r="C15" s="5" t="s">
        <v>6</v>
      </c>
      <c r="D15" s="5" t="s">
        <v>40</v>
      </c>
      <c r="E15" s="4">
        <v>2</v>
      </c>
      <c r="J15" s="24">
        <v>-2</v>
      </c>
      <c r="K15" s="19">
        <v>3</v>
      </c>
      <c r="L15" s="19" t="s">
        <v>41</v>
      </c>
      <c r="M15" s="19"/>
      <c r="N15" s="19"/>
      <c r="O15" s="19"/>
      <c r="P15" s="19"/>
      <c r="Q15" s="19"/>
    </row>
    <row r="16" spans="2:17">
      <c r="B16" s="9" t="s">
        <v>9</v>
      </c>
      <c r="C16" s="10" t="s">
        <v>10</v>
      </c>
      <c r="D16" s="10" t="s">
        <v>42</v>
      </c>
      <c r="E16" s="9">
        <v>5</v>
      </c>
      <c r="J16" s="24">
        <v>3</v>
      </c>
      <c r="K16" s="19">
        <v>2.5</v>
      </c>
      <c r="L16" s="19" t="s">
        <v>43</v>
      </c>
      <c r="M16" s="19"/>
      <c r="N16" s="19"/>
      <c r="O16" s="19"/>
      <c r="P16" s="19"/>
      <c r="Q16" s="19"/>
    </row>
    <row r="17" spans="2:17">
      <c r="B17" s="9" t="s">
        <v>9</v>
      </c>
      <c r="C17" s="10" t="s">
        <v>10</v>
      </c>
      <c r="D17" s="10" t="s">
        <v>44</v>
      </c>
      <c r="E17" s="9">
        <v>3</v>
      </c>
      <c r="G17" s="44" t="s">
        <v>71</v>
      </c>
      <c r="J17" s="24">
        <v>-3</v>
      </c>
      <c r="K17" s="19">
        <v>2</v>
      </c>
      <c r="L17" s="19" t="s">
        <v>45</v>
      </c>
      <c r="M17" s="19"/>
      <c r="N17" s="19"/>
      <c r="O17" s="19"/>
      <c r="P17" s="19"/>
      <c r="Q17" s="19"/>
    </row>
    <row r="18" spans="2:17">
      <c r="B18" s="9" t="s">
        <v>9</v>
      </c>
      <c r="C18" s="10" t="s">
        <v>10</v>
      </c>
      <c r="D18" s="10" t="s">
        <v>46</v>
      </c>
      <c r="E18" s="9">
        <v>2</v>
      </c>
      <c r="G18" s="43" t="s">
        <v>72</v>
      </c>
      <c r="J18" s="24">
        <v>4</v>
      </c>
      <c r="K18" s="19">
        <v>1.5</v>
      </c>
      <c r="L18" s="19" t="s">
        <v>47</v>
      </c>
      <c r="M18" s="19"/>
      <c r="N18" s="19"/>
      <c r="O18" s="19"/>
      <c r="P18" s="19"/>
      <c r="Q18" s="19"/>
    </row>
    <row r="19" spans="2:17">
      <c r="B19" s="13" t="s">
        <v>13</v>
      </c>
      <c r="C19" s="14" t="s">
        <v>14</v>
      </c>
      <c r="D19" s="14" t="s">
        <v>48</v>
      </c>
      <c r="E19" s="13">
        <v>4</v>
      </c>
      <c r="J19" s="24">
        <v>-4</v>
      </c>
      <c r="K19" s="19">
        <v>1</v>
      </c>
      <c r="L19" s="19" t="s">
        <v>49</v>
      </c>
      <c r="M19" s="19"/>
      <c r="N19" s="19"/>
      <c r="O19" s="19"/>
      <c r="P19" s="19"/>
      <c r="Q19" s="19"/>
    </row>
    <row r="20" spans="2:17">
      <c r="B20" s="13" t="s">
        <v>13</v>
      </c>
      <c r="C20" s="14" t="s">
        <v>14</v>
      </c>
      <c r="D20" s="14" t="s">
        <v>50</v>
      </c>
      <c r="E20" s="13">
        <v>3</v>
      </c>
    </row>
    <row r="21" spans="2:17">
      <c r="B21" s="13" t="s">
        <v>13</v>
      </c>
      <c r="C21" s="14" t="s">
        <v>14</v>
      </c>
      <c r="D21" s="14" t="s">
        <v>51</v>
      </c>
      <c r="E21" s="13">
        <v>2</v>
      </c>
      <c r="G21" s="22" t="s">
        <v>52</v>
      </c>
    </row>
    <row r="22" spans="2:17">
      <c r="B22" s="13" t="s">
        <v>13</v>
      </c>
      <c r="C22" s="14" t="s">
        <v>14</v>
      </c>
      <c r="D22" s="14" t="s">
        <v>53</v>
      </c>
      <c r="E22" s="13">
        <v>1</v>
      </c>
      <c r="G22" s="3" t="s">
        <v>27</v>
      </c>
      <c r="H22" s="3" t="s">
        <v>23</v>
      </c>
      <c r="I22" s="3" t="s">
        <v>54</v>
      </c>
    </row>
    <row r="23" spans="2:17">
      <c r="B23" s="15" t="s">
        <v>15</v>
      </c>
      <c r="C23" s="16" t="s">
        <v>16</v>
      </c>
      <c r="D23" s="16" t="s">
        <v>55</v>
      </c>
      <c r="E23" s="15">
        <v>4</v>
      </c>
      <c r="G23" s="4" t="s">
        <v>5</v>
      </c>
      <c r="H23" s="20">
        <v>1</v>
      </c>
      <c r="I23" s="4">
        <f>E13</f>
        <v>5</v>
      </c>
    </row>
    <row r="24" spans="2:17">
      <c r="B24" s="15" t="s">
        <v>15</v>
      </c>
      <c r="C24" s="16" t="s">
        <v>16</v>
      </c>
      <c r="D24" s="16" t="s">
        <v>56</v>
      </c>
      <c r="E24" s="15">
        <v>3</v>
      </c>
      <c r="G24" s="9" t="s">
        <v>9</v>
      </c>
      <c r="H24" s="10" t="s">
        <v>44</v>
      </c>
      <c r="I24" s="9">
        <f>E17</f>
        <v>3</v>
      </c>
    </row>
    <row r="25" spans="2:17">
      <c r="B25" s="15" t="s">
        <v>15</v>
      </c>
      <c r="C25" s="16" t="s">
        <v>16</v>
      </c>
      <c r="D25" s="16" t="s">
        <v>57</v>
      </c>
      <c r="E25" s="15">
        <v>2</v>
      </c>
      <c r="G25" s="13" t="s">
        <v>13</v>
      </c>
      <c r="H25" s="14" t="s">
        <v>48</v>
      </c>
      <c r="I25" s="13">
        <f>E19</f>
        <v>4</v>
      </c>
    </row>
    <row r="26" spans="2:17">
      <c r="B26" s="15" t="s">
        <v>15</v>
      </c>
      <c r="C26" s="16" t="s">
        <v>16</v>
      </c>
      <c r="D26" s="16" t="s">
        <v>58</v>
      </c>
      <c r="E26" s="15">
        <v>1</v>
      </c>
      <c r="G26" s="15" t="s">
        <v>15</v>
      </c>
      <c r="H26" s="16" t="s">
        <v>56</v>
      </c>
      <c r="I26" s="15">
        <f>E24</f>
        <v>3</v>
      </c>
    </row>
    <row r="28" spans="2:17">
      <c r="B28" s="23" t="s">
        <v>59</v>
      </c>
      <c r="I28" s="26" t="s">
        <v>60</v>
      </c>
    </row>
    <row r="29" spans="2:17">
      <c r="B29" s="3" t="s">
        <v>18</v>
      </c>
      <c r="C29" s="3" t="s">
        <v>19</v>
      </c>
      <c r="D29" s="3" t="s">
        <v>27</v>
      </c>
      <c r="E29" s="42" t="s">
        <v>23</v>
      </c>
      <c r="F29" s="42"/>
      <c r="G29" s="3" t="s">
        <v>59</v>
      </c>
      <c r="I29" s="3" t="s">
        <v>59</v>
      </c>
      <c r="J29" s="3" t="s">
        <v>54</v>
      </c>
      <c r="K29" s="3" t="s">
        <v>61</v>
      </c>
      <c r="L29" s="3" t="s">
        <v>62</v>
      </c>
      <c r="M29" s="3" t="s">
        <v>4</v>
      </c>
      <c r="N29" s="3" t="s">
        <v>63</v>
      </c>
      <c r="O29" s="3" t="s">
        <v>29</v>
      </c>
    </row>
    <row r="30" spans="2:17">
      <c r="B30" s="18" t="s">
        <v>24</v>
      </c>
      <c r="C30" s="19" t="s">
        <v>25</v>
      </c>
      <c r="D30" s="5" t="s">
        <v>64</v>
      </c>
      <c r="E30" s="38" t="s">
        <v>36</v>
      </c>
      <c r="F30" s="38"/>
      <c r="G30" s="5">
        <f>E14</f>
        <v>3</v>
      </c>
      <c r="I30">
        <f>G30</f>
        <v>3</v>
      </c>
      <c r="J30">
        <f>I23</f>
        <v>5</v>
      </c>
      <c r="K30">
        <f>I30-J30</f>
        <v>-2</v>
      </c>
      <c r="L30">
        <f>VLOOKUP(K30,J11:K19,2,FALSE)</f>
        <v>3</v>
      </c>
      <c r="M30" s="32" t="s">
        <v>7</v>
      </c>
      <c r="N30" s="32">
        <f>AVERAGE(L30:L31)</f>
        <v>4</v>
      </c>
      <c r="O30" s="33">
        <f>(J6*N30)+(J7*N32)</f>
        <v>4.0999999999999996</v>
      </c>
    </row>
    <row r="31" spans="2:17">
      <c r="B31" s="18" t="s">
        <v>24</v>
      </c>
      <c r="C31" s="19" t="s">
        <v>25</v>
      </c>
      <c r="D31" s="10" t="s">
        <v>65</v>
      </c>
      <c r="E31" s="39" t="s">
        <v>44</v>
      </c>
      <c r="F31" s="39"/>
      <c r="G31" s="10">
        <f>E17</f>
        <v>3</v>
      </c>
      <c r="I31">
        <f>G31</f>
        <v>3</v>
      </c>
      <c r="J31">
        <f>I24</f>
        <v>3</v>
      </c>
      <c r="K31">
        <f>I31-J31</f>
        <v>0</v>
      </c>
      <c r="L31">
        <f>VLOOKUP(K31,J11:K19,2,FALSE)</f>
        <v>5</v>
      </c>
      <c r="M31" s="32"/>
      <c r="N31" s="32"/>
      <c r="O31" s="33"/>
    </row>
    <row r="32" spans="2:17">
      <c r="B32" s="18" t="s">
        <v>24</v>
      </c>
      <c r="C32" s="19" t="s">
        <v>25</v>
      </c>
      <c r="D32" s="14" t="s">
        <v>66</v>
      </c>
      <c r="E32" s="36" t="s">
        <v>50</v>
      </c>
      <c r="F32" s="36"/>
      <c r="G32" s="14">
        <f>E20</f>
        <v>3</v>
      </c>
      <c r="I32">
        <f>G32</f>
        <v>3</v>
      </c>
      <c r="J32">
        <f>I25</f>
        <v>4</v>
      </c>
      <c r="K32">
        <f>I32-J32</f>
        <v>-1</v>
      </c>
      <c r="L32">
        <f>VLOOKUP(K32,J11:K19,2,FALSE)</f>
        <v>4</v>
      </c>
      <c r="M32" s="32" t="s">
        <v>12</v>
      </c>
      <c r="N32" s="32">
        <f>AVERAGE(L32:L33)</f>
        <v>4.25</v>
      </c>
      <c r="O32" s="33"/>
    </row>
    <row r="33" spans="2:15">
      <c r="B33" s="18" t="s">
        <v>24</v>
      </c>
      <c r="C33" s="19" t="s">
        <v>25</v>
      </c>
      <c r="D33" s="16" t="s">
        <v>67</v>
      </c>
      <c r="E33" s="35" t="s">
        <v>55</v>
      </c>
      <c r="F33" s="35"/>
      <c r="G33" s="16">
        <f>E23</f>
        <v>4</v>
      </c>
      <c r="I33">
        <f>G33</f>
        <v>4</v>
      </c>
      <c r="J33">
        <f>I26</f>
        <v>3</v>
      </c>
      <c r="K33">
        <f>I33-J33</f>
        <v>1</v>
      </c>
      <c r="L33">
        <f>VLOOKUP(K33,J11:K19,2,FALSE)</f>
        <v>4.5</v>
      </c>
      <c r="M33" s="32"/>
      <c r="N33" s="32"/>
      <c r="O33" s="33"/>
    </row>
    <row r="34" spans="2:15">
      <c r="B34" s="30" t="s">
        <v>30</v>
      </c>
      <c r="C34" s="31" t="s">
        <v>31</v>
      </c>
      <c r="D34" s="5" t="s">
        <v>64</v>
      </c>
      <c r="E34" s="37">
        <v>1</v>
      </c>
      <c r="F34" s="38"/>
      <c r="G34" s="5">
        <f>E13</f>
        <v>5</v>
      </c>
      <c r="I34">
        <f t="shared" ref="I34:I45" si="0">G34</f>
        <v>5</v>
      </c>
      <c r="J34">
        <f>I23</f>
        <v>5</v>
      </c>
      <c r="K34">
        <f t="shared" ref="K34:K45" si="1">I34-J34</f>
        <v>0</v>
      </c>
      <c r="L34">
        <f>VLOOKUP(K34,J11:K19,2,FALSE)</f>
        <v>5</v>
      </c>
      <c r="M34" s="32" t="s">
        <v>7</v>
      </c>
      <c r="N34" s="32">
        <f>AVERAGE(L34:L35)</f>
        <v>4.5</v>
      </c>
      <c r="O34" s="34">
        <f>(J6*N34)+(J7*N36)</f>
        <v>4.5</v>
      </c>
    </row>
    <row r="35" spans="2:15">
      <c r="B35" s="30" t="s">
        <v>30</v>
      </c>
      <c r="C35" s="31" t="s">
        <v>31</v>
      </c>
      <c r="D35" s="10" t="s">
        <v>65</v>
      </c>
      <c r="E35" s="39" t="s">
        <v>46</v>
      </c>
      <c r="F35" s="39"/>
      <c r="G35" s="10">
        <f>E18</f>
        <v>2</v>
      </c>
      <c r="I35">
        <f t="shared" si="0"/>
        <v>2</v>
      </c>
      <c r="J35">
        <f>I24</f>
        <v>3</v>
      </c>
      <c r="K35">
        <f t="shared" si="1"/>
        <v>-1</v>
      </c>
      <c r="L35">
        <f>VLOOKUP(K35,J11:K19,2,FALSE)</f>
        <v>4</v>
      </c>
      <c r="M35" s="32"/>
      <c r="N35" s="32"/>
      <c r="O35" s="34"/>
    </row>
    <row r="36" spans="2:15">
      <c r="B36" s="30" t="s">
        <v>30</v>
      </c>
      <c r="C36" s="31" t="s">
        <v>31</v>
      </c>
      <c r="D36" s="14" t="s">
        <v>66</v>
      </c>
      <c r="E36" s="36" t="s">
        <v>48</v>
      </c>
      <c r="F36" s="36"/>
      <c r="G36" s="14">
        <f>E19</f>
        <v>4</v>
      </c>
      <c r="I36">
        <f t="shared" si="0"/>
        <v>4</v>
      </c>
      <c r="J36">
        <f>I25</f>
        <v>4</v>
      </c>
      <c r="K36">
        <f t="shared" si="1"/>
        <v>0</v>
      </c>
      <c r="L36">
        <f>VLOOKUP(K36,J11:K19,2,FALSE)</f>
        <v>5</v>
      </c>
      <c r="M36" s="32" t="s">
        <v>12</v>
      </c>
      <c r="N36" s="32">
        <f>AVERAGE(L36:L37)</f>
        <v>4.5</v>
      </c>
      <c r="O36" s="34"/>
    </row>
    <row r="37" spans="2:15">
      <c r="B37" s="30" t="s">
        <v>30</v>
      </c>
      <c r="C37" s="31" t="s">
        <v>31</v>
      </c>
      <c r="D37" s="16" t="s">
        <v>67</v>
      </c>
      <c r="E37" s="35" t="s">
        <v>57</v>
      </c>
      <c r="F37" s="35"/>
      <c r="G37" s="16">
        <f>E25</f>
        <v>2</v>
      </c>
      <c r="I37">
        <f t="shared" si="0"/>
        <v>2</v>
      </c>
      <c r="J37">
        <f>I26</f>
        <v>3</v>
      </c>
      <c r="K37">
        <f t="shared" si="1"/>
        <v>-1</v>
      </c>
      <c r="L37">
        <f>VLOOKUP(K37,J11:K19,2,FALSE)</f>
        <v>4</v>
      </c>
      <c r="M37" s="32"/>
      <c r="N37" s="32"/>
      <c r="O37" s="34"/>
    </row>
    <row r="38" spans="2:15">
      <c r="B38" s="18" t="s">
        <v>33</v>
      </c>
      <c r="C38" s="19" t="s">
        <v>34</v>
      </c>
      <c r="D38" s="5" t="s">
        <v>64</v>
      </c>
      <c r="E38" s="37" t="s">
        <v>40</v>
      </c>
      <c r="F38" s="38"/>
      <c r="G38" s="5">
        <f>E15</f>
        <v>2</v>
      </c>
      <c r="I38">
        <f t="shared" si="0"/>
        <v>2</v>
      </c>
      <c r="J38">
        <f>I23</f>
        <v>5</v>
      </c>
      <c r="K38">
        <f t="shared" si="1"/>
        <v>-3</v>
      </c>
      <c r="L38">
        <f>VLOOKUP(K38,J11:K19,2,FALSE)</f>
        <v>2</v>
      </c>
      <c r="M38" s="32" t="s">
        <v>7</v>
      </c>
      <c r="N38" s="32">
        <f>AVERAGE(L38:L39)</f>
        <v>2.75</v>
      </c>
      <c r="O38" s="33">
        <f>(J6*N38)+(J7*N40)</f>
        <v>3.25</v>
      </c>
    </row>
    <row r="39" spans="2:15">
      <c r="B39" s="18" t="s">
        <v>33</v>
      </c>
      <c r="C39" s="19" t="s">
        <v>34</v>
      </c>
      <c r="D39" s="10" t="s">
        <v>65</v>
      </c>
      <c r="E39" s="39" t="s">
        <v>42</v>
      </c>
      <c r="F39" s="39"/>
      <c r="G39" s="10">
        <f>E16</f>
        <v>5</v>
      </c>
      <c r="I39">
        <f t="shared" si="0"/>
        <v>5</v>
      </c>
      <c r="J39">
        <f>I24</f>
        <v>3</v>
      </c>
      <c r="K39">
        <f t="shared" si="1"/>
        <v>2</v>
      </c>
      <c r="L39">
        <f>VLOOKUP(K39,J11:K19,2,FALSE)</f>
        <v>3.5</v>
      </c>
      <c r="M39" s="32"/>
      <c r="N39" s="32"/>
      <c r="O39" s="33"/>
    </row>
    <row r="40" spans="2:15">
      <c r="B40" s="18" t="s">
        <v>33</v>
      </c>
      <c r="C40" s="19" t="s">
        <v>34</v>
      </c>
      <c r="D40" s="14" t="s">
        <v>66</v>
      </c>
      <c r="E40" s="36" t="s">
        <v>51</v>
      </c>
      <c r="F40" s="36"/>
      <c r="G40" s="14">
        <f>E21</f>
        <v>2</v>
      </c>
      <c r="I40">
        <f t="shared" si="0"/>
        <v>2</v>
      </c>
      <c r="J40">
        <f>I25</f>
        <v>4</v>
      </c>
      <c r="K40">
        <f t="shared" si="1"/>
        <v>-2</v>
      </c>
      <c r="L40">
        <f>VLOOKUP(K40,J11:K19,2,FALSE)</f>
        <v>3</v>
      </c>
      <c r="M40" s="32" t="s">
        <v>12</v>
      </c>
      <c r="N40" s="32">
        <f>AVERAGE(L40:L41)</f>
        <v>4</v>
      </c>
      <c r="O40" s="33"/>
    </row>
    <row r="41" spans="2:15">
      <c r="B41" s="18" t="s">
        <v>33</v>
      </c>
      <c r="C41" s="19" t="s">
        <v>34</v>
      </c>
      <c r="D41" s="16" t="s">
        <v>67</v>
      </c>
      <c r="E41" s="35" t="s">
        <v>56</v>
      </c>
      <c r="F41" s="35"/>
      <c r="G41" s="16">
        <f>E24</f>
        <v>3</v>
      </c>
      <c r="I41">
        <f t="shared" si="0"/>
        <v>3</v>
      </c>
      <c r="J41">
        <f>I26</f>
        <v>3</v>
      </c>
      <c r="K41">
        <f t="shared" si="1"/>
        <v>0</v>
      </c>
      <c r="L41">
        <f>VLOOKUP(K41,J11:K19,2,FALSE)</f>
        <v>5</v>
      </c>
      <c r="M41" s="32"/>
      <c r="N41" s="32"/>
      <c r="O41" s="33"/>
    </row>
    <row r="42" spans="2:15">
      <c r="B42" s="30" t="s">
        <v>37</v>
      </c>
      <c r="C42" s="31" t="s">
        <v>38</v>
      </c>
      <c r="D42" s="5" t="s">
        <v>64</v>
      </c>
      <c r="E42" s="37">
        <v>1</v>
      </c>
      <c r="F42" s="38"/>
      <c r="G42" s="5">
        <f>E13</f>
        <v>5</v>
      </c>
      <c r="I42">
        <f t="shared" si="0"/>
        <v>5</v>
      </c>
      <c r="J42">
        <f>I23</f>
        <v>5</v>
      </c>
      <c r="K42">
        <f t="shared" si="1"/>
        <v>0</v>
      </c>
      <c r="L42">
        <f>VLOOKUP(K42,J11:K19,2,FALSE)</f>
        <v>5</v>
      </c>
      <c r="M42" s="32" t="s">
        <v>7</v>
      </c>
      <c r="N42" s="32">
        <f>AVERAGE(L42:L43)</f>
        <v>5</v>
      </c>
      <c r="O42" s="33">
        <f>(J6*N42)+(J7*N44)</f>
        <v>4.2</v>
      </c>
    </row>
    <row r="43" spans="2:15">
      <c r="B43" s="30" t="s">
        <v>37</v>
      </c>
      <c r="C43" s="31" t="s">
        <v>38</v>
      </c>
      <c r="D43" s="10" t="s">
        <v>65</v>
      </c>
      <c r="E43" s="39" t="s">
        <v>44</v>
      </c>
      <c r="F43" s="39"/>
      <c r="G43" s="10">
        <f>E17</f>
        <v>3</v>
      </c>
      <c r="I43">
        <f t="shared" si="0"/>
        <v>3</v>
      </c>
      <c r="J43">
        <f>I24</f>
        <v>3</v>
      </c>
      <c r="K43">
        <f t="shared" si="1"/>
        <v>0</v>
      </c>
      <c r="L43">
        <f>VLOOKUP(K43,J11:K19,2,FALSE)</f>
        <v>5</v>
      </c>
      <c r="M43" s="32"/>
      <c r="N43" s="32"/>
      <c r="O43" s="33"/>
    </row>
    <row r="44" spans="2:15">
      <c r="B44" s="30" t="s">
        <v>37</v>
      </c>
      <c r="C44" s="31" t="s">
        <v>38</v>
      </c>
      <c r="D44" s="14" t="s">
        <v>66</v>
      </c>
      <c r="E44" s="36" t="s">
        <v>51</v>
      </c>
      <c r="F44" s="36"/>
      <c r="G44" s="14">
        <f>E21</f>
        <v>2</v>
      </c>
      <c r="I44">
        <f t="shared" si="0"/>
        <v>2</v>
      </c>
      <c r="J44">
        <f>I25</f>
        <v>4</v>
      </c>
      <c r="K44">
        <f t="shared" si="1"/>
        <v>-2</v>
      </c>
      <c r="L44">
        <f>VLOOKUP(K44,J11:K19,2,FALSE)</f>
        <v>3</v>
      </c>
      <c r="M44" s="32" t="s">
        <v>12</v>
      </c>
      <c r="N44" s="32">
        <f>AVERAGE(L44:L45)</f>
        <v>3</v>
      </c>
      <c r="O44" s="33"/>
    </row>
    <row r="45" spans="2:15">
      <c r="B45" s="30" t="s">
        <v>37</v>
      </c>
      <c r="C45" s="31" t="s">
        <v>38</v>
      </c>
      <c r="D45" s="16" t="s">
        <v>67</v>
      </c>
      <c r="E45" s="35" t="s">
        <v>58</v>
      </c>
      <c r="F45" s="35"/>
      <c r="G45" s="16">
        <f>E26</f>
        <v>1</v>
      </c>
      <c r="I45">
        <f t="shared" si="0"/>
        <v>1</v>
      </c>
      <c r="J45">
        <f>I26</f>
        <v>3</v>
      </c>
      <c r="K45">
        <f t="shared" si="1"/>
        <v>-2</v>
      </c>
      <c r="L45">
        <f>VLOOKUP(K45,J11:K19,2,FALSE)</f>
        <v>3</v>
      </c>
      <c r="M45" s="32"/>
      <c r="N45" s="32"/>
      <c r="O45" s="33"/>
    </row>
    <row r="47" spans="2:15">
      <c r="B47" s="3"/>
      <c r="I47" t="s">
        <v>68</v>
      </c>
    </row>
    <row r="48" spans="2:15">
      <c r="B48" s="3"/>
      <c r="C48" s="22"/>
      <c r="I48" s="2" t="s">
        <v>18</v>
      </c>
      <c r="J48" s="2" t="s">
        <v>19</v>
      </c>
      <c r="K48" s="2" t="s">
        <v>29</v>
      </c>
    </row>
    <row r="49" spans="9:14">
      <c r="I49" s="27" t="s">
        <v>30</v>
      </c>
      <c r="J49" s="28" t="s">
        <v>31</v>
      </c>
      <c r="K49" s="8">
        <f>O34</f>
        <v>4.5</v>
      </c>
    </row>
    <row r="50" spans="9:14">
      <c r="I50" s="17" t="s">
        <v>37</v>
      </c>
      <c r="J50" s="29" t="s">
        <v>38</v>
      </c>
      <c r="K50">
        <f>O42</f>
        <v>4.2</v>
      </c>
    </row>
    <row r="51" spans="9:14">
      <c r="I51" s="17" t="s">
        <v>24</v>
      </c>
      <c r="J51" s="29" t="s">
        <v>25</v>
      </c>
      <c r="K51">
        <f>O30</f>
        <v>4.0999999999999996</v>
      </c>
    </row>
    <row r="52" spans="9:14">
      <c r="I52" s="17" t="s">
        <v>33</v>
      </c>
      <c r="J52" s="29" t="s">
        <v>34</v>
      </c>
      <c r="K52">
        <f>O38</f>
        <v>3.25</v>
      </c>
    </row>
    <row r="54" spans="9:14">
      <c r="I54" s="28" t="s">
        <v>69</v>
      </c>
      <c r="J54" s="8"/>
      <c r="K54" s="8"/>
      <c r="L54" s="8"/>
      <c r="M54" s="8"/>
      <c r="N54" s="8"/>
    </row>
    <row r="55" spans="9:14">
      <c r="I55" s="28" t="s">
        <v>70</v>
      </c>
      <c r="J55" s="8"/>
      <c r="K55" s="8"/>
      <c r="L55" s="8"/>
      <c r="M55" s="8"/>
      <c r="N55" s="8"/>
    </row>
  </sheetData>
  <mergeCells count="41">
    <mergeCell ref="B2:P2"/>
    <mergeCell ref="B4:E4"/>
    <mergeCell ref="G5:I5"/>
    <mergeCell ref="G9:H9"/>
    <mergeCell ref="E29:F29"/>
    <mergeCell ref="E37:F37"/>
    <mergeCell ref="E38:F38"/>
    <mergeCell ref="E39:F39"/>
    <mergeCell ref="E30:F30"/>
    <mergeCell ref="E31:F31"/>
    <mergeCell ref="E32:F32"/>
    <mergeCell ref="E33:F33"/>
    <mergeCell ref="E34:F34"/>
    <mergeCell ref="E45:F45"/>
    <mergeCell ref="M30:M31"/>
    <mergeCell ref="M32:M33"/>
    <mergeCell ref="M34:M35"/>
    <mergeCell ref="M36:M37"/>
    <mergeCell ref="M38:M39"/>
    <mergeCell ref="M40:M41"/>
    <mergeCell ref="M42:M43"/>
    <mergeCell ref="M44:M45"/>
    <mergeCell ref="E40:F40"/>
    <mergeCell ref="E41:F41"/>
    <mergeCell ref="E42:F42"/>
    <mergeCell ref="E43:F43"/>
    <mergeCell ref="E44:F44"/>
    <mergeCell ref="E35:F35"/>
    <mergeCell ref="E36:F36"/>
    <mergeCell ref="N40:N41"/>
    <mergeCell ref="N42:N43"/>
    <mergeCell ref="N44:N45"/>
    <mergeCell ref="O30:O33"/>
    <mergeCell ref="O34:O37"/>
    <mergeCell ref="O38:O41"/>
    <mergeCell ref="O42:O45"/>
    <mergeCell ref="N30:N31"/>
    <mergeCell ref="N32:N33"/>
    <mergeCell ref="N34:N35"/>
    <mergeCell ref="N36:N37"/>
    <mergeCell ref="N38:N39"/>
  </mergeCells>
  <hyperlinks>
    <hyperlink ref="G18" r:id="rId1" xr:uid="{A5E1C16F-AE28-4B7B-9B66-7E98A49AE2CF}"/>
  </hyperlinks>
  <pageMargins left="0.69930555555555596" right="0.69930555555555596" top="0.75" bottom="0.75" header="0.3" footer="0.3"/>
  <pageSetup paperSize="11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Profile Matching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Irman Firmansyah</dc:creator>
  <cp:lastModifiedBy>Irman Firmansyah</cp:lastModifiedBy>
  <dcterms:created xsi:type="dcterms:W3CDTF">2019-04-27T21:28:00Z</dcterms:created>
  <dcterms:modified xsi:type="dcterms:W3CDTF">2019-05-27T00:47:43Z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2057-10.2.0.7646</vt:lpwstr>
  </property>
</Properties>
</file>