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reynolds/NJH/Downey/Downey 2019/Aschner/ALDH/"/>
    </mc:Choice>
  </mc:AlternateContent>
  <xr:revisionPtr revIDLastSave="0" documentId="13_ncr:1_{66397A3D-4907-524D-BB4E-EEB560D52090}" xr6:coauthVersionLast="36" xr6:coauthVersionMax="36" xr10:uidLastSave="{00000000-0000-0000-0000-000000000000}"/>
  <bookViews>
    <workbookView xWindow="17500" yWindow="500" windowWidth="21060" windowHeight="19680" activeTab="4" xr2:uid="{2823D85E-0A53-A24D-A839-E6EEBD81002F}"/>
  </bookViews>
  <sheets>
    <sheet name="PCLS13 Samples" sheetId="1" r:id="rId1"/>
    <sheet name="PCLS13 RNA cDNA" sheetId="2" r:id="rId2"/>
    <sheet name="PCLS v bGUS" sheetId="3" r:id="rId3"/>
    <sheet name="PCLS v PPIA" sheetId="4" r:id="rId4"/>
    <sheet name="PCLS13 Summary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0" i="5" l="1"/>
  <c r="J28" i="5"/>
  <c r="J25" i="5"/>
  <c r="J23" i="5"/>
  <c r="J20" i="5"/>
  <c r="J18" i="5"/>
  <c r="J15" i="5"/>
  <c r="J13" i="5"/>
  <c r="J10" i="5"/>
  <c r="J8" i="5"/>
  <c r="J5" i="5"/>
  <c r="J3" i="5"/>
  <c r="E82" i="4"/>
  <c r="D82" i="4"/>
  <c r="E80" i="4"/>
  <c r="D80" i="4"/>
  <c r="F56" i="4" s="1"/>
  <c r="G56" i="4" s="1"/>
  <c r="H56" i="4" s="1"/>
  <c r="E78" i="4"/>
  <c r="D78" i="4"/>
  <c r="E76" i="4"/>
  <c r="D76" i="4"/>
  <c r="F52" i="4" s="1"/>
  <c r="G52" i="4" s="1"/>
  <c r="H52" i="4" s="1"/>
  <c r="G75" i="4"/>
  <c r="F75" i="4"/>
  <c r="E74" i="4"/>
  <c r="D74" i="4"/>
  <c r="F38" i="4" s="1"/>
  <c r="G38" i="4" s="1"/>
  <c r="H38" i="4" s="1"/>
  <c r="E70" i="4"/>
  <c r="D70" i="4"/>
  <c r="F70" i="4" s="1"/>
  <c r="F68" i="4"/>
  <c r="E68" i="4"/>
  <c r="D68" i="4"/>
  <c r="E66" i="4"/>
  <c r="D66" i="4"/>
  <c r="F66" i="4" s="1"/>
  <c r="F64" i="4"/>
  <c r="E64" i="4"/>
  <c r="D64" i="4"/>
  <c r="E62" i="4"/>
  <c r="D62" i="4"/>
  <c r="F62" i="4" s="1"/>
  <c r="F58" i="4"/>
  <c r="E58" i="4"/>
  <c r="D58" i="4"/>
  <c r="E56" i="4"/>
  <c r="D56" i="4"/>
  <c r="E54" i="4"/>
  <c r="D54" i="4"/>
  <c r="F54" i="4" s="1"/>
  <c r="G54" i="4" s="1"/>
  <c r="H54" i="4" s="1"/>
  <c r="E52" i="4"/>
  <c r="D52" i="4"/>
  <c r="F50" i="4"/>
  <c r="G50" i="4" s="1"/>
  <c r="H50" i="4" s="1"/>
  <c r="E50" i="4"/>
  <c r="D50" i="4"/>
  <c r="F46" i="4"/>
  <c r="E46" i="4"/>
  <c r="D46" i="4"/>
  <c r="E44" i="4"/>
  <c r="D44" i="4"/>
  <c r="F44" i="4" s="1"/>
  <c r="G44" i="4" s="1"/>
  <c r="H44" i="4" s="1"/>
  <c r="F42" i="4"/>
  <c r="G42" i="4" s="1"/>
  <c r="H42" i="4" s="1"/>
  <c r="I42" i="4" s="1"/>
  <c r="E42" i="4"/>
  <c r="D42" i="4"/>
  <c r="E40" i="4"/>
  <c r="D40" i="4"/>
  <c r="F40" i="4" s="1"/>
  <c r="G40" i="4" s="1"/>
  <c r="H40" i="4" s="1"/>
  <c r="J40" i="4" s="1"/>
  <c r="E38" i="4"/>
  <c r="D38" i="4"/>
  <c r="E34" i="4"/>
  <c r="D34" i="4"/>
  <c r="F34" i="4" s="1"/>
  <c r="E32" i="4"/>
  <c r="D32" i="4"/>
  <c r="F32" i="4" s="1"/>
  <c r="F30" i="4"/>
  <c r="E30" i="4"/>
  <c r="D30" i="4"/>
  <c r="E28" i="4"/>
  <c r="D28" i="4"/>
  <c r="F28" i="4" s="1"/>
  <c r="E26" i="4"/>
  <c r="D26" i="4"/>
  <c r="F26" i="4" s="1"/>
  <c r="E22" i="4"/>
  <c r="D22" i="4"/>
  <c r="F22" i="4" s="1"/>
  <c r="F20" i="4"/>
  <c r="G20" i="4" s="1"/>
  <c r="H20" i="4" s="1"/>
  <c r="E20" i="4"/>
  <c r="D20" i="4"/>
  <c r="E18" i="4"/>
  <c r="D18" i="4"/>
  <c r="F18" i="4" s="1"/>
  <c r="G18" i="4" s="1"/>
  <c r="H18" i="4" s="1"/>
  <c r="I18" i="4" s="1"/>
  <c r="F16" i="4"/>
  <c r="G16" i="4" s="1"/>
  <c r="H16" i="4" s="1"/>
  <c r="E16" i="4"/>
  <c r="D16" i="4"/>
  <c r="E14" i="4"/>
  <c r="D14" i="4"/>
  <c r="F14" i="4" s="1"/>
  <c r="G14" i="4" s="1"/>
  <c r="H14" i="4" s="1"/>
  <c r="F10" i="4"/>
  <c r="E10" i="4"/>
  <c r="D10" i="4"/>
  <c r="E8" i="4"/>
  <c r="D8" i="4"/>
  <c r="E6" i="4"/>
  <c r="D6" i="4"/>
  <c r="F6" i="4" s="1"/>
  <c r="G6" i="4" s="1"/>
  <c r="H6" i="4" s="1"/>
  <c r="I6" i="4" s="1"/>
  <c r="E4" i="4"/>
  <c r="D4" i="4"/>
  <c r="F2" i="4"/>
  <c r="G2" i="4" s="1"/>
  <c r="H2" i="4" s="1"/>
  <c r="E2" i="4"/>
  <c r="D2" i="4"/>
  <c r="H68" i="3"/>
  <c r="J68" i="3" s="1"/>
  <c r="H66" i="3"/>
  <c r="I66" i="3" s="1"/>
  <c r="H64" i="3"/>
  <c r="J64" i="3" s="1"/>
  <c r="H62" i="3"/>
  <c r="H56" i="3"/>
  <c r="J56" i="3" s="1"/>
  <c r="H54" i="3"/>
  <c r="H52" i="3"/>
  <c r="J52" i="3" s="1"/>
  <c r="H50" i="3"/>
  <c r="I54" i="3" s="1"/>
  <c r="H44" i="3"/>
  <c r="J44" i="3" s="1"/>
  <c r="H42" i="3"/>
  <c r="H40" i="3"/>
  <c r="J40" i="3" s="1"/>
  <c r="H38" i="3"/>
  <c r="I42" i="3" s="1"/>
  <c r="H32" i="3"/>
  <c r="J32" i="3" s="1"/>
  <c r="H30" i="3"/>
  <c r="H28" i="3"/>
  <c r="J28" i="3" s="1"/>
  <c r="H26" i="3"/>
  <c r="I30" i="3" s="1"/>
  <c r="H20" i="3"/>
  <c r="J20" i="3" s="1"/>
  <c r="H18" i="3"/>
  <c r="I18" i="3" s="1"/>
  <c r="J16" i="3"/>
  <c r="H16" i="3"/>
  <c r="H14" i="3"/>
  <c r="J8" i="3"/>
  <c r="J4" i="3"/>
  <c r="I8" i="3"/>
  <c r="I6" i="3"/>
  <c r="H4" i="3"/>
  <c r="H6" i="3"/>
  <c r="H8" i="3"/>
  <c r="H2" i="3"/>
  <c r="G64" i="3"/>
  <c r="G66" i="3"/>
  <c r="G68" i="3"/>
  <c r="G62" i="3"/>
  <c r="G52" i="3"/>
  <c r="G54" i="3"/>
  <c r="G56" i="3"/>
  <c r="G50" i="3"/>
  <c r="G40" i="3"/>
  <c r="G42" i="3"/>
  <c r="G44" i="3"/>
  <c r="G38" i="3"/>
  <c r="G28" i="3"/>
  <c r="G30" i="3"/>
  <c r="G32" i="3"/>
  <c r="G26" i="3"/>
  <c r="G16" i="3"/>
  <c r="G18" i="3"/>
  <c r="G20" i="3"/>
  <c r="G14" i="3"/>
  <c r="G4" i="3"/>
  <c r="G6" i="3"/>
  <c r="G8" i="3"/>
  <c r="G2" i="3"/>
  <c r="F64" i="3"/>
  <c r="F66" i="3"/>
  <c r="F68" i="3"/>
  <c r="F70" i="3"/>
  <c r="F62" i="3"/>
  <c r="F52" i="3"/>
  <c r="F54" i="3"/>
  <c r="F56" i="3"/>
  <c r="F58" i="3"/>
  <c r="F50" i="3"/>
  <c r="F40" i="3"/>
  <c r="F42" i="3"/>
  <c r="F44" i="3"/>
  <c r="F46" i="3"/>
  <c r="F38" i="3"/>
  <c r="F28" i="3"/>
  <c r="F30" i="3"/>
  <c r="F32" i="3"/>
  <c r="F34" i="3"/>
  <c r="F26" i="3"/>
  <c r="F16" i="3"/>
  <c r="F18" i="3"/>
  <c r="F20" i="3"/>
  <c r="F22" i="3"/>
  <c r="F14" i="3"/>
  <c r="F4" i="3"/>
  <c r="F6" i="3"/>
  <c r="F8" i="3"/>
  <c r="F10" i="3"/>
  <c r="F2" i="3"/>
  <c r="E82" i="3"/>
  <c r="D82" i="3"/>
  <c r="E80" i="3"/>
  <c r="D80" i="3"/>
  <c r="E78" i="3"/>
  <c r="D78" i="3"/>
  <c r="E76" i="3"/>
  <c r="D76" i="3"/>
  <c r="E74" i="3"/>
  <c r="D74" i="3"/>
  <c r="E70" i="3"/>
  <c r="D70" i="3"/>
  <c r="E68" i="3"/>
  <c r="D68" i="3"/>
  <c r="E66" i="3"/>
  <c r="D66" i="3"/>
  <c r="E64" i="3"/>
  <c r="D64" i="3"/>
  <c r="E62" i="3"/>
  <c r="D62" i="3"/>
  <c r="E58" i="3"/>
  <c r="D58" i="3"/>
  <c r="E56" i="3"/>
  <c r="D56" i="3"/>
  <c r="E54" i="3"/>
  <c r="D54" i="3"/>
  <c r="E52" i="3"/>
  <c r="D52" i="3"/>
  <c r="E50" i="3"/>
  <c r="D50" i="3"/>
  <c r="E46" i="3"/>
  <c r="D46" i="3"/>
  <c r="E44" i="3"/>
  <c r="D44" i="3"/>
  <c r="E42" i="3"/>
  <c r="D42" i="3"/>
  <c r="E40" i="3"/>
  <c r="D40" i="3"/>
  <c r="E38" i="3"/>
  <c r="D38" i="3"/>
  <c r="E34" i="3"/>
  <c r="D34" i="3"/>
  <c r="E32" i="3"/>
  <c r="D32" i="3"/>
  <c r="E30" i="3"/>
  <c r="D30" i="3"/>
  <c r="E28" i="3"/>
  <c r="D28" i="3"/>
  <c r="E26" i="3"/>
  <c r="D26" i="3"/>
  <c r="E22" i="3"/>
  <c r="D22" i="3"/>
  <c r="E20" i="3"/>
  <c r="D20" i="3"/>
  <c r="E18" i="3"/>
  <c r="D18" i="3"/>
  <c r="E16" i="3"/>
  <c r="D16" i="3"/>
  <c r="E14" i="3"/>
  <c r="D14" i="3"/>
  <c r="D4" i="3"/>
  <c r="E4" i="3"/>
  <c r="D6" i="3"/>
  <c r="E6" i="3"/>
  <c r="D8" i="3"/>
  <c r="E8" i="3"/>
  <c r="D10" i="3"/>
  <c r="E10" i="3"/>
  <c r="E2" i="3"/>
  <c r="D2" i="3"/>
  <c r="I20" i="4" l="1"/>
  <c r="J20" i="4"/>
  <c r="G32" i="4"/>
  <c r="H32" i="4" s="1"/>
  <c r="G62" i="4"/>
  <c r="H62" i="4" s="1"/>
  <c r="G64" i="4"/>
  <c r="H64" i="4" s="1"/>
  <c r="J52" i="4"/>
  <c r="J56" i="4"/>
  <c r="I56" i="4"/>
  <c r="J16" i="4"/>
  <c r="G26" i="4"/>
  <c r="H26" i="4" s="1"/>
  <c r="I54" i="4"/>
  <c r="G66" i="4"/>
  <c r="H66" i="4" s="1"/>
  <c r="I66" i="4" s="1"/>
  <c r="G68" i="4"/>
  <c r="H68" i="4" s="1"/>
  <c r="G28" i="4"/>
  <c r="H28" i="4" s="1"/>
  <c r="J28" i="4" s="1"/>
  <c r="G30" i="4"/>
  <c r="H30" i="4" s="1"/>
  <c r="I30" i="4" s="1"/>
  <c r="I44" i="4"/>
  <c r="J44" i="4"/>
  <c r="F4" i="4"/>
  <c r="G4" i="4" s="1"/>
  <c r="H4" i="4" s="1"/>
  <c r="J4" i="4" s="1"/>
  <c r="F8" i="4"/>
  <c r="G8" i="4" s="1"/>
  <c r="H8" i="4" s="1"/>
  <c r="I68" i="3"/>
  <c r="I56" i="3"/>
  <c r="I44" i="3"/>
  <c r="I32" i="3"/>
  <c r="I20" i="3"/>
  <c r="J8" i="4" l="1"/>
  <c r="I8" i="4"/>
  <c r="J32" i="4"/>
  <c r="I32" i="4"/>
  <c r="I68" i="4"/>
  <c r="J68" i="4"/>
  <c r="J64" i="4"/>
  <c r="G75" i="3"/>
  <c r="F75" i="3"/>
  <c r="B25" i="2" l="1"/>
  <c r="C4" i="2"/>
  <c r="C5" i="2"/>
  <c r="D5" i="2" s="1"/>
  <c r="C6" i="2"/>
  <c r="C3" i="2"/>
  <c r="D3" i="2" s="1"/>
</calcChain>
</file>

<file path=xl/sharedStrings.xml><?xml version="1.0" encoding="utf-8"?>
<sst xmlns="http://schemas.openxmlformats.org/spreadsheetml/2006/main" count="587" uniqueCount="70">
  <si>
    <t>Sample</t>
  </si>
  <si>
    <t>Conc (ng/uL)</t>
  </si>
  <si>
    <t>260/280</t>
  </si>
  <si>
    <t>Sample ID on tube</t>
  </si>
  <si>
    <t>CC + DMSO</t>
  </si>
  <si>
    <t>FC + DMSO</t>
  </si>
  <si>
    <t>CC + Alda-1</t>
  </si>
  <si>
    <t>FC + Alda-1</t>
  </si>
  <si>
    <r>
      <rPr>
        <b/>
        <sz val="11"/>
        <color theme="1"/>
        <rFont val="Calibri"/>
        <family val="2"/>
        <scheme val="minor"/>
      </rPr>
      <t xml:space="preserve">TARGETS: </t>
    </r>
    <r>
      <rPr>
        <sz val="11"/>
        <color theme="1"/>
        <rFont val="Calibri"/>
        <family val="2"/>
        <scheme val="minor"/>
      </rPr>
      <t>Acta2, Aldh2, Col1a1, Ctgf, Fn, bGus, Ppia, Serpine1</t>
    </r>
  </si>
  <si>
    <t>Sample Description</t>
  </si>
  <si>
    <t>ng/ul</t>
  </si>
  <si>
    <t>ul H20</t>
  </si>
  <si>
    <t>ul XLT</t>
  </si>
  <si>
    <t>Sample ID</t>
  </si>
  <si>
    <t>Plate1</t>
  </si>
  <si>
    <t>bGus</t>
  </si>
  <si>
    <t>Col1a1</t>
  </si>
  <si>
    <t>CALIB</t>
  </si>
  <si>
    <t>NTC</t>
  </si>
  <si>
    <t>Ppia</t>
  </si>
  <si>
    <t>Ctgf</t>
  </si>
  <si>
    <t>Acta2</t>
  </si>
  <si>
    <t>Fn</t>
  </si>
  <si>
    <t>Aldh2</t>
  </si>
  <si>
    <t>Serpine1</t>
  </si>
  <si>
    <t>H20</t>
  </si>
  <si>
    <t>Probe</t>
  </si>
  <si>
    <t>2X</t>
  </si>
  <si>
    <t>PCLS13_1</t>
  </si>
  <si>
    <t>PCLS13_2</t>
  </si>
  <si>
    <t>PCLS13_3</t>
  </si>
  <si>
    <t>PCLS13_4</t>
  </si>
  <si>
    <t>PCLS13 Sample Info and Targets</t>
  </si>
  <si>
    <t>This is a normal human lung donor +/- fibrotic cocktail and +/- Alda-1. The previous FC/Alda-1 experiments looked contrary to expectations and previous data… maybe this one will make more sense.</t>
  </si>
  <si>
    <t>Species: Human</t>
  </si>
  <si>
    <t>Human Samples</t>
  </si>
  <si>
    <t>ul 200 ng</t>
  </si>
  <si>
    <t>PCLS13 #1</t>
  </si>
  <si>
    <t>PCLS13 #2</t>
  </si>
  <si>
    <t>PCLS13 #3</t>
  </si>
  <si>
    <t>PCLS13 #4</t>
  </si>
  <si>
    <t>14X</t>
  </si>
  <si>
    <t>H20 after cDNA synthesis</t>
  </si>
  <si>
    <t>PCLS13  RNA concentrations and cDNA Reactions, 1/30/23</t>
  </si>
  <si>
    <t>Real Time Plate Layout for PCLS13</t>
  </si>
  <si>
    <t>Target</t>
  </si>
  <si>
    <t>Cq</t>
  </si>
  <si>
    <t>Hs_ACTA2</t>
  </si>
  <si>
    <t>Hs_ALDH2</t>
  </si>
  <si>
    <t>Hs_COL1A1</t>
  </si>
  <si>
    <t>Hs_CTGF</t>
  </si>
  <si>
    <t>Hs_FN</t>
  </si>
  <si>
    <t>Hs_SERPINE1</t>
  </si>
  <si>
    <t>Hs_bGUS</t>
  </si>
  <si>
    <t>Hs_PPIA</t>
  </si>
  <si>
    <t>Average Ct</t>
  </si>
  <si>
    <t>StDev Ct</t>
  </si>
  <si>
    <t>dCt</t>
  </si>
  <si>
    <t>ddCt</t>
  </si>
  <si>
    <t>2-(expddCt)</t>
  </si>
  <si>
    <t>Relative Expression Alda-1/DMSO</t>
  </si>
  <si>
    <t>Description</t>
  </si>
  <si>
    <t>Relative Expression FC/CC</t>
  </si>
  <si>
    <t>2-(expddCt) v PPIA</t>
  </si>
  <si>
    <t>Relative Expression Alda-1/DMSO v PPIA</t>
  </si>
  <si>
    <t>Relative Expression FC/CC v PPIA</t>
  </si>
  <si>
    <t>2-(expddCt) v bGUS</t>
  </si>
  <si>
    <t>Relative Expression Alda-1/DMSO v bGUS</t>
  </si>
  <si>
    <t>Relative Expression FC/CC v bGUS</t>
  </si>
  <si>
    <t>If CC,FC samples are switched, PPIA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</si>
</sst>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4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indexed="64"/>
      </right>
      <top style="medium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6">
    <xf numFmtId="0" fontId="0" fillId="0" borderId="0" xfId="0"/>
    <xf numFmtId="0" fontId="0" fillId="0" borderId="0" xfId="0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2" fontId="6" fillId="0" borderId="0" xfId="1" applyNumberFormat="1" applyFont="1" applyAlignment="1">
      <alignment horizontal="center"/>
    </xf>
    <xf numFmtId="0" fontId="6" fillId="0" borderId="0" xfId="1" applyFont="1" applyAlignment="1">
      <alignment horizontal="center"/>
    </xf>
    <xf numFmtId="0" fontId="5" fillId="0" borderId="4" xfId="1" applyFont="1" applyBorder="1" applyAlignment="1">
      <alignment horizontal="center" vertical="center" wrapText="1"/>
    </xf>
    <xf numFmtId="2" fontId="5" fillId="0" borderId="4" xfId="1" applyNumberFormat="1" applyFont="1" applyBorder="1" applyAlignment="1">
      <alignment horizontal="center" vertical="center" wrapText="1"/>
    </xf>
    <xf numFmtId="0" fontId="5" fillId="0" borderId="2" xfId="1" applyFont="1" applyBorder="1" applyAlignment="1">
      <alignment horizontal="center" wrapText="1"/>
    </xf>
    <xf numFmtId="0" fontId="6" fillId="0" borderId="0" xfId="1" applyFont="1" applyAlignment="1">
      <alignment horizontal="center" wrapText="1"/>
    </xf>
    <xf numFmtId="0" fontId="6" fillId="0" borderId="0" xfId="1" applyFont="1"/>
    <xf numFmtId="2" fontId="6" fillId="0" borderId="3" xfId="1" applyNumberFormat="1" applyFont="1" applyBorder="1" applyAlignment="1">
      <alignment horizontal="center" wrapText="1"/>
    </xf>
    <xf numFmtId="0" fontId="6" fillId="0" borderId="5" xfId="1" applyFont="1" applyBorder="1" applyAlignment="1">
      <alignment horizontal="center" wrapText="1"/>
    </xf>
    <xf numFmtId="0" fontId="6" fillId="0" borderId="3" xfId="1" applyFont="1" applyBorder="1" applyAlignment="1">
      <alignment horizontal="center" wrapText="1"/>
    </xf>
    <xf numFmtId="0" fontId="0" fillId="0" borderId="0" xfId="0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2" fontId="6" fillId="0" borderId="0" xfId="1" applyNumberFormat="1" applyFont="1" applyBorder="1" applyAlignment="1">
      <alignment horizontal="center" wrapText="1"/>
    </xf>
    <xf numFmtId="0" fontId="6" fillId="0" borderId="0" xfId="1" applyFont="1" applyBorder="1" applyAlignment="1">
      <alignment horizontal="center" wrapText="1"/>
    </xf>
    <xf numFmtId="0" fontId="6" fillId="0" borderId="0" xfId="1" applyFont="1" applyBorder="1" applyAlignment="1">
      <alignment horizontal="center" vertical="center" wrapText="1"/>
    </xf>
    <xf numFmtId="0" fontId="6" fillId="0" borderId="0" xfId="1" applyFont="1" applyBorder="1" applyAlignment="1">
      <alignment horizontal="center"/>
    </xf>
    <xf numFmtId="2" fontId="6" fillId="0" borderId="0" xfId="1" applyNumberFormat="1" applyFont="1" applyFill="1" applyBorder="1" applyAlignment="1">
      <alignment horizontal="center"/>
    </xf>
    <xf numFmtId="0" fontId="6" fillId="0" borderId="0" xfId="1" applyFont="1" applyBorder="1" applyAlignment="1">
      <alignment horizontal="left"/>
    </xf>
    <xf numFmtId="2" fontId="6" fillId="0" borderId="0" xfId="1" applyNumberFormat="1" applyFont="1" applyBorder="1" applyAlignment="1">
      <alignment horizontal="center"/>
    </xf>
    <xf numFmtId="0" fontId="6" fillId="0" borderId="0" xfId="1" applyFont="1" applyFill="1" applyBorder="1" applyAlignment="1">
      <alignment horizontal="center" vertical="center"/>
    </xf>
    <xf numFmtId="2" fontId="6" fillId="0" borderId="0" xfId="1" applyNumberFormat="1" applyFont="1" applyAlignment="1">
      <alignment horizontal="center" wrapText="1"/>
    </xf>
    <xf numFmtId="0" fontId="5" fillId="0" borderId="2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/>
    </xf>
    <xf numFmtId="0" fontId="6" fillId="0" borderId="1" xfId="1" applyFont="1" applyFill="1" applyBorder="1" applyAlignment="1">
      <alignment horizontal="center"/>
    </xf>
    <xf numFmtId="2" fontId="6" fillId="0" borderId="1" xfId="1" applyNumberFormat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2" fontId="6" fillId="0" borderId="1" xfId="1" applyNumberFormat="1" applyFont="1" applyFill="1" applyBorder="1" applyAlignment="1">
      <alignment horizontal="center"/>
    </xf>
    <xf numFmtId="0" fontId="6" fillId="0" borderId="2" xfId="1" applyFont="1" applyBorder="1" applyAlignment="1">
      <alignment horizontal="center"/>
    </xf>
    <xf numFmtId="0" fontId="6" fillId="0" borderId="3" xfId="1" applyFont="1" applyBorder="1" applyAlignment="1">
      <alignment horizontal="center"/>
    </xf>
    <xf numFmtId="2" fontId="6" fillId="0" borderId="1" xfId="1" applyNumberFormat="1" applyFont="1" applyBorder="1" applyAlignment="1">
      <alignment horizontal="center"/>
    </xf>
    <xf numFmtId="0" fontId="6" fillId="0" borderId="1" xfId="1" applyFont="1" applyBorder="1" applyAlignment="1">
      <alignment horizontal="center" wrapText="1"/>
    </xf>
    <xf numFmtId="0" fontId="6" fillId="0" borderId="2" xfId="1" applyFont="1" applyBorder="1" applyAlignment="1">
      <alignment horizontal="center" vertical="center" wrapText="1"/>
    </xf>
    <xf numFmtId="2" fontId="6" fillId="0" borderId="0" xfId="0" applyNumberFormat="1" applyFont="1" applyAlignment="1">
      <alignment horizontal="center" vertical="center"/>
    </xf>
    <xf numFmtId="2" fontId="6" fillId="0" borderId="0" xfId="0" applyNumberFormat="1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5" fillId="0" borderId="1" xfId="1" applyFont="1" applyBorder="1" applyAlignment="1">
      <alignment horizontal="center"/>
    </xf>
    <xf numFmtId="0" fontId="7" fillId="2" borderId="6" xfId="1" applyFont="1" applyFill="1" applyBorder="1" applyAlignment="1">
      <alignment horizontal="center" vertical="center" wrapText="1"/>
    </xf>
    <xf numFmtId="0" fontId="5" fillId="0" borderId="7" xfId="1" applyFont="1" applyBorder="1" applyAlignment="1">
      <alignment horizontal="center"/>
    </xf>
    <xf numFmtId="0" fontId="5" fillId="0" borderId="8" xfId="1" applyFont="1" applyBorder="1" applyAlignment="1">
      <alignment horizontal="center"/>
    </xf>
    <xf numFmtId="0" fontId="5" fillId="0" borderId="9" xfId="1" applyFont="1" applyBorder="1" applyAlignment="1">
      <alignment horizontal="center"/>
    </xf>
    <xf numFmtId="164" fontId="6" fillId="0" borderId="0" xfId="0" applyNumberFormat="1" applyFont="1" applyAlignment="1">
      <alignment horizontal="center" vertical="center" wrapText="1"/>
    </xf>
    <xf numFmtId="164" fontId="6" fillId="0" borderId="0" xfId="0" applyNumberFormat="1" applyFont="1" applyAlignment="1">
      <alignment horizontal="center" vertical="center"/>
    </xf>
    <xf numFmtId="2" fontId="6" fillId="0" borderId="1" xfId="0" applyNumberFormat="1" applyFont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 vertical="center"/>
    </xf>
    <xf numFmtId="164" fontId="6" fillId="2" borderId="1" xfId="0" applyNumberFormat="1" applyFont="1" applyFill="1" applyBorder="1" applyAlignment="1">
      <alignment horizontal="center" vertical="center"/>
    </xf>
    <xf numFmtId="2" fontId="6" fillId="0" borderId="3" xfId="0" applyNumberFormat="1" applyFont="1" applyBorder="1" applyAlignment="1">
      <alignment horizontal="center" vertical="center"/>
    </xf>
    <xf numFmtId="164" fontId="6" fillId="0" borderId="3" xfId="0" applyNumberFormat="1" applyFont="1" applyBorder="1" applyAlignment="1">
      <alignment horizontal="center" vertical="center"/>
    </xf>
    <xf numFmtId="164" fontId="6" fillId="2" borderId="3" xfId="0" applyNumberFormat="1" applyFont="1" applyFill="1" applyBorder="1" applyAlignment="1">
      <alignment horizontal="center" vertical="center"/>
    </xf>
    <xf numFmtId="2" fontId="6" fillId="0" borderId="2" xfId="0" applyNumberFormat="1" applyFont="1" applyBorder="1" applyAlignment="1">
      <alignment horizontal="center" vertical="center" wrapText="1"/>
    </xf>
    <xf numFmtId="164" fontId="6" fillId="0" borderId="2" xfId="0" applyNumberFormat="1" applyFont="1" applyBorder="1" applyAlignment="1">
      <alignment horizontal="center" vertical="center" wrapText="1"/>
    </xf>
    <xf numFmtId="164" fontId="6" fillId="2" borderId="2" xfId="0" applyNumberFormat="1" applyFont="1" applyFill="1" applyBorder="1" applyAlignment="1">
      <alignment horizontal="center" vertical="center" wrapText="1"/>
    </xf>
    <xf numFmtId="164" fontId="6" fillId="0" borderId="0" xfId="0" applyNumberFormat="1" applyFont="1" applyFill="1" applyAlignment="1">
      <alignment horizontal="center" vertical="center"/>
    </xf>
    <xf numFmtId="164" fontId="6" fillId="3" borderId="1" xfId="0" applyNumberFormat="1" applyFont="1" applyFill="1" applyBorder="1" applyAlignment="1">
      <alignment horizontal="center" vertical="center" wrapText="1"/>
    </xf>
    <xf numFmtId="164" fontId="6" fillId="3" borderId="1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 xr:uid="{B03E8116-75A5-0B44-9AF3-EFA03BA8876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43AE6-8F93-C446-81C4-4683D75EAA74}">
  <dimension ref="A1:G12"/>
  <sheetViews>
    <sheetView workbookViewId="0">
      <selection activeCell="A6" sqref="A6:A9"/>
    </sheetView>
  </sheetViews>
  <sheetFormatPr baseColWidth="10" defaultColWidth="8.83203125" defaultRowHeight="15" x14ac:dyDescent="0.2"/>
  <cols>
    <col min="1" max="1" width="20.83203125" style="1" customWidth="1"/>
    <col min="2" max="3" width="8.83203125" style="1"/>
    <col min="4" max="4" width="18.33203125" style="1" customWidth="1"/>
    <col min="5" max="16384" width="8.83203125" style="1"/>
  </cols>
  <sheetData>
    <row r="1" spans="1:7" x14ac:dyDescent="0.2">
      <c r="A1" s="43" t="s">
        <v>32</v>
      </c>
      <c r="B1" s="43"/>
      <c r="C1" s="43"/>
      <c r="D1" s="43"/>
      <c r="E1" s="43"/>
      <c r="F1" s="43"/>
      <c r="G1" s="43"/>
    </row>
    <row r="2" spans="1:7" ht="17" customHeight="1" x14ac:dyDescent="0.2">
      <c r="A2" s="45" t="s">
        <v>33</v>
      </c>
      <c r="B2" s="45"/>
      <c r="C2" s="45"/>
      <c r="D2" s="45"/>
      <c r="E2" s="45"/>
      <c r="F2" s="45"/>
      <c r="G2" s="45"/>
    </row>
    <row r="3" spans="1:7" ht="17" customHeight="1" x14ac:dyDescent="0.2">
      <c r="A3" s="46"/>
      <c r="B3" s="46"/>
      <c r="C3" s="46"/>
      <c r="D3" s="46"/>
      <c r="E3" s="46"/>
      <c r="F3" s="46"/>
      <c r="G3" s="46"/>
    </row>
    <row r="5" spans="1:7" ht="33" thickBot="1" x14ac:dyDescent="0.25">
      <c r="A5" s="2" t="s">
        <v>0</v>
      </c>
      <c r="B5" s="2" t="s">
        <v>1</v>
      </c>
      <c r="C5" s="2" t="s">
        <v>2</v>
      </c>
      <c r="D5" s="3" t="s">
        <v>3</v>
      </c>
    </row>
    <row r="6" spans="1:7" ht="16" x14ac:dyDescent="0.2">
      <c r="A6" s="4" t="s">
        <v>4</v>
      </c>
      <c r="B6" s="4">
        <v>28.5</v>
      </c>
      <c r="C6" s="4">
        <v>1.89</v>
      </c>
      <c r="D6" s="5" t="s">
        <v>28</v>
      </c>
    </row>
    <row r="7" spans="1:7" ht="16" x14ac:dyDescent="0.2">
      <c r="A7" s="6" t="s">
        <v>5</v>
      </c>
      <c r="B7" s="6">
        <v>5.7</v>
      </c>
      <c r="C7" s="6">
        <v>1.87</v>
      </c>
      <c r="D7" s="5" t="s">
        <v>29</v>
      </c>
    </row>
    <row r="8" spans="1:7" ht="16" x14ac:dyDescent="0.2">
      <c r="A8" s="6" t="s">
        <v>6</v>
      </c>
      <c r="B8" s="6">
        <v>14</v>
      </c>
      <c r="C8" s="6">
        <v>1.93</v>
      </c>
      <c r="D8" s="5" t="s">
        <v>30</v>
      </c>
    </row>
    <row r="9" spans="1:7" ht="16" x14ac:dyDescent="0.2">
      <c r="A9" s="6" t="s">
        <v>7</v>
      </c>
      <c r="B9" s="6">
        <v>5.3</v>
      </c>
      <c r="C9" s="6">
        <v>2.0299999999999998</v>
      </c>
      <c r="D9" s="5" t="s">
        <v>31</v>
      </c>
    </row>
    <row r="10" spans="1:7" ht="16" customHeight="1" x14ac:dyDescent="0.2"/>
    <row r="11" spans="1:7" ht="17" customHeight="1" x14ac:dyDescent="0.2">
      <c r="B11" s="44" t="s">
        <v>34</v>
      </c>
      <c r="C11" s="44"/>
    </row>
    <row r="12" spans="1:7" ht="15" customHeight="1" x14ac:dyDescent="0.2">
      <c r="A12" s="44" t="s">
        <v>8</v>
      </c>
      <c r="B12" s="44"/>
      <c r="C12" s="44"/>
      <c r="D12" s="44"/>
      <c r="E12" s="7"/>
      <c r="F12" s="7"/>
      <c r="G12" s="7"/>
    </row>
  </sheetData>
  <mergeCells count="4">
    <mergeCell ref="A1:G1"/>
    <mergeCell ref="B11:C11"/>
    <mergeCell ref="A12:D12"/>
    <mergeCell ref="A2:G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9C35B-21A7-0240-897A-433B636FA763}">
  <dimension ref="A1:H25"/>
  <sheetViews>
    <sheetView workbookViewId="0">
      <selection activeCell="E27" sqref="E27"/>
    </sheetView>
  </sheetViews>
  <sheetFormatPr baseColWidth="10" defaultRowHeight="14" x14ac:dyDescent="0.2"/>
  <cols>
    <col min="1" max="1" width="20.1640625" style="9" customWidth="1"/>
    <col min="2" max="2" width="13.6640625" style="9" customWidth="1"/>
    <col min="3" max="5" width="11.33203125" style="9" customWidth="1"/>
    <col min="6" max="6" width="11.33203125" style="8" customWidth="1"/>
    <col min="7" max="7" width="12.33203125" style="8" customWidth="1"/>
    <col min="8" max="8" width="9.1640625" style="9" customWidth="1"/>
    <col min="9" max="9" width="9" style="9" customWidth="1"/>
    <col min="10" max="10" width="10.33203125" style="9" customWidth="1"/>
    <col min="11" max="11" width="6.83203125" style="9" customWidth="1"/>
    <col min="12" max="12" width="9.83203125" style="9" customWidth="1"/>
    <col min="13" max="13" width="7.83203125" style="9" customWidth="1"/>
    <col min="14" max="16384" width="10.83203125" style="9"/>
  </cols>
  <sheetData>
    <row r="1" spans="1:8" x14ac:dyDescent="0.2">
      <c r="A1" s="47" t="s">
        <v>43</v>
      </c>
      <c r="B1" s="47"/>
      <c r="C1" s="47"/>
      <c r="D1" s="47"/>
      <c r="E1" s="47"/>
      <c r="F1" s="47"/>
      <c r="G1" s="9"/>
    </row>
    <row r="2" spans="1:8" s="13" customFormat="1" ht="31" thickBot="1" x14ac:dyDescent="0.25">
      <c r="A2" s="10" t="s">
        <v>9</v>
      </c>
      <c r="B2" s="10" t="s">
        <v>10</v>
      </c>
      <c r="C2" s="11" t="s">
        <v>36</v>
      </c>
      <c r="D2" s="11" t="s">
        <v>11</v>
      </c>
      <c r="E2" s="10" t="s">
        <v>12</v>
      </c>
      <c r="F2" s="12" t="s">
        <v>13</v>
      </c>
      <c r="G2" s="40" t="s">
        <v>42</v>
      </c>
      <c r="H2" s="14"/>
    </row>
    <row r="3" spans="1:8" s="13" customFormat="1" ht="14" customHeight="1" x14ac:dyDescent="0.2">
      <c r="A3" s="4" t="s">
        <v>4</v>
      </c>
      <c r="B3" s="4">
        <v>28.5</v>
      </c>
      <c r="C3" s="15">
        <f>200/B3</f>
        <v>7.0175438596491224</v>
      </c>
      <c r="D3" s="15">
        <f>16-C3</f>
        <v>8.9824561403508767</v>
      </c>
      <c r="E3" s="16">
        <v>4</v>
      </c>
      <c r="F3" s="5" t="s">
        <v>28</v>
      </c>
      <c r="G3" s="37">
        <v>30</v>
      </c>
    </row>
    <row r="4" spans="1:8" s="13" customFormat="1" ht="14" customHeight="1" x14ac:dyDescent="0.2">
      <c r="A4" s="6" t="s">
        <v>5</v>
      </c>
      <c r="B4" s="6">
        <v>5.7</v>
      </c>
      <c r="C4" s="15">
        <f t="shared" ref="C4:C6" si="0">200/B4</f>
        <v>35.087719298245609</v>
      </c>
      <c r="D4" s="15">
        <v>4.91</v>
      </c>
      <c r="E4" s="17">
        <v>10</v>
      </c>
      <c r="F4" s="5" t="s">
        <v>29</v>
      </c>
      <c r="G4" s="31"/>
    </row>
    <row r="5" spans="1:8" s="13" customFormat="1" ht="14" customHeight="1" x14ac:dyDescent="0.2">
      <c r="A5" s="6" t="s">
        <v>6</v>
      </c>
      <c r="B5" s="6">
        <v>14</v>
      </c>
      <c r="C5" s="15">
        <f t="shared" si="0"/>
        <v>14.285714285714286</v>
      </c>
      <c r="D5" s="15">
        <f t="shared" ref="D5" si="1">16-C5</f>
        <v>1.7142857142857135</v>
      </c>
      <c r="E5" s="17">
        <v>4</v>
      </c>
      <c r="F5" s="5" t="s">
        <v>30</v>
      </c>
      <c r="G5" s="31">
        <v>30</v>
      </c>
      <c r="H5" s="14"/>
    </row>
    <row r="6" spans="1:8" s="13" customFormat="1" ht="14" customHeight="1" x14ac:dyDescent="0.2">
      <c r="A6" s="6" t="s">
        <v>7</v>
      </c>
      <c r="B6" s="6">
        <v>5.3</v>
      </c>
      <c r="C6" s="15">
        <f t="shared" si="0"/>
        <v>37.735849056603776</v>
      </c>
      <c r="D6" s="15">
        <v>2.2599999999999998</v>
      </c>
      <c r="E6" s="17">
        <v>10</v>
      </c>
      <c r="F6" s="5" t="s">
        <v>31</v>
      </c>
      <c r="G6" s="39"/>
    </row>
    <row r="7" spans="1:8" s="13" customFormat="1" ht="14" customHeight="1" x14ac:dyDescent="0.2">
      <c r="A7" s="18"/>
      <c r="B7" s="19"/>
      <c r="C7" s="20"/>
      <c r="D7" s="20"/>
      <c r="E7" s="21"/>
      <c r="F7" s="22"/>
    </row>
    <row r="8" spans="1:8" s="13" customFormat="1" ht="14" customHeight="1" x14ac:dyDescent="0.2">
      <c r="A8" s="19"/>
      <c r="B8" s="23"/>
      <c r="C8" s="24"/>
      <c r="D8" s="20"/>
      <c r="E8" s="20"/>
      <c r="F8" s="21"/>
      <c r="G8" s="14"/>
    </row>
    <row r="9" spans="1:8" x14ac:dyDescent="0.2">
      <c r="A9" s="25"/>
      <c r="B9" s="25"/>
      <c r="C9" s="23"/>
      <c r="D9" s="26"/>
      <c r="E9" s="20"/>
      <c r="F9" s="20"/>
      <c r="G9" s="21"/>
    </row>
    <row r="10" spans="1:8" x14ac:dyDescent="0.2">
      <c r="A10" s="27"/>
      <c r="B10" s="48" t="s">
        <v>35</v>
      </c>
      <c r="C10" s="48"/>
      <c r="D10" s="13"/>
      <c r="E10" s="28"/>
      <c r="F10" s="28"/>
      <c r="G10" s="13"/>
    </row>
    <row r="11" spans="1:8" ht="16" customHeight="1" thickBot="1" x14ac:dyDescent="0.25">
      <c r="A11" s="49" t="s">
        <v>44</v>
      </c>
      <c r="B11" s="50"/>
      <c r="C11" s="50"/>
      <c r="D11" s="50"/>
      <c r="E11" s="50"/>
      <c r="F11" s="51"/>
      <c r="G11" s="29" t="s">
        <v>14</v>
      </c>
    </row>
    <row r="12" spans="1:8" ht="15" x14ac:dyDescent="0.2">
      <c r="A12" s="30" t="s">
        <v>37</v>
      </c>
      <c r="B12" s="30" t="s">
        <v>38</v>
      </c>
      <c r="C12" s="30" t="s">
        <v>39</v>
      </c>
      <c r="D12" s="30" t="s">
        <v>40</v>
      </c>
      <c r="E12" s="33" t="s">
        <v>17</v>
      </c>
      <c r="F12" s="34" t="s">
        <v>18</v>
      </c>
      <c r="G12" s="31" t="s">
        <v>21</v>
      </c>
    </row>
    <row r="13" spans="1:8" ht="15" x14ac:dyDescent="0.2">
      <c r="A13" s="30" t="s">
        <v>37</v>
      </c>
      <c r="B13" s="30" t="s">
        <v>38</v>
      </c>
      <c r="C13" s="30" t="s">
        <v>39</v>
      </c>
      <c r="D13" s="30" t="s">
        <v>40</v>
      </c>
      <c r="E13" s="33" t="s">
        <v>17</v>
      </c>
      <c r="F13" s="34" t="s">
        <v>18</v>
      </c>
      <c r="G13" s="38" t="s">
        <v>23</v>
      </c>
    </row>
    <row r="14" spans="1:8" ht="15" x14ac:dyDescent="0.2">
      <c r="A14" s="30" t="s">
        <v>37</v>
      </c>
      <c r="B14" s="30" t="s">
        <v>38</v>
      </c>
      <c r="C14" s="30" t="s">
        <v>39</v>
      </c>
      <c r="D14" s="30" t="s">
        <v>40</v>
      </c>
      <c r="E14" s="33" t="s">
        <v>17</v>
      </c>
      <c r="F14" s="34" t="s">
        <v>18</v>
      </c>
      <c r="G14" s="32" t="s">
        <v>16</v>
      </c>
    </row>
    <row r="15" spans="1:8" ht="15" x14ac:dyDescent="0.2">
      <c r="A15" s="30" t="s">
        <v>37</v>
      </c>
      <c r="B15" s="30" t="s">
        <v>38</v>
      </c>
      <c r="C15" s="30" t="s">
        <v>39</v>
      </c>
      <c r="D15" s="30" t="s">
        <v>40</v>
      </c>
      <c r="E15" s="33" t="s">
        <v>17</v>
      </c>
      <c r="F15" s="34" t="s">
        <v>18</v>
      </c>
      <c r="G15" s="32" t="s">
        <v>20</v>
      </c>
    </row>
    <row r="16" spans="1:8" ht="15" x14ac:dyDescent="0.2">
      <c r="A16" s="30" t="s">
        <v>37</v>
      </c>
      <c r="B16" s="30" t="s">
        <v>38</v>
      </c>
      <c r="C16" s="30" t="s">
        <v>39</v>
      </c>
      <c r="D16" s="30" t="s">
        <v>40</v>
      </c>
      <c r="E16" s="33" t="s">
        <v>17</v>
      </c>
      <c r="F16" s="34" t="s">
        <v>18</v>
      </c>
      <c r="G16" s="32" t="s">
        <v>22</v>
      </c>
    </row>
    <row r="17" spans="1:7" ht="15" x14ac:dyDescent="0.2">
      <c r="A17" s="30" t="s">
        <v>37</v>
      </c>
      <c r="B17" s="30" t="s">
        <v>38</v>
      </c>
      <c r="C17" s="30" t="s">
        <v>39</v>
      </c>
      <c r="D17" s="30" t="s">
        <v>40</v>
      </c>
      <c r="E17" s="33" t="s">
        <v>17</v>
      </c>
      <c r="F17" s="34" t="s">
        <v>18</v>
      </c>
      <c r="G17" s="32" t="s">
        <v>24</v>
      </c>
    </row>
    <row r="18" spans="1:7" ht="15" x14ac:dyDescent="0.2">
      <c r="A18" s="30" t="s">
        <v>37</v>
      </c>
      <c r="B18" s="30" t="s">
        <v>38</v>
      </c>
      <c r="C18" s="30" t="s">
        <v>39</v>
      </c>
      <c r="D18" s="30" t="s">
        <v>40</v>
      </c>
      <c r="E18" s="33" t="s">
        <v>17</v>
      </c>
      <c r="F18" s="34" t="s">
        <v>18</v>
      </c>
      <c r="G18" s="31" t="s">
        <v>15</v>
      </c>
    </row>
    <row r="19" spans="1:7" ht="15" x14ac:dyDescent="0.2">
      <c r="A19" s="30" t="s">
        <v>37</v>
      </c>
      <c r="B19" s="30" t="s">
        <v>38</v>
      </c>
      <c r="C19" s="30" t="s">
        <v>39</v>
      </c>
      <c r="D19" s="30" t="s">
        <v>40</v>
      </c>
      <c r="E19" s="33" t="s">
        <v>17</v>
      </c>
      <c r="F19" s="34" t="s">
        <v>18</v>
      </c>
      <c r="G19" s="35" t="s">
        <v>19</v>
      </c>
    </row>
    <row r="21" spans="1:7" ht="15" thickBot="1" x14ac:dyDescent="0.25">
      <c r="B21" s="36" t="s">
        <v>41</v>
      </c>
    </row>
    <row r="22" spans="1:7" x14ac:dyDescent="0.2">
      <c r="A22" s="31" t="s">
        <v>25</v>
      </c>
      <c r="B22" s="37">
        <v>98</v>
      </c>
    </row>
    <row r="23" spans="1:7" x14ac:dyDescent="0.2">
      <c r="A23" s="31" t="s">
        <v>26</v>
      </c>
      <c r="B23" s="31">
        <v>14</v>
      </c>
      <c r="E23" s="14"/>
      <c r="G23" s="26"/>
    </row>
    <row r="24" spans="1:7" ht="15" thickBot="1" x14ac:dyDescent="0.25">
      <c r="A24" s="31" t="s">
        <v>27</v>
      </c>
      <c r="B24" s="36">
        <v>140</v>
      </c>
      <c r="G24" s="23"/>
    </row>
    <row r="25" spans="1:7" x14ac:dyDescent="0.2">
      <c r="B25" s="37">
        <f>SUM(B22:B24)/14</f>
        <v>18</v>
      </c>
      <c r="G25" s="26"/>
    </row>
  </sheetData>
  <mergeCells count="3">
    <mergeCell ref="A1:F1"/>
    <mergeCell ref="B10:C10"/>
    <mergeCell ref="A11:F11"/>
  </mergeCells>
  <pageMargins left="0.5" right="0.5" top="0.5" bottom="0.5" header="0.5" footer="0.3"/>
  <pageSetup orientation="landscape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F08B8-F9CD-6F42-A800-B3186DBCCA20}">
  <dimension ref="A1:K85"/>
  <sheetViews>
    <sheetView workbookViewId="0">
      <selection activeCell="C4" sqref="C4"/>
    </sheetView>
  </sheetViews>
  <sheetFormatPr baseColWidth="10" defaultRowHeight="14" x14ac:dyDescent="0.2"/>
  <cols>
    <col min="1" max="5" width="10.83203125" style="41"/>
    <col min="6" max="10" width="10.83203125" style="53"/>
    <col min="11" max="16384" width="10.83203125" style="41"/>
  </cols>
  <sheetData>
    <row r="1" spans="1:11" s="42" customFormat="1" ht="45" x14ac:dyDescent="0.2">
      <c r="A1" s="42" t="s">
        <v>45</v>
      </c>
      <c r="B1" s="42" t="s">
        <v>0</v>
      </c>
      <c r="C1" s="42" t="s">
        <v>46</v>
      </c>
      <c r="D1" s="42" t="s">
        <v>55</v>
      </c>
      <c r="E1" s="42" t="s">
        <v>56</v>
      </c>
      <c r="F1" s="52" t="s">
        <v>57</v>
      </c>
      <c r="G1" s="52" t="s">
        <v>58</v>
      </c>
      <c r="H1" s="52" t="s">
        <v>59</v>
      </c>
      <c r="I1" s="52" t="s">
        <v>60</v>
      </c>
      <c r="J1" s="52" t="s">
        <v>62</v>
      </c>
      <c r="K1" s="42" t="s">
        <v>61</v>
      </c>
    </row>
    <row r="2" spans="1:11" x14ac:dyDescent="0.2">
      <c r="A2" s="41" t="s">
        <v>47</v>
      </c>
      <c r="B2" s="41" t="s">
        <v>37</v>
      </c>
      <c r="C2" s="41">
        <v>31.9113469429766</v>
      </c>
      <c r="D2" s="41">
        <f>AVERAGE(C2:C3)</f>
        <v>31.830858107207952</v>
      </c>
      <c r="E2" s="41">
        <f>STDEV(C2:C3)</f>
        <v>0.11382840316364515</v>
      </c>
      <c r="F2" s="53">
        <f>D2-D74</f>
        <v>-3.4540305568745495</v>
      </c>
      <c r="G2" s="53">
        <f>F2-$F$10</f>
        <v>-2.2112656195645997</v>
      </c>
      <c r="H2" s="53">
        <f>POWER(2,-G2)</f>
        <v>4.6308133845173973</v>
      </c>
      <c r="K2" s="41" t="s">
        <v>4</v>
      </c>
    </row>
    <row r="3" spans="1:11" x14ac:dyDescent="0.2">
      <c r="A3" s="41" t="s">
        <v>47</v>
      </c>
      <c r="B3" s="41" t="s">
        <v>37</v>
      </c>
      <c r="C3" s="41">
        <v>31.7503692714393</v>
      </c>
    </row>
    <row r="4" spans="1:11" x14ac:dyDescent="0.2">
      <c r="A4" s="41" t="s">
        <v>47</v>
      </c>
      <c r="B4" s="41" t="s">
        <v>38</v>
      </c>
      <c r="C4" s="41">
        <v>34.193104662242298</v>
      </c>
      <c r="D4" s="41">
        <f t="shared" ref="D4" si="0">AVERAGE(C4:C5)</f>
        <v>33.999869826303495</v>
      </c>
      <c r="E4" s="41">
        <f t="shared" ref="E4:E11" si="1">STDEV(C4:C5)</f>
        <v>0.27327532570759011</v>
      </c>
      <c r="F4" s="53">
        <f t="shared" ref="F4" si="2">D4-D76</f>
        <v>-4.2365031652349501</v>
      </c>
      <c r="G4" s="53">
        <f t="shared" ref="G4" si="3">F4-$F$10</f>
        <v>-2.9937382279250002</v>
      </c>
      <c r="H4" s="53">
        <f t="shared" ref="H4" si="4">POWER(2,-G4)</f>
        <v>7.9653526076714511</v>
      </c>
      <c r="J4" s="53">
        <f>H4/H2</f>
        <v>1.7200763551178093</v>
      </c>
      <c r="K4" s="41" t="s">
        <v>5</v>
      </c>
    </row>
    <row r="5" spans="1:11" x14ac:dyDescent="0.2">
      <c r="A5" s="41" t="s">
        <v>47</v>
      </c>
      <c r="B5" s="41" t="s">
        <v>38</v>
      </c>
      <c r="C5" s="41">
        <v>33.806634990364699</v>
      </c>
    </row>
    <row r="6" spans="1:11" x14ac:dyDescent="0.2">
      <c r="A6" s="41" t="s">
        <v>47</v>
      </c>
      <c r="B6" s="41" t="s">
        <v>39</v>
      </c>
      <c r="C6" s="41">
        <v>33.059309632145002</v>
      </c>
      <c r="D6" s="41">
        <f t="shared" ref="D6" si="5">AVERAGE(C6:C7)</f>
        <v>33.081683534325705</v>
      </c>
      <c r="E6" s="41">
        <f t="shared" ref="E6:E11" si="6">STDEV(C6:C7)</f>
        <v>3.1641475907154763E-2</v>
      </c>
      <c r="F6" s="53">
        <f t="shared" ref="F6" si="7">D6-D78</f>
        <v>-3.9847745239470456</v>
      </c>
      <c r="G6" s="53">
        <f t="shared" ref="G6" si="8">F6-$F$10</f>
        <v>-2.7420095866370957</v>
      </c>
      <c r="H6" s="53">
        <f t="shared" ref="H6" si="9">POWER(2,-G6)</f>
        <v>6.6900156539874942</v>
      </c>
      <c r="I6" s="53">
        <f>H6/H2</f>
        <v>1.4446739910433031</v>
      </c>
      <c r="K6" s="41" t="s">
        <v>6</v>
      </c>
    </row>
    <row r="7" spans="1:11" x14ac:dyDescent="0.2">
      <c r="A7" s="41" t="s">
        <v>47</v>
      </c>
      <c r="B7" s="41" t="s">
        <v>39</v>
      </c>
      <c r="C7" s="41">
        <v>33.104057436506402</v>
      </c>
    </row>
    <row r="8" spans="1:11" x14ac:dyDescent="0.2">
      <c r="A8" s="41" t="s">
        <v>47</v>
      </c>
      <c r="B8" s="41" t="s">
        <v>40</v>
      </c>
      <c r="C8" s="41">
        <v>33.885272908055903</v>
      </c>
      <c r="D8" s="41">
        <f t="shared" ref="D8" si="10">AVERAGE(C8:C9)</f>
        <v>33.679332642665152</v>
      </c>
      <c r="E8" s="41">
        <f t="shared" ref="E8:E11" si="11">STDEV(C8:C9)</f>
        <v>0.29124351635431484</v>
      </c>
      <c r="F8" s="53">
        <f t="shared" ref="F8" si="12">D8-D80</f>
        <v>-4.2428891650949438</v>
      </c>
      <c r="G8" s="53">
        <f t="shared" ref="G8" si="13">F8-$F$10</f>
        <v>-3.000124227784994</v>
      </c>
      <c r="H8" s="53">
        <f t="shared" ref="H8" si="14">POWER(2,-G8)</f>
        <v>8.0006888947706241</v>
      </c>
      <c r="I8" s="53">
        <f>H8/H4</f>
        <v>1.004436248944603</v>
      </c>
      <c r="J8" s="53">
        <f>H8/H6</f>
        <v>1.1959148242055189</v>
      </c>
      <c r="K8" s="41" t="s">
        <v>7</v>
      </c>
    </row>
    <row r="9" spans="1:11" x14ac:dyDescent="0.2">
      <c r="A9" s="41" t="s">
        <v>47</v>
      </c>
      <c r="B9" s="41" t="s">
        <v>40</v>
      </c>
      <c r="C9" s="41">
        <v>33.473392377274401</v>
      </c>
    </row>
    <row r="10" spans="1:11" x14ac:dyDescent="0.2">
      <c r="A10" s="41" t="s">
        <v>47</v>
      </c>
      <c r="B10" s="41" t="s">
        <v>17</v>
      </c>
      <c r="C10" s="41">
        <v>25.7234693448085</v>
      </c>
      <c r="D10" s="41">
        <f t="shared" ref="D10" si="15">AVERAGE(C10:C11)</f>
        <v>25.825312540381098</v>
      </c>
      <c r="E10" s="41">
        <f t="shared" ref="E10:E11" si="16">STDEV(C10:C11)</f>
        <v>0.14402802841418713</v>
      </c>
      <c r="F10" s="53">
        <f t="shared" ref="F10" si="17">D10-D82</f>
        <v>-1.2427649373099499</v>
      </c>
    </row>
    <row r="11" spans="1:11" x14ac:dyDescent="0.2">
      <c r="A11" s="41" t="s">
        <v>47</v>
      </c>
      <c r="B11" s="41" t="s">
        <v>17</v>
      </c>
      <c r="C11" s="41">
        <v>25.927155735953701</v>
      </c>
    </row>
    <row r="12" spans="1:11" x14ac:dyDescent="0.2">
      <c r="A12" s="41" t="s">
        <v>47</v>
      </c>
      <c r="B12" s="41" t="s">
        <v>18</v>
      </c>
    </row>
    <row r="13" spans="1:11" x14ac:dyDescent="0.2">
      <c r="A13" s="41" t="s">
        <v>47</v>
      </c>
      <c r="B13" s="41" t="s">
        <v>18</v>
      </c>
    </row>
    <row r="14" spans="1:11" x14ac:dyDescent="0.2">
      <c r="A14" s="41" t="s">
        <v>48</v>
      </c>
      <c r="B14" s="41" t="s">
        <v>37</v>
      </c>
      <c r="C14" s="41">
        <v>33.548766995959902</v>
      </c>
      <c r="D14" s="41">
        <f>AVERAGE(C14:C15)</f>
        <v>33.384126344418902</v>
      </c>
      <c r="E14" s="41">
        <f>STDEV(C14:C15)</f>
        <v>0.23283704232722399</v>
      </c>
      <c r="F14" s="53">
        <f>D14-D74</f>
        <v>-1.900762319663599</v>
      </c>
      <c r="G14" s="53">
        <f>F14-$F$22</f>
        <v>-2.778600159593303</v>
      </c>
      <c r="H14" s="53">
        <f>POWER(2,-G14)</f>
        <v>6.8618622267595653</v>
      </c>
      <c r="K14" s="41" t="s">
        <v>4</v>
      </c>
    </row>
    <row r="15" spans="1:11" x14ac:dyDescent="0.2">
      <c r="A15" s="41" t="s">
        <v>48</v>
      </c>
      <c r="B15" s="41" t="s">
        <v>37</v>
      </c>
      <c r="C15" s="41">
        <v>33.219485692877903</v>
      </c>
    </row>
    <row r="16" spans="1:11" x14ac:dyDescent="0.2">
      <c r="A16" s="41" t="s">
        <v>48</v>
      </c>
      <c r="B16" s="41" t="s">
        <v>38</v>
      </c>
      <c r="C16" s="41">
        <v>33.359961863745397</v>
      </c>
      <c r="D16" s="41">
        <f t="shared" ref="D16" si="18">AVERAGE(C16:C17)</f>
        <v>33.685752257174144</v>
      </c>
      <c r="E16" s="41">
        <f t="shared" ref="E16:E23" si="19">STDEV(C16:C17)</f>
        <v>0.4607371928778054</v>
      </c>
      <c r="F16" s="53">
        <f t="shared" ref="F16" si="20">D16-D76</f>
        <v>-4.5506207343643013</v>
      </c>
      <c r="G16" s="53">
        <f t="shared" ref="G16" si="21">F16-$F$22</f>
        <v>-5.4284585742940052</v>
      </c>
      <c r="H16" s="53">
        <f t="shared" ref="H16" si="22">POWER(2,-G16)</f>
        <v>43.065437254825568</v>
      </c>
      <c r="J16" s="53">
        <f>H16/H14</f>
        <v>6.2760568241782844</v>
      </c>
      <c r="K16" s="41" t="s">
        <v>5</v>
      </c>
    </row>
    <row r="17" spans="1:11" x14ac:dyDescent="0.2">
      <c r="A17" s="41" t="s">
        <v>48</v>
      </c>
      <c r="B17" s="41" t="s">
        <v>38</v>
      </c>
      <c r="C17" s="41">
        <v>34.011542650602898</v>
      </c>
    </row>
    <row r="18" spans="1:11" x14ac:dyDescent="0.2">
      <c r="A18" s="41" t="s">
        <v>48</v>
      </c>
      <c r="B18" s="41" t="s">
        <v>39</v>
      </c>
      <c r="C18" s="41">
        <v>34.7698314978458</v>
      </c>
      <c r="D18" s="41">
        <f t="shared" ref="D18" si="23">AVERAGE(C18:C19)</f>
        <v>34.83285641830615</v>
      </c>
      <c r="E18" s="41">
        <f t="shared" ref="E18:E23" si="24">STDEV(C18:C19)</f>
        <v>8.913069728251273E-2</v>
      </c>
      <c r="F18" s="53">
        <f t="shared" ref="F18" si="25">D18-D78</f>
        <v>-2.2336016399666008</v>
      </c>
      <c r="G18" s="53">
        <f t="shared" ref="G18" si="26">F18-$F$22</f>
        <v>-3.1114394798963048</v>
      </c>
      <c r="H18" s="53">
        <f t="shared" ref="H18" si="27">POWER(2,-G18)</f>
        <v>8.6424447759789107</v>
      </c>
      <c r="I18" s="53">
        <f>H18/H14</f>
        <v>1.2594896968749261</v>
      </c>
      <c r="K18" s="41" t="s">
        <v>6</v>
      </c>
    </row>
    <row r="19" spans="1:11" x14ac:dyDescent="0.2">
      <c r="A19" s="41" t="s">
        <v>48</v>
      </c>
      <c r="B19" s="41" t="s">
        <v>39</v>
      </c>
      <c r="C19" s="41">
        <v>34.8958813387665</v>
      </c>
    </row>
    <row r="20" spans="1:11" x14ac:dyDescent="0.2">
      <c r="A20" s="41" t="s">
        <v>48</v>
      </c>
      <c r="B20" s="41" t="s">
        <v>40</v>
      </c>
      <c r="C20" s="41">
        <v>33.215803356524098</v>
      </c>
      <c r="D20" s="41">
        <f t="shared" ref="D20" si="28">AVERAGE(C20:C21)</f>
        <v>33.309929510036348</v>
      </c>
      <c r="E20" s="41">
        <f t="shared" ref="E20:E23" si="29">STDEV(C20:C21)</f>
        <v>0.13311448287103489</v>
      </c>
      <c r="F20" s="53">
        <f t="shared" ref="F20" si="30">D20-D80</f>
        <v>-4.6122922977237479</v>
      </c>
      <c r="G20" s="53">
        <f t="shared" ref="G20" si="31">F20-$F$22</f>
        <v>-5.4901301376534519</v>
      </c>
      <c r="H20" s="53">
        <f t="shared" ref="H20" si="32">POWER(2,-G20)</f>
        <v>44.946290200533269</v>
      </c>
      <c r="I20" s="53">
        <f>H20/H16</f>
        <v>1.0436743027727402</v>
      </c>
      <c r="J20" s="53">
        <f>H20/H18</f>
        <v>5.2006453458005817</v>
      </c>
      <c r="K20" s="41" t="s">
        <v>7</v>
      </c>
    </row>
    <row r="21" spans="1:11" x14ac:dyDescent="0.2">
      <c r="A21" s="41" t="s">
        <v>48</v>
      </c>
      <c r="B21" s="41" t="s">
        <v>40</v>
      </c>
      <c r="C21" s="41">
        <v>33.404055663548597</v>
      </c>
    </row>
    <row r="22" spans="1:11" x14ac:dyDescent="0.2">
      <c r="A22" s="41" t="s">
        <v>48</v>
      </c>
      <c r="B22" s="41" t="s">
        <v>17</v>
      </c>
      <c r="C22" s="41">
        <v>28.0160330681034</v>
      </c>
      <c r="D22" s="41">
        <f t="shared" ref="D22" si="33">AVERAGE(C22:C23)</f>
        <v>27.945915317620752</v>
      </c>
      <c r="E22" s="41">
        <f t="shared" ref="E22:E23" si="34">STDEV(C22:C23)</f>
        <v>9.9161473695656283E-2</v>
      </c>
      <c r="F22" s="53">
        <f t="shared" ref="F22" si="35">D22-D82</f>
        <v>0.87783783992970399</v>
      </c>
    </row>
    <row r="23" spans="1:11" x14ac:dyDescent="0.2">
      <c r="A23" s="41" t="s">
        <v>48</v>
      </c>
      <c r="B23" s="41" t="s">
        <v>17</v>
      </c>
      <c r="C23" s="41">
        <v>27.8757975671381</v>
      </c>
    </row>
    <row r="24" spans="1:11" x14ac:dyDescent="0.2">
      <c r="A24" s="41" t="s">
        <v>48</v>
      </c>
      <c r="B24" s="41" t="s">
        <v>18</v>
      </c>
    </row>
    <row r="25" spans="1:11" x14ac:dyDescent="0.2">
      <c r="A25" s="41" t="s">
        <v>48</v>
      </c>
      <c r="B25" s="41" t="s">
        <v>18</v>
      </c>
    </row>
    <row r="26" spans="1:11" x14ac:dyDescent="0.2">
      <c r="A26" s="41" t="s">
        <v>49</v>
      </c>
      <c r="B26" s="41" t="s">
        <v>37</v>
      </c>
      <c r="C26" s="41">
        <v>31.6022987417536</v>
      </c>
      <c r="D26" s="41">
        <f>AVERAGE(C26:C27)</f>
        <v>31.701356423281602</v>
      </c>
      <c r="E26" s="41">
        <f>STDEV(C26:C27)</f>
        <v>0.14008871667413303</v>
      </c>
      <c r="F26" s="53">
        <f>D26-D74</f>
        <v>-3.5835322408008992</v>
      </c>
      <c r="G26" s="53">
        <f>F26-$F$34</f>
        <v>1.8914079167143498</v>
      </c>
      <c r="H26" s="53">
        <f>POWER(2,-G26)</f>
        <v>0.26954388460661594</v>
      </c>
      <c r="K26" s="41" t="s">
        <v>4</v>
      </c>
    </row>
    <row r="27" spans="1:11" x14ac:dyDescent="0.2">
      <c r="A27" s="41" t="s">
        <v>49</v>
      </c>
      <c r="B27" s="41" t="s">
        <v>37</v>
      </c>
      <c r="C27" s="41">
        <v>31.800414104809601</v>
      </c>
    </row>
    <row r="28" spans="1:11" x14ac:dyDescent="0.2">
      <c r="A28" s="41" t="s">
        <v>49</v>
      </c>
      <c r="B28" s="41" t="s">
        <v>38</v>
      </c>
      <c r="C28" s="41">
        <v>32.594497646114199</v>
      </c>
      <c r="D28" s="41">
        <f t="shared" ref="D28" si="36">AVERAGE(C28:C29)</f>
        <v>32.817339170882903</v>
      </c>
      <c r="E28" s="41">
        <f t="shared" ref="E28:E35" si="37">STDEV(C28:C29)</f>
        <v>0.315145506587796</v>
      </c>
      <c r="F28" s="53">
        <f t="shared" ref="F28" si="38">D28-D76</f>
        <v>-5.4190338206555424</v>
      </c>
      <c r="G28" s="53">
        <f t="shared" ref="G28" si="39">F28-$F$34</f>
        <v>5.5906336859706585E-2</v>
      </c>
      <c r="H28" s="53">
        <f t="shared" ref="H28" si="40">POWER(2,-G28)</f>
        <v>0.96198990727485989</v>
      </c>
      <c r="J28" s="53">
        <f>H28/H26</f>
        <v>3.568954675706443</v>
      </c>
      <c r="K28" s="41" t="s">
        <v>5</v>
      </c>
    </row>
    <row r="29" spans="1:11" x14ac:dyDescent="0.2">
      <c r="A29" s="41" t="s">
        <v>49</v>
      </c>
      <c r="B29" s="41" t="s">
        <v>38</v>
      </c>
      <c r="C29" s="41">
        <v>33.0401806956516</v>
      </c>
    </row>
    <row r="30" spans="1:11" x14ac:dyDescent="0.2">
      <c r="A30" s="41" t="s">
        <v>49</v>
      </c>
      <c r="B30" s="41" t="s">
        <v>39</v>
      </c>
      <c r="C30" s="41">
        <v>33.257212804910601</v>
      </c>
      <c r="D30" s="41">
        <f t="shared" ref="D30" si="41">AVERAGE(C30:C31)</f>
        <v>33.446768641900547</v>
      </c>
      <c r="E30" s="41">
        <f t="shared" ref="E30:E35" si="42">STDEV(C30:C31)</f>
        <v>0.26807243549817045</v>
      </c>
      <c r="F30" s="53">
        <f t="shared" ref="F30" si="43">D30-D78</f>
        <v>-3.6196894163722035</v>
      </c>
      <c r="G30" s="53">
        <f t="shared" ref="G30" si="44">F30-$F$34</f>
        <v>1.8552507411430454</v>
      </c>
      <c r="H30" s="53">
        <f t="shared" ref="H30" si="45">POWER(2,-G30)</f>
        <v>0.27638462336525005</v>
      </c>
      <c r="I30" s="53">
        <f>H30/H26</f>
        <v>1.0253789425370112</v>
      </c>
      <c r="K30" s="41" t="s">
        <v>6</v>
      </c>
    </row>
    <row r="31" spans="1:11" x14ac:dyDescent="0.2">
      <c r="A31" s="41" t="s">
        <v>49</v>
      </c>
      <c r="B31" s="41" t="s">
        <v>39</v>
      </c>
      <c r="C31" s="41">
        <v>33.636324478890501</v>
      </c>
    </row>
    <row r="32" spans="1:11" x14ac:dyDescent="0.2">
      <c r="A32" s="41" t="s">
        <v>49</v>
      </c>
      <c r="B32" s="41" t="s">
        <v>40</v>
      </c>
      <c r="C32" s="41">
        <v>32.273361781261798</v>
      </c>
      <c r="D32" s="41">
        <f t="shared" ref="D32" si="46">AVERAGE(C32:C33)</f>
        <v>32.290441895869904</v>
      </c>
      <c r="E32" s="41">
        <f t="shared" ref="E32:E35" si="47">STDEV(C32:C33)</f>
        <v>2.4154929725665443E-2</v>
      </c>
      <c r="F32" s="53">
        <f t="shared" ref="F32" si="48">D32-D80</f>
        <v>-5.6317799118901917</v>
      </c>
      <c r="G32" s="53">
        <f t="shared" ref="G32" si="49">F32-$F$34</f>
        <v>-0.15683975437494269</v>
      </c>
      <c r="H32" s="53">
        <f t="shared" ref="H32" si="50">POWER(2,-G32)</f>
        <v>1.1148423820669693</v>
      </c>
      <c r="I32" s="53">
        <f>H32/H28</f>
        <v>1.1588919734356802</v>
      </c>
      <c r="J32" s="53">
        <f>H32/H30</f>
        <v>4.0336628300543111</v>
      </c>
      <c r="K32" s="41" t="s">
        <v>7</v>
      </c>
    </row>
    <row r="33" spans="1:11" x14ac:dyDescent="0.2">
      <c r="A33" s="41" t="s">
        <v>49</v>
      </c>
      <c r="B33" s="41" t="s">
        <v>40</v>
      </c>
      <c r="C33" s="41">
        <v>32.307522010478003</v>
      </c>
    </row>
    <row r="34" spans="1:11" x14ac:dyDescent="0.2">
      <c r="A34" s="41" t="s">
        <v>49</v>
      </c>
      <c r="B34" s="41" t="s">
        <v>17</v>
      </c>
      <c r="C34" s="41">
        <v>21.570469952574999</v>
      </c>
      <c r="D34" s="41">
        <f t="shared" ref="D34" si="51">AVERAGE(C34:C35)</f>
        <v>21.593137320175799</v>
      </c>
      <c r="E34" s="41">
        <f t="shared" ref="E34:E35" si="52">STDEV(C34:C35)</f>
        <v>3.2056498684347554E-2</v>
      </c>
      <c r="F34" s="53">
        <f t="shared" ref="F34" si="53">D34-D82</f>
        <v>-5.474940157515249</v>
      </c>
    </row>
    <row r="35" spans="1:11" x14ac:dyDescent="0.2">
      <c r="A35" s="41" t="s">
        <v>49</v>
      </c>
      <c r="B35" s="41" t="s">
        <v>17</v>
      </c>
      <c r="C35" s="41">
        <v>21.615804687776599</v>
      </c>
    </row>
    <row r="36" spans="1:11" x14ac:dyDescent="0.2">
      <c r="A36" s="41" t="s">
        <v>49</v>
      </c>
      <c r="B36" s="41" t="s">
        <v>18</v>
      </c>
    </row>
    <row r="37" spans="1:11" x14ac:dyDescent="0.2">
      <c r="A37" s="41" t="s">
        <v>49</v>
      </c>
      <c r="B37" s="41" t="s">
        <v>18</v>
      </c>
    </row>
    <row r="38" spans="1:11" x14ac:dyDescent="0.2">
      <c r="A38" s="41" t="s">
        <v>50</v>
      </c>
      <c r="B38" s="41" t="s">
        <v>37</v>
      </c>
      <c r="C38" s="41">
        <v>31.9667357889908</v>
      </c>
      <c r="D38" s="41">
        <f>AVERAGE(C38:C39)</f>
        <v>31.990390473717298</v>
      </c>
      <c r="E38" s="41">
        <f>STDEV(C38:C39)</f>
        <v>3.3452775953876017E-2</v>
      </c>
      <c r="F38" s="53">
        <f>D38-D74</f>
        <v>-3.2944981903652035</v>
      </c>
      <c r="G38" s="53">
        <f>F38-$F$46</f>
        <v>-1.8973230086097033</v>
      </c>
      <c r="H38" s="53">
        <f>POWER(2,-G38)</f>
        <v>3.7252132332897387</v>
      </c>
      <c r="K38" s="41" t="s">
        <v>4</v>
      </c>
    </row>
    <row r="39" spans="1:11" x14ac:dyDescent="0.2">
      <c r="A39" s="41" t="s">
        <v>50</v>
      </c>
      <c r="B39" s="41" t="s">
        <v>37</v>
      </c>
      <c r="C39" s="41">
        <v>32.0140451584438</v>
      </c>
    </row>
    <row r="40" spans="1:11" x14ac:dyDescent="0.2">
      <c r="A40" s="41" t="s">
        <v>50</v>
      </c>
      <c r="B40" s="41" t="s">
        <v>38</v>
      </c>
      <c r="C40" s="41">
        <v>33.874084907488701</v>
      </c>
      <c r="D40" s="41">
        <f t="shared" ref="D40" si="54">AVERAGE(C40:C41)</f>
        <v>33.903899686306751</v>
      </c>
      <c r="E40" s="41">
        <f t="shared" ref="E40:E47" si="55">STDEV(C40:C41)</f>
        <v>4.2164464563640466E-2</v>
      </c>
      <c r="F40" s="53">
        <f t="shared" ref="F40" si="56">D40-D76</f>
        <v>-4.3324733052316944</v>
      </c>
      <c r="G40" s="53">
        <f t="shared" ref="G40" si="57">F40-$F$46</f>
        <v>-2.9352981234761941</v>
      </c>
      <c r="H40" s="53">
        <f t="shared" ref="H40" si="58">POWER(2,-G40)</f>
        <v>7.6491430227268706</v>
      </c>
      <c r="J40" s="53">
        <f>H40/H38</f>
        <v>2.0533436728860504</v>
      </c>
      <c r="K40" s="41" t="s">
        <v>5</v>
      </c>
    </row>
    <row r="41" spans="1:11" x14ac:dyDescent="0.2">
      <c r="A41" s="41" t="s">
        <v>50</v>
      </c>
      <c r="B41" s="41" t="s">
        <v>38</v>
      </c>
      <c r="C41" s="41">
        <v>33.933714465124801</v>
      </c>
    </row>
    <row r="42" spans="1:11" x14ac:dyDescent="0.2">
      <c r="A42" s="41" t="s">
        <v>50</v>
      </c>
      <c r="B42" s="41" t="s">
        <v>39</v>
      </c>
      <c r="C42" s="41">
        <v>32.596975712733403</v>
      </c>
      <c r="D42" s="41">
        <f t="shared" ref="D42" si="59">AVERAGE(C42:C43)</f>
        <v>32.499787288524047</v>
      </c>
      <c r="E42" s="41">
        <f t="shared" ref="E42:E47" si="60">STDEV(C42:C43)</f>
        <v>0.13744518762253671</v>
      </c>
      <c r="F42" s="53">
        <f t="shared" ref="F42" si="61">D42-D78</f>
        <v>-4.5666707697487041</v>
      </c>
      <c r="G42" s="53">
        <f t="shared" ref="G42" si="62">F42-$F$46</f>
        <v>-3.1694955879932039</v>
      </c>
      <c r="H42" s="53">
        <f t="shared" ref="H42" si="63">POWER(2,-G42)</f>
        <v>8.997321578137619</v>
      </c>
      <c r="I42" s="53">
        <f>H42/H38</f>
        <v>2.4152500849440175</v>
      </c>
      <c r="K42" s="41" t="s">
        <v>6</v>
      </c>
    </row>
    <row r="43" spans="1:11" x14ac:dyDescent="0.2">
      <c r="A43" s="41" t="s">
        <v>50</v>
      </c>
      <c r="B43" s="41" t="s">
        <v>39</v>
      </c>
      <c r="C43" s="41">
        <v>32.402598864314697</v>
      </c>
    </row>
    <row r="44" spans="1:11" x14ac:dyDescent="0.2">
      <c r="A44" s="41" t="s">
        <v>50</v>
      </c>
      <c r="B44" s="41" t="s">
        <v>40</v>
      </c>
      <c r="C44" s="41">
        <v>33.589546413683898</v>
      </c>
      <c r="D44" s="41">
        <f t="shared" ref="D44" si="64">AVERAGE(C44:C45)</f>
        <v>33.398179062844804</v>
      </c>
      <c r="E44" s="41">
        <f t="shared" ref="E44:E47" si="65">STDEV(C44:C45)</f>
        <v>0.27063430295206248</v>
      </c>
      <c r="F44" s="53">
        <f t="shared" ref="F44" si="66">D44-D80</f>
        <v>-4.5240427449152918</v>
      </c>
      <c r="G44" s="53">
        <f t="shared" ref="G44" si="67">F44-$F$46</f>
        <v>-3.1268675631597915</v>
      </c>
      <c r="H44" s="53">
        <f t="shared" ref="H44" si="68">POWER(2,-G44)</f>
        <v>8.7353624384142154</v>
      </c>
      <c r="I44" s="53">
        <f>H44/H40</f>
        <v>1.142005373995493</v>
      </c>
      <c r="J44" s="53">
        <f>H44/H42</f>
        <v>0.97088476415470892</v>
      </c>
      <c r="K44" s="41" t="s">
        <v>7</v>
      </c>
    </row>
    <row r="45" spans="1:11" x14ac:dyDescent="0.2">
      <c r="A45" s="41" t="s">
        <v>50</v>
      </c>
      <c r="B45" s="41" t="s">
        <v>40</v>
      </c>
      <c r="C45" s="41">
        <v>33.206811712005702</v>
      </c>
    </row>
    <row r="46" spans="1:11" x14ac:dyDescent="0.2">
      <c r="A46" s="41" t="s">
        <v>50</v>
      </c>
      <c r="B46" s="41" t="s">
        <v>17</v>
      </c>
      <c r="C46" s="41">
        <v>25.645600166961</v>
      </c>
      <c r="D46" s="41">
        <f t="shared" ref="D46" si="69">AVERAGE(C46:C47)</f>
        <v>25.670902295935548</v>
      </c>
      <c r="E46" s="41">
        <f t="shared" ref="E46:E47" si="70">STDEV(C46:C47)</f>
        <v>3.5782613952721982E-2</v>
      </c>
      <c r="F46" s="53">
        <f t="shared" ref="F46" si="71">D46-D82</f>
        <v>-1.3971751817555003</v>
      </c>
    </row>
    <row r="47" spans="1:11" x14ac:dyDescent="0.2">
      <c r="A47" s="41" t="s">
        <v>50</v>
      </c>
      <c r="B47" s="41" t="s">
        <v>17</v>
      </c>
      <c r="C47" s="41">
        <v>25.6962044249101</v>
      </c>
    </row>
    <row r="48" spans="1:11" x14ac:dyDescent="0.2">
      <c r="A48" s="41" t="s">
        <v>50</v>
      </c>
      <c r="B48" s="41" t="s">
        <v>18</v>
      </c>
    </row>
    <row r="49" spans="1:11" x14ac:dyDescent="0.2">
      <c r="A49" s="41" t="s">
        <v>50</v>
      </c>
      <c r="B49" s="41" t="s">
        <v>18</v>
      </c>
    </row>
    <row r="50" spans="1:11" x14ac:dyDescent="0.2">
      <c r="A50" s="41" t="s">
        <v>51</v>
      </c>
      <c r="B50" s="41" t="s">
        <v>37</v>
      </c>
      <c r="C50" s="41">
        <v>28.966674865303599</v>
      </c>
      <c r="D50" s="41">
        <f>AVERAGE(C50:C51)</f>
        <v>28.940246148400348</v>
      </c>
      <c r="E50" s="41">
        <f>STDEV(C50:C51)</f>
        <v>3.7375849880693639E-2</v>
      </c>
      <c r="F50" s="53">
        <f>D50-D74</f>
        <v>-6.3446425156821533</v>
      </c>
      <c r="G50" s="53">
        <f>F50-$F$58</f>
        <v>-0.3175438921646041</v>
      </c>
      <c r="H50" s="53">
        <f>POWER(2,-G50)</f>
        <v>1.2462071437746693</v>
      </c>
      <c r="K50" s="41" t="s">
        <v>4</v>
      </c>
    </row>
    <row r="51" spans="1:11" x14ac:dyDescent="0.2">
      <c r="A51" s="41" t="s">
        <v>51</v>
      </c>
      <c r="B51" s="41" t="s">
        <v>37</v>
      </c>
      <c r="C51" s="41">
        <v>28.913817431497101</v>
      </c>
    </row>
    <row r="52" spans="1:11" x14ac:dyDescent="0.2">
      <c r="A52" s="41" t="s">
        <v>51</v>
      </c>
      <c r="B52" s="41" t="s">
        <v>38</v>
      </c>
      <c r="C52" s="41">
        <v>30.644838039474902</v>
      </c>
      <c r="D52" s="41">
        <f t="shared" ref="D52" si="72">AVERAGE(C52:C53)</f>
        <v>30.6432286082971</v>
      </c>
      <c r="E52" s="41">
        <f t="shared" ref="E52:E59" si="73">STDEV(C52:C53)</f>
        <v>2.2760793993525791E-3</v>
      </c>
      <c r="F52" s="53">
        <f t="shared" ref="F52" si="74">D52-D76</f>
        <v>-7.593144383241345</v>
      </c>
      <c r="G52" s="53">
        <f t="shared" ref="G52" si="75">F52-$F$58</f>
        <v>-1.5660457597237958</v>
      </c>
      <c r="H52" s="53">
        <f t="shared" ref="H52" si="76">POWER(2,-G52)</f>
        <v>2.9609205096492892</v>
      </c>
      <c r="J52" s="53">
        <f>H52/H50</f>
        <v>2.375945704083255</v>
      </c>
      <c r="K52" s="41" t="s">
        <v>5</v>
      </c>
    </row>
    <row r="53" spans="1:11" x14ac:dyDescent="0.2">
      <c r="A53" s="41" t="s">
        <v>51</v>
      </c>
      <c r="B53" s="41" t="s">
        <v>38</v>
      </c>
      <c r="C53" s="41">
        <v>30.641619177119299</v>
      </c>
    </row>
    <row r="54" spans="1:11" x14ac:dyDescent="0.2">
      <c r="A54" s="41" t="s">
        <v>51</v>
      </c>
      <c r="B54" s="41" t="s">
        <v>39</v>
      </c>
      <c r="C54" s="41">
        <v>30.148351842752302</v>
      </c>
      <c r="D54" s="41">
        <f t="shared" ref="D54" si="77">AVERAGE(C54:C55)</f>
        <v>30.057676737477451</v>
      </c>
      <c r="E54" s="41">
        <f t="shared" ref="E54:E59" si="78">STDEV(C54:C55)</f>
        <v>0.12823396364930262</v>
      </c>
      <c r="F54" s="53">
        <f t="shared" ref="F54" si="79">D54-D78</f>
        <v>-7.0087813207953005</v>
      </c>
      <c r="G54" s="53">
        <f t="shared" ref="G54" si="80">F54-$F$58</f>
        <v>-0.98168269727775126</v>
      </c>
      <c r="H54" s="53">
        <f t="shared" ref="H54" si="81">POWER(2,-G54)</f>
        <v>1.9747673497560994</v>
      </c>
      <c r="I54" s="53">
        <f>H54/H50</f>
        <v>1.5846220747657367</v>
      </c>
      <c r="K54" s="41" t="s">
        <v>6</v>
      </c>
    </row>
    <row r="55" spans="1:11" x14ac:dyDescent="0.2">
      <c r="A55" s="41" t="s">
        <v>51</v>
      </c>
      <c r="B55" s="41" t="s">
        <v>39</v>
      </c>
      <c r="C55" s="41">
        <v>29.967001632202599</v>
      </c>
    </row>
    <row r="56" spans="1:11" x14ac:dyDescent="0.2">
      <c r="A56" s="41" t="s">
        <v>51</v>
      </c>
      <c r="B56" s="41" t="s">
        <v>40</v>
      </c>
      <c r="C56" s="41">
        <v>29.276495819714199</v>
      </c>
      <c r="D56" s="41">
        <f t="shared" ref="D56" si="82">AVERAGE(C56:C57)</f>
        <v>29.325858042800149</v>
      </c>
      <c r="E56" s="41">
        <f t="shared" ref="E56:E59" si="83">STDEV(C56:C57)</f>
        <v>6.9808725357036874E-2</v>
      </c>
      <c r="F56" s="53">
        <f t="shared" ref="F56" si="84">D56-D80</f>
        <v>-8.5963637649599463</v>
      </c>
      <c r="G56" s="53">
        <f t="shared" ref="G56" si="85">F56-$F$58</f>
        <v>-2.569265141442397</v>
      </c>
      <c r="H56" s="53">
        <f t="shared" ref="H56" si="86">POWER(2,-G56)</f>
        <v>5.9350703945035521</v>
      </c>
      <c r="I56" s="53">
        <f>H56/H52</f>
        <v>2.0044679940450481</v>
      </c>
      <c r="J56" s="53">
        <f>H56/H54</f>
        <v>3.005452969048017</v>
      </c>
      <c r="K56" s="41" t="s">
        <v>7</v>
      </c>
    </row>
    <row r="57" spans="1:11" x14ac:dyDescent="0.2">
      <c r="A57" s="41" t="s">
        <v>51</v>
      </c>
      <c r="B57" s="41" t="s">
        <v>40</v>
      </c>
      <c r="C57" s="41">
        <v>29.375220265886099</v>
      </c>
    </row>
    <row r="58" spans="1:11" x14ac:dyDescent="0.2">
      <c r="A58" s="41" t="s">
        <v>51</v>
      </c>
      <c r="B58" s="41" t="s">
        <v>17</v>
      </c>
      <c r="C58" s="41">
        <v>21.062532585340499</v>
      </c>
      <c r="D58" s="41">
        <f t="shared" ref="D58" si="87">AVERAGE(C58:C59)</f>
        <v>21.040978854173499</v>
      </c>
      <c r="E58" s="41">
        <f t="shared" ref="E58:E59" si="88">STDEV(C58:C59)</f>
        <v>3.0481578936114747E-2</v>
      </c>
      <c r="F58" s="53">
        <f t="shared" ref="F58" si="89">D58-D82</f>
        <v>-6.0270986235175492</v>
      </c>
    </row>
    <row r="59" spans="1:11" x14ac:dyDescent="0.2">
      <c r="A59" s="41" t="s">
        <v>51</v>
      </c>
      <c r="B59" s="41" t="s">
        <v>17</v>
      </c>
      <c r="C59" s="41">
        <v>21.019425123006499</v>
      </c>
    </row>
    <row r="60" spans="1:11" x14ac:dyDescent="0.2">
      <c r="A60" s="41" t="s">
        <v>51</v>
      </c>
      <c r="B60" s="41" t="s">
        <v>18</v>
      </c>
    </row>
    <row r="61" spans="1:11" x14ac:dyDescent="0.2">
      <c r="A61" s="41" t="s">
        <v>51</v>
      </c>
      <c r="B61" s="41" t="s">
        <v>18</v>
      </c>
    </row>
    <row r="62" spans="1:11" x14ac:dyDescent="0.2">
      <c r="A62" s="41" t="s">
        <v>52</v>
      </c>
      <c r="B62" s="41" t="s">
        <v>37</v>
      </c>
      <c r="C62" s="41">
        <v>31.577945620202399</v>
      </c>
      <c r="D62" s="41">
        <f>AVERAGE(C62:C63)</f>
        <v>31.62202582864095</v>
      </c>
      <c r="E62" s="41">
        <f>STDEV(C62:C63)</f>
        <v>6.2338828606031751E-2</v>
      </c>
      <c r="F62" s="53">
        <f>D62-D74</f>
        <v>-3.6628628354415511</v>
      </c>
      <c r="G62" s="53">
        <f>F62-$F$70</f>
        <v>-1.1353175665649502</v>
      </c>
      <c r="H62" s="53">
        <f>POWER(2,-G62)</f>
        <v>2.1966691059749008</v>
      </c>
      <c r="K62" s="41" t="s">
        <v>4</v>
      </c>
    </row>
    <row r="63" spans="1:11" x14ac:dyDescent="0.2">
      <c r="A63" s="41" t="s">
        <v>52</v>
      </c>
      <c r="B63" s="41" t="s">
        <v>37</v>
      </c>
      <c r="C63" s="41">
        <v>31.666106037079501</v>
      </c>
    </row>
    <row r="64" spans="1:11" x14ac:dyDescent="0.2">
      <c r="A64" s="41" t="s">
        <v>52</v>
      </c>
      <c r="B64" s="41" t="s">
        <v>38</v>
      </c>
      <c r="C64" s="41">
        <v>32.728845556386503</v>
      </c>
      <c r="D64" s="41">
        <f t="shared" ref="D64" si="90">AVERAGE(C64:C65)</f>
        <v>32.660252586885704</v>
      </c>
      <c r="E64" s="41">
        <f t="shared" ref="E64:E71" si="91">STDEV(C64:C65)</f>
        <v>9.7005107751478359E-2</v>
      </c>
      <c r="F64" s="53">
        <f t="shared" ref="F64" si="92">D64-D76</f>
        <v>-5.5761204046527411</v>
      </c>
      <c r="G64" s="53">
        <f t="shared" ref="G64" si="93">F64-$F$70</f>
        <v>-3.0485751357761401</v>
      </c>
      <c r="H64" s="53">
        <f t="shared" ref="H64" si="94">POWER(2,-G64)</f>
        <v>8.2739436712065277</v>
      </c>
      <c r="J64" s="53">
        <f>H64/H62</f>
        <v>3.7665862594878528</v>
      </c>
      <c r="K64" s="41" t="s">
        <v>5</v>
      </c>
    </row>
    <row r="65" spans="1:11" x14ac:dyDescent="0.2">
      <c r="A65" s="41" t="s">
        <v>52</v>
      </c>
      <c r="B65" s="41" t="s">
        <v>38</v>
      </c>
      <c r="C65" s="41">
        <v>32.591659617384899</v>
      </c>
    </row>
    <row r="66" spans="1:11" x14ac:dyDescent="0.2">
      <c r="A66" s="41" t="s">
        <v>52</v>
      </c>
      <c r="B66" s="41" t="s">
        <v>39</v>
      </c>
      <c r="C66" s="41">
        <v>32.945253185300302</v>
      </c>
      <c r="D66" s="41">
        <f t="shared" ref="D66" si="95">AVERAGE(C66:C67)</f>
        <v>32.964007018611952</v>
      </c>
      <c r="E66" s="41">
        <f t="shared" ref="E66:E71" si="96">STDEV(C66:C67)</f>
        <v>2.6521925415818718E-2</v>
      </c>
      <c r="F66" s="53">
        <f t="shared" ref="F66" si="97">D66-D78</f>
        <v>-4.1024510396607994</v>
      </c>
      <c r="G66" s="53">
        <f t="shared" ref="G66" si="98">F66-$F$70</f>
        <v>-1.5749057707841985</v>
      </c>
      <c r="H66" s="53">
        <f t="shared" ref="H66" si="99">POWER(2,-G66)</f>
        <v>2.9791603368815842</v>
      </c>
      <c r="I66" s="53">
        <f>H66/H62</f>
        <v>1.3562171602351585</v>
      </c>
      <c r="K66" s="41" t="s">
        <v>6</v>
      </c>
    </row>
    <row r="67" spans="1:11" x14ac:dyDescent="0.2">
      <c r="A67" s="41" t="s">
        <v>52</v>
      </c>
      <c r="B67" s="41" t="s">
        <v>39</v>
      </c>
      <c r="C67" s="41">
        <v>32.982760851923601</v>
      </c>
    </row>
    <row r="68" spans="1:11" x14ac:dyDescent="0.2">
      <c r="A68" s="41" t="s">
        <v>52</v>
      </c>
      <c r="B68" s="41" t="s">
        <v>40</v>
      </c>
      <c r="C68" s="41">
        <v>32.102588330751999</v>
      </c>
      <c r="D68" s="41">
        <f t="shared" ref="D68" si="100">AVERAGE(C68:C69)</f>
        <v>32.062119115503094</v>
      </c>
      <c r="E68" s="41">
        <f t="shared" ref="E68:E71" si="101">STDEV(C68:C69)</f>
        <v>5.7232113063592195E-2</v>
      </c>
      <c r="F68" s="53">
        <f t="shared" ref="F68" si="102">D68-D80</f>
        <v>-5.8601026922570014</v>
      </c>
      <c r="G68" s="53">
        <f t="shared" ref="G68" si="103">F68-$F$70</f>
        <v>-3.3325574233804005</v>
      </c>
      <c r="H68" s="53">
        <f t="shared" ref="H68" si="104">POWER(2,-G68)</f>
        <v>10.073948972768314</v>
      </c>
      <c r="I68" s="53">
        <f>H68/H64</f>
        <v>1.2175510703349162</v>
      </c>
      <c r="J68" s="53">
        <f>H68/H66</f>
        <v>3.3814725740183396</v>
      </c>
      <c r="K68" s="41" t="s">
        <v>7</v>
      </c>
    </row>
    <row r="69" spans="1:11" x14ac:dyDescent="0.2">
      <c r="A69" s="41" t="s">
        <v>52</v>
      </c>
      <c r="B69" s="41" t="s">
        <v>40</v>
      </c>
      <c r="C69" s="41">
        <v>32.021649900254197</v>
      </c>
    </row>
    <row r="70" spans="1:11" x14ac:dyDescent="0.2">
      <c r="A70" s="41" t="s">
        <v>52</v>
      </c>
      <c r="B70" s="41" t="s">
        <v>17</v>
      </c>
      <c r="C70" s="41">
        <v>24.5873614862249</v>
      </c>
      <c r="D70" s="41">
        <f t="shared" ref="D70" si="105">AVERAGE(C70:C71)</f>
        <v>24.540532208814447</v>
      </c>
      <c r="E70" s="41">
        <f t="shared" ref="E70:E71" si="106">STDEV(C70:C71)</f>
        <v>6.6226599229991592E-2</v>
      </c>
      <c r="F70" s="53">
        <f t="shared" ref="F70" si="107">D70-D82</f>
        <v>-2.5275452688766009</v>
      </c>
    </row>
    <row r="71" spans="1:11" x14ac:dyDescent="0.2">
      <c r="A71" s="41" t="s">
        <v>52</v>
      </c>
      <c r="B71" s="41" t="s">
        <v>17</v>
      </c>
      <c r="C71" s="41">
        <v>24.493702931403998</v>
      </c>
    </row>
    <row r="72" spans="1:11" x14ac:dyDescent="0.2">
      <c r="A72" s="41" t="s">
        <v>52</v>
      </c>
      <c r="B72" s="41" t="s">
        <v>18</v>
      </c>
    </row>
    <row r="73" spans="1:11" x14ac:dyDescent="0.2">
      <c r="A73" s="41" t="s">
        <v>52</v>
      </c>
      <c r="B73" s="41" t="s">
        <v>18</v>
      </c>
    </row>
    <row r="74" spans="1:11" x14ac:dyDescent="0.2">
      <c r="A74" s="41" t="s">
        <v>53</v>
      </c>
      <c r="B74" s="41" t="s">
        <v>37</v>
      </c>
      <c r="C74" s="41">
        <v>35.072552917185099</v>
      </c>
      <c r="D74" s="41">
        <f>AVERAGE(C74:C75)</f>
        <v>35.284888664082501</v>
      </c>
      <c r="E74" s="41">
        <f>STDEV(C74:C75)</f>
        <v>0.30028809303892184</v>
      </c>
      <c r="F74" s="53" t="s">
        <v>55</v>
      </c>
      <c r="G74" s="53" t="s">
        <v>56</v>
      </c>
    </row>
    <row r="75" spans="1:11" x14ac:dyDescent="0.2">
      <c r="A75" s="41" t="s">
        <v>53</v>
      </c>
      <c r="B75" s="41" t="s">
        <v>37</v>
      </c>
      <c r="C75" s="41">
        <v>35.497224410979896</v>
      </c>
      <c r="F75" s="53">
        <f>AVERAGE(C74:C81)</f>
        <v>37.127485380413447</v>
      </c>
      <c r="G75" s="53">
        <f>STDEV(C74:C81)</f>
        <v>1.3252518668355155</v>
      </c>
    </row>
    <row r="76" spans="1:11" x14ac:dyDescent="0.2">
      <c r="A76" s="41" t="s">
        <v>53</v>
      </c>
      <c r="B76" s="41" t="s">
        <v>38</v>
      </c>
      <c r="C76" s="41">
        <v>39.0713390150027</v>
      </c>
      <c r="D76" s="41">
        <f t="shared" ref="D76" si="108">AVERAGE(C76:C77)</f>
        <v>38.236372991538445</v>
      </c>
      <c r="E76" s="41">
        <f t="shared" ref="E76:E83" si="109">STDEV(C76:C77)</f>
        <v>1.1808202745038752</v>
      </c>
    </row>
    <row r="77" spans="1:11" x14ac:dyDescent="0.2">
      <c r="A77" s="41" t="s">
        <v>53</v>
      </c>
      <c r="B77" s="41" t="s">
        <v>38</v>
      </c>
      <c r="C77" s="41">
        <v>37.401406968074198</v>
      </c>
    </row>
    <row r="78" spans="1:11" x14ac:dyDescent="0.2">
      <c r="A78" s="41" t="s">
        <v>53</v>
      </c>
      <c r="B78" s="41" t="s">
        <v>39</v>
      </c>
      <c r="C78" s="41">
        <v>37.248145541487503</v>
      </c>
      <c r="D78" s="41">
        <f t="shared" ref="D78" si="110">AVERAGE(C78:C79)</f>
        <v>37.066458058272751</v>
      </c>
      <c r="E78" s="41">
        <f t="shared" ref="E78:E83" si="111">STDEV(C78:C79)</f>
        <v>0.25694490287573624</v>
      </c>
    </row>
    <row r="79" spans="1:11" x14ac:dyDescent="0.2">
      <c r="A79" s="41" t="s">
        <v>53</v>
      </c>
      <c r="B79" s="41" t="s">
        <v>39</v>
      </c>
      <c r="C79" s="41">
        <v>36.884770575057999</v>
      </c>
    </row>
    <row r="80" spans="1:11" x14ac:dyDescent="0.2">
      <c r="A80" s="41" t="s">
        <v>53</v>
      </c>
      <c r="B80" s="41" t="s">
        <v>40</v>
      </c>
      <c r="C80" s="41">
        <v>37.588105062471897</v>
      </c>
      <c r="D80" s="41">
        <f t="shared" ref="D80" si="112">AVERAGE(C80:C81)</f>
        <v>37.922221807760096</v>
      </c>
      <c r="E80" s="41">
        <f t="shared" ref="E80:E83" si="113">STDEV(C80:C81)</f>
        <v>0.47251243260253295</v>
      </c>
    </row>
    <row r="81" spans="1:5" x14ac:dyDescent="0.2">
      <c r="A81" s="41" t="s">
        <v>53</v>
      </c>
      <c r="B81" s="41" t="s">
        <v>40</v>
      </c>
      <c r="C81" s="41">
        <v>38.256338553048302</v>
      </c>
    </row>
    <row r="82" spans="1:5" x14ac:dyDescent="0.2">
      <c r="A82" s="41" t="s">
        <v>53</v>
      </c>
      <c r="B82" s="41" t="s">
        <v>17</v>
      </c>
      <c r="C82" s="41">
        <v>27.1041515237685</v>
      </c>
      <c r="D82" s="41">
        <f t="shared" ref="D82" si="114">AVERAGE(C82:C83)</f>
        <v>27.068077477691048</v>
      </c>
      <c r="E82" s="41">
        <f t="shared" ref="E82:E83" si="115">STDEV(C82:C83)</f>
        <v>5.1016405212402395E-2</v>
      </c>
    </row>
    <row r="83" spans="1:5" x14ac:dyDescent="0.2">
      <c r="A83" s="41" t="s">
        <v>53</v>
      </c>
      <c r="B83" s="41" t="s">
        <v>17</v>
      </c>
      <c r="C83" s="41">
        <v>27.0320034316136</v>
      </c>
    </row>
    <row r="84" spans="1:5" x14ac:dyDescent="0.2">
      <c r="A84" s="41" t="s">
        <v>53</v>
      </c>
      <c r="B84" s="41" t="s">
        <v>18</v>
      </c>
    </row>
    <row r="85" spans="1:5" x14ac:dyDescent="0.2">
      <c r="A85" s="41" t="s">
        <v>53</v>
      </c>
      <c r="B85" s="41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DEBAA-706E-004B-A330-22C91D31534B}">
  <dimension ref="A1:K85"/>
  <sheetViews>
    <sheetView workbookViewId="0">
      <selection activeCell="H1" sqref="H1:J69"/>
    </sheetView>
  </sheetViews>
  <sheetFormatPr baseColWidth="10" defaultRowHeight="14" x14ac:dyDescent="0.2"/>
  <cols>
    <col min="1" max="5" width="10.83203125" style="41"/>
    <col min="6" max="10" width="10.83203125" style="53"/>
    <col min="11" max="16384" width="10.83203125" style="41"/>
  </cols>
  <sheetData>
    <row r="1" spans="1:11" s="42" customFormat="1" ht="60" x14ac:dyDescent="0.2">
      <c r="A1" s="42" t="s">
        <v>45</v>
      </c>
      <c r="B1" s="42" t="s">
        <v>0</v>
      </c>
      <c r="C1" s="42" t="s">
        <v>46</v>
      </c>
      <c r="D1" s="42" t="s">
        <v>55</v>
      </c>
      <c r="E1" s="42" t="s">
        <v>56</v>
      </c>
      <c r="F1" s="52" t="s">
        <v>57</v>
      </c>
      <c r="G1" s="52" t="s">
        <v>58</v>
      </c>
      <c r="H1" s="52" t="s">
        <v>63</v>
      </c>
      <c r="I1" s="52" t="s">
        <v>64</v>
      </c>
      <c r="J1" s="52" t="s">
        <v>65</v>
      </c>
      <c r="K1" s="42" t="s">
        <v>61</v>
      </c>
    </row>
    <row r="2" spans="1:11" x14ac:dyDescent="0.2">
      <c r="A2" s="41" t="s">
        <v>47</v>
      </c>
      <c r="B2" s="41" t="s">
        <v>37</v>
      </c>
      <c r="C2" s="41">
        <v>31.9113469429766</v>
      </c>
      <c r="D2" s="41">
        <f>AVERAGE(C2:C3)</f>
        <v>31.830858107207952</v>
      </c>
      <c r="E2" s="41">
        <f>STDEV(C2:C3)</f>
        <v>0.11382840316364515</v>
      </c>
      <c r="F2" s="53">
        <f>D2-D74</f>
        <v>4.5501512055979489</v>
      </c>
      <c r="G2" s="53">
        <f>F2-$F$10</f>
        <v>4.9251059987093981</v>
      </c>
      <c r="H2" s="53">
        <f>POWER(2,-G2)</f>
        <v>3.2915113922237955E-2</v>
      </c>
      <c r="K2" s="41" t="s">
        <v>4</v>
      </c>
    </row>
    <row r="3" spans="1:11" x14ac:dyDescent="0.2">
      <c r="A3" s="41" t="s">
        <v>47</v>
      </c>
      <c r="B3" s="41" t="s">
        <v>37</v>
      </c>
      <c r="C3" s="41">
        <v>31.7503692714393</v>
      </c>
    </row>
    <row r="4" spans="1:11" x14ac:dyDescent="0.2">
      <c r="A4" s="41" t="s">
        <v>47</v>
      </c>
      <c r="B4" s="41" t="s">
        <v>38</v>
      </c>
      <c r="C4" s="41">
        <v>34.193104662242298</v>
      </c>
      <c r="D4" s="41">
        <f t="shared" ref="D4" si="0">AVERAGE(C4:C5)</f>
        <v>33.999869826303495</v>
      </c>
      <c r="E4" s="41">
        <f t="shared" ref="E4:E11" si="1">STDEV(C4:C5)</f>
        <v>0.27327532570759011</v>
      </c>
      <c r="F4" s="53">
        <f t="shared" ref="F4" si="2">D4-D76</f>
        <v>6.3512556518166967</v>
      </c>
      <c r="G4" s="53">
        <f t="shared" ref="G4" si="3">F4-$F$10</f>
        <v>6.7262104449281459</v>
      </c>
      <c r="H4" s="53">
        <f t="shared" ref="H4" si="4">POWER(2,-G4)</f>
        <v>9.4451508593314318E-3</v>
      </c>
      <c r="J4" s="53">
        <f>H4/H2</f>
        <v>0.28695482815722972</v>
      </c>
      <c r="K4" s="41" t="s">
        <v>5</v>
      </c>
    </row>
    <row r="5" spans="1:11" x14ac:dyDescent="0.2">
      <c r="A5" s="41" t="s">
        <v>47</v>
      </c>
      <c r="B5" s="41" t="s">
        <v>38</v>
      </c>
      <c r="C5" s="41">
        <v>33.806634990364699</v>
      </c>
    </row>
    <row r="6" spans="1:11" x14ac:dyDescent="0.2">
      <c r="A6" s="41" t="s">
        <v>47</v>
      </c>
      <c r="B6" s="41" t="s">
        <v>39</v>
      </c>
      <c r="C6" s="41">
        <v>33.059309632145002</v>
      </c>
      <c r="D6" s="41">
        <f t="shared" ref="D6" si="5">AVERAGE(C6:C7)</f>
        <v>33.081683534325705</v>
      </c>
      <c r="E6" s="41">
        <f t="shared" ref="E6:E11" si="6">STDEV(C6:C7)</f>
        <v>3.1641475907154763E-2</v>
      </c>
      <c r="F6" s="53">
        <f t="shared" ref="F6" si="7">D6-D78</f>
        <v>5.8663146978734559</v>
      </c>
      <c r="G6" s="53">
        <f t="shared" ref="G6" si="8">F6-$F$10</f>
        <v>6.2412694909849051</v>
      </c>
      <c r="H6" s="53">
        <f t="shared" ref="H6" si="9">POWER(2,-G6)</f>
        <v>1.3218758617895406E-2</v>
      </c>
      <c r="I6" s="53">
        <f>H6/H2</f>
        <v>0.40160148462875622</v>
      </c>
      <c r="K6" s="41" t="s">
        <v>6</v>
      </c>
    </row>
    <row r="7" spans="1:11" x14ac:dyDescent="0.2">
      <c r="A7" s="41" t="s">
        <v>47</v>
      </c>
      <c r="B7" s="41" t="s">
        <v>39</v>
      </c>
      <c r="C7" s="41">
        <v>33.104057436506402</v>
      </c>
    </row>
    <row r="8" spans="1:11" x14ac:dyDescent="0.2">
      <c r="A8" s="41" t="s">
        <v>47</v>
      </c>
      <c r="B8" s="41" t="s">
        <v>40</v>
      </c>
      <c r="C8" s="41">
        <v>33.885272908055903</v>
      </c>
      <c r="D8" s="41">
        <f t="shared" ref="D8" si="10">AVERAGE(C8:C9)</f>
        <v>33.679332642665152</v>
      </c>
      <c r="E8" s="41">
        <f t="shared" ref="E8:E11" si="11">STDEV(C8:C9)</f>
        <v>0.29124351635431484</v>
      </c>
      <c r="F8" s="53">
        <f t="shared" ref="F8" si="12">D8-D80</f>
        <v>5.8225484839607518</v>
      </c>
      <c r="G8" s="53">
        <f t="shared" ref="G8" si="13">F8-$F$10</f>
        <v>6.1975032770722009</v>
      </c>
      <c r="H8" s="53">
        <f t="shared" ref="H8" si="14">POWER(2,-G8)</f>
        <v>1.3625913115682835E-2</v>
      </c>
      <c r="I8" s="53">
        <f>H8/H4</f>
        <v>1.4426358370148187</v>
      </c>
      <c r="J8" s="53">
        <f>H8/H6</f>
        <v>1.030801265803903</v>
      </c>
      <c r="K8" s="41" t="s">
        <v>7</v>
      </c>
    </row>
    <row r="9" spans="1:11" x14ac:dyDescent="0.2">
      <c r="A9" s="41" t="s">
        <v>47</v>
      </c>
      <c r="B9" s="41" t="s">
        <v>40</v>
      </c>
      <c r="C9" s="41">
        <v>33.473392377274401</v>
      </c>
    </row>
    <row r="10" spans="1:11" x14ac:dyDescent="0.2">
      <c r="A10" s="41" t="s">
        <v>47</v>
      </c>
      <c r="B10" s="41" t="s">
        <v>17</v>
      </c>
      <c r="C10" s="41">
        <v>25.7234693448085</v>
      </c>
      <c r="D10" s="41">
        <f t="shared" ref="D10" si="15">AVERAGE(C10:C11)</f>
        <v>25.825312540381098</v>
      </c>
      <c r="E10" s="41">
        <f t="shared" ref="E10:E11" si="16">STDEV(C10:C11)</f>
        <v>0.14402802841418713</v>
      </c>
      <c r="F10" s="53">
        <f t="shared" ref="F10" si="17">D10-D82</f>
        <v>-0.37495479311144919</v>
      </c>
    </row>
    <row r="11" spans="1:11" x14ac:dyDescent="0.2">
      <c r="A11" s="41" t="s">
        <v>47</v>
      </c>
      <c r="B11" s="41" t="s">
        <v>17</v>
      </c>
      <c r="C11" s="41">
        <v>25.927155735953701</v>
      </c>
    </row>
    <row r="12" spans="1:11" x14ac:dyDescent="0.2">
      <c r="A12" s="41" t="s">
        <v>47</v>
      </c>
      <c r="B12" s="41" t="s">
        <v>18</v>
      </c>
    </row>
    <row r="13" spans="1:11" x14ac:dyDescent="0.2">
      <c r="A13" s="41" t="s">
        <v>47</v>
      </c>
      <c r="B13" s="41" t="s">
        <v>18</v>
      </c>
    </row>
    <row r="14" spans="1:11" x14ac:dyDescent="0.2">
      <c r="A14" s="41" t="s">
        <v>48</v>
      </c>
      <c r="B14" s="41" t="s">
        <v>37</v>
      </c>
      <c r="C14" s="41">
        <v>33.548766995959902</v>
      </c>
      <c r="D14" s="41">
        <f>AVERAGE(C14:C15)</f>
        <v>33.384126344418902</v>
      </c>
      <c r="E14" s="41">
        <f>STDEV(C14:C15)</f>
        <v>0.23283704232722399</v>
      </c>
      <c r="F14" s="53">
        <f>D14-D74</f>
        <v>6.1034194428088995</v>
      </c>
      <c r="G14" s="53">
        <f>F14-$F$22</f>
        <v>4.3577714586806948</v>
      </c>
      <c r="H14" s="53">
        <f>POWER(2,-G14)</f>
        <v>4.8773068175803971E-2</v>
      </c>
      <c r="K14" s="41" t="s">
        <v>4</v>
      </c>
    </row>
    <row r="15" spans="1:11" x14ac:dyDescent="0.2">
      <c r="A15" s="41" t="s">
        <v>48</v>
      </c>
      <c r="B15" s="41" t="s">
        <v>37</v>
      </c>
      <c r="C15" s="41">
        <v>33.219485692877903</v>
      </c>
    </row>
    <row r="16" spans="1:11" x14ac:dyDescent="0.2">
      <c r="A16" s="41" t="s">
        <v>48</v>
      </c>
      <c r="B16" s="41" t="s">
        <v>38</v>
      </c>
      <c r="C16" s="41">
        <v>33.359961863745397</v>
      </c>
      <c r="D16" s="41">
        <f t="shared" ref="D16" si="18">AVERAGE(C16:C17)</f>
        <v>33.685752257174144</v>
      </c>
      <c r="E16" s="41">
        <f t="shared" ref="E16:E23" si="19">STDEV(C16:C17)</f>
        <v>0.4607371928778054</v>
      </c>
      <c r="F16" s="53">
        <f t="shared" ref="F16" si="20">D16-D76</f>
        <v>6.0371380826873455</v>
      </c>
      <c r="G16" s="53">
        <f t="shared" ref="G16" si="21">F16-$F$22</f>
        <v>4.2914900985591409</v>
      </c>
      <c r="H16" s="53">
        <f t="shared" ref="H16" si="22">POWER(2,-G16)</f>
        <v>5.1066107394059167E-2</v>
      </c>
      <c r="J16" s="53">
        <f>H16/H14</f>
        <v>1.0470144549854823</v>
      </c>
      <c r="K16" s="41" t="s">
        <v>5</v>
      </c>
    </row>
    <row r="17" spans="1:11" x14ac:dyDescent="0.2">
      <c r="A17" s="41" t="s">
        <v>48</v>
      </c>
      <c r="B17" s="41" t="s">
        <v>38</v>
      </c>
      <c r="C17" s="41">
        <v>34.011542650602898</v>
      </c>
    </row>
    <row r="18" spans="1:11" x14ac:dyDescent="0.2">
      <c r="A18" s="41" t="s">
        <v>48</v>
      </c>
      <c r="B18" s="41" t="s">
        <v>39</v>
      </c>
      <c r="C18" s="41">
        <v>34.7698314978458</v>
      </c>
      <c r="D18" s="41">
        <f t="shared" ref="D18" si="23">AVERAGE(C18:C19)</f>
        <v>34.83285641830615</v>
      </c>
      <c r="E18" s="41">
        <f t="shared" ref="E18:E23" si="24">STDEV(C18:C19)</f>
        <v>8.913069728251273E-2</v>
      </c>
      <c r="F18" s="53">
        <f t="shared" ref="F18" si="25">D18-D78</f>
        <v>7.6174875818539007</v>
      </c>
      <c r="G18" s="53">
        <f t="shared" ref="G18" si="26">F18-$F$22</f>
        <v>5.8718395977256961</v>
      </c>
      <c r="H18" s="53">
        <f t="shared" ref="H18" si="27">POWER(2,-G18)</f>
        <v>1.7076550679528495E-2</v>
      </c>
      <c r="I18" s="53">
        <f>H18/H14</f>
        <v>0.35012254340808663</v>
      </c>
      <c r="K18" s="41" t="s">
        <v>6</v>
      </c>
    </row>
    <row r="19" spans="1:11" x14ac:dyDescent="0.2">
      <c r="A19" s="41" t="s">
        <v>48</v>
      </c>
      <c r="B19" s="41" t="s">
        <v>39</v>
      </c>
      <c r="C19" s="41">
        <v>34.8958813387665</v>
      </c>
    </row>
    <row r="20" spans="1:11" x14ac:dyDescent="0.2">
      <c r="A20" s="41" t="s">
        <v>48</v>
      </c>
      <c r="B20" s="41" t="s">
        <v>40</v>
      </c>
      <c r="C20" s="41">
        <v>33.215803356524098</v>
      </c>
      <c r="D20" s="41">
        <f t="shared" ref="D20" si="28">AVERAGE(C20:C21)</f>
        <v>33.309929510036348</v>
      </c>
      <c r="E20" s="41">
        <f t="shared" ref="E20:E23" si="29">STDEV(C20:C21)</f>
        <v>0.13311448287103489</v>
      </c>
      <c r="F20" s="53">
        <f t="shared" ref="F20" si="30">D20-D80</f>
        <v>5.4531453513319477</v>
      </c>
      <c r="G20" s="53">
        <f t="shared" ref="G20" si="31">F20-$F$22</f>
        <v>3.707497367203743</v>
      </c>
      <c r="H20" s="53">
        <f t="shared" ref="H20" si="32">POWER(2,-G20)</f>
        <v>7.6547688980261402E-2</v>
      </c>
      <c r="I20" s="53">
        <f>H20/H16</f>
        <v>1.4989920494540507</v>
      </c>
      <c r="J20" s="53">
        <f>H20/H18</f>
        <v>4.4826200804139784</v>
      </c>
      <c r="K20" s="41" t="s">
        <v>7</v>
      </c>
    </row>
    <row r="21" spans="1:11" x14ac:dyDescent="0.2">
      <c r="A21" s="41" t="s">
        <v>48</v>
      </c>
      <c r="B21" s="41" t="s">
        <v>40</v>
      </c>
      <c r="C21" s="41">
        <v>33.404055663548597</v>
      </c>
    </row>
    <row r="22" spans="1:11" x14ac:dyDescent="0.2">
      <c r="A22" s="41" t="s">
        <v>48</v>
      </c>
      <c r="B22" s="41" t="s">
        <v>17</v>
      </c>
      <c r="C22" s="41">
        <v>28.0160330681034</v>
      </c>
      <c r="D22" s="41">
        <f t="shared" ref="D22" si="33">AVERAGE(C22:C23)</f>
        <v>27.945915317620752</v>
      </c>
      <c r="E22" s="41">
        <f t="shared" ref="E22:E23" si="34">STDEV(C22:C23)</f>
        <v>9.9161473695656283E-2</v>
      </c>
      <c r="F22" s="53">
        <f t="shared" ref="F22" si="35">D22-D82</f>
        <v>1.7456479841282047</v>
      </c>
    </row>
    <row r="23" spans="1:11" x14ac:dyDescent="0.2">
      <c r="A23" s="41" t="s">
        <v>48</v>
      </c>
      <c r="B23" s="41" t="s">
        <v>17</v>
      </c>
      <c r="C23" s="41">
        <v>27.8757975671381</v>
      </c>
    </row>
    <row r="24" spans="1:11" x14ac:dyDescent="0.2">
      <c r="A24" s="41" t="s">
        <v>48</v>
      </c>
      <c r="B24" s="41" t="s">
        <v>18</v>
      </c>
    </row>
    <row r="25" spans="1:11" x14ac:dyDescent="0.2">
      <c r="A25" s="41" t="s">
        <v>48</v>
      </c>
      <c r="B25" s="41" t="s">
        <v>18</v>
      </c>
    </row>
    <row r="26" spans="1:11" x14ac:dyDescent="0.2">
      <c r="A26" s="41" t="s">
        <v>49</v>
      </c>
      <c r="B26" s="41" t="s">
        <v>37</v>
      </c>
      <c r="C26" s="41">
        <v>31.6022987417536</v>
      </c>
      <c r="D26" s="41">
        <f>AVERAGE(C26:C27)</f>
        <v>31.701356423281602</v>
      </c>
      <c r="E26" s="41">
        <f>STDEV(C26:C27)</f>
        <v>0.14008871667413303</v>
      </c>
      <c r="F26" s="53">
        <f>D26-D74</f>
        <v>4.4206495216715993</v>
      </c>
      <c r="G26" s="53">
        <f>F26-$F$34</f>
        <v>9.0277795349883476</v>
      </c>
      <c r="H26" s="53">
        <f>POWER(2,-G26)</f>
        <v>1.9158767439284166E-3</v>
      </c>
      <c r="K26" s="41" t="s">
        <v>4</v>
      </c>
    </row>
    <row r="27" spans="1:11" x14ac:dyDescent="0.2">
      <c r="A27" s="41" t="s">
        <v>49</v>
      </c>
      <c r="B27" s="41" t="s">
        <v>37</v>
      </c>
      <c r="C27" s="41">
        <v>31.800414104809601</v>
      </c>
    </row>
    <row r="28" spans="1:11" x14ac:dyDescent="0.2">
      <c r="A28" s="41" t="s">
        <v>49</v>
      </c>
      <c r="B28" s="41" t="s">
        <v>38</v>
      </c>
      <c r="C28" s="41">
        <v>32.594497646114199</v>
      </c>
      <c r="D28" s="41">
        <f t="shared" ref="D28" si="36">AVERAGE(C28:C29)</f>
        <v>32.817339170882903</v>
      </c>
      <c r="E28" s="41">
        <f t="shared" ref="E28:E35" si="37">STDEV(C28:C29)</f>
        <v>0.315145506587796</v>
      </c>
      <c r="F28" s="53">
        <f t="shared" ref="F28" si="38">D28-D76</f>
        <v>5.1687249963961044</v>
      </c>
      <c r="G28" s="53">
        <f t="shared" ref="G28" si="39">F28-$F$34</f>
        <v>9.7758550097128527</v>
      </c>
      <c r="H28" s="53">
        <f t="shared" ref="H28" si="40">POWER(2,-G28)</f>
        <v>1.140707793728356E-3</v>
      </c>
      <c r="J28" s="53">
        <f>H28/H26</f>
        <v>0.59539727560416411</v>
      </c>
      <c r="K28" s="41" t="s">
        <v>5</v>
      </c>
    </row>
    <row r="29" spans="1:11" x14ac:dyDescent="0.2">
      <c r="A29" s="41" t="s">
        <v>49</v>
      </c>
      <c r="B29" s="41" t="s">
        <v>38</v>
      </c>
      <c r="C29" s="41">
        <v>33.0401806956516</v>
      </c>
    </row>
    <row r="30" spans="1:11" x14ac:dyDescent="0.2">
      <c r="A30" s="41" t="s">
        <v>49</v>
      </c>
      <c r="B30" s="41" t="s">
        <v>39</v>
      </c>
      <c r="C30" s="41">
        <v>33.257212804910601</v>
      </c>
      <c r="D30" s="41">
        <f t="shared" ref="D30" si="41">AVERAGE(C30:C31)</f>
        <v>33.446768641900547</v>
      </c>
      <c r="E30" s="41">
        <f t="shared" ref="E30:E35" si="42">STDEV(C30:C31)</f>
        <v>0.26807243549817045</v>
      </c>
      <c r="F30" s="53">
        <f t="shared" ref="F30" si="43">D30-D78</f>
        <v>6.231399805448298</v>
      </c>
      <c r="G30" s="53">
        <f t="shared" ref="G30" si="44">F30-$F$34</f>
        <v>10.838529818765046</v>
      </c>
      <c r="H30" s="53">
        <f t="shared" ref="H30" si="45">POWER(2,-G30)</f>
        <v>5.4610658792488486E-4</v>
      </c>
      <c r="I30" s="53">
        <f>H30/H26</f>
        <v>0.28504265196367412</v>
      </c>
      <c r="K30" s="41" t="s">
        <v>6</v>
      </c>
    </row>
    <row r="31" spans="1:11" x14ac:dyDescent="0.2">
      <c r="A31" s="41" t="s">
        <v>49</v>
      </c>
      <c r="B31" s="41" t="s">
        <v>39</v>
      </c>
      <c r="C31" s="41">
        <v>33.636324478890501</v>
      </c>
    </row>
    <row r="32" spans="1:11" x14ac:dyDescent="0.2">
      <c r="A32" s="41" t="s">
        <v>49</v>
      </c>
      <c r="B32" s="41" t="s">
        <v>40</v>
      </c>
      <c r="C32" s="41">
        <v>32.273361781261798</v>
      </c>
      <c r="D32" s="41">
        <f t="shared" ref="D32" si="46">AVERAGE(C32:C33)</f>
        <v>32.290441895869904</v>
      </c>
      <c r="E32" s="41">
        <f t="shared" ref="E32:E35" si="47">STDEV(C32:C33)</f>
        <v>2.4154929725665443E-2</v>
      </c>
      <c r="F32" s="53">
        <f t="shared" ref="F32" si="48">D32-D80</f>
        <v>4.4336577371655039</v>
      </c>
      <c r="G32" s="53">
        <f t="shared" ref="G32" si="49">F32-$F$34</f>
        <v>9.0407877504822522</v>
      </c>
      <c r="H32" s="53">
        <f t="shared" ref="H32" si="50">POWER(2,-G32)</f>
        <v>1.8986796806527901E-3</v>
      </c>
      <c r="I32" s="53">
        <f>H32/H28</f>
        <v>1.6644750663507213</v>
      </c>
      <c r="J32" s="53">
        <f>H32/H30</f>
        <v>3.4767565941064005</v>
      </c>
      <c r="K32" s="41" t="s">
        <v>7</v>
      </c>
    </row>
    <row r="33" spans="1:11" x14ac:dyDescent="0.2">
      <c r="A33" s="41" t="s">
        <v>49</v>
      </c>
      <c r="B33" s="41" t="s">
        <v>40</v>
      </c>
      <c r="C33" s="41">
        <v>32.307522010478003</v>
      </c>
    </row>
    <row r="34" spans="1:11" x14ac:dyDescent="0.2">
      <c r="A34" s="41" t="s">
        <v>49</v>
      </c>
      <c r="B34" s="41" t="s">
        <v>17</v>
      </c>
      <c r="C34" s="41">
        <v>21.570469952574999</v>
      </c>
      <c r="D34" s="41">
        <f t="shared" ref="D34" si="51">AVERAGE(C34:C35)</f>
        <v>21.593137320175799</v>
      </c>
      <c r="E34" s="41">
        <f t="shared" ref="E34:E35" si="52">STDEV(C34:C35)</f>
        <v>3.2056498684347554E-2</v>
      </c>
      <c r="F34" s="53">
        <f t="shared" ref="F34" si="53">D34-D82</f>
        <v>-4.6071300133167483</v>
      </c>
    </row>
    <row r="35" spans="1:11" x14ac:dyDescent="0.2">
      <c r="A35" s="41" t="s">
        <v>49</v>
      </c>
      <c r="B35" s="41" t="s">
        <v>17</v>
      </c>
      <c r="C35" s="41">
        <v>21.615804687776599</v>
      </c>
    </row>
    <row r="36" spans="1:11" x14ac:dyDescent="0.2">
      <c r="A36" s="41" t="s">
        <v>49</v>
      </c>
      <c r="B36" s="41" t="s">
        <v>18</v>
      </c>
    </row>
    <row r="37" spans="1:11" x14ac:dyDescent="0.2">
      <c r="A37" s="41" t="s">
        <v>49</v>
      </c>
      <c r="B37" s="41" t="s">
        <v>18</v>
      </c>
    </row>
    <row r="38" spans="1:11" x14ac:dyDescent="0.2">
      <c r="A38" s="41" t="s">
        <v>50</v>
      </c>
      <c r="B38" s="41" t="s">
        <v>37</v>
      </c>
      <c r="C38" s="41">
        <v>31.9667357889908</v>
      </c>
      <c r="D38" s="41">
        <f>AVERAGE(C38:C39)</f>
        <v>31.990390473717298</v>
      </c>
      <c r="E38" s="41">
        <f>STDEV(C38:C39)</f>
        <v>3.3452775953876017E-2</v>
      </c>
      <c r="F38" s="53">
        <f>D38-D74</f>
        <v>4.7096835721072949</v>
      </c>
      <c r="G38" s="53">
        <f>F38-$F$46</f>
        <v>5.2390486096642945</v>
      </c>
      <c r="H38" s="53">
        <f>POWER(2,-G38)</f>
        <v>2.6478246428221955E-2</v>
      </c>
      <c r="K38" s="41" t="s">
        <v>4</v>
      </c>
    </row>
    <row r="39" spans="1:11" x14ac:dyDescent="0.2">
      <c r="A39" s="41" t="s">
        <v>50</v>
      </c>
      <c r="B39" s="41" t="s">
        <v>37</v>
      </c>
      <c r="C39" s="41">
        <v>32.0140451584438</v>
      </c>
    </row>
    <row r="40" spans="1:11" x14ac:dyDescent="0.2">
      <c r="A40" s="41" t="s">
        <v>50</v>
      </c>
      <c r="B40" s="41" t="s">
        <v>38</v>
      </c>
      <c r="C40" s="41">
        <v>33.874084907488701</v>
      </c>
      <c r="D40" s="41">
        <f t="shared" ref="D40" si="54">AVERAGE(C40:C41)</f>
        <v>33.903899686306751</v>
      </c>
      <c r="E40" s="41">
        <f t="shared" ref="E40:E47" si="55">STDEV(C40:C41)</f>
        <v>4.2164464563640466E-2</v>
      </c>
      <c r="F40" s="53">
        <f t="shared" ref="F40" si="56">D40-D76</f>
        <v>6.2552855118199524</v>
      </c>
      <c r="G40" s="53">
        <f t="shared" ref="G40" si="57">F40-$F$46</f>
        <v>6.784650549376952</v>
      </c>
      <c r="H40" s="53">
        <f t="shared" ref="H40" si="58">POWER(2,-G40)</f>
        <v>9.0701960544315539E-3</v>
      </c>
      <c r="J40" s="53">
        <f>H40/H38</f>
        <v>0.34255274717754897</v>
      </c>
      <c r="K40" s="41" t="s">
        <v>5</v>
      </c>
    </row>
    <row r="41" spans="1:11" x14ac:dyDescent="0.2">
      <c r="A41" s="41" t="s">
        <v>50</v>
      </c>
      <c r="B41" s="41" t="s">
        <v>38</v>
      </c>
      <c r="C41" s="41">
        <v>33.933714465124801</v>
      </c>
    </row>
    <row r="42" spans="1:11" x14ac:dyDescent="0.2">
      <c r="A42" s="41" t="s">
        <v>50</v>
      </c>
      <c r="B42" s="41" t="s">
        <v>39</v>
      </c>
      <c r="C42" s="41">
        <v>32.596975712733403</v>
      </c>
      <c r="D42" s="41">
        <f t="shared" ref="D42" si="59">AVERAGE(C42:C43)</f>
        <v>32.499787288524047</v>
      </c>
      <c r="E42" s="41">
        <f t="shared" ref="E42:E47" si="60">STDEV(C42:C43)</f>
        <v>0.13744518762253671</v>
      </c>
      <c r="F42" s="53">
        <f t="shared" ref="F42" si="61">D42-D78</f>
        <v>5.2844184520717974</v>
      </c>
      <c r="G42" s="53">
        <f t="shared" ref="G42" si="62">F42-$F$46</f>
        <v>5.813783489628797</v>
      </c>
      <c r="H42" s="53">
        <f t="shared" ref="H42" si="63">POWER(2,-G42)</f>
        <v>1.7777749455353559E-2</v>
      </c>
      <c r="I42" s="53">
        <f>H42/H38</f>
        <v>0.67140962312387376</v>
      </c>
      <c r="K42" s="41" t="s">
        <v>6</v>
      </c>
    </row>
    <row r="43" spans="1:11" x14ac:dyDescent="0.2">
      <c r="A43" s="41" t="s">
        <v>50</v>
      </c>
      <c r="B43" s="41" t="s">
        <v>39</v>
      </c>
      <c r="C43" s="41">
        <v>32.402598864314697</v>
      </c>
    </row>
    <row r="44" spans="1:11" x14ac:dyDescent="0.2">
      <c r="A44" s="41" t="s">
        <v>50</v>
      </c>
      <c r="B44" s="41" t="s">
        <v>40</v>
      </c>
      <c r="C44" s="41">
        <v>33.589546413683898</v>
      </c>
      <c r="D44" s="41">
        <f t="shared" ref="D44" si="64">AVERAGE(C44:C45)</f>
        <v>33.398179062844804</v>
      </c>
      <c r="E44" s="41">
        <f t="shared" ref="E44:E47" si="65">STDEV(C44:C45)</f>
        <v>0.27063430295206248</v>
      </c>
      <c r="F44" s="53">
        <f t="shared" ref="F44" si="66">D44-D80</f>
        <v>5.5413949041404038</v>
      </c>
      <c r="G44" s="53">
        <f t="shared" ref="G44" si="67">F44-$F$46</f>
        <v>6.0707599416974034</v>
      </c>
      <c r="H44" s="53">
        <f t="shared" ref="H44" si="68">POWER(2,-G44)</f>
        <v>1.4877130105337498E-2</v>
      </c>
      <c r="I44" s="53">
        <f>H44/H40</f>
        <v>1.6402214479221502</v>
      </c>
      <c r="J44" s="53">
        <f>H44/H42</f>
        <v>0.83683990162531097</v>
      </c>
      <c r="K44" s="41" t="s">
        <v>7</v>
      </c>
    </row>
    <row r="45" spans="1:11" x14ac:dyDescent="0.2">
      <c r="A45" s="41" t="s">
        <v>50</v>
      </c>
      <c r="B45" s="41" t="s">
        <v>40</v>
      </c>
      <c r="C45" s="41">
        <v>33.206811712005702</v>
      </c>
    </row>
    <row r="46" spans="1:11" x14ac:dyDescent="0.2">
      <c r="A46" s="41" t="s">
        <v>50</v>
      </c>
      <c r="B46" s="41" t="s">
        <v>17</v>
      </c>
      <c r="C46" s="41">
        <v>25.645600166961</v>
      </c>
      <c r="D46" s="41">
        <f t="shared" ref="D46" si="69">AVERAGE(C46:C47)</f>
        <v>25.670902295935548</v>
      </c>
      <c r="E46" s="41">
        <f t="shared" ref="E46:E47" si="70">STDEV(C46:C47)</f>
        <v>3.5782613952721982E-2</v>
      </c>
      <c r="F46" s="53">
        <f t="shared" ref="F46" si="71">D46-D82</f>
        <v>-0.5293650375569996</v>
      </c>
    </row>
    <row r="47" spans="1:11" x14ac:dyDescent="0.2">
      <c r="A47" s="41" t="s">
        <v>50</v>
      </c>
      <c r="B47" s="41" t="s">
        <v>17</v>
      </c>
      <c r="C47" s="41">
        <v>25.6962044249101</v>
      </c>
    </row>
    <row r="48" spans="1:11" x14ac:dyDescent="0.2">
      <c r="A48" s="41" t="s">
        <v>50</v>
      </c>
      <c r="B48" s="41" t="s">
        <v>18</v>
      </c>
    </row>
    <row r="49" spans="1:11" x14ac:dyDescent="0.2">
      <c r="A49" s="41" t="s">
        <v>50</v>
      </c>
      <c r="B49" s="41" t="s">
        <v>18</v>
      </c>
    </row>
    <row r="50" spans="1:11" x14ac:dyDescent="0.2">
      <c r="A50" s="41" t="s">
        <v>51</v>
      </c>
      <c r="B50" s="41" t="s">
        <v>37</v>
      </c>
      <c r="C50" s="41">
        <v>28.966674865303599</v>
      </c>
      <c r="D50" s="41">
        <f>AVERAGE(C50:C51)</f>
        <v>28.940246148400348</v>
      </c>
      <c r="E50" s="41">
        <f>STDEV(C50:C51)</f>
        <v>3.7375849880693639E-2</v>
      </c>
      <c r="F50" s="53">
        <f>D50-D74</f>
        <v>1.6595392467903451</v>
      </c>
      <c r="G50" s="53">
        <f>F50-$F$58</f>
        <v>6.8188277261093937</v>
      </c>
      <c r="H50" s="53">
        <f>POWER(2,-G50)</f>
        <v>8.8578499503332592E-3</v>
      </c>
      <c r="K50" s="41" t="s">
        <v>4</v>
      </c>
    </row>
    <row r="51" spans="1:11" x14ac:dyDescent="0.2">
      <c r="A51" s="41" t="s">
        <v>51</v>
      </c>
      <c r="B51" s="41" t="s">
        <v>37</v>
      </c>
      <c r="C51" s="41">
        <v>28.913817431497101</v>
      </c>
    </row>
    <row r="52" spans="1:11" x14ac:dyDescent="0.2">
      <c r="A52" s="41" t="s">
        <v>51</v>
      </c>
      <c r="B52" s="41" t="s">
        <v>38</v>
      </c>
      <c r="C52" s="41">
        <v>30.644838039474902</v>
      </c>
      <c r="D52" s="41">
        <f t="shared" ref="D52" si="72">AVERAGE(C52:C53)</f>
        <v>30.6432286082971</v>
      </c>
      <c r="E52" s="41">
        <f t="shared" ref="E52:E59" si="73">STDEV(C52:C53)</f>
        <v>2.2760793993525791E-3</v>
      </c>
      <c r="F52" s="53">
        <f t="shared" ref="F52" si="74">D52-D76</f>
        <v>2.9946144338103018</v>
      </c>
      <c r="G52" s="53">
        <f t="shared" ref="G52" si="75">F52-$F$58</f>
        <v>8.1539029131293503</v>
      </c>
      <c r="H52" s="53">
        <f t="shared" ref="H52" si="76">POWER(2,-G52)</f>
        <v>3.5109984797398151E-3</v>
      </c>
      <c r="J52" s="53">
        <f>H52/H50</f>
        <v>0.39637141060486364</v>
      </c>
      <c r="K52" s="41" t="s">
        <v>5</v>
      </c>
    </row>
    <row r="53" spans="1:11" x14ac:dyDescent="0.2">
      <c r="A53" s="41" t="s">
        <v>51</v>
      </c>
      <c r="B53" s="41" t="s">
        <v>38</v>
      </c>
      <c r="C53" s="41">
        <v>30.641619177119299</v>
      </c>
    </row>
    <row r="54" spans="1:11" x14ac:dyDescent="0.2">
      <c r="A54" s="41" t="s">
        <v>51</v>
      </c>
      <c r="B54" s="41" t="s">
        <v>39</v>
      </c>
      <c r="C54" s="41">
        <v>30.148351842752302</v>
      </c>
      <c r="D54" s="41">
        <f t="shared" ref="D54" si="77">AVERAGE(C54:C55)</f>
        <v>30.057676737477451</v>
      </c>
      <c r="E54" s="41">
        <f t="shared" ref="E54:E59" si="78">STDEV(C54:C55)</f>
        <v>0.12823396364930262</v>
      </c>
      <c r="F54" s="53">
        <f t="shared" ref="F54" si="79">D54-D78</f>
        <v>2.842307901025201</v>
      </c>
      <c r="G54" s="53">
        <f t="shared" ref="G54" si="80">F54-$F$58</f>
        <v>8.0015963803442496</v>
      </c>
      <c r="H54" s="53">
        <f t="shared" ref="H54" si="81">POWER(2,-G54)</f>
        <v>3.9019300212500985E-3</v>
      </c>
      <c r="I54" s="53">
        <f>H54/H50</f>
        <v>0.44050531936401743</v>
      </c>
      <c r="K54" s="41" t="s">
        <v>6</v>
      </c>
    </row>
    <row r="55" spans="1:11" x14ac:dyDescent="0.2">
      <c r="A55" s="41" t="s">
        <v>51</v>
      </c>
      <c r="B55" s="41" t="s">
        <v>39</v>
      </c>
      <c r="C55" s="41">
        <v>29.967001632202599</v>
      </c>
    </row>
    <row r="56" spans="1:11" x14ac:dyDescent="0.2">
      <c r="A56" s="41" t="s">
        <v>51</v>
      </c>
      <c r="B56" s="41" t="s">
        <v>40</v>
      </c>
      <c r="C56" s="41">
        <v>29.276495819714199</v>
      </c>
      <c r="D56" s="41">
        <f t="shared" ref="D56" si="82">AVERAGE(C56:C57)</f>
        <v>29.325858042800149</v>
      </c>
      <c r="E56" s="41">
        <f t="shared" ref="E56:E59" si="83">STDEV(C56:C57)</f>
        <v>6.9808725357036874E-2</v>
      </c>
      <c r="F56" s="53">
        <f t="shared" ref="F56" si="84">D56-D80</f>
        <v>1.4690738840957493</v>
      </c>
      <c r="G56" s="53">
        <f t="shared" ref="G56" si="85">F56-$F$58</f>
        <v>6.6283623634147979</v>
      </c>
      <c r="H56" s="53">
        <f t="shared" ref="H56" si="86">POWER(2,-G56)</f>
        <v>1.0107973775086449E-2</v>
      </c>
      <c r="I56" s="53">
        <f>H56/H52</f>
        <v>2.8789456427892008</v>
      </c>
      <c r="J56" s="53">
        <f>H56/H54</f>
        <v>2.5905061649076067</v>
      </c>
      <c r="K56" s="41" t="s">
        <v>7</v>
      </c>
    </row>
    <row r="57" spans="1:11" x14ac:dyDescent="0.2">
      <c r="A57" s="41" t="s">
        <v>51</v>
      </c>
      <c r="B57" s="41" t="s">
        <v>40</v>
      </c>
      <c r="C57" s="41">
        <v>29.375220265886099</v>
      </c>
    </row>
    <row r="58" spans="1:11" x14ac:dyDescent="0.2">
      <c r="A58" s="41" t="s">
        <v>51</v>
      </c>
      <c r="B58" s="41" t="s">
        <v>17</v>
      </c>
      <c r="C58" s="41">
        <v>21.062532585340499</v>
      </c>
      <c r="D58" s="41">
        <f t="shared" ref="D58" si="87">AVERAGE(C58:C59)</f>
        <v>21.040978854173499</v>
      </c>
      <c r="E58" s="41">
        <f t="shared" ref="E58:E59" si="88">STDEV(C58:C59)</f>
        <v>3.0481578936114747E-2</v>
      </c>
      <c r="F58" s="53">
        <f t="shared" ref="F58" si="89">D58-D82</f>
        <v>-5.1592884793190485</v>
      </c>
    </row>
    <row r="59" spans="1:11" x14ac:dyDescent="0.2">
      <c r="A59" s="41" t="s">
        <v>51</v>
      </c>
      <c r="B59" s="41" t="s">
        <v>17</v>
      </c>
      <c r="C59" s="41">
        <v>21.019425123006499</v>
      </c>
    </row>
    <row r="60" spans="1:11" x14ac:dyDescent="0.2">
      <c r="A60" s="41" t="s">
        <v>51</v>
      </c>
      <c r="B60" s="41" t="s">
        <v>18</v>
      </c>
    </row>
    <row r="61" spans="1:11" x14ac:dyDescent="0.2">
      <c r="A61" s="41" t="s">
        <v>51</v>
      </c>
      <c r="B61" s="41" t="s">
        <v>18</v>
      </c>
    </row>
    <row r="62" spans="1:11" x14ac:dyDescent="0.2">
      <c r="A62" s="41" t="s">
        <v>52</v>
      </c>
      <c r="B62" s="41" t="s">
        <v>37</v>
      </c>
      <c r="C62" s="41">
        <v>31.577945620202399</v>
      </c>
      <c r="D62" s="41">
        <f>AVERAGE(C62:C63)</f>
        <v>31.62202582864095</v>
      </c>
      <c r="E62" s="41">
        <f>STDEV(C62:C63)</f>
        <v>6.2338828606031751E-2</v>
      </c>
      <c r="F62" s="53">
        <f>D62-D74</f>
        <v>4.3413189270309473</v>
      </c>
      <c r="G62" s="53">
        <f>F62-$F$70</f>
        <v>6.0010540517090476</v>
      </c>
      <c r="H62" s="53">
        <f>POWER(2,-G62)</f>
        <v>1.5613588341599649E-2</v>
      </c>
      <c r="K62" s="41" t="s">
        <v>4</v>
      </c>
    </row>
    <row r="63" spans="1:11" x14ac:dyDescent="0.2">
      <c r="A63" s="41" t="s">
        <v>52</v>
      </c>
      <c r="B63" s="41" t="s">
        <v>37</v>
      </c>
      <c r="C63" s="41">
        <v>31.666106037079501</v>
      </c>
    </row>
    <row r="64" spans="1:11" x14ac:dyDescent="0.2">
      <c r="A64" s="41" t="s">
        <v>52</v>
      </c>
      <c r="B64" s="41" t="s">
        <v>38</v>
      </c>
      <c r="C64" s="41">
        <v>32.728845556386503</v>
      </c>
      <c r="D64" s="41">
        <f t="shared" ref="D64" si="90">AVERAGE(C64:C65)</f>
        <v>32.660252586885704</v>
      </c>
      <c r="E64" s="41">
        <f t="shared" ref="E64:E71" si="91">STDEV(C64:C65)</f>
        <v>9.7005107751478359E-2</v>
      </c>
      <c r="F64" s="53">
        <f t="shared" ref="F64" si="92">D64-D76</f>
        <v>5.0116384123989057</v>
      </c>
      <c r="G64" s="53">
        <f t="shared" ref="G64" si="93">F64-$F$70</f>
        <v>6.671373537077006</v>
      </c>
      <c r="H64" s="53">
        <f t="shared" ref="H64" si="94">POWER(2,-G64)</f>
        <v>9.8110717786543435E-3</v>
      </c>
      <c r="J64" s="53">
        <f>H64/H62</f>
        <v>0.62836751962484338</v>
      </c>
      <c r="K64" s="41" t="s">
        <v>5</v>
      </c>
    </row>
    <row r="65" spans="1:11" x14ac:dyDescent="0.2">
      <c r="A65" s="41" t="s">
        <v>52</v>
      </c>
      <c r="B65" s="41" t="s">
        <v>38</v>
      </c>
      <c r="C65" s="41">
        <v>32.591659617384899</v>
      </c>
    </row>
    <row r="66" spans="1:11" x14ac:dyDescent="0.2">
      <c r="A66" s="41" t="s">
        <v>52</v>
      </c>
      <c r="B66" s="41" t="s">
        <v>39</v>
      </c>
      <c r="C66" s="41">
        <v>32.945253185300302</v>
      </c>
      <c r="D66" s="41">
        <f t="shared" ref="D66" si="95">AVERAGE(C66:C67)</f>
        <v>32.964007018611952</v>
      </c>
      <c r="E66" s="41">
        <f t="shared" ref="E66:E71" si="96">STDEV(C66:C67)</f>
        <v>2.6521925415818718E-2</v>
      </c>
      <c r="F66" s="53">
        <f t="shared" ref="F66" si="97">D66-D78</f>
        <v>5.7486381821597021</v>
      </c>
      <c r="G66" s="53">
        <f t="shared" ref="G66" si="98">F66-$F$70</f>
        <v>7.4083733068378024</v>
      </c>
      <c r="H66" s="53">
        <f t="shared" ref="H66" si="99">POWER(2,-G66)</f>
        <v>5.8865036218223553E-3</v>
      </c>
      <c r="I66" s="53">
        <f>H66/H62</f>
        <v>0.3770115807484693</v>
      </c>
      <c r="K66" s="41" t="s">
        <v>6</v>
      </c>
    </row>
    <row r="67" spans="1:11" x14ac:dyDescent="0.2">
      <c r="A67" s="41" t="s">
        <v>52</v>
      </c>
      <c r="B67" s="41" t="s">
        <v>39</v>
      </c>
      <c r="C67" s="41">
        <v>32.982760851923601</v>
      </c>
    </row>
    <row r="68" spans="1:11" x14ac:dyDescent="0.2">
      <c r="A68" s="41" t="s">
        <v>52</v>
      </c>
      <c r="B68" s="41" t="s">
        <v>40</v>
      </c>
      <c r="C68" s="41">
        <v>32.102588330751999</v>
      </c>
      <c r="D68" s="41">
        <f t="shared" ref="D68" si="100">AVERAGE(C68:C69)</f>
        <v>32.062119115503094</v>
      </c>
      <c r="E68" s="41">
        <f t="shared" ref="E68:E71" si="101">STDEV(C68:C69)</f>
        <v>5.7232113063592195E-2</v>
      </c>
      <c r="F68" s="53">
        <f t="shared" ref="F68" si="102">D68-D80</f>
        <v>4.2053349567986942</v>
      </c>
      <c r="G68" s="53">
        <f t="shared" ref="G68" si="103">F68-$F$70</f>
        <v>5.8650700814767944</v>
      </c>
      <c r="H68" s="53">
        <f t="shared" ref="H68" si="104">POWER(2,-G68)</f>
        <v>1.7156866769870657E-2</v>
      </c>
      <c r="I68" s="53">
        <f>H68/H64</f>
        <v>1.7487250279014714</v>
      </c>
      <c r="J68" s="53">
        <f>H68/H66</f>
        <v>2.9146107557408079</v>
      </c>
      <c r="K68" s="41" t="s">
        <v>7</v>
      </c>
    </row>
    <row r="69" spans="1:11" x14ac:dyDescent="0.2">
      <c r="A69" s="41" t="s">
        <v>52</v>
      </c>
      <c r="B69" s="41" t="s">
        <v>40</v>
      </c>
      <c r="C69" s="41">
        <v>32.021649900254197</v>
      </c>
    </row>
    <row r="70" spans="1:11" x14ac:dyDescent="0.2">
      <c r="A70" s="41" t="s">
        <v>52</v>
      </c>
      <c r="B70" s="41" t="s">
        <v>17</v>
      </c>
      <c r="C70" s="41">
        <v>24.5873614862249</v>
      </c>
      <c r="D70" s="41">
        <f t="shared" ref="D70" si="105">AVERAGE(C70:C71)</f>
        <v>24.540532208814447</v>
      </c>
      <c r="E70" s="41">
        <f t="shared" ref="E70:E71" si="106">STDEV(C70:C71)</f>
        <v>6.6226599229991592E-2</v>
      </c>
      <c r="F70" s="53">
        <f t="shared" ref="F70" si="107">D70-D82</f>
        <v>-1.6597351246781002</v>
      </c>
    </row>
    <row r="71" spans="1:11" x14ac:dyDescent="0.2">
      <c r="A71" s="41" t="s">
        <v>52</v>
      </c>
      <c r="B71" s="41" t="s">
        <v>17</v>
      </c>
      <c r="C71" s="41">
        <v>24.493702931403998</v>
      </c>
    </row>
    <row r="72" spans="1:11" x14ac:dyDescent="0.2">
      <c r="A72" s="41" t="s">
        <v>52</v>
      </c>
      <c r="B72" s="41" t="s">
        <v>18</v>
      </c>
    </row>
    <row r="73" spans="1:11" x14ac:dyDescent="0.2">
      <c r="A73" s="41" t="s">
        <v>52</v>
      </c>
      <c r="B73" s="41" t="s">
        <v>18</v>
      </c>
    </row>
    <row r="74" spans="1:11" x14ac:dyDescent="0.2">
      <c r="A74" s="41" t="s">
        <v>54</v>
      </c>
      <c r="B74" s="41" t="s">
        <v>37</v>
      </c>
      <c r="C74" s="41">
        <v>27.321142850073301</v>
      </c>
      <c r="D74" s="41">
        <f>AVERAGE(C74:C75)</f>
        <v>27.280706901610003</v>
      </c>
      <c r="E74" s="41">
        <f>STDEV(C74:C75)</f>
        <v>5.7185066724217602E-2</v>
      </c>
      <c r="F74" s="53" t="s">
        <v>55</v>
      </c>
      <c r="G74" s="53" t="s">
        <v>56</v>
      </c>
    </row>
    <row r="75" spans="1:11" x14ac:dyDescent="0.2">
      <c r="A75" s="41" t="s">
        <v>54</v>
      </c>
      <c r="B75" s="41" t="s">
        <v>37</v>
      </c>
      <c r="C75" s="41">
        <v>27.240270953146702</v>
      </c>
      <c r="F75" s="53">
        <f>AVERAGE(C74:C81)</f>
        <v>27.500368517813364</v>
      </c>
      <c r="G75" s="53">
        <f>STDEV(C74:C81)</f>
        <v>0.28618508476828802</v>
      </c>
    </row>
    <row r="76" spans="1:11" x14ac:dyDescent="0.2">
      <c r="A76" s="41" t="s">
        <v>54</v>
      </c>
      <c r="B76" s="41" t="s">
        <v>38</v>
      </c>
      <c r="C76" s="41">
        <v>27.716252524635799</v>
      </c>
      <c r="D76" s="41">
        <f t="shared" ref="D76" si="108">AVERAGE(C76:C77)</f>
        <v>27.648614174486799</v>
      </c>
      <c r="E76" s="41">
        <f t="shared" ref="E76:E83" si="109">STDEV(C76:C77)</f>
        <v>9.5655072117256199E-2</v>
      </c>
    </row>
    <row r="77" spans="1:11" x14ac:dyDescent="0.2">
      <c r="A77" s="41" t="s">
        <v>54</v>
      </c>
      <c r="B77" s="41" t="s">
        <v>38</v>
      </c>
      <c r="C77" s="41">
        <v>27.580975824337798</v>
      </c>
    </row>
    <row r="78" spans="1:11" x14ac:dyDescent="0.2">
      <c r="A78" s="41" t="s">
        <v>54</v>
      </c>
      <c r="B78" s="41" t="s">
        <v>39</v>
      </c>
      <c r="C78" s="41">
        <v>27.1789370386931</v>
      </c>
      <c r="D78" s="41">
        <f t="shared" ref="D78" si="110">AVERAGE(C78:C79)</f>
        <v>27.215368836452249</v>
      </c>
      <c r="E78" s="41">
        <f t="shared" ref="E78:E83" si="111">STDEV(C78:C79)</f>
        <v>5.1522342492623281E-2</v>
      </c>
    </row>
    <row r="79" spans="1:11" x14ac:dyDescent="0.2">
      <c r="A79" s="41" t="s">
        <v>54</v>
      </c>
      <c r="B79" s="41" t="s">
        <v>39</v>
      </c>
      <c r="C79" s="41">
        <v>27.251800634211399</v>
      </c>
    </row>
    <row r="80" spans="1:11" x14ac:dyDescent="0.2">
      <c r="A80" s="41" t="s">
        <v>54</v>
      </c>
      <c r="B80" s="41" t="s">
        <v>40</v>
      </c>
      <c r="C80" s="41">
        <v>27.831595995350799</v>
      </c>
      <c r="D80" s="41">
        <f t="shared" ref="D80" si="112">AVERAGE(C80:C81)</f>
        <v>27.8567841587044</v>
      </c>
      <c r="E80" s="41">
        <f t="shared" ref="E80:E83" si="113">STDEV(C80:C81)</f>
        <v>3.5621442225931312E-2</v>
      </c>
    </row>
    <row r="81" spans="1:5" x14ac:dyDescent="0.2">
      <c r="A81" s="41" t="s">
        <v>54</v>
      </c>
      <c r="B81" s="41" t="s">
        <v>40</v>
      </c>
      <c r="C81" s="41">
        <v>27.881972322058001</v>
      </c>
    </row>
    <row r="82" spans="1:5" x14ac:dyDescent="0.2">
      <c r="A82" s="41" t="s">
        <v>54</v>
      </c>
      <c r="B82" s="41" t="s">
        <v>17</v>
      </c>
      <c r="C82" s="41">
        <v>26.1846964530279</v>
      </c>
      <c r="D82" s="41">
        <f t="shared" ref="D82" si="114">AVERAGE(C82:C83)</f>
        <v>26.200267333492548</v>
      </c>
      <c r="E82" s="41">
        <f t="shared" ref="E82:E83" si="115">STDEV(C82:C83)</f>
        <v>2.2020550331196969E-2</v>
      </c>
    </row>
    <row r="83" spans="1:5" x14ac:dyDescent="0.2">
      <c r="A83" s="41" t="s">
        <v>54</v>
      </c>
      <c r="B83" s="41" t="s">
        <v>17</v>
      </c>
      <c r="C83" s="41">
        <v>26.215838213957198</v>
      </c>
    </row>
    <row r="84" spans="1:5" x14ac:dyDescent="0.2">
      <c r="A84" s="41" t="s">
        <v>54</v>
      </c>
      <c r="B84" s="41" t="s">
        <v>18</v>
      </c>
    </row>
    <row r="85" spans="1:5" x14ac:dyDescent="0.2">
      <c r="A85" s="41" t="s">
        <v>54</v>
      </c>
      <c r="B85" s="4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A769E-BA75-1A4C-8E42-3FD4950DBF23}">
  <dimension ref="A1:J30"/>
  <sheetViews>
    <sheetView tabSelected="1" workbookViewId="0">
      <selection activeCell="E41" sqref="E41"/>
    </sheetView>
  </sheetViews>
  <sheetFormatPr baseColWidth="10" defaultRowHeight="15" x14ac:dyDescent="0.2"/>
  <cols>
    <col min="1" max="3" width="10.83203125" style="41"/>
    <col min="4" max="6" width="10.83203125" style="53"/>
    <col min="8" max="9" width="10.83203125" style="41"/>
    <col min="10" max="10" width="10.83203125" style="53"/>
    <col min="11" max="16384" width="10.83203125" style="41"/>
  </cols>
  <sheetData>
    <row r="1" spans="1:10" s="42" customFormat="1" ht="61" thickBot="1" x14ac:dyDescent="0.25">
      <c r="A1" s="60" t="s">
        <v>45</v>
      </c>
      <c r="B1" s="60" t="s">
        <v>0</v>
      </c>
      <c r="C1" s="60" t="s">
        <v>61</v>
      </c>
      <c r="D1" s="61" t="s">
        <v>66</v>
      </c>
      <c r="E1" s="61" t="s">
        <v>67</v>
      </c>
      <c r="F1" s="61" t="s">
        <v>68</v>
      </c>
      <c r="G1" s="62" t="s">
        <v>63</v>
      </c>
      <c r="H1" s="62" t="s">
        <v>64</v>
      </c>
      <c r="I1" s="62" t="s">
        <v>65</v>
      </c>
      <c r="J1" s="64" t="s">
        <v>69</v>
      </c>
    </row>
    <row r="2" spans="1:10" ht="14" x14ac:dyDescent="0.2">
      <c r="A2" s="57" t="s">
        <v>47</v>
      </c>
      <c r="B2" s="57" t="s">
        <v>37</v>
      </c>
      <c r="C2" s="57" t="s">
        <v>4</v>
      </c>
      <c r="D2" s="58">
        <v>4.6308133845173973</v>
      </c>
      <c r="E2" s="58"/>
      <c r="F2" s="58"/>
      <c r="G2" s="59">
        <v>3.2915113922237955E-2</v>
      </c>
      <c r="H2" s="59"/>
      <c r="I2" s="59"/>
      <c r="J2" s="65"/>
    </row>
    <row r="3" spans="1:10" ht="14" x14ac:dyDescent="0.2">
      <c r="A3" s="54" t="s">
        <v>47</v>
      </c>
      <c r="B3" s="54" t="s">
        <v>38</v>
      </c>
      <c r="C3" s="54" t="s">
        <v>5</v>
      </c>
      <c r="D3" s="55">
        <v>7.9653526076714511</v>
      </c>
      <c r="E3" s="55"/>
      <c r="F3" s="55">
        <v>1.7200763551178093</v>
      </c>
      <c r="G3" s="56">
        <v>9.4451508593314318E-3</v>
      </c>
      <c r="H3" s="56"/>
      <c r="I3" s="56">
        <v>0.28695482815722972</v>
      </c>
      <c r="J3" s="65">
        <f>1/I3</f>
        <v>3.4848690521146239</v>
      </c>
    </row>
    <row r="4" spans="1:10" ht="14" x14ac:dyDescent="0.2">
      <c r="A4" s="54" t="s">
        <v>47</v>
      </c>
      <c r="B4" s="54" t="s">
        <v>39</v>
      </c>
      <c r="C4" s="54" t="s">
        <v>6</v>
      </c>
      <c r="D4" s="55">
        <v>6.6900156539874942</v>
      </c>
      <c r="E4" s="55">
        <v>1.4446739910433031</v>
      </c>
      <c r="F4" s="55"/>
      <c r="G4" s="56">
        <v>1.3218758617895406E-2</v>
      </c>
      <c r="H4" s="56">
        <v>0.40160148462875622</v>
      </c>
      <c r="I4" s="56"/>
      <c r="J4" s="65"/>
    </row>
    <row r="5" spans="1:10" ht="14" x14ac:dyDescent="0.2">
      <c r="A5" s="54" t="s">
        <v>47</v>
      </c>
      <c r="B5" s="54" t="s">
        <v>40</v>
      </c>
      <c r="C5" s="54" t="s">
        <v>7</v>
      </c>
      <c r="D5" s="55">
        <v>8.0006888947706241</v>
      </c>
      <c r="E5" s="55">
        <v>1.004436248944603</v>
      </c>
      <c r="F5" s="55">
        <v>1.1959148242055189</v>
      </c>
      <c r="G5" s="56">
        <v>1.3625913115682835E-2</v>
      </c>
      <c r="H5" s="56">
        <v>1.4426358370148187</v>
      </c>
      <c r="I5" s="56">
        <v>1.030801265803903</v>
      </c>
      <c r="J5" s="65">
        <f>1/I5</f>
        <v>0.97011910362771858</v>
      </c>
    </row>
    <row r="6" spans="1:10" ht="14" x14ac:dyDescent="0.2">
      <c r="G6" s="63"/>
      <c r="H6" s="63"/>
      <c r="I6" s="63"/>
    </row>
    <row r="7" spans="1:10" ht="14" x14ac:dyDescent="0.2">
      <c r="A7" s="54" t="s">
        <v>48</v>
      </c>
      <c r="B7" s="54" t="s">
        <v>37</v>
      </c>
      <c r="C7" s="54" t="s">
        <v>4</v>
      </c>
      <c r="D7" s="55">
        <v>6.8618622267595653</v>
      </c>
      <c r="E7" s="55"/>
      <c r="F7" s="55"/>
      <c r="G7" s="56">
        <v>4.8773068175803971E-2</v>
      </c>
      <c r="H7" s="56"/>
      <c r="I7" s="56"/>
      <c r="J7" s="65"/>
    </row>
    <row r="8" spans="1:10" ht="14" x14ac:dyDescent="0.2">
      <c r="A8" s="54" t="s">
        <v>48</v>
      </c>
      <c r="B8" s="54" t="s">
        <v>38</v>
      </c>
      <c r="C8" s="54" t="s">
        <v>5</v>
      </c>
      <c r="D8" s="55">
        <v>43.065437254825568</v>
      </c>
      <c r="E8" s="55"/>
      <c r="F8" s="55">
        <v>6.2760568241782844</v>
      </c>
      <c r="G8" s="56">
        <v>5.1066107394059167E-2</v>
      </c>
      <c r="H8" s="56"/>
      <c r="I8" s="56">
        <v>1.0470144549854823</v>
      </c>
      <c r="J8" s="65">
        <f>1/I8</f>
        <v>0.95509665147255851</v>
      </c>
    </row>
    <row r="9" spans="1:10" ht="14" x14ac:dyDescent="0.2">
      <c r="A9" s="54" t="s">
        <v>48</v>
      </c>
      <c r="B9" s="54" t="s">
        <v>39</v>
      </c>
      <c r="C9" s="54" t="s">
        <v>6</v>
      </c>
      <c r="D9" s="55">
        <v>8.6424447759789107</v>
      </c>
      <c r="E9" s="55">
        <v>1.2594896968749261</v>
      </c>
      <c r="F9" s="55"/>
      <c r="G9" s="56">
        <v>1.7076550679528495E-2</v>
      </c>
      <c r="H9" s="56">
        <v>0.35012254340808663</v>
      </c>
      <c r="I9" s="56"/>
      <c r="J9" s="65"/>
    </row>
    <row r="10" spans="1:10" ht="14" x14ac:dyDescent="0.2">
      <c r="A10" s="54" t="s">
        <v>48</v>
      </c>
      <c r="B10" s="54" t="s">
        <v>40</v>
      </c>
      <c r="C10" s="54" t="s">
        <v>7</v>
      </c>
      <c r="D10" s="55">
        <v>44.946290200533269</v>
      </c>
      <c r="E10" s="55">
        <v>1.0436743027727402</v>
      </c>
      <c r="F10" s="55">
        <v>5.2006453458005817</v>
      </c>
      <c r="G10" s="56">
        <v>7.6547688980261402E-2</v>
      </c>
      <c r="H10" s="56">
        <v>1.4989920494540507</v>
      </c>
      <c r="I10" s="56">
        <v>4.4826200804139784</v>
      </c>
      <c r="J10" s="65">
        <f>1/I10</f>
        <v>0.22308381751318263</v>
      </c>
    </row>
    <row r="11" spans="1:10" ht="14" x14ac:dyDescent="0.2">
      <c r="G11" s="63"/>
      <c r="H11" s="63"/>
      <c r="I11" s="63"/>
    </row>
    <row r="12" spans="1:10" ht="14" x14ac:dyDescent="0.2">
      <c r="A12" s="54" t="s">
        <v>49</v>
      </c>
      <c r="B12" s="54" t="s">
        <v>37</v>
      </c>
      <c r="C12" s="54" t="s">
        <v>4</v>
      </c>
      <c r="D12" s="55">
        <v>0.26954388460661594</v>
      </c>
      <c r="E12" s="55"/>
      <c r="F12" s="55"/>
      <c r="G12" s="56">
        <v>1.9158767439284166E-3</v>
      </c>
      <c r="H12" s="56"/>
      <c r="I12" s="56"/>
      <c r="J12" s="65"/>
    </row>
    <row r="13" spans="1:10" ht="14" x14ac:dyDescent="0.2">
      <c r="A13" s="54" t="s">
        <v>49</v>
      </c>
      <c r="B13" s="54" t="s">
        <v>38</v>
      </c>
      <c r="C13" s="54" t="s">
        <v>5</v>
      </c>
      <c r="D13" s="55">
        <v>0.96198990727485989</v>
      </c>
      <c r="E13" s="55"/>
      <c r="F13" s="55">
        <v>3.568954675706443</v>
      </c>
      <c r="G13" s="56">
        <v>1.140707793728356E-3</v>
      </c>
      <c r="H13" s="56"/>
      <c r="I13" s="56">
        <v>0.59539727560416411</v>
      </c>
      <c r="J13" s="65">
        <f>1/I13</f>
        <v>1.679550849448002</v>
      </c>
    </row>
    <row r="14" spans="1:10" ht="14" x14ac:dyDescent="0.2">
      <c r="A14" s="54" t="s">
        <v>49</v>
      </c>
      <c r="B14" s="54" t="s">
        <v>39</v>
      </c>
      <c r="C14" s="54" t="s">
        <v>6</v>
      </c>
      <c r="D14" s="55">
        <v>0.27638462336525005</v>
      </c>
      <c r="E14" s="55">
        <v>1.0253789425370112</v>
      </c>
      <c r="F14" s="55"/>
      <c r="G14" s="56">
        <v>5.4610658792488486E-4</v>
      </c>
      <c r="H14" s="56">
        <v>0.28504265196367412</v>
      </c>
      <c r="I14" s="56"/>
      <c r="J14" s="65"/>
    </row>
    <row r="15" spans="1:10" ht="14" x14ac:dyDescent="0.2">
      <c r="A15" s="54" t="s">
        <v>49</v>
      </c>
      <c r="B15" s="54" t="s">
        <v>40</v>
      </c>
      <c r="C15" s="54" t="s">
        <v>7</v>
      </c>
      <c r="D15" s="55">
        <v>1.1148423820669693</v>
      </c>
      <c r="E15" s="55">
        <v>1.1588919734356802</v>
      </c>
      <c r="F15" s="55">
        <v>4.0336628300543111</v>
      </c>
      <c r="G15" s="56">
        <v>1.8986796806527901E-3</v>
      </c>
      <c r="H15" s="56">
        <v>1.6644750663507213</v>
      </c>
      <c r="I15" s="56">
        <v>3.4767565941064005</v>
      </c>
      <c r="J15" s="65">
        <f>1/I15</f>
        <v>0.28762439156515673</v>
      </c>
    </row>
    <row r="16" spans="1:10" ht="14" x14ac:dyDescent="0.2">
      <c r="G16" s="63"/>
      <c r="H16" s="63"/>
      <c r="I16" s="63"/>
    </row>
    <row r="17" spans="1:10" ht="14" x14ac:dyDescent="0.2">
      <c r="A17" s="54" t="s">
        <v>50</v>
      </c>
      <c r="B17" s="54" t="s">
        <v>37</v>
      </c>
      <c r="C17" s="54" t="s">
        <v>4</v>
      </c>
      <c r="D17" s="55">
        <v>3.7252132332897387</v>
      </c>
      <c r="E17" s="55"/>
      <c r="F17" s="55"/>
      <c r="G17" s="56">
        <v>2.6478246428221955E-2</v>
      </c>
      <c r="H17" s="56"/>
      <c r="I17" s="56"/>
      <c r="J17" s="65"/>
    </row>
    <row r="18" spans="1:10" ht="14" x14ac:dyDescent="0.2">
      <c r="A18" s="54" t="s">
        <v>50</v>
      </c>
      <c r="B18" s="54" t="s">
        <v>38</v>
      </c>
      <c r="C18" s="54" t="s">
        <v>5</v>
      </c>
      <c r="D18" s="55">
        <v>7.6491430227268706</v>
      </c>
      <c r="E18" s="55"/>
      <c r="F18" s="55">
        <v>2.0533436728860504</v>
      </c>
      <c r="G18" s="56">
        <v>9.0701960544315539E-3</v>
      </c>
      <c r="H18" s="56"/>
      <c r="I18" s="56">
        <v>0.34255274717754897</v>
      </c>
      <c r="J18" s="65">
        <f>1/I18</f>
        <v>2.9192584448364931</v>
      </c>
    </row>
    <row r="19" spans="1:10" ht="14" x14ac:dyDescent="0.2">
      <c r="A19" s="54" t="s">
        <v>50</v>
      </c>
      <c r="B19" s="54" t="s">
        <v>39</v>
      </c>
      <c r="C19" s="54" t="s">
        <v>6</v>
      </c>
      <c r="D19" s="55">
        <v>8.997321578137619</v>
      </c>
      <c r="E19" s="55">
        <v>2.4152500849440175</v>
      </c>
      <c r="F19" s="55"/>
      <c r="G19" s="56">
        <v>1.7777749455353559E-2</v>
      </c>
      <c r="H19" s="56">
        <v>0.67140962312387376</v>
      </c>
      <c r="I19" s="56"/>
      <c r="J19" s="65"/>
    </row>
    <row r="20" spans="1:10" ht="14" x14ac:dyDescent="0.2">
      <c r="A20" s="54" t="s">
        <v>50</v>
      </c>
      <c r="B20" s="54" t="s">
        <v>40</v>
      </c>
      <c r="C20" s="54" t="s">
        <v>7</v>
      </c>
      <c r="D20" s="55">
        <v>8.7353624384142154</v>
      </c>
      <c r="E20" s="55">
        <v>1.142005373995493</v>
      </c>
      <c r="F20" s="55">
        <v>0.97088476415470892</v>
      </c>
      <c r="G20" s="56">
        <v>1.4877130105337498E-2</v>
      </c>
      <c r="H20" s="56">
        <v>1.6402214479221502</v>
      </c>
      <c r="I20" s="56">
        <v>0.83683990162531097</v>
      </c>
      <c r="J20" s="65">
        <f>1/I20</f>
        <v>1.1949717001517248</v>
      </c>
    </row>
    <row r="21" spans="1:10" ht="14" x14ac:dyDescent="0.2">
      <c r="G21" s="63"/>
      <c r="H21" s="63"/>
      <c r="I21" s="63"/>
    </row>
    <row r="22" spans="1:10" ht="14" x14ac:dyDescent="0.2">
      <c r="A22" s="54" t="s">
        <v>51</v>
      </c>
      <c r="B22" s="54" t="s">
        <v>37</v>
      </c>
      <c r="C22" s="54" t="s">
        <v>4</v>
      </c>
      <c r="D22" s="55">
        <v>1.2462071437746693</v>
      </c>
      <c r="E22" s="55"/>
      <c r="F22" s="55"/>
      <c r="G22" s="56">
        <v>8.8578499503332592E-3</v>
      </c>
      <c r="H22" s="56"/>
      <c r="I22" s="56"/>
      <c r="J22" s="65"/>
    </row>
    <row r="23" spans="1:10" ht="13" customHeight="1" x14ac:dyDescent="0.2">
      <c r="A23" s="54" t="s">
        <v>51</v>
      </c>
      <c r="B23" s="54" t="s">
        <v>38</v>
      </c>
      <c r="C23" s="54" t="s">
        <v>5</v>
      </c>
      <c r="D23" s="55">
        <v>2.9609205096492892</v>
      </c>
      <c r="E23" s="55"/>
      <c r="F23" s="55">
        <v>2.375945704083255</v>
      </c>
      <c r="G23" s="56">
        <v>3.5109984797398151E-3</v>
      </c>
      <c r="H23" s="56"/>
      <c r="I23" s="56">
        <v>0.39637141060486364</v>
      </c>
      <c r="J23" s="65">
        <f>1/I23</f>
        <v>2.5228862961483469</v>
      </c>
    </row>
    <row r="24" spans="1:10" ht="14" x14ac:dyDescent="0.2">
      <c r="A24" s="54" t="s">
        <v>51</v>
      </c>
      <c r="B24" s="54" t="s">
        <v>39</v>
      </c>
      <c r="C24" s="54" t="s">
        <v>6</v>
      </c>
      <c r="D24" s="55">
        <v>1.9747673497560994</v>
      </c>
      <c r="E24" s="55">
        <v>1.5846220747657367</v>
      </c>
      <c r="F24" s="55"/>
      <c r="G24" s="56">
        <v>3.9019300212500985E-3</v>
      </c>
      <c r="H24" s="56">
        <v>0.44050531936401743</v>
      </c>
      <c r="I24" s="56"/>
      <c r="J24" s="65"/>
    </row>
    <row r="25" spans="1:10" ht="14" x14ac:dyDescent="0.2">
      <c r="A25" s="54" t="s">
        <v>51</v>
      </c>
      <c r="B25" s="54" t="s">
        <v>40</v>
      </c>
      <c r="C25" s="54" t="s">
        <v>7</v>
      </c>
      <c r="D25" s="55">
        <v>5.9350703945035521</v>
      </c>
      <c r="E25" s="55">
        <v>2.0044679940450481</v>
      </c>
      <c r="F25" s="55">
        <v>3.005452969048017</v>
      </c>
      <c r="G25" s="56">
        <v>1.0107973775086449E-2</v>
      </c>
      <c r="H25" s="56">
        <v>2.8789456427892008</v>
      </c>
      <c r="I25" s="56">
        <v>2.5905061649076067</v>
      </c>
      <c r="J25" s="65">
        <f>1/I25</f>
        <v>0.38602494506538498</v>
      </c>
    </row>
    <row r="26" spans="1:10" ht="14" x14ac:dyDescent="0.2">
      <c r="G26" s="63"/>
      <c r="H26" s="63"/>
      <c r="I26" s="63"/>
    </row>
    <row r="27" spans="1:10" ht="14" x14ac:dyDescent="0.2">
      <c r="A27" s="54" t="s">
        <v>52</v>
      </c>
      <c r="B27" s="54" t="s">
        <v>37</v>
      </c>
      <c r="C27" s="54" t="s">
        <v>4</v>
      </c>
      <c r="D27" s="55">
        <v>2.1966691059749008</v>
      </c>
      <c r="E27" s="55"/>
      <c r="F27" s="55"/>
      <c r="G27" s="56">
        <v>1.5613588341599649E-2</v>
      </c>
      <c r="H27" s="56"/>
      <c r="I27" s="56"/>
      <c r="J27" s="65"/>
    </row>
    <row r="28" spans="1:10" ht="14" x14ac:dyDescent="0.2">
      <c r="A28" s="54" t="s">
        <v>52</v>
      </c>
      <c r="B28" s="54" t="s">
        <v>38</v>
      </c>
      <c r="C28" s="54" t="s">
        <v>5</v>
      </c>
      <c r="D28" s="55">
        <v>8.2739436712065277</v>
      </c>
      <c r="E28" s="55"/>
      <c r="F28" s="55">
        <v>3.7665862594878528</v>
      </c>
      <c r="G28" s="56">
        <v>9.8110717786543435E-3</v>
      </c>
      <c r="H28" s="56"/>
      <c r="I28" s="56">
        <v>0.62836751962484338</v>
      </c>
      <c r="J28" s="65">
        <f>1/I28</f>
        <v>1.591425350242536</v>
      </c>
    </row>
    <row r="29" spans="1:10" ht="14" x14ac:dyDescent="0.2">
      <c r="A29" s="54" t="s">
        <v>52</v>
      </c>
      <c r="B29" s="54" t="s">
        <v>39</v>
      </c>
      <c r="C29" s="54" t="s">
        <v>6</v>
      </c>
      <c r="D29" s="55">
        <v>2.9791603368815842</v>
      </c>
      <c r="E29" s="55">
        <v>1.3562171602351585</v>
      </c>
      <c r="F29" s="55"/>
      <c r="G29" s="56">
        <v>5.8865036218223553E-3</v>
      </c>
      <c r="H29" s="56">
        <v>0.3770115807484693</v>
      </c>
      <c r="I29" s="56"/>
      <c r="J29" s="65"/>
    </row>
    <row r="30" spans="1:10" ht="14" x14ac:dyDescent="0.2">
      <c r="A30" s="54" t="s">
        <v>52</v>
      </c>
      <c r="B30" s="54" t="s">
        <v>40</v>
      </c>
      <c r="C30" s="54" t="s">
        <v>7</v>
      </c>
      <c r="D30" s="55">
        <v>10.073948972768314</v>
      </c>
      <c r="E30" s="55">
        <v>1.2175510703349162</v>
      </c>
      <c r="F30" s="55">
        <v>3.3814725740183396</v>
      </c>
      <c r="G30" s="56">
        <v>1.7156866769870657E-2</v>
      </c>
      <c r="H30" s="56">
        <v>1.7487250279014714</v>
      </c>
      <c r="I30" s="56">
        <v>2.9146107557408079</v>
      </c>
      <c r="J30" s="65">
        <f>1/I30</f>
        <v>0.34309898775688474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PCLS13 Samples</vt:lpstr>
      <vt:lpstr>PCLS13 RNA cDNA</vt:lpstr>
      <vt:lpstr>PCLS v bGUS</vt:lpstr>
      <vt:lpstr>PCLS v PPIA</vt:lpstr>
      <vt:lpstr>PCLS13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2024-01-30T15:05:28Z</dcterms:created>
  <dcterms:modified xsi:type="dcterms:W3CDTF">2024-02-06T18:37:49Z</dcterms:modified>
</cp:coreProperties>
</file>