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reynolds/NJH/Downey/Downey 2019/Aschner/ALDH/"/>
    </mc:Choice>
  </mc:AlternateContent>
  <xr:revisionPtr revIDLastSave="0" documentId="13_ncr:1_{50C4AE82-514B-034D-B7F1-CB86A2233E2B}" xr6:coauthVersionLast="36" xr6:coauthVersionMax="36" xr10:uidLastSave="{00000000-0000-0000-0000-000000000000}"/>
  <bookViews>
    <workbookView xWindow="4700" yWindow="500" windowWidth="18280" windowHeight="19680" activeTab="4" xr2:uid="{2823D85E-0A53-A24D-A839-E6EEBD81002F}"/>
  </bookViews>
  <sheets>
    <sheet name="PCLS15 Samples" sheetId="1" r:id="rId1"/>
    <sheet name="PCLS15 RNA cDNA" sheetId="2" r:id="rId2"/>
    <sheet name="PCLS15 v bGUS" sheetId="3" r:id="rId3"/>
    <sheet name="PCLS15 v PPIA" sheetId="4" r:id="rId4"/>
    <sheet name="PCLS15 Summary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3" l="1"/>
  <c r="F62" i="3"/>
  <c r="G62" i="4"/>
  <c r="F62" i="4"/>
  <c r="E70" i="4"/>
  <c r="D70" i="4"/>
  <c r="E68" i="4"/>
  <c r="D68" i="4"/>
  <c r="F20" i="4" s="1"/>
  <c r="G20" i="4" s="1"/>
  <c r="H20" i="4" s="1"/>
  <c r="E66" i="4"/>
  <c r="D66" i="4"/>
  <c r="E64" i="4"/>
  <c r="D64" i="4"/>
  <c r="F16" i="4" s="1"/>
  <c r="G16" i="4" s="1"/>
  <c r="H16" i="4" s="1"/>
  <c r="E62" i="4"/>
  <c r="D62" i="4"/>
  <c r="F58" i="4"/>
  <c r="E58" i="4"/>
  <c r="D58" i="4"/>
  <c r="E56" i="4"/>
  <c r="D56" i="4"/>
  <c r="F56" i="4" s="1"/>
  <c r="G56" i="4" s="1"/>
  <c r="H56" i="4" s="1"/>
  <c r="F54" i="4"/>
  <c r="G54" i="4" s="1"/>
  <c r="H54" i="4" s="1"/>
  <c r="J54" i="4" s="1"/>
  <c r="E54" i="4"/>
  <c r="D54" i="4"/>
  <c r="E52" i="4"/>
  <c r="D52" i="4"/>
  <c r="F52" i="4" s="1"/>
  <c r="G52" i="4" s="1"/>
  <c r="H52" i="4" s="1"/>
  <c r="I52" i="4" s="1"/>
  <c r="F50" i="4"/>
  <c r="G50" i="4" s="1"/>
  <c r="H50" i="4" s="1"/>
  <c r="E50" i="4"/>
  <c r="D50" i="4"/>
  <c r="E46" i="4"/>
  <c r="D46" i="4"/>
  <c r="F46" i="4" s="1"/>
  <c r="E44" i="4"/>
  <c r="D44" i="4"/>
  <c r="F44" i="4" s="1"/>
  <c r="F42" i="4"/>
  <c r="G42" i="4" s="1"/>
  <c r="H42" i="4" s="1"/>
  <c r="E42" i="4"/>
  <c r="D42" i="4"/>
  <c r="E40" i="4"/>
  <c r="D40" i="4"/>
  <c r="F40" i="4" s="1"/>
  <c r="G40" i="4" s="1"/>
  <c r="H40" i="4" s="1"/>
  <c r="E38" i="4"/>
  <c r="D38" i="4"/>
  <c r="F38" i="4" s="1"/>
  <c r="E34" i="4"/>
  <c r="D34" i="4"/>
  <c r="F34" i="4" s="1"/>
  <c r="F32" i="4"/>
  <c r="E32" i="4"/>
  <c r="D32" i="4"/>
  <c r="E30" i="4"/>
  <c r="D30" i="4"/>
  <c r="F30" i="4" s="1"/>
  <c r="F28" i="4"/>
  <c r="E28" i="4"/>
  <c r="D28" i="4"/>
  <c r="E26" i="4"/>
  <c r="D26" i="4"/>
  <c r="F26" i="4" s="1"/>
  <c r="F22" i="4"/>
  <c r="E22" i="4"/>
  <c r="D22" i="4"/>
  <c r="E20" i="4"/>
  <c r="D20" i="4"/>
  <c r="E18" i="4"/>
  <c r="D18" i="4"/>
  <c r="F18" i="4" s="1"/>
  <c r="G18" i="4" s="1"/>
  <c r="H18" i="4" s="1"/>
  <c r="E16" i="4"/>
  <c r="D16" i="4"/>
  <c r="F14" i="4"/>
  <c r="G14" i="4" s="1"/>
  <c r="H14" i="4" s="1"/>
  <c r="E14" i="4"/>
  <c r="D14" i="4"/>
  <c r="F10" i="4"/>
  <c r="E10" i="4"/>
  <c r="D10" i="4"/>
  <c r="E8" i="4"/>
  <c r="D8" i="4"/>
  <c r="F8" i="4" s="1"/>
  <c r="G8" i="4" s="1"/>
  <c r="H8" i="4" s="1"/>
  <c r="F6" i="4"/>
  <c r="G6" i="4" s="1"/>
  <c r="H6" i="4" s="1"/>
  <c r="J6" i="4" s="1"/>
  <c r="E6" i="4"/>
  <c r="D6" i="4"/>
  <c r="E4" i="4"/>
  <c r="D4" i="4"/>
  <c r="F4" i="4" s="1"/>
  <c r="G4" i="4" s="1"/>
  <c r="H4" i="4" s="1"/>
  <c r="I4" i="4" s="1"/>
  <c r="F2" i="4"/>
  <c r="G2" i="4" s="1"/>
  <c r="H2" i="4" s="1"/>
  <c r="E2" i="4"/>
  <c r="D2" i="4"/>
  <c r="H56" i="3"/>
  <c r="J56" i="3" s="1"/>
  <c r="H54" i="3"/>
  <c r="H52" i="3"/>
  <c r="I52" i="3" s="1"/>
  <c r="H50" i="3"/>
  <c r="J54" i="3" s="1"/>
  <c r="H44" i="3"/>
  <c r="J44" i="3" s="1"/>
  <c r="H42" i="3"/>
  <c r="H40" i="3"/>
  <c r="I40" i="3" s="1"/>
  <c r="H38" i="3"/>
  <c r="J42" i="3" s="1"/>
  <c r="H32" i="3"/>
  <c r="J32" i="3" s="1"/>
  <c r="H30" i="3"/>
  <c r="H28" i="3"/>
  <c r="I28" i="3" s="1"/>
  <c r="H26" i="3"/>
  <c r="J30" i="3" s="1"/>
  <c r="H20" i="3"/>
  <c r="J20" i="3" s="1"/>
  <c r="H18" i="3"/>
  <c r="J18" i="3" s="1"/>
  <c r="I16" i="3"/>
  <c r="H16" i="3"/>
  <c r="H14" i="3"/>
  <c r="J8" i="3"/>
  <c r="J6" i="3"/>
  <c r="I8" i="3"/>
  <c r="I4" i="3"/>
  <c r="H4" i="3"/>
  <c r="H6" i="3"/>
  <c r="H8" i="3"/>
  <c r="H2" i="3"/>
  <c r="G52" i="3"/>
  <c r="G54" i="3"/>
  <c r="G56" i="3"/>
  <c r="G50" i="3"/>
  <c r="G40" i="3"/>
  <c r="G42" i="3"/>
  <c r="G44" i="3"/>
  <c r="G38" i="3"/>
  <c r="G28" i="3"/>
  <c r="G30" i="3"/>
  <c r="G32" i="3"/>
  <c r="G26" i="3"/>
  <c r="G16" i="3"/>
  <c r="G18" i="3"/>
  <c r="G20" i="3"/>
  <c r="G14" i="3"/>
  <c r="G4" i="3"/>
  <c r="G6" i="3"/>
  <c r="G8" i="3"/>
  <c r="G2" i="3"/>
  <c r="F52" i="3"/>
  <c r="F54" i="3"/>
  <c r="F56" i="3"/>
  <c r="F58" i="3"/>
  <c r="F50" i="3"/>
  <c r="F40" i="3"/>
  <c r="F42" i="3"/>
  <c r="F44" i="3"/>
  <c r="F46" i="3"/>
  <c r="F38" i="3"/>
  <c r="F28" i="3"/>
  <c r="F30" i="3"/>
  <c r="F32" i="3"/>
  <c r="F34" i="3"/>
  <c r="F26" i="3"/>
  <c r="F16" i="3"/>
  <c r="F18" i="3"/>
  <c r="F20" i="3"/>
  <c r="F22" i="3"/>
  <c r="F14" i="3"/>
  <c r="F4" i="3"/>
  <c r="F6" i="3"/>
  <c r="F8" i="3"/>
  <c r="F10" i="3"/>
  <c r="F2" i="3"/>
  <c r="E70" i="3"/>
  <c r="D70" i="3"/>
  <c r="E68" i="3"/>
  <c r="D68" i="3"/>
  <c r="E66" i="3"/>
  <c r="D66" i="3"/>
  <c r="E64" i="3"/>
  <c r="D64" i="3"/>
  <c r="E62" i="3"/>
  <c r="D62" i="3"/>
  <c r="E58" i="3"/>
  <c r="D58" i="3"/>
  <c r="E56" i="3"/>
  <c r="D56" i="3"/>
  <c r="E54" i="3"/>
  <c r="D54" i="3"/>
  <c r="E52" i="3"/>
  <c r="D52" i="3"/>
  <c r="E50" i="3"/>
  <c r="D50" i="3"/>
  <c r="E46" i="3"/>
  <c r="D46" i="3"/>
  <c r="E44" i="3"/>
  <c r="D44" i="3"/>
  <c r="E42" i="3"/>
  <c r="D42" i="3"/>
  <c r="E40" i="3"/>
  <c r="D40" i="3"/>
  <c r="E38" i="3"/>
  <c r="D38" i="3"/>
  <c r="E34" i="3"/>
  <c r="D34" i="3"/>
  <c r="E32" i="3"/>
  <c r="D32" i="3"/>
  <c r="E30" i="3"/>
  <c r="D30" i="3"/>
  <c r="E28" i="3"/>
  <c r="D28" i="3"/>
  <c r="E26" i="3"/>
  <c r="D26" i="3"/>
  <c r="E22" i="3"/>
  <c r="D22" i="3"/>
  <c r="E20" i="3"/>
  <c r="D20" i="3"/>
  <c r="E18" i="3"/>
  <c r="D18" i="3"/>
  <c r="E16" i="3"/>
  <c r="D16" i="3"/>
  <c r="E14" i="3"/>
  <c r="D14" i="3"/>
  <c r="E10" i="3"/>
  <c r="D10" i="3"/>
  <c r="E8" i="3"/>
  <c r="D8" i="3"/>
  <c r="E6" i="3"/>
  <c r="D6" i="3"/>
  <c r="E4" i="3"/>
  <c r="D4" i="3"/>
  <c r="E2" i="3"/>
  <c r="D2" i="3"/>
  <c r="I16" i="4" l="1"/>
  <c r="J8" i="4"/>
  <c r="I8" i="4"/>
  <c r="G44" i="4"/>
  <c r="H44" i="4" s="1"/>
  <c r="J56" i="4"/>
  <c r="I56" i="4"/>
  <c r="J20" i="4"/>
  <c r="I20" i="4"/>
  <c r="G26" i="4"/>
  <c r="H26" i="4" s="1"/>
  <c r="G28" i="4"/>
  <c r="H28" i="4" s="1"/>
  <c r="I28" i="4" s="1"/>
  <c r="G38" i="4"/>
  <c r="H38" i="4" s="1"/>
  <c r="J42" i="4" s="1"/>
  <c r="J18" i="4"/>
  <c r="G30" i="4"/>
  <c r="H30" i="4" s="1"/>
  <c r="J30" i="4" s="1"/>
  <c r="G32" i="4"/>
  <c r="H32" i="4" s="1"/>
  <c r="I56" i="3"/>
  <c r="I44" i="3"/>
  <c r="I32" i="3"/>
  <c r="I20" i="3"/>
  <c r="I40" i="4" l="1"/>
  <c r="I32" i="4"/>
  <c r="J32" i="4"/>
  <c r="J44" i="4"/>
  <c r="I44" i="4"/>
  <c r="B25" i="2"/>
  <c r="D4" i="2"/>
  <c r="D5" i="2"/>
  <c r="D6" i="2"/>
  <c r="D3" i="2"/>
  <c r="C4" i="2"/>
  <c r="C5" i="2"/>
  <c r="C6" i="2"/>
  <c r="C3" i="2"/>
</calcChain>
</file>

<file path=xl/sharedStrings.xml><?xml version="1.0" encoding="utf-8"?>
<sst xmlns="http://schemas.openxmlformats.org/spreadsheetml/2006/main" count="514" uniqueCount="68">
  <si>
    <t>Sample</t>
  </si>
  <si>
    <t>Conc (ng/uL)</t>
  </si>
  <si>
    <t>260/280</t>
  </si>
  <si>
    <t>Sample ID on tube</t>
  </si>
  <si>
    <t>CC + DMSO</t>
  </si>
  <si>
    <t>FC + DMSO</t>
  </si>
  <si>
    <t>CC + Alda-1</t>
  </si>
  <si>
    <t>FC + Alda-1</t>
  </si>
  <si>
    <t>Sample Description</t>
  </si>
  <si>
    <t>ng/ul</t>
  </si>
  <si>
    <t>ul H20</t>
  </si>
  <si>
    <t>ul XLT</t>
  </si>
  <si>
    <t>Sample ID</t>
  </si>
  <si>
    <t>Plate1</t>
  </si>
  <si>
    <t>CALIB</t>
  </si>
  <si>
    <t>NTC</t>
  </si>
  <si>
    <t>H20</t>
  </si>
  <si>
    <t>Probe</t>
  </si>
  <si>
    <t>2X</t>
  </si>
  <si>
    <t>14X</t>
  </si>
  <si>
    <t>H20 after cDNA synthesis</t>
  </si>
  <si>
    <t>PCLS15_1</t>
  </si>
  <si>
    <t>PCLS15_2</t>
  </si>
  <si>
    <t>PCLS15_3</t>
  </si>
  <si>
    <t>PCLS15_4</t>
  </si>
  <si>
    <t>Species: Human</t>
  </si>
  <si>
    <t>PCLS15 Sample Info and Targets</t>
  </si>
  <si>
    <t>CC,FC + DMSO or Alda-1</t>
  </si>
  <si>
    <t>Real Time Plate Layout for PCLS15</t>
  </si>
  <si>
    <t>PCLS15 #1</t>
  </si>
  <si>
    <t>PCLS15 #2</t>
  </si>
  <si>
    <t>PCLS15 #3</t>
  </si>
  <si>
    <t>PCLS15 #4</t>
  </si>
  <si>
    <r>
      <rPr>
        <b/>
        <sz val="11"/>
        <color theme="1"/>
        <rFont val="Calibri"/>
        <family val="2"/>
        <scheme val="minor"/>
      </rPr>
      <t xml:space="preserve">TARGETS: </t>
    </r>
    <r>
      <rPr>
        <sz val="11"/>
        <color theme="1"/>
        <rFont val="Calibri"/>
        <family val="2"/>
        <scheme val="minor"/>
      </rPr>
      <t>Acta2, Col1a1, Ctgf, Cyr61, Fn, bGus, Ppia, Serpine1</t>
    </r>
  </si>
  <si>
    <t>Human Samples</t>
  </si>
  <si>
    <t>PCLS15  RNA concentrations and cDNA Reactions, 2/20/23</t>
  </si>
  <si>
    <t>ACTA2</t>
  </si>
  <si>
    <t>COL1A1</t>
  </si>
  <si>
    <t>CTGF</t>
  </si>
  <si>
    <t>CYR61</t>
  </si>
  <si>
    <t>FN</t>
  </si>
  <si>
    <t>SERPINE1</t>
  </si>
  <si>
    <t>bGUS</t>
  </si>
  <si>
    <t>PPIA</t>
  </si>
  <si>
    <t>ul 400 ng</t>
  </si>
  <si>
    <t>Target</t>
  </si>
  <si>
    <t>Cq</t>
  </si>
  <si>
    <t>Hs_ACTA2</t>
  </si>
  <si>
    <t>Hs_COL1A1</t>
  </si>
  <si>
    <t>Hs_CYR61</t>
  </si>
  <si>
    <t>Hs_FN</t>
  </si>
  <si>
    <t>Hs_SERPINE1</t>
  </si>
  <si>
    <t>Hs_bGUS</t>
  </si>
  <si>
    <t>Hs_PPIA</t>
  </si>
  <si>
    <t>Average Ct</t>
  </si>
  <si>
    <t>StDev Ct</t>
  </si>
  <si>
    <t>dCt</t>
  </si>
  <si>
    <t>ddCt</t>
  </si>
  <si>
    <t>2-(expddCt)</t>
  </si>
  <si>
    <t>Description</t>
  </si>
  <si>
    <t>Relative Expression Alda-1/DMSO</t>
  </si>
  <si>
    <t>Relative Expression , FC/CC</t>
  </si>
  <si>
    <t>2-(expddCt) v bGUS</t>
  </si>
  <si>
    <t>Relative Expression Alda-1/DMSO v bGUS</t>
  </si>
  <si>
    <t>Relative Expression , FC/CC v bGUS</t>
  </si>
  <si>
    <t>2-(expddCt) v PPIA</t>
  </si>
  <si>
    <t>Relative Expression Alda-1/DMSO v PPIA</t>
  </si>
  <si>
    <t>Relative Expression , FC/CC v PPIA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</si>
</sst>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indexed="64"/>
      </right>
      <top style="medium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63">
    <xf numFmtId="0" fontId="0" fillId="0" borderId="0" xfId="0"/>
    <xf numFmtId="0" fontId="0" fillId="0" borderId="0" xfId="0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2" fontId="6" fillId="0" borderId="0" xfId="1" applyNumberFormat="1" applyFont="1" applyAlignment="1">
      <alignment horizontal="center"/>
    </xf>
    <xf numFmtId="0" fontId="6" fillId="0" borderId="0" xfId="1" applyFont="1" applyAlignment="1">
      <alignment horizontal="center"/>
    </xf>
    <xf numFmtId="0" fontId="5" fillId="0" borderId="4" xfId="1" applyFont="1" applyBorder="1" applyAlignment="1">
      <alignment horizontal="center" vertical="center" wrapText="1"/>
    </xf>
    <xf numFmtId="2" fontId="5" fillId="0" borderId="4" xfId="1" applyNumberFormat="1" applyFont="1" applyBorder="1" applyAlignment="1">
      <alignment horizontal="center" vertical="center" wrapText="1"/>
    </xf>
    <xf numFmtId="0" fontId="5" fillId="0" borderId="2" xfId="1" applyFont="1" applyBorder="1" applyAlignment="1">
      <alignment horizontal="center" wrapText="1"/>
    </xf>
    <xf numFmtId="0" fontId="6" fillId="0" borderId="0" xfId="1" applyFont="1" applyAlignment="1">
      <alignment horizontal="center" wrapText="1"/>
    </xf>
    <xf numFmtId="0" fontId="6" fillId="0" borderId="0" xfId="1" applyFont="1"/>
    <xf numFmtId="2" fontId="6" fillId="0" borderId="3" xfId="1" applyNumberFormat="1" applyFont="1" applyBorder="1" applyAlignment="1">
      <alignment horizontal="center" wrapText="1"/>
    </xf>
    <xf numFmtId="0" fontId="6" fillId="0" borderId="5" xfId="1" applyFont="1" applyBorder="1" applyAlignment="1">
      <alignment horizontal="center" wrapText="1"/>
    </xf>
    <xf numFmtId="0" fontId="6" fillId="0" borderId="3" xfId="1" applyFont="1" applyBorder="1" applyAlignment="1">
      <alignment horizontal="center" wrapText="1"/>
    </xf>
    <xf numFmtId="0" fontId="0" fillId="0" borderId="0" xfId="0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2" fontId="6" fillId="0" borderId="0" xfId="1" applyNumberFormat="1" applyFont="1" applyBorder="1" applyAlignment="1">
      <alignment horizontal="center" wrapText="1"/>
    </xf>
    <xf numFmtId="0" fontId="6" fillId="0" borderId="0" xfId="1" applyFont="1" applyBorder="1" applyAlignment="1">
      <alignment horizontal="center" wrapText="1"/>
    </xf>
    <xf numFmtId="0" fontId="6" fillId="0" borderId="0" xfId="1" applyFont="1" applyBorder="1" applyAlignment="1">
      <alignment horizontal="center" vertical="center" wrapText="1"/>
    </xf>
    <xf numFmtId="0" fontId="6" fillId="0" borderId="0" xfId="1" applyFont="1" applyBorder="1" applyAlignment="1">
      <alignment horizontal="center"/>
    </xf>
    <xf numFmtId="2" fontId="6" fillId="0" borderId="0" xfId="1" applyNumberFormat="1" applyFont="1" applyFill="1" applyBorder="1" applyAlignment="1">
      <alignment horizontal="center"/>
    </xf>
    <xf numFmtId="0" fontId="6" fillId="0" borderId="0" xfId="1" applyFont="1" applyBorder="1" applyAlignment="1">
      <alignment horizontal="left"/>
    </xf>
    <xf numFmtId="2" fontId="6" fillId="0" borderId="0" xfId="1" applyNumberFormat="1" applyFont="1" applyBorder="1" applyAlignment="1">
      <alignment horizontal="center"/>
    </xf>
    <xf numFmtId="0" fontId="6" fillId="0" borderId="0" xfId="1" applyFont="1" applyFill="1" applyBorder="1" applyAlignment="1">
      <alignment horizontal="center" vertical="center"/>
    </xf>
    <xf numFmtId="2" fontId="6" fillId="0" borderId="0" xfId="1" applyNumberFormat="1" applyFont="1" applyAlignment="1">
      <alignment horizontal="center" wrapText="1"/>
    </xf>
    <xf numFmtId="0" fontId="5" fillId="0" borderId="2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/>
    </xf>
    <xf numFmtId="0" fontId="6" fillId="0" borderId="1" xfId="1" applyFont="1" applyFill="1" applyBorder="1" applyAlignment="1">
      <alignment horizontal="center"/>
    </xf>
    <xf numFmtId="2" fontId="6" fillId="0" borderId="1" xfId="1" applyNumberFormat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2" fontId="6" fillId="0" borderId="1" xfId="1" applyNumberFormat="1" applyFont="1" applyFill="1" applyBorder="1" applyAlignment="1">
      <alignment horizontal="center"/>
    </xf>
    <xf numFmtId="0" fontId="6" fillId="0" borderId="2" xfId="1" applyFont="1" applyBorder="1" applyAlignment="1">
      <alignment horizontal="center"/>
    </xf>
    <xf numFmtId="0" fontId="6" fillId="0" borderId="3" xfId="1" applyFont="1" applyBorder="1" applyAlignment="1">
      <alignment horizontal="center"/>
    </xf>
    <xf numFmtId="2" fontId="6" fillId="0" borderId="1" xfId="1" applyNumberFormat="1" applyFont="1" applyBorder="1" applyAlignment="1">
      <alignment horizontal="center"/>
    </xf>
    <xf numFmtId="0" fontId="6" fillId="0" borderId="2" xfId="1" applyFont="1" applyBorder="1" applyAlignment="1">
      <alignment horizontal="center" vertical="center" wrapText="1"/>
    </xf>
    <xf numFmtId="2" fontId="6" fillId="0" borderId="0" xfId="0" applyNumberFormat="1" applyFont="1" applyAlignment="1">
      <alignment horizontal="center" vertical="center"/>
    </xf>
    <xf numFmtId="2" fontId="6" fillId="0" borderId="0" xfId="0" applyNumberFormat="1" applyFont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5" fillId="0" borderId="1" xfId="1" applyFont="1" applyBorder="1" applyAlignment="1">
      <alignment horizontal="center"/>
    </xf>
    <xf numFmtId="0" fontId="7" fillId="2" borderId="6" xfId="1" applyFont="1" applyFill="1" applyBorder="1" applyAlignment="1">
      <alignment horizontal="center" vertical="center" wrapText="1"/>
    </xf>
    <xf numFmtId="0" fontId="5" fillId="0" borderId="7" xfId="1" applyFont="1" applyBorder="1" applyAlignment="1">
      <alignment horizontal="center"/>
    </xf>
    <xf numFmtId="0" fontId="5" fillId="0" borderId="8" xfId="1" applyFont="1" applyBorder="1" applyAlignment="1">
      <alignment horizontal="center"/>
    </xf>
    <xf numFmtId="0" fontId="5" fillId="0" borderId="9" xfId="1" applyFont="1" applyBorder="1" applyAlignment="1">
      <alignment horizontal="center"/>
    </xf>
    <xf numFmtId="164" fontId="6" fillId="0" borderId="0" xfId="0" applyNumberFormat="1" applyFont="1" applyFill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64" fontId="6" fillId="2" borderId="1" xfId="0" applyNumberFormat="1" applyFont="1" applyFill="1" applyBorder="1" applyAlignment="1">
      <alignment horizontal="center" vertical="center"/>
    </xf>
    <xf numFmtId="2" fontId="6" fillId="0" borderId="3" xfId="0" applyNumberFormat="1" applyFont="1" applyBorder="1" applyAlignment="1">
      <alignment horizontal="center" vertical="center"/>
    </xf>
    <xf numFmtId="164" fontId="6" fillId="0" borderId="3" xfId="0" applyNumberFormat="1" applyFont="1" applyBorder="1" applyAlignment="1">
      <alignment horizontal="center" vertical="center"/>
    </xf>
    <xf numFmtId="164" fontId="6" fillId="2" borderId="3" xfId="0" applyNumberFormat="1" applyFont="1" applyFill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164" fontId="6" fillId="2" borderId="2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B03E8116-75A5-0B44-9AF3-EFA03BA8876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43AE6-8F93-C446-81C4-4683D75EAA74}">
  <dimension ref="A1:G12"/>
  <sheetViews>
    <sheetView workbookViewId="0">
      <selection activeCell="A6" sqref="A6:A9"/>
    </sheetView>
  </sheetViews>
  <sheetFormatPr baseColWidth="10" defaultColWidth="8.83203125" defaultRowHeight="15" x14ac:dyDescent="0.2"/>
  <cols>
    <col min="1" max="1" width="20.83203125" style="1" customWidth="1"/>
    <col min="2" max="3" width="8.83203125" style="1"/>
    <col min="4" max="4" width="18.33203125" style="1" customWidth="1"/>
    <col min="5" max="16384" width="8.83203125" style="1"/>
  </cols>
  <sheetData>
    <row r="1" spans="1:7" x14ac:dyDescent="0.2">
      <c r="A1" s="44" t="s">
        <v>26</v>
      </c>
      <c r="B1" s="44"/>
      <c r="C1" s="44"/>
      <c r="D1" s="44"/>
      <c r="E1" s="44"/>
      <c r="F1" s="44"/>
      <c r="G1" s="44"/>
    </row>
    <row r="2" spans="1:7" ht="17" customHeight="1" x14ac:dyDescent="0.2">
      <c r="A2" s="46" t="s">
        <v>27</v>
      </c>
      <c r="B2" s="46"/>
      <c r="C2" s="46"/>
      <c r="D2" s="46"/>
      <c r="E2" s="46"/>
      <c r="F2" s="46"/>
      <c r="G2" s="46"/>
    </row>
    <row r="3" spans="1:7" ht="17" customHeight="1" x14ac:dyDescent="0.2">
      <c r="A3" s="47"/>
      <c r="B3" s="47"/>
      <c r="C3" s="47"/>
      <c r="D3" s="47"/>
      <c r="E3" s="47"/>
      <c r="F3" s="47"/>
      <c r="G3" s="47"/>
    </row>
    <row r="5" spans="1:7" ht="33" thickBot="1" x14ac:dyDescent="0.25">
      <c r="A5" s="2" t="s">
        <v>0</v>
      </c>
      <c r="B5" s="2" t="s">
        <v>1</v>
      </c>
      <c r="C5" s="2" t="s">
        <v>2</v>
      </c>
      <c r="D5" s="3" t="s">
        <v>3</v>
      </c>
    </row>
    <row r="6" spans="1:7" ht="16" x14ac:dyDescent="0.2">
      <c r="A6" s="4" t="s">
        <v>4</v>
      </c>
      <c r="B6" s="4">
        <v>36.299999999999997</v>
      </c>
      <c r="C6" s="4">
        <v>1.9</v>
      </c>
      <c r="D6" s="5" t="s">
        <v>21</v>
      </c>
    </row>
    <row r="7" spans="1:7" ht="16" x14ac:dyDescent="0.2">
      <c r="A7" s="6" t="s">
        <v>6</v>
      </c>
      <c r="B7" s="6">
        <v>25.7</v>
      </c>
      <c r="C7" s="6">
        <v>1.84</v>
      </c>
      <c r="D7" s="5" t="s">
        <v>22</v>
      </c>
    </row>
    <row r="8" spans="1:7" ht="16" x14ac:dyDescent="0.2">
      <c r="A8" s="4" t="s">
        <v>5</v>
      </c>
      <c r="B8" s="6">
        <v>20</v>
      </c>
      <c r="C8" s="6">
        <v>1.91</v>
      </c>
      <c r="D8" s="5" t="s">
        <v>23</v>
      </c>
    </row>
    <row r="9" spans="1:7" ht="16" x14ac:dyDescent="0.2">
      <c r="A9" s="6" t="s">
        <v>7</v>
      </c>
      <c r="B9" s="6">
        <v>43.8</v>
      </c>
      <c r="C9" s="6">
        <v>2.59</v>
      </c>
      <c r="D9" s="5" t="s">
        <v>24</v>
      </c>
    </row>
    <row r="10" spans="1:7" ht="16" customHeight="1" x14ac:dyDescent="0.2"/>
    <row r="11" spans="1:7" ht="17" customHeight="1" x14ac:dyDescent="0.2">
      <c r="B11" s="45" t="s">
        <v>25</v>
      </c>
      <c r="C11" s="45"/>
    </row>
    <row r="12" spans="1:7" ht="15" customHeight="1" x14ac:dyDescent="0.2">
      <c r="A12" s="45" t="s">
        <v>33</v>
      </c>
      <c r="B12" s="45"/>
      <c r="C12" s="45"/>
      <c r="D12" s="45"/>
      <c r="E12" s="7"/>
      <c r="F12" s="7"/>
      <c r="G12" s="7"/>
    </row>
  </sheetData>
  <mergeCells count="4">
    <mergeCell ref="A1:G1"/>
    <mergeCell ref="B11:C11"/>
    <mergeCell ref="A12:D12"/>
    <mergeCell ref="A2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9C35B-21A7-0240-897A-433B636FA763}">
  <dimension ref="A1:H25"/>
  <sheetViews>
    <sheetView workbookViewId="0">
      <selection activeCell="C2" sqref="C2"/>
    </sheetView>
  </sheetViews>
  <sheetFormatPr baseColWidth="10" defaultRowHeight="14" x14ac:dyDescent="0.2"/>
  <cols>
    <col min="1" max="1" width="20.1640625" style="9" customWidth="1"/>
    <col min="2" max="2" width="13.6640625" style="9" customWidth="1"/>
    <col min="3" max="5" width="11.33203125" style="9" customWidth="1"/>
    <col min="6" max="6" width="11.33203125" style="8" customWidth="1"/>
    <col min="7" max="7" width="12.33203125" style="8" customWidth="1"/>
    <col min="8" max="8" width="9.1640625" style="9" customWidth="1"/>
    <col min="9" max="9" width="9" style="9" customWidth="1"/>
    <col min="10" max="10" width="10.33203125" style="9" customWidth="1"/>
    <col min="11" max="11" width="6.83203125" style="9" customWidth="1"/>
    <col min="12" max="12" width="9.83203125" style="9" customWidth="1"/>
    <col min="13" max="13" width="7.83203125" style="9" customWidth="1"/>
    <col min="14" max="16384" width="10.83203125" style="9"/>
  </cols>
  <sheetData>
    <row r="1" spans="1:8" x14ac:dyDescent="0.2">
      <c r="A1" s="48" t="s">
        <v>35</v>
      </c>
      <c r="B1" s="48"/>
      <c r="C1" s="48"/>
      <c r="D1" s="48"/>
      <c r="E1" s="48"/>
      <c r="F1" s="48"/>
      <c r="G1" s="9"/>
    </row>
    <row r="2" spans="1:8" s="13" customFormat="1" ht="31" thickBot="1" x14ac:dyDescent="0.25">
      <c r="A2" s="10" t="s">
        <v>8</v>
      </c>
      <c r="B2" s="10" t="s">
        <v>9</v>
      </c>
      <c r="C2" s="11" t="s">
        <v>44</v>
      </c>
      <c r="D2" s="11" t="s">
        <v>10</v>
      </c>
      <c r="E2" s="10" t="s">
        <v>11</v>
      </c>
      <c r="F2" s="12" t="s">
        <v>12</v>
      </c>
      <c r="G2" s="39" t="s">
        <v>20</v>
      </c>
      <c r="H2" s="14"/>
    </row>
    <row r="3" spans="1:8" s="13" customFormat="1" ht="14" customHeight="1" x14ac:dyDescent="0.2">
      <c r="A3" s="4" t="s">
        <v>4</v>
      </c>
      <c r="B3" s="4">
        <v>36.299999999999997</v>
      </c>
      <c r="C3" s="15">
        <f>400/B3</f>
        <v>11.019283746556475</v>
      </c>
      <c r="D3" s="15">
        <f>20-C3</f>
        <v>8.980716253443525</v>
      </c>
      <c r="E3" s="16">
        <v>5</v>
      </c>
      <c r="F3" s="5" t="s">
        <v>21</v>
      </c>
      <c r="G3" s="37">
        <v>20</v>
      </c>
    </row>
    <row r="4" spans="1:8" s="13" customFormat="1" ht="14" customHeight="1" x14ac:dyDescent="0.2">
      <c r="A4" s="6" t="s">
        <v>6</v>
      </c>
      <c r="B4" s="6">
        <v>25.7</v>
      </c>
      <c r="C4" s="15">
        <f t="shared" ref="C4:C6" si="0">400/B4</f>
        <v>15.56420233463035</v>
      </c>
      <c r="D4" s="15">
        <f t="shared" ref="D4:D6" si="1">20-C4</f>
        <v>4.43579766536965</v>
      </c>
      <c r="E4" s="17">
        <v>5</v>
      </c>
      <c r="F4" s="5" t="s">
        <v>22</v>
      </c>
      <c r="G4" s="37">
        <v>20</v>
      </c>
    </row>
    <row r="5" spans="1:8" s="13" customFormat="1" ht="14" customHeight="1" x14ac:dyDescent="0.2">
      <c r="A5" s="4" t="s">
        <v>5</v>
      </c>
      <c r="B5" s="6">
        <v>20</v>
      </c>
      <c r="C5" s="15">
        <f t="shared" si="0"/>
        <v>20</v>
      </c>
      <c r="D5" s="15">
        <f t="shared" si="1"/>
        <v>0</v>
      </c>
      <c r="E5" s="17">
        <v>5</v>
      </c>
      <c r="F5" s="5" t="s">
        <v>23</v>
      </c>
      <c r="G5" s="37">
        <v>20</v>
      </c>
      <c r="H5" s="14"/>
    </row>
    <row r="6" spans="1:8" s="13" customFormat="1" ht="14" customHeight="1" x14ac:dyDescent="0.2">
      <c r="A6" s="6" t="s">
        <v>7</v>
      </c>
      <c r="B6" s="6">
        <v>43.8</v>
      </c>
      <c r="C6" s="15">
        <f t="shared" si="0"/>
        <v>9.1324200913242013</v>
      </c>
      <c r="D6" s="15">
        <f t="shared" si="1"/>
        <v>10.867579908675799</v>
      </c>
      <c r="E6" s="17">
        <v>5</v>
      </c>
      <c r="F6" s="5" t="s">
        <v>24</v>
      </c>
      <c r="G6" s="37">
        <v>20</v>
      </c>
    </row>
    <row r="7" spans="1:8" s="13" customFormat="1" ht="14" customHeight="1" x14ac:dyDescent="0.2">
      <c r="A7" s="18"/>
      <c r="B7" s="19"/>
      <c r="C7" s="20"/>
      <c r="D7" s="20"/>
      <c r="E7" s="21"/>
      <c r="F7" s="22"/>
    </row>
    <row r="8" spans="1:8" s="13" customFormat="1" ht="14" customHeight="1" x14ac:dyDescent="0.2">
      <c r="A8" s="19"/>
      <c r="B8" s="23"/>
      <c r="C8" s="24"/>
      <c r="D8" s="20"/>
      <c r="E8" s="20"/>
      <c r="F8" s="21"/>
      <c r="G8" s="14"/>
    </row>
    <row r="9" spans="1:8" x14ac:dyDescent="0.2">
      <c r="A9" s="25"/>
      <c r="B9" s="25"/>
      <c r="C9" s="23"/>
      <c r="D9" s="26"/>
      <c r="E9" s="20"/>
      <c r="F9" s="20"/>
      <c r="G9" s="21"/>
    </row>
    <row r="10" spans="1:8" x14ac:dyDescent="0.2">
      <c r="A10" s="27"/>
      <c r="B10" s="49" t="s">
        <v>34</v>
      </c>
      <c r="C10" s="49"/>
      <c r="D10" s="13"/>
      <c r="E10" s="28"/>
      <c r="F10" s="28"/>
      <c r="G10" s="13"/>
    </row>
    <row r="11" spans="1:8" ht="16" customHeight="1" thickBot="1" x14ac:dyDescent="0.25">
      <c r="A11" s="50" t="s">
        <v>28</v>
      </c>
      <c r="B11" s="51"/>
      <c r="C11" s="51"/>
      <c r="D11" s="51"/>
      <c r="E11" s="51"/>
      <c r="F11" s="52"/>
      <c r="G11" s="29" t="s">
        <v>13</v>
      </c>
    </row>
    <row r="12" spans="1:8" ht="15" x14ac:dyDescent="0.2">
      <c r="A12" s="30" t="s">
        <v>29</v>
      </c>
      <c r="B12" s="30" t="s">
        <v>30</v>
      </c>
      <c r="C12" s="30" t="s">
        <v>31</v>
      </c>
      <c r="D12" s="30" t="s">
        <v>32</v>
      </c>
      <c r="E12" s="33" t="s">
        <v>14</v>
      </c>
      <c r="F12" s="34" t="s">
        <v>15</v>
      </c>
      <c r="G12" s="31" t="s">
        <v>36</v>
      </c>
    </row>
    <row r="13" spans="1:8" ht="15" x14ac:dyDescent="0.2">
      <c r="A13" s="30" t="s">
        <v>29</v>
      </c>
      <c r="B13" s="30" t="s">
        <v>30</v>
      </c>
      <c r="C13" s="30" t="s">
        <v>31</v>
      </c>
      <c r="D13" s="30" t="s">
        <v>32</v>
      </c>
      <c r="E13" s="33" t="s">
        <v>14</v>
      </c>
      <c r="F13" s="34" t="s">
        <v>15</v>
      </c>
      <c r="G13" s="32" t="s">
        <v>37</v>
      </c>
    </row>
    <row r="14" spans="1:8" ht="15" x14ac:dyDescent="0.2">
      <c r="A14" s="30" t="s">
        <v>29</v>
      </c>
      <c r="B14" s="30" t="s">
        <v>30</v>
      </c>
      <c r="C14" s="30" t="s">
        <v>31</v>
      </c>
      <c r="D14" s="30" t="s">
        <v>32</v>
      </c>
      <c r="E14" s="33" t="s">
        <v>14</v>
      </c>
      <c r="F14" s="34" t="s">
        <v>15</v>
      </c>
      <c r="G14" s="32" t="s">
        <v>38</v>
      </c>
    </row>
    <row r="15" spans="1:8" ht="15" x14ac:dyDescent="0.2">
      <c r="A15" s="30" t="s">
        <v>29</v>
      </c>
      <c r="B15" s="30" t="s">
        <v>30</v>
      </c>
      <c r="C15" s="30" t="s">
        <v>31</v>
      </c>
      <c r="D15" s="30" t="s">
        <v>32</v>
      </c>
      <c r="E15" s="33" t="s">
        <v>14</v>
      </c>
      <c r="F15" s="34" t="s">
        <v>15</v>
      </c>
      <c r="G15" s="38" t="s">
        <v>39</v>
      </c>
    </row>
    <row r="16" spans="1:8" ht="15" x14ac:dyDescent="0.2">
      <c r="A16" s="30" t="s">
        <v>29</v>
      </c>
      <c r="B16" s="30" t="s">
        <v>30</v>
      </c>
      <c r="C16" s="30" t="s">
        <v>31</v>
      </c>
      <c r="D16" s="30" t="s">
        <v>32</v>
      </c>
      <c r="E16" s="33" t="s">
        <v>14</v>
      </c>
      <c r="F16" s="34" t="s">
        <v>15</v>
      </c>
      <c r="G16" s="32" t="s">
        <v>40</v>
      </c>
    </row>
    <row r="17" spans="1:7" ht="15" x14ac:dyDescent="0.2">
      <c r="A17" s="30" t="s">
        <v>29</v>
      </c>
      <c r="B17" s="30" t="s">
        <v>30</v>
      </c>
      <c r="C17" s="30" t="s">
        <v>31</v>
      </c>
      <c r="D17" s="30" t="s">
        <v>32</v>
      </c>
      <c r="E17" s="33" t="s">
        <v>14</v>
      </c>
      <c r="F17" s="34" t="s">
        <v>15</v>
      </c>
      <c r="G17" s="32" t="s">
        <v>41</v>
      </c>
    </row>
    <row r="18" spans="1:7" ht="15" x14ac:dyDescent="0.2">
      <c r="A18" s="30" t="s">
        <v>29</v>
      </c>
      <c r="B18" s="30" t="s">
        <v>30</v>
      </c>
      <c r="C18" s="30" t="s">
        <v>31</v>
      </c>
      <c r="D18" s="30" t="s">
        <v>32</v>
      </c>
      <c r="E18" s="33" t="s">
        <v>14</v>
      </c>
      <c r="F18" s="34" t="s">
        <v>15</v>
      </c>
      <c r="G18" s="31" t="s">
        <v>42</v>
      </c>
    </row>
    <row r="19" spans="1:7" ht="15" x14ac:dyDescent="0.2">
      <c r="A19" s="30" t="s">
        <v>29</v>
      </c>
      <c r="B19" s="30" t="s">
        <v>30</v>
      </c>
      <c r="C19" s="30" t="s">
        <v>31</v>
      </c>
      <c r="D19" s="30" t="s">
        <v>32</v>
      </c>
      <c r="E19" s="33" t="s">
        <v>14</v>
      </c>
      <c r="F19" s="34" t="s">
        <v>15</v>
      </c>
      <c r="G19" s="35" t="s">
        <v>43</v>
      </c>
    </row>
    <row r="21" spans="1:7" ht="15" thickBot="1" x14ac:dyDescent="0.25">
      <c r="B21" s="36" t="s">
        <v>19</v>
      </c>
    </row>
    <row r="22" spans="1:7" x14ac:dyDescent="0.2">
      <c r="A22" s="31" t="s">
        <v>16</v>
      </c>
      <c r="B22" s="37">
        <v>98</v>
      </c>
    </row>
    <row r="23" spans="1:7" x14ac:dyDescent="0.2">
      <c r="A23" s="31" t="s">
        <v>17</v>
      </c>
      <c r="B23" s="31">
        <v>14</v>
      </c>
      <c r="E23" s="14"/>
      <c r="G23" s="26"/>
    </row>
    <row r="24" spans="1:7" ht="15" thickBot="1" x14ac:dyDescent="0.25">
      <c r="A24" s="31" t="s">
        <v>18</v>
      </c>
      <c r="B24" s="36">
        <v>140</v>
      </c>
      <c r="G24" s="23"/>
    </row>
    <row r="25" spans="1:7" x14ac:dyDescent="0.2">
      <c r="B25" s="37">
        <f>SUM(B22:B24)/14</f>
        <v>18</v>
      </c>
      <c r="G25" s="26"/>
    </row>
  </sheetData>
  <mergeCells count="3">
    <mergeCell ref="A1:F1"/>
    <mergeCell ref="B10:C10"/>
    <mergeCell ref="A11:F11"/>
  </mergeCells>
  <pageMargins left="0.5" right="0.5" top="0.5" bottom="0.5" header="0.5" footer="0.3"/>
  <pageSetup orientation="landscape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75F23-7ADE-F849-BE0C-9AED069246C0}">
  <dimension ref="A1:K73"/>
  <sheetViews>
    <sheetView workbookViewId="0">
      <selection activeCell="D1" sqref="D1:K1048576"/>
    </sheetView>
  </sheetViews>
  <sheetFormatPr baseColWidth="10" defaultRowHeight="14" x14ac:dyDescent="0.2"/>
  <cols>
    <col min="1" max="5" width="10.83203125" style="40"/>
    <col min="6" max="10" width="10.83203125" style="43"/>
    <col min="11" max="16384" width="10.83203125" style="40"/>
  </cols>
  <sheetData>
    <row r="1" spans="1:11" s="41" customFormat="1" ht="45" x14ac:dyDescent="0.2">
      <c r="A1" s="41" t="s">
        <v>45</v>
      </c>
      <c r="B1" s="41" t="s">
        <v>0</v>
      </c>
      <c r="C1" s="41" t="s">
        <v>46</v>
      </c>
      <c r="D1" s="41" t="s">
        <v>54</v>
      </c>
      <c r="E1" s="41" t="s">
        <v>55</v>
      </c>
      <c r="F1" s="42" t="s">
        <v>56</v>
      </c>
      <c r="G1" s="42" t="s">
        <v>57</v>
      </c>
      <c r="H1" s="42" t="s">
        <v>58</v>
      </c>
      <c r="I1" s="42" t="s">
        <v>60</v>
      </c>
      <c r="J1" s="42" t="s">
        <v>61</v>
      </c>
      <c r="K1" s="41" t="s">
        <v>59</v>
      </c>
    </row>
    <row r="2" spans="1:11" x14ac:dyDescent="0.2">
      <c r="A2" s="40" t="s">
        <v>47</v>
      </c>
      <c r="B2" s="40" t="s">
        <v>29</v>
      </c>
      <c r="C2" s="40">
        <v>28.1979116693694</v>
      </c>
      <c r="D2" s="40">
        <f>AVERAGE(C2:C3)</f>
        <v>28.16890062750565</v>
      </c>
      <c r="E2" s="40">
        <f>STDEV(C2:C3)</f>
        <v>4.1027808862289399E-2</v>
      </c>
      <c r="F2" s="43">
        <f>D2-D62</f>
        <v>-2.0041687154116516</v>
      </c>
      <c r="G2" s="43">
        <f>F2-$F$10</f>
        <v>-0.92270974364100411</v>
      </c>
      <c r="H2" s="43">
        <f>POWER(2,-G2)</f>
        <v>1.8956725008237343</v>
      </c>
      <c r="K2" s="40" t="s">
        <v>4</v>
      </c>
    </row>
    <row r="3" spans="1:11" x14ac:dyDescent="0.2">
      <c r="A3" s="40" t="s">
        <v>47</v>
      </c>
      <c r="B3" s="40" t="s">
        <v>29</v>
      </c>
      <c r="C3" s="40">
        <v>28.1398895856419</v>
      </c>
    </row>
    <row r="4" spans="1:11" x14ac:dyDescent="0.2">
      <c r="A4" s="40" t="s">
        <v>47</v>
      </c>
      <c r="B4" s="40" t="s">
        <v>30</v>
      </c>
      <c r="C4" s="40">
        <v>29.7419621034099</v>
      </c>
      <c r="D4" s="40">
        <f t="shared" ref="D4" si="0">AVERAGE(C4:C5)</f>
        <v>29.718573072067052</v>
      </c>
      <c r="E4" s="40">
        <f t="shared" ref="E4" si="1">STDEV(C4:C5)</f>
        <v>3.3077085335827837E-2</v>
      </c>
      <c r="F4" s="43">
        <f t="shared" ref="F4" si="2">D4-D64</f>
        <v>-2.6319570792907498</v>
      </c>
      <c r="G4" s="43">
        <f t="shared" ref="G4" si="3">F4-$F$10</f>
        <v>-1.5504981075201023</v>
      </c>
      <c r="H4" s="43">
        <f t="shared" ref="H4" si="4">POWER(2,-G4)</f>
        <v>2.9291825522320698</v>
      </c>
      <c r="I4" s="43">
        <f>H4/H2</f>
        <v>1.545194410405405</v>
      </c>
      <c r="K4" s="40" t="s">
        <v>6</v>
      </c>
    </row>
    <row r="5" spans="1:11" x14ac:dyDescent="0.2">
      <c r="A5" s="40" t="s">
        <v>47</v>
      </c>
      <c r="B5" s="40" t="s">
        <v>30</v>
      </c>
      <c r="C5" s="40">
        <v>29.6951840407242</v>
      </c>
    </row>
    <row r="6" spans="1:11" x14ac:dyDescent="0.2">
      <c r="A6" s="40" t="s">
        <v>47</v>
      </c>
      <c r="B6" s="40" t="s">
        <v>31</v>
      </c>
      <c r="C6" s="40">
        <v>28.415731741503802</v>
      </c>
      <c r="D6" s="40">
        <f t="shared" ref="D6" si="5">AVERAGE(C6:C7)</f>
        <v>28.470391183213948</v>
      </c>
      <c r="E6" s="40">
        <f t="shared" ref="E6" si="6">STDEV(C6:C7)</f>
        <v>7.7300123778233615E-2</v>
      </c>
      <c r="F6" s="43">
        <f t="shared" ref="F6" si="7">D6-D66</f>
        <v>-3.6013353269540005</v>
      </c>
      <c r="G6" s="43">
        <f t="shared" ref="G6" si="8">F6-$F$10</f>
        <v>-2.519876355183353</v>
      </c>
      <c r="H6" s="43">
        <f t="shared" ref="H6" si="9">POWER(2,-G6)</f>
        <v>5.7353294300042466</v>
      </c>
      <c r="J6" s="43">
        <f>H6/H2</f>
        <v>3.025485376567973</v>
      </c>
      <c r="K6" s="40" t="s">
        <v>5</v>
      </c>
    </row>
    <row r="7" spans="1:11" x14ac:dyDescent="0.2">
      <c r="A7" s="40" t="s">
        <v>47</v>
      </c>
      <c r="B7" s="40" t="s">
        <v>31</v>
      </c>
      <c r="C7" s="40">
        <v>28.525050624924098</v>
      </c>
    </row>
    <row r="8" spans="1:11" x14ac:dyDescent="0.2">
      <c r="A8" s="40" t="s">
        <v>47</v>
      </c>
      <c r="B8" s="40" t="s">
        <v>32</v>
      </c>
      <c r="C8" s="40">
        <v>30.6864520182353</v>
      </c>
      <c r="D8" s="40">
        <f t="shared" ref="D8" si="10">AVERAGE(C8:C9)</f>
        <v>30.5930283640485</v>
      </c>
      <c r="E8" s="40">
        <f t="shared" ref="E8" si="11">STDEV(C8:C9)</f>
        <v>0.132120998797427</v>
      </c>
      <c r="F8" s="43">
        <f t="shared" ref="F8" si="12">D8-D68</f>
        <v>-2.5632829276657034</v>
      </c>
      <c r="G8" s="43">
        <f t="shared" ref="G8" si="13">F8-$F$10</f>
        <v>-1.4818239558950559</v>
      </c>
      <c r="H8" s="43">
        <f t="shared" ref="H8" si="14">POWER(2,-G8)</f>
        <v>2.7930162278011288</v>
      </c>
      <c r="I8" s="43">
        <f>H8/H6</f>
        <v>0.48698444647129202</v>
      </c>
      <c r="J8" s="43">
        <f>H8/H4</f>
        <v>0.9535138824559839</v>
      </c>
      <c r="K8" s="40" t="s">
        <v>7</v>
      </c>
    </row>
    <row r="9" spans="1:11" x14ac:dyDescent="0.2">
      <c r="A9" s="40" t="s">
        <v>47</v>
      </c>
      <c r="B9" s="40" t="s">
        <v>32</v>
      </c>
      <c r="C9" s="40">
        <v>30.4996047098617</v>
      </c>
    </row>
    <row r="10" spans="1:11" x14ac:dyDescent="0.2">
      <c r="A10" s="40" t="s">
        <v>47</v>
      </c>
      <c r="B10" s="40" t="s">
        <v>14</v>
      </c>
      <c r="C10" s="40">
        <v>25.7937754213281</v>
      </c>
      <c r="D10" s="40">
        <f t="shared" ref="D10" si="15">AVERAGE(C10:C11)</f>
        <v>25.861322278241651</v>
      </c>
      <c r="E10" s="40">
        <f t="shared" ref="E10" si="16">STDEV(C10:C11)</f>
        <v>9.5525681142817273E-2</v>
      </c>
      <c r="F10" s="43">
        <f t="shared" ref="F10" si="17">D10-D70</f>
        <v>-1.0814589717706475</v>
      </c>
    </row>
    <row r="11" spans="1:11" x14ac:dyDescent="0.2">
      <c r="A11" s="40" t="s">
        <v>47</v>
      </c>
      <c r="B11" s="40" t="s">
        <v>14</v>
      </c>
      <c r="C11" s="40">
        <v>25.9288691351552</v>
      </c>
    </row>
    <row r="12" spans="1:11" x14ac:dyDescent="0.2">
      <c r="A12" s="40" t="s">
        <v>47</v>
      </c>
      <c r="B12" s="40" t="s">
        <v>15</v>
      </c>
    </row>
    <row r="13" spans="1:11" x14ac:dyDescent="0.2">
      <c r="A13" s="40" t="s">
        <v>47</v>
      </c>
      <c r="B13" s="40" t="s">
        <v>15</v>
      </c>
    </row>
    <row r="14" spans="1:11" x14ac:dyDescent="0.2">
      <c r="A14" s="40" t="s">
        <v>48</v>
      </c>
      <c r="B14" s="40" t="s">
        <v>29</v>
      </c>
      <c r="C14" s="40">
        <v>27.174957246393401</v>
      </c>
      <c r="D14" s="40">
        <f>AVERAGE(C14:C15)</f>
        <v>27.1979813117538</v>
      </c>
      <c r="E14" s="40">
        <f>STDEV(C14:C15)</f>
        <v>3.2560945493641198E-2</v>
      </c>
      <c r="F14" s="43">
        <f>D14-D62</f>
        <v>-2.9750880311635015</v>
      </c>
      <c r="G14" s="43">
        <f>F14-$F$22</f>
        <v>2.5907829124508979</v>
      </c>
      <c r="H14" s="43">
        <f>POWER(2,-G14)</f>
        <v>0.16599562088104558</v>
      </c>
      <c r="K14" s="40" t="s">
        <v>4</v>
      </c>
    </row>
    <row r="15" spans="1:11" x14ac:dyDescent="0.2">
      <c r="A15" s="40" t="s">
        <v>48</v>
      </c>
      <c r="B15" s="40" t="s">
        <v>29</v>
      </c>
      <c r="C15" s="40">
        <v>27.221005377114199</v>
      </c>
    </row>
    <row r="16" spans="1:11" x14ac:dyDescent="0.2">
      <c r="A16" s="40" t="s">
        <v>48</v>
      </c>
      <c r="B16" s="40" t="s">
        <v>30</v>
      </c>
      <c r="C16" s="40">
        <v>29.157895608479599</v>
      </c>
      <c r="D16" s="40">
        <f t="shared" ref="D16" si="18">AVERAGE(C16:C17)</f>
        <v>29.158204014287449</v>
      </c>
      <c r="E16" s="40">
        <f t="shared" ref="E16" si="19">STDEV(C16:C17)</f>
        <v>4.3615167617605153E-4</v>
      </c>
      <c r="F16" s="43">
        <f t="shared" ref="F16" si="20">D16-D64</f>
        <v>-3.1923261370703528</v>
      </c>
      <c r="G16" s="43">
        <f t="shared" ref="G16" si="21">F16-$F$22</f>
        <v>2.3735448065440465</v>
      </c>
      <c r="H16" s="43">
        <f t="shared" ref="H16" si="22">POWER(2,-G16)</f>
        <v>0.19297089769566547</v>
      </c>
      <c r="I16" s="43">
        <f>H16/H14</f>
        <v>1.1625059545031655</v>
      </c>
      <c r="K16" s="40" t="s">
        <v>6</v>
      </c>
    </row>
    <row r="17" spans="1:11" x14ac:dyDescent="0.2">
      <c r="A17" s="40" t="s">
        <v>48</v>
      </c>
      <c r="B17" s="40" t="s">
        <v>30</v>
      </c>
      <c r="C17" s="40">
        <v>29.158512420095299</v>
      </c>
    </row>
    <row r="18" spans="1:11" x14ac:dyDescent="0.2">
      <c r="A18" s="40" t="s">
        <v>48</v>
      </c>
      <c r="B18" s="40" t="s">
        <v>31</v>
      </c>
      <c r="C18" s="40">
        <v>25.150351014310601</v>
      </c>
      <c r="D18" s="40">
        <f t="shared" ref="D18" si="23">AVERAGE(C18:C19)</f>
        <v>25.177063859507751</v>
      </c>
      <c r="E18" s="40">
        <f t="shared" ref="E18" si="24">STDEV(C18:C19)</f>
        <v>3.7777667967381745E-2</v>
      </c>
      <c r="F18" s="43">
        <f t="shared" ref="F18" si="25">D18-D66</f>
        <v>-6.894662650660198</v>
      </c>
      <c r="G18" s="43">
        <f t="shared" ref="G18" si="26">F18-$F$22</f>
        <v>-1.3287917070457986</v>
      </c>
      <c r="H18" s="43">
        <f t="shared" ref="H18" si="27">POWER(2,-G18)</f>
        <v>2.5119220706397307</v>
      </c>
      <c r="J18" s="43">
        <f>H18/H14</f>
        <v>15.132459864346686</v>
      </c>
      <c r="K18" s="40" t="s">
        <v>5</v>
      </c>
    </row>
    <row r="19" spans="1:11" x14ac:dyDescent="0.2">
      <c r="A19" s="40" t="s">
        <v>48</v>
      </c>
      <c r="B19" s="40" t="s">
        <v>31</v>
      </c>
      <c r="C19" s="40">
        <v>25.2037767047049</v>
      </c>
    </row>
    <row r="20" spans="1:11" x14ac:dyDescent="0.2">
      <c r="A20" s="40" t="s">
        <v>48</v>
      </c>
      <c r="B20" s="40" t="s">
        <v>32</v>
      </c>
      <c r="C20" s="40">
        <v>28.735301487758001</v>
      </c>
      <c r="D20" s="40">
        <f t="shared" ref="D20" si="28">AVERAGE(C20:C21)</f>
        <v>28.788032355001903</v>
      </c>
      <c r="E20" s="40">
        <f t="shared" ref="E20" si="29">STDEV(C20:C21)</f>
        <v>7.457270761201884E-2</v>
      </c>
      <c r="F20" s="43">
        <f t="shared" ref="F20" si="30">D20-D68</f>
        <v>-4.3682789367123007</v>
      </c>
      <c r="G20" s="43">
        <f t="shared" ref="G20" si="31">F20-$F$22</f>
        <v>1.1975920069020987</v>
      </c>
      <c r="H20" s="43">
        <f t="shared" ref="H20" si="32">POWER(2,-G20)</f>
        <v>0.43600240349489966</v>
      </c>
      <c r="I20" s="43">
        <f>H20/H18</f>
        <v>0.17357322051948035</v>
      </c>
      <c r="J20" s="43">
        <f>H20/H16</f>
        <v>2.2594205069332234</v>
      </c>
      <c r="K20" s="40" t="s">
        <v>7</v>
      </c>
    </row>
    <row r="21" spans="1:11" x14ac:dyDescent="0.2">
      <c r="A21" s="40" t="s">
        <v>48</v>
      </c>
      <c r="B21" s="40" t="s">
        <v>32</v>
      </c>
      <c r="C21" s="40">
        <v>28.840763222245801</v>
      </c>
    </row>
    <row r="22" spans="1:11" x14ac:dyDescent="0.2">
      <c r="A22" s="40" t="s">
        <v>48</v>
      </c>
      <c r="B22" s="40" t="s">
        <v>14</v>
      </c>
      <c r="C22" s="40">
        <v>21.378286484175</v>
      </c>
      <c r="D22" s="40">
        <f t="shared" ref="D22" si="33">AVERAGE(C22:C23)</f>
        <v>21.3769103063979</v>
      </c>
      <c r="E22" s="40">
        <f t="shared" ref="E22" si="34">STDEV(C22:C23)</f>
        <v>1.9462092766115552E-3</v>
      </c>
      <c r="F22" s="43">
        <f t="shared" ref="F22" si="35">D22-D70</f>
        <v>-5.5658709436143994</v>
      </c>
    </row>
    <row r="23" spans="1:11" x14ac:dyDescent="0.2">
      <c r="A23" s="40" t="s">
        <v>48</v>
      </c>
      <c r="B23" s="40" t="s">
        <v>14</v>
      </c>
      <c r="C23" s="40">
        <v>21.375534128620799</v>
      </c>
    </row>
    <row r="24" spans="1:11" x14ac:dyDescent="0.2">
      <c r="A24" s="40" t="s">
        <v>48</v>
      </c>
      <c r="B24" s="40" t="s">
        <v>15</v>
      </c>
    </row>
    <row r="25" spans="1:11" x14ac:dyDescent="0.2">
      <c r="A25" s="40" t="s">
        <v>48</v>
      </c>
      <c r="B25" s="40" t="s">
        <v>15</v>
      </c>
    </row>
    <row r="26" spans="1:11" x14ac:dyDescent="0.2">
      <c r="A26" s="40" t="s">
        <v>49</v>
      </c>
      <c r="B26" s="40" t="s">
        <v>29</v>
      </c>
      <c r="C26" s="40">
        <v>25.944246987346599</v>
      </c>
      <c r="D26" s="40">
        <f>AVERAGE(C26:C27)</f>
        <v>25.988159180161297</v>
      </c>
      <c r="E26" s="40">
        <f>STDEV(C26:C27)</f>
        <v>6.2101218632091025E-2</v>
      </c>
      <c r="F26" s="43">
        <f>D26-D62</f>
        <v>-4.1849101627560046</v>
      </c>
      <c r="G26" s="43">
        <f>F26-$F$34</f>
        <v>-1.9139547521911062</v>
      </c>
      <c r="H26" s="43">
        <f>POWER(2,-G26)</f>
        <v>3.7684069037460191</v>
      </c>
      <c r="K26" s="40" t="s">
        <v>4</v>
      </c>
    </row>
    <row r="27" spans="1:11" x14ac:dyDescent="0.2">
      <c r="A27" s="40" t="s">
        <v>49</v>
      </c>
      <c r="B27" s="40" t="s">
        <v>29</v>
      </c>
      <c r="C27" s="40">
        <v>26.032071372975999</v>
      </c>
    </row>
    <row r="28" spans="1:11" x14ac:dyDescent="0.2">
      <c r="A28" s="40" t="s">
        <v>49</v>
      </c>
      <c r="B28" s="40" t="s">
        <v>30</v>
      </c>
      <c r="C28" s="40">
        <v>28.5303639338997</v>
      </c>
      <c r="D28" s="40">
        <f t="shared" ref="D28" si="36">AVERAGE(C28:C29)</f>
        <v>28.506227458966901</v>
      </c>
      <c r="E28" s="40">
        <f t="shared" ref="E28" si="37">STDEV(C28:C29)</f>
        <v>3.4134130197842928E-2</v>
      </c>
      <c r="F28" s="43">
        <f t="shared" ref="F28" si="38">D28-D64</f>
        <v>-3.8443026923909009</v>
      </c>
      <c r="G28" s="43">
        <f t="shared" ref="G28" si="39">F28-$F$34</f>
        <v>-1.5733472818260026</v>
      </c>
      <c r="H28" s="43">
        <f t="shared" ref="H28" si="40">POWER(2,-G28)</f>
        <v>2.9759438001649174</v>
      </c>
      <c r="I28" s="43">
        <f>H28/H26</f>
        <v>0.78970872206147735</v>
      </c>
      <c r="K28" s="40" t="s">
        <v>6</v>
      </c>
    </row>
    <row r="29" spans="1:11" x14ac:dyDescent="0.2">
      <c r="A29" s="40" t="s">
        <v>49</v>
      </c>
      <c r="B29" s="40" t="s">
        <v>30</v>
      </c>
      <c r="C29" s="40">
        <v>28.482090984034102</v>
      </c>
    </row>
    <row r="30" spans="1:11" x14ac:dyDescent="0.2">
      <c r="A30" s="40" t="s">
        <v>49</v>
      </c>
      <c r="B30" s="40" t="s">
        <v>31</v>
      </c>
      <c r="C30" s="40">
        <v>28.085072225290698</v>
      </c>
      <c r="D30" s="40">
        <f t="shared" ref="D30" si="41">AVERAGE(C30:C31)</f>
        <v>28.044830489602599</v>
      </c>
      <c r="E30" s="40">
        <f t="shared" ref="E30" si="42">STDEV(C30:C31)</f>
        <v>5.6910408383542797E-2</v>
      </c>
      <c r="F30" s="43">
        <f t="shared" ref="F30" si="43">D30-D66</f>
        <v>-4.0268960205653492</v>
      </c>
      <c r="G30" s="43">
        <f t="shared" ref="G30" si="44">F30-$F$34</f>
        <v>-1.7559406100004509</v>
      </c>
      <c r="H30" s="43">
        <f t="shared" ref="H30" si="45">POWER(2,-G30)</f>
        <v>3.3774645100929948</v>
      </c>
      <c r="J30" s="43">
        <f>H30/H26</f>
        <v>0.89625791385096854</v>
      </c>
      <c r="K30" s="40" t="s">
        <v>5</v>
      </c>
    </row>
    <row r="31" spans="1:11" x14ac:dyDescent="0.2">
      <c r="A31" s="40" t="s">
        <v>49</v>
      </c>
      <c r="B31" s="40" t="s">
        <v>31</v>
      </c>
      <c r="C31" s="40">
        <v>28.004588753914501</v>
      </c>
    </row>
    <row r="32" spans="1:11" x14ac:dyDescent="0.2">
      <c r="A32" s="40" t="s">
        <v>49</v>
      </c>
      <c r="B32" s="40" t="s">
        <v>32</v>
      </c>
      <c r="C32" s="40">
        <v>29.217309860857402</v>
      </c>
      <c r="D32" s="40">
        <f t="shared" ref="D32" si="46">AVERAGE(C32:C33)</f>
        <v>29.187151946770051</v>
      </c>
      <c r="E32" s="40">
        <f t="shared" ref="E32" si="47">STDEV(C32:C33)</f>
        <v>4.2649731115213967E-2</v>
      </c>
      <c r="F32" s="43">
        <f t="shared" ref="F32" si="48">D32-D68</f>
        <v>-3.9691593449441527</v>
      </c>
      <c r="G32" s="43">
        <f t="shared" ref="G32" si="49">F32-$F$34</f>
        <v>-1.6982039343792543</v>
      </c>
      <c r="H32" s="43">
        <f t="shared" ref="H32" si="50">POWER(2,-G32)</f>
        <v>3.2449672872378983</v>
      </c>
      <c r="I32" s="43">
        <f>H32/H30</f>
        <v>0.96077021018010689</v>
      </c>
      <c r="J32" s="43">
        <f>H32/H28</f>
        <v>1.0903993842417563</v>
      </c>
      <c r="K32" s="40" t="s">
        <v>7</v>
      </c>
    </row>
    <row r="33" spans="1:11" x14ac:dyDescent="0.2">
      <c r="A33" s="40" t="s">
        <v>49</v>
      </c>
      <c r="B33" s="40" t="s">
        <v>32</v>
      </c>
      <c r="C33" s="40">
        <v>29.1569940326827</v>
      </c>
    </row>
    <row r="34" spans="1:11" x14ac:dyDescent="0.2">
      <c r="A34" s="40" t="s">
        <v>49</v>
      </c>
      <c r="B34" s="40" t="s">
        <v>14</v>
      </c>
      <c r="C34" s="40">
        <v>24.679205275858699</v>
      </c>
      <c r="D34" s="40">
        <f t="shared" ref="D34" si="51">AVERAGE(C34:C35)</f>
        <v>24.671825839447401</v>
      </c>
      <c r="E34" s="40">
        <f t="shared" ref="E34" si="52">STDEV(C34:C35)</f>
        <v>1.0436099055530631E-2</v>
      </c>
      <c r="F34" s="43">
        <f t="shared" ref="F34" si="53">D34-D70</f>
        <v>-2.2709554105648984</v>
      </c>
    </row>
    <row r="35" spans="1:11" x14ac:dyDescent="0.2">
      <c r="A35" s="40" t="s">
        <v>49</v>
      </c>
      <c r="B35" s="40" t="s">
        <v>14</v>
      </c>
      <c r="C35" s="40">
        <v>24.664446403036099</v>
      </c>
    </row>
    <row r="36" spans="1:11" x14ac:dyDescent="0.2">
      <c r="A36" s="40" t="s">
        <v>49</v>
      </c>
      <c r="B36" s="40" t="s">
        <v>15</v>
      </c>
    </row>
    <row r="37" spans="1:11" x14ac:dyDescent="0.2">
      <c r="A37" s="40" t="s">
        <v>49</v>
      </c>
      <c r="B37" s="40" t="s">
        <v>15</v>
      </c>
    </row>
    <row r="38" spans="1:11" x14ac:dyDescent="0.2">
      <c r="A38" s="40" t="s">
        <v>50</v>
      </c>
      <c r="B38" s="40" t="s">
        <v>29</v>
      </c>
      <c r="C38" s="40">
        <v>23.496941728455901</v>
      </c>
      <c r="D38" s="40">
        <f>AVERAGE(C38:C39)</f>
        <v>23.602765591151652</v>
      </c>
      <c r="E38" s="40">
        <f>STDEV(C38:C39)</f>
        <v>0.14965754184703592</v>
      </c>
      <c r="F38" s="43">
        <f>D38-D62</f>
        <v>-6.5703037517656497</v>
      </c>
      <c r="G38" s="43">
        <f>F38-$F$46</f>
        <v>-0.52450659333615235</v>
      </c>
      <c r="H38" s="43">
        <f>POWER(2,-G38)</f>
        <v>1.4384415439233369</v>
      </c>
      <c r="K38" s="40" t="s">
        <v>4</v>
      </c>
    </row>
    <row r="39" spans="1:11" x14ac:dyDescent="0.2">
      <c r="A39" s="40" t="s">
        <v>50</v>
      </c>
      <c r="B39" s="40" t="s">
        <v>29</v>
      </c>
      <c r="C39" s="40">
        <v>23.708589453847399</v>
      </c>
    </row>
    <row r="40" spans="1:11" x14ac:dyDescent="0.2">
      <c r="A40" s="40" t="s">
        <v>50</v>
      </c>
      <c r="B40" s="40" t="s">
        <v>30</v>
      </c>
      <c r="C40" s="40">
        <v>25.634779873020499</v>
      </c>
      <c r="D40" s="40">
        <f t="shared" ref="D40" si="54">AVERAGE(C40:C41)</f>
        <v>25.6238088181507</v>
      </c>
      <c r="E40" s="40">
        <f t="shared" ref="E40" si="55">STDEV(C40:C41)</f>
        <v>1.5515414590409123E-2</v>
      </c>
      <c r="F40" s="43">
        <f t="shared" ref="F40" si="56">D40-D64</f>
        <v>-6.7267213332071023</v>
      </c>
      <c r="G40" s="43">
        <f t="shared" ref="G40" si="57">F40-$F$46</f>
        <v>-0.68092417477760492</v>
      </c>
      <c r="H40" s="43">
        <f t="shared" ref="H40" si="58">POWER(2,-G40)</f>
        <v>1.6031663973022745</v>
      </c>
      <c r="I40" s="43">
        <f>H40/H38</f>
        <v>1.114516195722248</v>
      </c>
      <c r="K40" s="40" t="s">
        <v>6</v>
      </c>
    </row>
    <row r="41" spans="1:11" x14ac:dyDescent="0.2">
      <c r="A41" s="40" t="s">
        <v>50</v>
      </c>
      <c r="B41" s="40" t="s">
        <v>30</v>
      </c>
      <c r="C41" s="40">
        <v>25.612837763280901</v>
      </c>
    </row>
    <row r="42" spans="1:11" x14ac:dyDescent="0.2">
      <c r="A42" s="40" t="s">
        <v>50</v>
      </c>
      <c r="B42" s="40" t="s">
        <v>31</v>
      </c>
      <c r="C42" s="40">
        <v>23.2205629901942</v>
      </c>
      <c r="D42" s="40">
        <f t="shared" ref="D42" si="59">AVERAGE(C42:C43)</f>
        <v>23.181369771144702</v>
      </c>
      <c r="E42" s="40">
        <f t="shared" ref="E42" si="60">STDEV(C42:C43)</f>
        <v>5.5427581932861687E-2</v>
      </c>
      <c r="F42" s="43">
        <f t="shared" ref="F42" si="61">D42-D66</f>
        <v>-8.8903567390232467</v>
      </c>
      <c r="G42" s="43">
        <f t="shared" ref="G42" si="62">F42-$F$46</f>
        <v>-2.8445595805937494</v>
      </c>
      <c r="H42" s="43">
        <f t="shared" ref="H42" si="63">POWER(2,-G42)</f>
        <v>7.1828658955804867</v>
      </c>
      <c r="J42" s="43">
        <f>H42/H38</f>
        <v>4.993505593553202</v>
      </c>
      <c r="K42" s="40" t="s">
        <v>5</v>
      </c>
    </row>
    <row r="43" spans="1:11" x14ac:dyDescent="0.2">
      <c r="A43" s="40" t="s">
        <v>50</v>
      </c>
      <c r="B43" s="40" t="s">
        <v>31</v>
      </c>
      <c r="C43" s="40">
        <v>23.142176552095201</v>
      </c>
    </row>
    <row r="44" spans="1:11" x14ac:dyDescent="0.2">
      <c r="A44" s="40" t="s">
        <v>50</v>
      </c>
      <c r="B44" s="40" t="s">
        <v>32</v>
      </c>
      <c r="C44" s="40">
        <v>25.3474891376373</v>
      </c>
      <c r="D44" s="40">
        <f t="shared" ref="D44" si="64">AVERAGE(C44:C45)</f>
        <v>25.378619889114098</v>
      </c>
      <c r="E44" s="40">
        <f t="shared" ref="E44" si="65">STDEV(C44:C45)</f>
        <v>4.4025530945356814E-2</v>
      </c>
      <c r="F44" s="43">
        <f t="shared" ref="F44" si="66">D44-D68</f>
        <v>-7.7776914026001052</v>
      </c>
      <c r="G44" s="43">
        <f t="shared" ref="G44" si="67">F44-$F$46</f>
        <v>-1.7318942441706078</v>
      </c>
      <c r="H44" s="43">
        <f t="shared" ref="H44" si="68">POWER(2,-G44)</f>
        <v>3.3216365970107122</v>
      </c>
      <c r="I44" s="43">
        <f>H44/H42</f>
        <v>0.46243889908267216</v>
      </c>
      <c r="J44" s="43">
        <f>H44/H40</f>
        <v>2.0719225419146698</v>
      </c>
      <c r="K44" s="40" t="s">
        <v>7</v>
      </c>
    </row>
    <row r="45" spans="1:11" x14ac:dyDescent="0.2">
      <c r="A45" s="40" t="s">
        <v>50</v>
      </c>
      <c r="B45" s="40" t="s">
        <v>32</v>
      </c>
      <c r="C45" s="40">
        <v>25.4097506405909</v>
      </c>
    </row>
    <row r="46" spans="1:11" x14ac:dyDescent="0.2">
      <c r="A46" s="40" t="s">
        <v>50</v>
      </c>
      <c r="B46" s="40" t="s">
        <v>14</v>
      </c>
      <c r="C46" s="40">
        <v>20.889340067148499</v>
      </c>
      <c r="D46" s="40">
        <f t="shared" ref="D46" si="69">AVERAGE(C46:C47)</f>
        <v>20.896984091582802</v>
      </c>
      <c r="E46" s="40">
        <f t="shared" ref="E46" si="70">STDEV(C46:C47)</f>
        <v>1.0810283026099501E-2</v>
      </c>
      <c r="F46" s="43">
        <f t="shared" ref="F46" si="71">D46-D70</f>
        <v>-6.0457971584294974</v>
      </c>
    </row>
    <row r="47" spans="1:11" x14ac:dyDescent="0.2">
      <c r="A47" s="40" t="s">
        <v>50</v>
      </c>
      <c r="B47" s="40" t="s">
        <v>14</v>
      </c>
      <c r="C47" s="40">
        <v>20.904628116017101</v>
      </c>
    </row>
    <row r="48" spans="1:11" x14ac:dyDescent="0.2">
      <c r="A48" s="40" t="s">
        <v>50</v>
      </c>
      <c r="B48" s="40" t="s">
        <v>15</v>
      </c>
    </row>
    <row r="49" spans="1:11" x14ac:dyDescent="0.2">
      <c r="A49" s="40" t="s">
        <v>50</v>
      </c>
      <c r="B49" s="40" t="s">
        <v>15</v>
      </c>
    </row>
    <row r="50" spans="1:11" x14ac:dyDescent="0.2">
      <c r="A50" s="40" t="s">
        <v>51</v>
      </c>
      <c r="B50" s="40" t="s">
        <v>29</v>
      </c>
      <c r="C50" s="40">
        <v>27.8857131795002</v>
      </c>
      <c r="D50" s="40">
        <f>AVERAGE(C50:C51)</f>
        <v>27.898735889129551</v>
      </c>
      <c r="E50" s="40">
        <f>STDEV(C50:C51)</f>
        <v>1.8416892576673838E-2</v>
      </c>
      <c r="F50" s="43">
        <f>D50-D62</f>
        <v>-2.2743334537877509</v>
      </c>
      <c r="G50" s="43">
        <f>F50-$F$58</f>
        <v>0.38366506953079949</v>
      </c>
      <c r="H50" s="43">
        <f>POWER(2,-G50)</f>
        <v>0.76648790430053637</v>
      </c>
      <c r="K50" s="40" t="s">
        <v>4</v>
      </c>
    </row>
    <row r="51" spans="1:11" x14ac:dyDescent="0.2">
      <c r="A51" s="40" t="s">
        <v>51</v>
      </c>
      <c r="B51" s="40" t="s">
        <v>29</v>
      </c>
      <c r="C51" s="40">
        <v>27.911758598758901</v>
      </c>
    </row>
    <row r="52" spans="1:11" x14ac:dyDescent="0.2">
      <c r="A52" s="40" t="s">
        <v>51</v>
      </c>
      <c r="B52" s="40" t="s">
        <v>30</v>
      </c>
      <c r="C52" s="40">
        <v>30.271784193044802</v>
      </c>
      <c r="D52" s="40">
        <f t="shared" ref="D52" si="72">AVERAGE(C52:C53)</f>
        <v>30.169591356587851</v>
      </c>
      <c r="E52" s="40">
        <f t="shared" ref="E52" si="73">STDEV(C52:C53)</f>
        <v>0.14452249529479497</v>
      </c>
      <c r="F52" s="43">
        <f t="shared" ref="F52" si="74">D52-D64</f>
        <v>-2.1809387947699506</v>
      </c>
      <c r="G52" s="43">
        <f t="shared" ref="G52" si="75">F52-$F$58</f>
        <v>0.47705972854859979</v>
      </c>
      <c r="H52" s="43">
        <f t="shared" ref="H52" si="76">POWER(2,-G52)</f>
        <v>0.71844034374109211</v>
      </c>
      <c r="I52" s="43">
        <f>H52/H50</f>
        <v>0.93731465259939051</v>
      </c>
      <c r="K52" s="40" t="s">
        <v>6</v>
      </c>
    </row>
    <row r="53" spans="1:11" x14ac:dyDescent="0.2">
      <c r="A53" s="40" t="s">
        <v>51</v>
      </c>
      <c r="B53" s="40" t="s">
        <v>30</v>
      </c>
      <c r="C53" s="40">
        <v>30.067398520130901</v>
      </c>
    </row>
    <row r="54" spans="1:11" x14ac:dyDescent="0.2">
      <c r="A54" s="40" t="s">
        <v>51</v>
      </c>
      <c r="B54" s="40" t="s">
        <v>31</v>
      </c>
      <c r="C54" s="40">
        <v>26.552772275096601</v>
      </c>
      <c r="D54" s="40">
        <f t="shared" ref="D54" si="77">AVERAGE(C54:C55)</f>
        <v>26.587178796010651</v>
      </c>
      <c r="E54" s="40">
        <f t="shared" ref="E54" si="78">STDEV(C54:C55)</f>
        <v>4.8658168510723437E-2</v>
      </c>
      <c r="F54" s="43">
        <f t="shared" ref="F54" si="79">D54-D66</f>
        <v>-5.4845477141572978</v>
      </c>
      <c r="G54" s="43">
        <f t="shared" ref="G54" si="80">F54-$F$58</f>
        <v>-2.8265491908387474</v>
      </c>
      <c r="H54" s="43">
        <f t="shared" ref="H54" si="81">POWER(2,-G54)</f>
        <v>7.0937534593545495</v>
      </c>
      <c r="J54" s="43">
        <f>H54/H50</f>
        <v>9.2548798481405932</v>
      </c>
      <c r="K54" s="40" t="s">
        <v>5</v>
      </c>
    </row>
    <row r="55" spans="1:11" x14ac:dyDescent="0.2">
      <c r="A55" s="40" t="s">
        <v>51</v>
      </c>
      <c r="B55" s="40" t="s">
        <v>31</v>
      </c>
      <c r="C55" s="40">
        <v>26.621585316924701</v>
      </c>
    </row>
    <row r="56" spans="1:11" x14ac:dyDescent="0.2">
      <c r="A56" s="40" t="s">
        <v>51</v>
      </c>
      <c r="B56" s="40" t="s">
        <v>32</v>
      </c>
      <c r="C56" s="40">
        <v>28.639349587049399</v>
      </c>
      <c r="D56" s="40">
        <f t="shared" ref="D56" si="82">AVERAGE(C56:C57)</f>
        <v>28.584167452876152</v>
      </c>
      <c r="E56" s="40">
        <f t="shared" ref="E56" si="83">STDEV(C56:C57)</f>
        <v>7.8039322548500295E-2</v>
      </c>
      <c r="F56" s="43">
        <f t="shared" ref="F56" si="84">D56-D68</f>
        <v>-4.572143838838052</v>
      </c>
      <c r="G56" s="43">
        <f t="shared" ref="G56" si="85">F56-$F$58</f>
        <v>-1.9141453155195016</v>
      </c>
      <c r="H56" s="43">
        <f t="shared" ref="H56" si="86">POWER(2,-G56)</f>
        <v>3.7689046995876514</v>
      </c>
      <c r="I56" s="43">
        <f>H56/H54</f>
        <v>0.53129908181649421</v>
      </c>
      <c r="J56" s="43">
        <f>H56/H52</f>
        <v>5.2459535888005062</v>
      </c>
      <c r="K56" s="40" t="s">
        <v>7</v>
      </c>
    </row>
    <row r="57" spans="1:11" x14ac:dyDescent="0.2">
      <c r="A57" s="40" t="s">
        <v>51</v>
      </c>
      <c r="B57" s="40" t="s">
        <v>32</v>
      </c>
      <c r="C57" s="40">
        <v>28.528985318702901</v>
      </c>
    </row>
    <row r="58" spans="1:11" x14ac:dyDescent="0.2">
      <c r="A58" s="40" t="s">
        <v>51</v>
      </c>
      <c r="B58" s="40" t="s">
        <v>14</v>
      </c>
      <c r="C58" s="40">
        <v>24.2983632545685</v>
      </c>
      <c r="D58" s="40">
        <f t="shared" ref="D58" si="87">AVERAGE(C58:C59)</f>
        <v>24.284782726693749</v>
      </c>
      <c r="E58" s="40">
        <f t="shared" ref="E58" si="88">STDEV(C58:C59)</f>
        <v>1.9205766704656457E-2</v>
      </c>
      <c r="F58" s="43">
        <f t="shared" ref="F58" si="89">D58-D70</f>
        <v>-2.6579985233185504</v>
      </c>
    </row>
    <row r="59" spans="1:11" x14ac:dyDescent="0.2">
      <c r="A59" s="40" t="s">
        <v>51</v>
      </c>
      <c r="B59" s="40" t="s">
        <v>14</v>
      </c>
      <c r="C59" s="40">
        <v>24.271202198819001</v>
      </c>
    </row>
    <row r="60" spans="1:11" x14ac:dyDescent="0.2">
      <c r="A60" s="40" t="s">
        <v>51</v>
      </c>
      <c r="B60" s="40" t="s">
        <v>15</v>
      </c>
    </row>
    <row r="61" spans="1:11" x14ac:dyDescent="0.2">
      <c r="A61" s="40" t="s">
        <v>51</v>
      </c>
      <c r="B61" s="40" t="s">
        <v>15</v>
      </c>
    </row>
    <row r="62" spans="1:11" x14ac:dyDescent="0.2">
      <c r="A62" s="40" t="s">
        <v>52</v>
      </c>
      <c r="B62" s="40" t="s">
        <v>29</v>
      </c>
      <c r="C62" s="40">
        <v>30.0879919234856</v>
      </c>
      <c r="D62" s="40">
        <f>AVERAGE(C62:C63)</f>
        <v>30.173069342917302</v>
      </c>
      <c r="E62" s="40">
        <f>STDEV(C62:C63)</f>
        <v>0.12031764041201459</v>
      </c>
      <c r="F62" s="43">
        <f>AVERAGE(C62:C69)</f>
        <v>31.937909324039314</v>
      </c>
      <c r="G62" s="43">
        <f>STDEV(C62:C69)</f>
        <v>1.1728354650807606</v>
      </c>
    </row>
    <row r="63" spans="1:11" x14ac:dyDescent="0.2">
      <c r="A63" s="40" t="s">
        <v>52</v>
      </c>
      <c r="B63" s="40" t="s">
        <v>29</v>
      </c>
      <c r="C63" s="40">
        <v>30.258146762349</v>
      </c>
    </row>
    <row r="64" spans="1:11" x14ac:dyDescent="0.2">
      <c r="A64" s="40" t="s">
        <v>52</v>
      </c>
      <c r="B64" s="40" t="s">
        <v>30</v>
      </c>
      <c r="C64" s="40">
        <v>32.292827263576797</v>
      </c>
      <c r="D64" s="40">
        <f t="shared" ref="D64" si="90">AVERAGE(C64:C65)</f>
        <v>32.350530151357802</v>
      </c>
      <c r="E64" s="40">
        <f t="shared" ref="E64" si="91">STDEV(C64:C65)</f>
        <v>8.1604206487985095E-2</v>
      </c>
    </row>
    <row r="65" spans="1:5" x14ac:dyDescent="0.2">
      <c r="A65" s="40" t="s">
        <v>52</v>
      </c>
      <c r="B65" s="40" t="s">
        <v>30</v>
      </c>
      <c r="C65" s="40">
        <v>32.4082330391388</v>
      </c>
    </row>
    <row r="66" spans="1:5" x14ac:dyDescent="0.2">
      <c r="A66" s="40" t="s">
        <v>52</v>
      </c>
      <c r="B66" s="40" t="s">
        <v>31</v>
      </c>
      <c r="C66" s="40">
        <v>32.187771820131097</v>
      </c>
      <c r="D66" s="40">
        <f t="shared" ref="D66" si="92">AVERAGE(C66:C67)</f>
        <v>32.071726510167949</v>
      </c>
      <c r="E66" s="40">
        <f t="shared" ref="E66" si="93">STDEV(C66:C67)</f>
        <v>0.16411285119967386</v>
      </c>
    </row>
    <row r="67" spans="1:5" x14ac:dyDescent="0.2">
      <c r="A67" s="40" t="s">
        <v>52</v>
      </c>
      <c r="B67" s="40" t="s">
        <v>31</v>
      </c>
      <c r="C67" s="40">
        <v>31.955681200204801</v>
      </c>
    </row>
    <row r="68" spans="1:5" x14ac:dyDescent="0.2">
      <c r="A68" s="40" t="s">
        <v>52</v>
      </c>
      <c r="B68" s="40" t="s">
        <v>32</v>
      </c>
      <c r="C68" s="40">
        <v>33.101176966941097</v>
      </c>
      <c r="D68" s="40">
        <f t="shared" ref="D68" si="94">AVERAGE(C68:C69)</f>
        <v>33.156311291714204</v>
      </c>
      <c r="E68" s="40">
        <f t="shared" ref="E68" si="95">STDEV(C68:C69)</f>
        <v>7.7971709846405626E-2</v>
      </c>
    </row>
    <row r="69" spans="1:5" x14ac:dyDescent="0.2">
      <c r="A69" s="40" t="s">
        <v>52</v>
      </c>
      <c r="B69" s="40" t="s">
        <v>32</v>
      </c>
      <c r="C69" s="40">
        <v>33.211445616487303</v>
      </c>
    </row>
    <row r="70" spans="1:5" x14ac:dyDescent="0.2">
      <c r="A70" s="40" t="s">
        <v>52</v>
      </c>
      <c r="B70" s="40" t="s">
        <v>14</v>
      </c>
      <c r="C70" s="40">
        <v>26.884869677287799</v>
      </c>
      <c r="D70" s="40">
        <f t="shared" ref="D70" si="96">AVERAGE(C70:C71)</f>
        <v>26.942781250012299</v>
      </c>
      <c r="E70" s="40">
        <f t="shared" ref="E70" si="97">STDEV(C70:C71)</f>
        <v>8.1899331565343222E-2</v>
      </c>
    </row>
    <row r="71" spans="1:5" x14ac:dyDescent="0.2">
      <c r="A71" s="40" t="s">
        <v>52</v>
      </c>
      <c r="B71" s="40" t="s">
        <v>14</v>
      </c>
      <c r="C71" s="40">
        <v>27.000692822736799</v>
      </c>
    </row>
    <row r="72" spans="1:5" x14ac:dyDescent="0.2">
      <c r="A72" s="40" t="s">
        <v>52</v>
      </c>
      <c r="B72" s="40" t="s">
        <v>15</v>
      </c>
    </row>
    <row r="73" spans="1:5" x14ac:dyDescent="0.2">
      <c r="A73" s="40" t="s">
        <v>52</v>
      </c>
      <c r="B73" s="40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DA0EA-295B-F74A-A7F1-568CD30AF939}">
  <dimension ref="A1:K73"/>
  <sheetViews>
    <sheetView workbookViewId="0">
      <selection activeCell="H1" sqref="H1:J56"/>
    </sheetView>
  </sheetViews>
  <sheetFormatPr baseColWidth="10" defaultRowHeight="14" x14ac:dyDescent="0.2"/>
  <cols>
    <col min="1" max="5" width="10.83203125" style="40"/>
    <col min="6" max="10" width="10.83203125" style="43"/>
    <col min="11" max="16384" width="10.83203125" style="40"/>
  </cols>
  <sheetData>
    <row r="1" spans="1:11" s="41" customFormat="1" ht="60" x14ac:dyDescent="0.2">
      <c r="A1" s="41" t="s">
        <v>45</v>
      </c>
      <c r="B1" s="41" t="s">
        <v>0</v>
      </c>
      <c r="C1" s="41" t="s">
        <v>46</v>
      </c>
      <c r="D1" s="41" t="s">
        <v>54</v>
      </c>
      <c r="E1" s="41" t="s">
        <v>55</v>
      </c>
      <c r="F1" s="42" t="s">
        <v>56</v>
      </c>
      <c r="G1" s="42" t="s">
        <v>57</v>
      </c>
      <c r="H1" s="42" t="s">
        <v>65</v>
      </c>
      <c r="I1" s="42" t="s">
        <v>66</v>
      </c>
      <c r="J1" s="42" t="s">
        <v>67</v>
      </c>
      <c r="K1" s="41" t="s">
        <v>59</v>
      </c>
    </row>
    <row r="2" spans="1:11" x14ac:dyDescent="0.2">
      <c r="A2" s="40" t="s">
        <v>47</v>
      </c>
      <c r="B2" s="40" t="s">
        <v>29</v>
      </c>
      <c r="C2" s="40">
        <v>28.1979116693694</v>
      </c>
      <c r="D2" s="40">
        <f>AVERAGE(C2:C3)</f>
        <v>28.16890062750565</v>
      </c>
      <c r="E2" s="40">
        <f>STDEV(C2:C3)</f>
        <v>4.1027808862289399E-2</v>
      </c>
      <c r="F2" s="43">
        <f>D2-D62</f>
        <v>1.8122310544703488</v>
      </c>
      <c r="G2" s="43">
        <f>F2-$F$10</f>
        <v>1.9777098811165494</v>
      </c>
      <c r="H2" s="43">
        <f>POWER(2,-G2)</f>
        <v>0.25389257663364689</v>
      </c>
      <c r="K2" s="40" t="s">
        <v>4</v>
      </c>
    </row>
    <row r="3" spans="1:11" x14ac:dyDescent="0.2">
      <c r="A3" s="40" t="s">
        <v>47</v>
      </c>
      <c r="B3" s="40" t="s">
        <v>29</v>
      </c>
      <c r="C3" s="40">
        <v>28.1398895856419</v>
      </c>
    </row>
    <row r="4" spans="1:11" x14ac:dyDescent="0.2">
      <c r="A4" s="40" t="s">
        <v>47</v>
      </c>
      <c r="B4" s="40" t="s">
        <v>30</v>
      </c>
      <c r="C4" s="40">
        <v>29.7419621034099</v>
      </c>
      <c r="D4" s="40">
        <f t="shared" ref="D4" si="0">AVERAGE(C4:C5)</f>
        <v>29.718573072067052</v>
      </c>
      <c r="E4" s="40">
        <f t="shared" ref="E4" si="1">STDEV(C4:C5)</f>
        <v>3.3077085335827837E-2</v>
      </c>
      <c r="F4" s="43">
        <f t="shared" ref="F4" si="2">D4-D64</f>
        <v>3.513611082901452</v>
      </c>
      <c r="G4" s="43">
        <f t="shared" ref="G4" si="3">F4-$F$10</f>
        <v>3.6790899095476526</v>
      </c>
      <c r="H4" s="43">
        <f t="shared" ref="H4" si="4">POWER(2,-G4)</f>
        <v>7.8069892343139796E-2</v>
      </c>
      <c r="I4" s="43">
        <f>H4/H2</f>
        <v>0.30749182736362701</v>
      </c>
      <c r="K4" s="40" t="s">
        <v>6</v>
      </c>
    </row>
    <row r="5" spans="1:11" x14ac:dyDescent="0.2">
      <c r="A5" s="40" t="s">
        <v>47</v>
      </c>
      <c r="B5" s="40" t="s">
        <v>30</v>
      </c>
      <c r="C5" s="40">
        <v>29.6951840407242</v>
      </c>
    </row>
    <row r="6" spans="1:11" x14ac:dyDescent="0.2">
      <c r="A6" s="40" t="s">
        <v>47</v>
      </c>
      <c r="B6" s="40" t="s">
        <v>31</v>
      </c>
      <c r="C6" s="40">
        <v>28.415731741503802</v>
      </c>
      <c r="D6" s="40">
        <f t="shared" ref="D6" si="5">AVERAGE(C6:C7)</f>
        <v>28.470391183213948</v>
      </c>
      <c r="E6" s="40">
        <f t="shared" ref="E6" si="6">STDEV(C6:C7)</f>
        <v>7.7300123778233615E-2</v>
      </c>
      <c r="F6" s="43">
        <f t="shared" ref="F6" si="7">D6-D66</f>
        <v>2.1704428133734481</v>
      </c>
      <c r="G6" s="43">
        <f t="shared" ref="G6" si="8">F6-$F$10</f>
        <v>2.3359216400196487</v>
      </c>
      <c r="H6" s="43">
        <f t="shared" ref="H6" si="9">POWER(2,-G6)</f>
        <v>0.19806946058172575</v>
      </c>
      <c r="J6" s="43">
        <f>H6/H2</f>
        <v>0.78013096407906857</v>
      </c>
      <c r="K6" s="40" t="s">
        <v>5</v>
      </c>
    </row>
    <row r="7" spans="1:11" x14ac:dyDescent="0.2">
      <c r="A7" s="40" t="s">
        <v>47</v>
      </c>
      <c r="B7" s="40" t="s">
        <v>31</v>
      </c>
      <c r="C7" s="40">
        <v>28.525050624924098</v>
      </c>
    </row>
    <row r="8" spans="1:11" x14ac:dyDescent="0.2">
      <c r="A8" s="40" t="s">
        <v>47</v>
      </c>
      <c r="B8" s="40" t="s">
        <v>32</v>
      </c>
      <c r="C8" s="40">
        <v>30.6864520182353</v>
      </c>
      <c r="D8" s="40">
        <f t="shared" ref="D8" si="10">AVERAGE(C8:C9)</f>
        <v>30.5930283640485</v>
      </c>
      <c r="E8" s="40">
        <f t="shared" ref="E8" si="11">STDEV(C8:C9)</f>
        <v>0.132120998797427</v>
      </c>
      <c r="F8" s="43">
        <f t="shared" ref="F8" si="12">D8-D68</f>
        <v>3.6170611568309496</v>
      </c>
      <c r="G8" s="43">
        <f t="shared" ref="G8" si="13">F8-$F$10</f>
        <v>3.7825399834771503</v>
      </c>
      <c r="H8" s="43">
        <f t="shared" ref="H8" si="14">POWER(2,-G8)</f>
        <v>7.2667798819152279E-2</v>
      </c>
      <c r="I8" s="43">
        <f>H8/H6</f>
        <v>0.36688037926557943</v>
      </c>
      <c r="J8" s="43">
        <f>H8/H4</f>
        <v>0.93080439383413327</v>
      </c>
      <c r="K8" s="40" t="s">
        <v>7</v>
      </c>
    </row>
    <row r="9" spans="1:11" x14ac:dyDescent="0.2">
      <c r="A9" s="40" t="s">
        <v>47</v>
      </c>
      <c r="B9" s="40" t="s">
        <v>32</v>
      </c>
      <c r="C9" s="40">
        <v>30.4996047098617</v>
      </c>
    </row>
    <row r="10" spans="1:11" x14ac:dyDescent="0.2">
      <c r="A10" s="40" t="s">
        <v>47</v>
      </c>
      <c r="B10" s="40" t="s">
        <v>14</v>
      </c>
      <c r="C10" s="40">
        <v>25.7937754213281</v>
      </c>
      <c r="D10" s="40">
        <f t="shared" ref="D10" si="15">AVERAGE(C10:C11)</f>
        <v>25.861322278241651</v>
      </c>
      <c r="E10" s="40">
        <f t="shared" ref="E10" si="16">STDEV(C10:C11)</f>
        <v>9.5525681142817273E-2</v>
      </c>
      <c r="F10" s="43">
        <f t="shared" ref="F10" si="17">D10-D70</f>
        <v>-0.16547882664620062</v>
      </c>
    </row>
    <row r="11" spans="1:11" x14ac:dyDescent="0.2">
      <c r="A11" s="40" t="s">
        <v>47</v>
      </c>
      <c r="B11" s="40" t="s">
        <v>14</v>
      </c>
      <c r="C11" s="40">
        <v>25.9288691351552</v>
      </c>
    </row>
    <row r="12" spans="1:11" x14ac:dyDescent="0.2">
      <c r="A12" s="40" t="s">
        <v>47</v>
      </c>
      <c r="B12" s="40" t="s">
        <v>15</v>
      </c>
    </row>
    <row r="13" spans="1:11" x14ac:dyDescent="0.2">
      <c r="A13" s="40" t="s">
        <v>47</v>
      </c>
      <c r="B13" s="40" t="s">
        <v>15</v>
      </c>
    </row>
    <row r="14" spans="1:11" x14ac:dyDescent="0.2">
      <c r="A14" s="40" t="s">
        <v>48</v>
      </c>
      <c r="B14" s="40" t="s">
        <v>29</v>
      </c>
      <c r="C14" s="40">
        <v>27.174957246393401</v>
      </c>
      <c r="D14" s="40">
        <f>AVERAGE(C14:C15)</f>
        <v>27.1979813117538</v>
      </c>
      <c r="E14" s="40">
        <f>STDEV(C14:C15)</f>
        <v>3.2560945493641198E-2</v>
      </c>
      <c r="F14" s="43">
        <f>D14-D62</f>
        <v>0.84131173871849896</v>
      </c>
      <c r="G14" s="43">
        <f>F14-$F$22</f>
        <v>5.4912025372084514</v>
      </c>
      <c r="H14" s="43">
        <f>POWER(2,-G14)</f>
        <v>2.2232245220140723E-2</v>
      </c>
      <c r="K14" s="40" t="s">
        <v>4</v>
      </c>
    </row>
    <row r="15" spans="1:11" x14ac:dyDescent="0.2">
      <c r="A15" s="40" t="s">
        <v>48</v>
      </c>
      <c r="B15" s="40" t="s">
        <v>29</v>
      </c>
      <c r="C15" s="40">
        <v>27.221005377114199</v>
      </c>
    </row>
    <row r="16" spans="1:11" x14ac:dyDescent="0.2">
      <c r="A16" s="40" t="s">
        <v>48</v>
      </c>
      <c r="B16" s="40" t="s">
        <v>30</v>
      </c>
      <c r="C16" s="40">
        <v>29.157895608479599</v>
      </c>
      <c r="D16" s="40">
        <f t="shared" ref="D16" si="18">AVERAGE(C16:C17)</f>
        <v>29.158204014287449</v>
      </c>
      <c r="E16" s="40">
        <f t="shared" ref="E16" si="19">STDEV(C16:C17)</f>
        <v>4.3615167617605153E-4</v>
      </c>
      <c r="F16" s="43">
        <f t="shared" ref="F16" si="20">D16-D64</f>
        <v>2.953242025121849</v>
      </c>
      <c r="G16" s="43">
        <f t="shared" ref="G16" si="21">F16-$F$22</f>
        <v>7.6031328236118014</v>
      </c>
      <c r="H16" s="43">
        <f t="shared" ref="H16" si="22">POWER(2,-G16)</f>
        <v>5.1431472568958855E-3</v>
      </c>
      <c r="I16" s="43">
        <f>H16/H14</f>
        <v>0.23133728536947701</v>
      </c>
      <c r="K16" s="40" t="s">
        <v>6</v>
      </c>
    </row>
    <row r="17" spans="1:11" x14ac:dyDescent="0.2">
      <c r="A17" s="40" t="s">
        <v>48</v>
      </c>
      <c r="B17" s="40" t="s">
        <v>30</v>
      </c>
      <c r="C17" s="40">
        <v>29.158512420095299</v>
      </c>
    </row>
    <row r="18" spans="1:11" x14ac:dyDescent="0.2">
      <c r="A18" s="40" t="s">
        <v>48</v>
      </c>
      <c r="B18" s="40" t="s">
        <v>31</v>
      </c>
      <c r="C18" s="40">
        <v>25.150351014310601</v>
      </c>
      <c r="D18" s="40">
        <f t="shared" ref="D18" si="23">AVERAGE(C18:C19)</f>
        <v>25.177063859507751</v>
      </c>
      <c r="E18" s="40">
        <f t="shared" ref="E18" si="24">STDEV(C18:C19)</f>
        <v>3.7777667967381745E-2</v>
      </c>
      <c r="F18" s="43">
        <f t="shared" ref="F18" si="25">D18-D66</f>
        <v>-1.1228845103327494</v>
      </c>
      <c r="G18" s="43">
        <f t="shared" ref="G18" si="26">F18-$F$22</f>
        <v>3.5270062881572031</v>
      </c>
      <c r="H18" s="43">
        <f t="shared" ref="H18" si="27">POWER(2,-G18)</f>
        <v>8.674916683113261E-2</v>
      </c>
      <c r="J18" s="43">
        <f>H18/H14</f>
        <v>3.9019525905797612</v>
      </c>
      <c r="K18" s="40" t="s">
        <v>5</v>
      </c>
    </row>
    <row r="19" spans="1:11" x14ac:dyDescent="0.2">
      <c r="A19" s="40" t="s">
        <v>48</v>
      </c>
      <c r="B19" s="40" t="s">
        <v>31</v>
      </c>
      <c r="C19" s="40">
        <v>25.2037767047049</v>
      </c>
    </row>
    <row r="20" spans="1:11" x14ac:dyDescent="0.2">
      <c r="A20" s="40" t="s">
        <v>48</v>
      </c>
      <c r="B20" s="40" t="s">
        <v>32</v>
      </c>
      <c r="C20" s="40">
        <v>28.735301487758001</v>
      </c>
      <c r="D20" s="40">
        <f t="shared" ref="D20" si="28">AVERAGE(C20:C21)</f>
        <v>28.788032355001903</v>
      </c>
      <c r="E20" s="40">
        <f t="shared" ref="E20" si="29">STDEV(C20:C21)</f>
        <v>7.457270761201884E-2</v>
      </c>
      <c r="F20" s="43">
        <f t="shared" ref="F20" si="30">D20-D68</f>
        <v>1.8120651477843523</v>
      </c>
      <c r="G20" s="43">
        <f t="shared" ref="G20" si="31">F20-$F$22</f>
        <v>6.4619559462743048</v>
      </c>
      <c r="H20" s="43">
        <f t="shared" ref="H20" si="32">POWER(2,-G20)</f>
        <v>1.1343770446610581E-2</v>
      </c>
      <c r="I20" s="43">
        <f>H20/H18</f>
        <v>0.13076518035836074</v>
      </c>
      <c r="J20" s="43">
        <f>H20/H16</f>
        <v>2.2056087216637548</v>
      </c>
      <c r="K20" s="40" t="s">
        <v>7</v>
      </c>
    </row>
    <row r="21" spans="1:11" x14ac:dyDescent="0.2">
      <c r="A21" s="40" t="s">
        <v>48</v>
      </c>
      <c r="B21" s="40" t="s">
        <v>32</v>
      </c>
      <c r="C21" s="40">
        <v>28.840763222245801</v>
      </c>
    </row>
    <row r="22" spans="1:11" x14ac:dyDescent="0.2">
      <c r="A22" s="40" t="s">
        <v>48</v>
      </c>
      <c r="B22" s="40" t="s">
        <v>14</v>
      </c>
      <c r="C22" s="40">
        <v>21.378286484175</v>
      </c>
      <c r="D22" s="40">
        <f t="shared" ref="D22" si="33">AVERAGE(C22:C23)</f>
        <v>21.3769103063979</v>
      </c>
      <c r="E22" s="40">
        <f t="shared" ref="E22" si="34">STDEV(C22:C23)</f>
        <v>1.9462092766115552E-3</v>
      </c>
      <c r="F22" s="43">
        <f t="shared" ref="F22" si="35">D22-D70</f>
        <v>-4.6498907984899525</v>
      </c>
    </row>
    <row r="23" spans="1:11" x14ac:dyDescent="0.2">
      <c r="A23" s="40" t="s">
        <v>48</v>
      </c>
      <c r="B23" s="40" t="s">
        <v>14</v>
      </c>
      <c r="C23" s="40">
        <v>21.375534128620799</v>
      </c>
    </row>
    <row r="24" spans="1:11" x14ac:dyDescent="0.2">
      <c r="A24" s="40" t="s">
        <v>48</v>
      </c>
      <c r="B24" s="40" t="s">
        <v>15</v>
      </c>
    </row>
    <row r="25" spans="1:11" x14ac:dyDescent="0.2">
      <c r="A25" s="40" t="s">
        <v>48</v>
      </c>
      <c r="B25" s="40" t="s">
        <v>15</v>
      </c>
    </row>
    <row r="26" spans="1:11" x14ac:dyDescent="0.2">
      <c r="A26" s="40" t="s">
        <v>49</v>
      </c>
      <c r="B26" s="40" t="s">
        <v>29</v>
      </c>
      <c r="C26" s="40">
        <v>25.944246987346599</v>
      </c>
      <c r="D26" s="40">
        <f>AVERAGE(C26:C27)</f>
        <v>25.988159180161297</v>
      </c>
      <c r="E26" s="40">
        <f>STDEV(C26:C27)</f>
        <v>6.2101218632091025E-2</v>
      </c>
      <c r="F26" s="43">
        <f>D26-D62</f>
        <v>-0.36851039287400411</v>
      </c>
      <c r="G26" s="43">
        <f>F26-$F$34</f>
        <v>0.98646487256644733</v>
      </c>
      <c r="H26" s="43">
        <f>POWER(2,-G26)</f>
        <v>0.50471299139505943</v>
      </c>
      <c r="K26" s="40" t="s">
        <v>4</v>
      </c>
    </row>
    <row r="27" spans="1:11" x14ac:dyDescent="0.2">
      <c r="A27" s="40" t="s">
        <v>49</v>
      </c>
      <c r="B27" s="40" t="s">
        <v>29</v>
      </c>
      <c r="C27" s="40">
        <v>26.032071372975999</v>
      </c>
    </row>
    <row r="28" spans="1:11" x14ac:dyDescent="0.2">
      <c r="A28" s="40" t="s">
        <v>49</v>
      </c>
      <c r="B28" s="40" t="s">
        <v>30</v>
      </c>
      <c r="C28" s="40">
        <v>28.5303639338997</v>
      </c>
      <c r="D28" s="40">
        <f t="shared" ref="D28" si="36">AVERAGE(C28:C29)</f>
        <v>28.506227458966901</v>
      </c>
      <c r="E28" s="40">
        <f t="shared" ref="E28" si="37">STDEV(C28:C29)</f>
        <v>3.4134130197842928E-2</v>
      </c>
      <c r="F28" s="43">
        <f t="shared" ref="F28" si="38">D28-D64</f>
        <v>2.3012654698013009</v>
      </c>
      <c r="G28" s="43">
        <f t="shared" ref="G28" si="39">F28-$F$34</f>
        <v>3.6562407352417523</v>
      </c>
      <c r="H28" s="43">
        <f t="shared" ref="H28" si="40">POWER(2,-G28)</f>
        <v>7.9316194178840158E-2</v>
      </c>
      <c r="I28" s="43">
        <f>H28/H26</f>
        <v>0.15715108493562857</v>
      </c>
      <c r="K28" s="40" t="s">
        <v>6</v>
      </c>
    </row>
    <row r="29" spans="1:11" x14ac:dyDescent="0.2">
      <c r="A29" s="40" t="s">
        <v>49</v>
      </c>
      <c r="B29" s="40" t="s">
        <v>30</v>
      </c>
      <c r="C29" s="40">
        <v>28.482090984034102</v>
      </c>
    </row>
    <row r="30" spans="1:11" x14ac:dyDescent="0.2">
      <c r="A30" s="40" t="s">
        <v>49</v>
      </c>
      <c r="B30" s="40" t="s">
        <v>31</v>
      </c>
      <c r="C30" s="40">
        <v>28.085072225290698</v>
      </c>
      <c r="D30" s="40">
        <f t="shared" ref="D30" si="41">AVERAGE(C30:C31)</f>
        <v>28.044830489602599</v>
      </c>
      <c r="E30" s="40">
        <f t="shared" ref="E30" si="42">STDEV(C30:C31)</f>
        <v>5.6910408383542797E-2</v>
      </c>
      <c r="F30" s="43">
        <f t="shared" ref="F30" si="43">D30-D66</f>
        <v>1.7448821197620994</v>
      </c>
      <c r="G30" s="43">
        <f t="shared" ref="G30" si="44">F30-$F$34</f>
        <v>3.0998573852025508</v>
      </c>
      <c r="H30" s="43">
        <f t="shared" ref="H30" si="45">POWER(2,-G30)</f>
        <v>0.11664065365597436</v>
      </c>
      <c r="J30" s="43">
        <f>H30/H26</f>
        <v>0.23110293502366963</v>
      </c>
      <c r="K30" s="40" t="s">
        <v>5</v>
      </c>
    </row>
    <row r="31" spans="1:11" x14ac:dyDescent="0.2">
      <c r="A31" s="40" t="s">
        <v>49</v>
      </c>
      <c r="B31" s="40" t="s">
        <v>31</v>
      </c>
      <c r="C31" s="40">
        <v>28.004588753914501</v>
      </c>
    </row>
    <row r="32" spans="1:11" x14ac:dyDescent="0.2">
      <c r="A32" s="40" t="s">
        <v>49</v>
      </c>
      <c r="B32" s="40" t="s">
        <v>32</v>
      </c>
      <c r="C32" s="40">
        <v>29.217309860857402</v>
      </c>
      <c r="D32" s="40">
        <f t="shared" ref="D32" si="46">AVERAGE(C32:C33)</f>
        <v>29.187151946770051</v>
      </c>
      <c r="E32" s="40">
        <f t="shared" ref="E32" si="47">STDEV(C32:C33)</f>
        <v>4.2649731115213967E-2</v>
      </c>
      <c r="F32" s="43">
        <f t="shared" ref="F32" si="48">D32-D68</f>
        <v>2.2111847395525004</v>
      </c>
      <c r="G32" s="43">
        <f t="shared" ref="G32" si="49">F32-$F$34</f>
        <v>3.5661600049929518</v>
      </c>
      <c r="H32" s="43">
        <f t="shared" ref="H32" si="50">POWER(2,-G32)</f>
        <v>8.4426516271757193E-2</v>
      </c>
      <c r="I32" s="43">
        <f>H32/H30</f>
        <v>0.72381724232075106</v>
      </c>
      <c r="J32" s="43">
        <f>H32/H28</f>
        <v>1.0644297440872468</v>
      </c>
      <c r="K32" s="40" t="s">
        <v>7</v>
      </c>
    </row>
    <row r="33" spans="1:11" x14ac:dyDescent="0.2">
      <c r="A33" s="40" t="s">
        <v>49</v>
      </c>
      <c r="B33" s="40" t="s">
        <v>32</v>
      </c>
      <c r="C33" s="40">
        <v>29.1569940326827</v>
      </c>
    </row>
    <row r="34" spans="1:11" x14ac:dyDescent="0.2">
      <c r="A34" s="40" t="s">
        <v>49</v>
      </c>
      <c r="B34" s="40" t="s">
        <v>14</v>
      </c>
      <c r="C34" s="40">
        <v>24.679205275858699</v>
      </c>
      <c r="D34" s="40">
        <f t="shared" ref="D34" si="51">AVERAGE(C34:C35)</f>
        <v>24.671825839447401</v>
      </c>
      <c r="E34" s="40">
        <f t="shared" ref="E34" si="52">STDEV(C34:C35)</f>
        <v>1.0436099055530631E-2</v>
      </c>
      <c r="F34" s="43">
        <f t="shared" ref="F34" si="53">D34-D70</f>
        <v>-1.3549752654404514</v>
      </c>
    </row>
    <row r="35" spans="1:11" x14ac:dyDescent="0.2">
      <c r="A35" s="40" t="s">
        <v>49</v>
      </c>
      <c r="B35" s="40" t="s">
        <v>14</v>
      </c>
      <c r="C35" s="40">
        <v>24.664446403036099</v>
      </c>
    </row>
    <row r="36" spans="1:11" x14ac:dyDescent="0.2">
      <c r="A36" s="40" t="s">
        <v>49</v>
      </c>
      <c r="B36" s="40" t="s">
        <v>15</v>
      </c>
    </row>
    <row r="37" spans="1:11" x14ac:dyDescent="0.2">
      <c r="A37" s="40" t="s">
        <v>49</v>
      </c>
      <c r="B37" s="40" t="s">
        <v>15</v>
      </c>
    </row>
    <row r="38" spans="1:11" x14ac:dyDescent="0.2">
      <c r="A38" s="40" t="s">
        <v>50</v>
      </c>
      <c r="B38" s="40" t="s">
        <v>29</v>
      </c>
      <c r="C38" s="40">
        <v>23.496941728455901</v>
      </c>
      <c r="D38" s="40">
        <f>AVERAGE(C38:C39)</f>
        <v>23.602765591151652</v>
      </c>
      <c r="E38" s="40">
        <f>STDEV(C38:C39)</f>
        <v>0.14965754184703592</v>
      </c>
      <c r="F38" s="43">
        <f>D38-D62</f>
        <v>-2.7539039818836493</v>
      </c>
      <c r="G38" s="43">
        <f>F38-$F$46</f>
        <v>2.3759130314214012</v>
      </c>
      <c r="H38" s="43">
        <f>POWER(2,-G38)</f>
        <v>0.19265439033634829</v>
      </c>
      <c r="K38" s="40" t="s">
        <v>4</v>
      </c>
    </row>
    <row r="39" spans="1:11" x14ac:dyDescent="0.2">
      <c r="A39" s="40" t="s">
        <v>50</v>
      </c>
      <c r="B39" s="40" t="s">
        <v>29</v>
      </c>
      <c r="C39" s="40">
        <v>23.708589453847399</v>
      </c>
    </row>
    <row r="40" spans="1:11" x14ac:dyDescent="0.2">
      <c r="A40" s="40" t="s">
        <v>50</v>
      </c>
      <c r="B40" s="40" t="s">
        <v>30</v>
      </c>
      <c r="C40" s="40">
        <v>25.634779873020499</v>
      </c>
      <c r="D40" s="40">
        <f t="shared" ref="D40" si="54">AVERAGE(C40:C41)</f>
        <v>25.6238088181507</v>
      </c>
      <c r="E40" s="40">
        <f t="shared" ref="E40" si="55">STDEV(C40:C41)</f>
        <v>1.5515414590409123E-2</v>
      </c>
      <c r="F40" s="43">
        <f t="shared" ref="F40" si="56">D40-D64</f>
        <v>-0.58115317101490049</v>
      </c>
      <c r="G40" s="43">
        <f t="shared" ref="G40" si="57">F40-$F$46</f>
        <v>4.54866384229015</v>
      </c>
      <c r="H40" s="43">
        <f t="shared" ref="H40" si="58">POWER(2,-G40)</f>
        <v>4.2728312699444181E-2</v>
      </c>
      <c r="I40" s="43">
        <f>H40/H38</f>
        <v>0.22178738114842009</v>
      </c>
      <c r="K40" s="40" t="s">
        <v>6</v>
      </c>
    </row>
    <row r="41" spans="1:11" x14ac:dyDescent="0.2">
      <c r="A41" s="40" t="s">
        <v>50</v>
      </c>
      <c r="B41" s="40" t="s">
        <v>30</v>
      </c>
      <c r="C41" s="40">
        <v>25.612837763280901</v>
      </c>
    </row>
    <row r="42" spans="1:11" x14ac:dyDescent="0.2">
      <c r="A42" s="40" t="s">
        <v>50</v>
      </c>
      <c r="B42" s="40" t="s">
        <v>31</v>
      </c>
      <c r="C42" s="40">
        <v>23.2205629901942</v>
      </c>
      <c r="D42" s="40">
        <f t="shared" ref="D42" si="59">AVERAGE(C42:C43)</f>
        <v>23.181369771144702</v>
      </c>
      <c r="E42" s="40">
        <f t="shared" ref="E42" si="60">STDEV(C42:C43)</f>
        <v>5.5427581932861687E-2</v>
      </c>
      <c r="F42" s="43">
        <f t="shared" ref="F42" si="61">D42-D66</f>
        <v>-3.1185785986957981</v>
      </c>
      <c r="G42" s="43">
        <f t="shared" ref="G42" si="62">F42-$F$46</f>
        <v>2.0112384146092523</v>
      </c>
      <c r="H42" s="43">
        <f t="shared" ref="H42" si="63">POWER(2,-G42)</f>
        <v>0.24806009676194796</v>
      </c>
      <c r="J42" s="43">
        <f>H42/H38</f>
        <v>1.2875911954504067</v>
      </c>
      <c r="K42" s="40" t="s">
        <v>5</v>
      </c>
    </row>
    <row r="43" spans="1:11" x14ac:dyDescent="0.2">
      <c r="A43" s="40" t="s">
        <v>50</v>
      </c>
      <c r="B43" s="40" t="s">
        <v>31</v>
      </c>
      <c r="C43" s="40">
        <v>23.142176552095201</v>
      </c>
    </row>
    <row r="44" spans="1:11" x14ac:dyDescent="0.2">
      <c r="A44" s="40" t="s">
        <v>50</v>
      </c>
      <c r="B44" s="40" t="s">
        <v>32</v>
      </c>
      <c r="C44" s="40">
        <v>25.3474891376373</v>
      </c>
      <c r="D44" s="40">
        <f t="shared" ref="D44" si="64">AVERAGE(C44:C45)</f>
        <v>25.378619889114098</v>
      </c>
      <c r="E44" s="40">
        <f t="shared" ref="E44" si="65">STDEV(C44:C45)</f>
        <v>4.4025530945356814E-2</v>
      </c>
      <c r="F44" s="43">
        <f t="shared" ref="F44" si="66">D44-D68</f>
        <v>-1.5973473181034521</v>
      </c>
      <c r="G44" s="43">
        <f t="shared" ref="G44" si="67">F44-$F$46</f>
        <v>3.5324696952015984</v>
      </c>
      <c r="H44" s="43">
        <f t="shared" ref="H44" si="68">POWER(2,-G44)</f>
        <v>8.6421273739586274E-2</v>
      </c>
      <c r="I44" s="43">
        <f>H44/H42</f>
        <v>0.34838845452245737</v>
      </c>
      <c r="J44" s="43">
        <f>H44/H40</f>
        <v>2.0225763265561962</v>
      </c>
      <c r="K44" s="40" t="s">
        <v>7</v>
      </c>
    </row>
    <row r="45" spans="1:11" x14ac:dyDescent="0.2">
      <c r="A45" s="40" t="s">
        <v>50</v>
      </c>
      <c r="B45" s="40" t="s">
        <v>32</v>
      </c>
      <c r="C45" s="40">
        <v>25.4097506405909</v>
      </c>
    </row>
    <row r="46" spans="1:11" x14ac:dyDescent="0.2">
      <c r="A46" s="40" t="s">
        <v>50</v>
      </c>
      <c r="B46" s="40" t="s">
        <v>14</v>
      </c>
      <c r="C46" s="40">
        <v>20.889340067148499</v>
      </c>
      <c r="D46" s="40">
        <f t="shared" ref="D46" si="69">AVERAGE(C46:C47)</f>
        <v>20.896984091582802</v>
      </c>
      <c r="E46" s="40">
        <f t="shared" ref="E46" si="70">STDEV(C46:C47)</f>
        <v>1.0810283026099501E-2</v>
      </c>
      <c r="F46" s="43">
        <f t="shared" ref="F46" si="71">D46-D70</f>
        <v>-5.1298170133050505</v>
      </c>
    </row>
    <row r="47" spans="1:11" x14ac:dyDescent="0.2">
      <c r="A47" s="40" t="s">
        <v>50</v>
      </c>
      <c r="B47" s="40" t="s">
        <v>14</v>
      </c>
      <c r="C47" s="40">
        <v>20.904628116017101</v>
      </c>
    </row>
    <row r="48" spans="1:11" x14ac:dyDescent="0.2">
      <c r="A48" s="40" t="s">
        <v>50</v>
      </c>
      <c r="B48" s="40" t="s">
        <v>15</v>
      </c>
    </row>
    <row r="49" spans="1:11" x14ac:dyDescent="0.2">
      <c r="A49" s="40" t="s">
        <v>50</v>
      </c>
      <c r="B49" s="40" t="s">
        <v>15</v>
      </c>
    </row>
    <row r="50" spans="1:11" x14ac:dyDescent="0.2">
      <c r="A50" s="40" t="s">
        <v>51</v>
      </c>
      <c r="B50" s="40" t="s">
        <v>29</v>
      </c>
      <c r="C50" s="40">
        <v>27.8857131795002</v>
      </c>
      <c r="D50" s="40">
        <f>AVERAGE(C50:C51)</f>
        <v>27.898735889129551</v>
      </c>
      <c r="E50" s="40">
        <f>STDEV(C50:C51)</f>
        <v>1.8416892576673838E-2</v>
      </c>
      <c r="F50" s="43">
        <f>D50-D62</f>
        <v>1.5420663160942496</v>
      </c>
      <c r="G50" s="43">
        <f>F50-$F$58</f>
        <v>3.284084694288353</v>
      </c>
      <c r="H50" s="43">
        <f>POWER(2,-G50)</f>
        <v>0.10265781082799093</v>
      </c>
      <c r="K50" s="40" t="s">
        <v>4</v>
      </c>
    </row>
    <row r="51" spans="1:11" x14ac:dyDescent="0.2">
      <c r="A51" s="40" t="s">
        <v>51</v>
      </c>
      <c r="B51" s="40" t="s">
        <v>29</v>
      </c>
      <c r="C51" s="40">
        <v>27.911758598758901</v>
      </c>
    </row>
    <row r="52" spans="1:11" x14ac:dyDescent="0.2">
      <c r="A52" s="40" t="s">
        <v>51</v>
      </c>
      <c r="B52" s="40" t="s">
        <v>30</v>
      </c>
      <c r="C52" s="40">
        <v>30.271784193044802</v>
      </c>
      <c r="D52" s="40">
        <f t="shared" ref="D52" si="72">AVERAGE(C52:C53)</f>
        <v>30.169591356587851</v>
      </c>
      <c r="E52" s="40">
        <f t="shared" ref="E52" si="73">STDEV(C52:C53)</f>
        <v>0.14452249529479497</v>
      </c>
      <c r="F52" s="43">
        <f t="shared" ref="F52" si="74">D52-D64</f>
        <v>3.9646293674222512</v>
      </c>
      <c r="G52" s="43">
        <f t="shared" ref="G52" si="75">F52-$F$58</f>
        <v>5.7066477456163547</v>
      </c>
      <c r="H52" s="43">
        <f t="shared" ref="H52" si="76">POWER(2,-G52)</f>
        <v>1.9148195542847041E-2</v>
      </c>
      <c r="I52" s="43">
        <f>H52/H50</f>
        <v>0.18652448740535629</v>
      </c>
      <c r="K52" s="40" t="s">
        <v>6</v>
      </c>
    </row>
    <row r="53" spans="1:11" x14ac:dyDescent="0.2">
      <c r="A53" s="40" t="s">
        <v>51</v>
      </c>
      <c r="B53" s="40" t="s">
        <v>30</v>
      </c>
      <c r="C53" s="40">
        <v>30.067398520130901</v>
      </c>
    </row>
    <row r="54" spans="1:11" x14ac:dyDescent="0.2">
      <c r="A54" s="40" t="s">
        <v>51</v>
      </c>
      <c r="B54" s="40" t="s">
        <v>31</v>
      </c>
      <c r="C54" s="40">
        <v>26.552772275096601</v>
      </c>
      <c r="D54" s="40">
        <f t="shared" ref="D54" si="77">AVERAGE(C54:C55)</f>
        <v>26.587178796010651</v>
      </c>
      <c r="E54" s="40">
        <f t="shared" ref="E54" si="78">STDEV(C54:C55)</f>
        <v>4.8658168510723437E-2</v>
      </c>
      <c r="F54" s="43">
        <f t="shared" ref="F54" si="79">D54-D66</f>
        <v>0.28723042617015082</v>
      </c>
      <c r="G54" s="43">
        <f t="shared" ref="G54" si="80">F54-$F$58</f>
        <v>2.0292488043642543</v>
      </c>
      <c r="H54" s="43">
        <f t="shared" ref="H54" si="81">POWER(2,-G54)</f>
        <v>0.24498260097207117</v>
      </c>
      <c r="J54" s="43">
        <f>H54/H50</f>
        <v>2.3864000118077096</v>
      </c>
      <c r="K54" s="40" t="s">
        <v>5</v>
      </c>
    </row>
    <row r="55" spans="1:11" x14ac:dyDescent="0.2">
      <c r="A55" s="40" t="s">
        <v>51</v>
      </c>
      <c r="B55" s="40" t="s">
        <v>31</v>
      </c>
      <c r="C55" s="40">
        <v>26.621585316924701</v>
      </c>
    </row>
    <row r="56" spans="1:11" x14ac:dyDescent="0.2">
      <c r="A56" s="40" t="s">
        <v>51</v>
      </c>
      <c r="B56" s="40" t="s">
        <v>32</v>
      </c>
      <c r="C56" s="40">
        <v>28.639349587049399</v>
      </c>
      <c r="D56" s="40">
        <f t="shared" ref="D56" si="82">AVERAGE(C56:C57)</f>
        <v>28.584167452876152</v>
      </c>
      <c r="E56" s="40">
        <f t="shared" ref="E56" si="83">STDEV(C56:C57)</f>
        <v>7.8039322548500295E-2</v>
      </c>
      <c r="F56" s="43">
        <f t="shared" ref="F56" si="84">D56-D68</f>
        <v>1.6082002456586011</v>
      </c>
      <c r="G56" s="43">
        <f t="shared" ref="G56" si="85">F56-$F$58</f>
        <v>3.3502186238527045</v>
      </c>
      <c r="H56" s="43">
        <f t="shared" ref="H56" si="86">POWER(2,-G56)</f>
        <v>9.8058151525245593E-2</v>
      </c>
      <c r="I56" s="43">
        <f>H56/H54</f>
        <v>0.4002657786151293</v>
      </c>
      <c r="J56" s="43">
        <f>H56/H52</f>
        <v>5.1210126461172463</v>
      </c>
      <c r="K56" s="40" t="s">
        <v>7</v>
      </c>
    </row>
    <row r="57" spans="1:11" x14ac:dyDescent="0.2">
      <c r="A57" s="40" t="s">
        <v>51</v>
      </c>
      <c r="B57" s="40" t="s">
        <v>32</v>
      </c>
      <c r="C57" s="40">
        <v>28.528985318702901</v>
      </c>
    </row>
    <row r="58" spans="1:11" x14ac:dyDescent="0.2">
      <c r="A58" s="40" t="s">
        <v>51</v>
      </c>
      <c r="B58" s="40" t="s">
        <v>14</v>
      </c>
      <c r="C58" s="40">
        <v>24.2983632545685</v>
      </c>
      <c r="D58" s="40">
        <f t="shared" ref="D58" si="87">AVERAGE(C58:C59)</f>
        <v>24.284782726693749</v>
      </c>
      <c r="E58" s="40">
        <f t="shared" ref="E58" si="88">STDEV(C58:C59)</f>
        <v>1.9205766704656457E-2</v>
      </c>
      <c r="F58" s="43">
        <f t="shared" ref="F58" si="89">D58-D70</f>
        <v>-1.7420183781941034</v>
      </c>
    </row>
    <row r="59" spans="1:11" x14ac:dyDescent="0.2">
      <c r="A59" s="40" t="s">
        <v>51</v>
      </c>
      <c r="B59" s="40" t="s">
        <v>14</v>
      </c>
      <c r="C59" s="40">
        <v>24.271202198819001</v>
      </c>
    </row>
    <row r="60" spans="1:11" x14ac:dyDescent="0.2">
      <c r="A60" s="40" t="s">
        <v>51</v>
      </c>
      <c r="B60" s="40" t="s">
        <v>15</v>
      </c>
    </row>
    <row r="61" spans="1:11" x14ac:dyDescent="0.2">
      <c r="A61" s="40" t="s">
        <v>51</v>
      </c>
      <c r="B61" s="40" t="s">
        <v>15</v>
      </c>
    </row>
    <row r="62" spans="1:11" x14ac:dyDescent="0.2">
      <c r="A62" s="40" t="s">
        <v>53</v>
      </c>
      <c r="B62" s="40" t="s">
        <v>29</v>
      </c>
      <c r="C62" s="40">
        <v>26.338084575296701</v>
      </c>
      <c r="D62" s="40">
        <f>AVERAGE(C62:C63)</f>
        <v>26.356669573035301</v>
      </c>
      <c r="E62" s="40">
        <f>STDEV(C62:C63)</f>
        <v>2.6283155858601276E-2</v>
      </c>
      <c r="F62" s="43">
        <f>AVERAGE(C62:C69)</f>
        <v>26.459386784814736</v>
      </c>
      <c r="G62" s="43">
        <f>STDEV(C62:C69)</f>
        <v>0.32705639244232154</v>
      </c>
    </row>
    <row r="63" spans="1:11" x14ac:dyDescent="0.2">
      <c r="A63" s="40" t="s">
        <v>53</v>
      </c>
      <c r="B63" s="40" t="s">
        <v>29</v>
      </c>
      <c r="C63" s="40">
        <v>26.375254570773901</v>
      </c>
    </row>
    <row r="64" spans="1:11" x14ac:dyDescent="0.2">
      <c r="A64" s="40" t="s">
        <v>53</v>
      </c>
      <c r="B64" s="40" t="s">
        <v>30</v>
      </c>
      <c r="C64" s="40">
        <v>26.1880526148062</v>
      </c>
      <c r="D64" s="40">
        <f t="shared" ref="D64" si="90">AVERAGE(C64:C65)</f>
        <v>26.2049619891656</v>
      </c>
      <c r="E64" s="40">
        <f t="shared" ref="E64" si="91">STDEV(C64:C65)</f>
        <v>2.3913466550307957E-2</v>
      </c>
    </row>
    <row r="65" spans="1:5" x14ac:dyDescent="0.2">
      <c r="A65" s="40" t="s">
        <v>53</v>
      </c>
      <c r="B65" s="40" t="s">
        <v>30</v>
      </c>
      <c r="C65" s="40">
        <v>26.221871363525</v>
      </c>
    </row>
    <row r="66" spans="1:5" x14ac:dyDescent="0.2">
      <c r="A66" s="40" t="s">
        <v>53</v>
      </c>
      <c r="B66" s="40" t="s">
        <v>31</v>
      </c>
      <c r="C66" s="40">
        <v>26.252940220804</v>
      </c>
      <c r="D66" s="40">
        <f t="shared" ref="D66" si="92">AVERAGE(C66:C67)</f>
        <v>26.2999483698405</v>
      </c>
      <c r="E66" s="40">
        <f t="shared" ref="E66" si="93">STDEV(C66:C67)</f>
        <v>6.6479561909474627E-2</v>
      </c>
    </row>
    <row r="67" spans="1:5" x14ac:dyDescent="0.2">
      <c r="A67" s="40" t="s">
        <v>53</v>
      </c>
      <c r="B67" s="40" t="s">
        <v>31</v>
      </c>
      <c r="C67" s="40">
        <v>26.346956518877001</v>
      </c>
    </row>
    <row r="68" spans="1:5" x14ac:dyDescent="0.2">
      <c r="A68" s="40" t="s">
        <v>53</v>
      </c>
      <c r="B68" s="40" t="s">
        <v>32</v>
      </c>
      <c r="C68" s="40">
        <v>26.912873982092901</v>
      </c>
      <c r="D68" s="40">
        <f t="shared" ref="D68" si="94">AVERAGE(C68:C69)</f>
        <v>26.97596720721755</v>
      </c>
      <c r="E68" s="40">
        <f t="shared" ref="E68" si="95">STDEV(C68:C69)</f>
        <v>8.9227294665138762E-2</v>
      </c>
    </row>
    <row r="69" spans="1:5" x14ac:dyDescent="0.2">
      <c r="A69" s="40" t="s">
        <v>53</v>
      </c>
      <c r="B69" s="40" t="s">
        <v>32</v>
      </c>
      <c r="C69" s="40">
        <v>27.0390604323422</v>
      </c>
    </row>
    <row r="70" spans="1:5" x14ac:dyDescent="0.2">
      <c r="A70" s="40" t="s">
        <v>53</v>
      </c>
      <c r="B70" s="40" t="s">
        <v>14</v>
      </c>
      <c r="C70" s="40">
        <v>26.040284138451501</v>
      </c>
      <c r="D70" s="40">
        <f t="shared" ref="D70" si="96">AVERAGE(C70:C71)</f>
        <v>26.026801104887852</v>
      </c>
      <c r="E70" s="40">
        <f t="shared" ref="E70" si="97">STDEV(C70:C71)</f>
        <v>1.906788892764609E-2</v>
      </c>
    </row>
    <row r="71" spans="1:5" x14ac:dyDescent="0.2">
      <c r="A71" s="40" t="s">
        <v>53</v>
      </c>
      <c r="B71" s="40" t="s">
        <v>14</v>
      </c>
      <c r="C71" s="40">
        <v>26.0133180713242</v>
      </c>
    </row>
    <row r="72" spans="1:5" x14ac:dyDescent="0.2">
      <c r="A72" s="40" t="s">
        <v>53</v>
      </c>
      <c r="B72" s="40" t="s">
        <v>15</v>
      </c>
    </row>
    <row r="73" spans="1:5" x14ac:dyDescent="0.2">
      <c r="A73" s="40" t="s">
        <v>53</v>
      </c>
      <c r="B73" s="40" t="s">
        <v>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71723-1391-8343-9DFA-F37A75BF0D8E}">
  <dimension ref="B1:J25"/>
  <sheetViews>
    <sheetView tabSelected="1" workbookViewId="0">
      <selection activeCell="E31" sqref="E31"/>
    </sheetView>
  </sheetViews>
  <sheetFormatPr baseColWidth="10" defaultRowHeight="15" x14ac:dyDescent="0.2"/>
  <cols>
    <col min="1" max="4" width="10.83203125" style="40"/>
    <col min="5" max="7" width="10.83203125" style="43"/>
    <col min="9" max="16384" width="10.83203125" style="40"/>
  </cols>
  <sheetData>
    <row r="1" spans="2:10" s="41" customFormat="1" ht="61" thickBot="1" x14ac:dyDescent="0.25">
      <c r="B1" s="60" t="s">
        <v>45</v>
      </c>
      <c r="C1" s="60" t="s">
        <v>0</v>
      </c>
      <c r="D1" s="60" t="s">
        <v>59</v>
      </c>
      <c r="E1" s="61" t="s">
        <v>62</v>
      </c>
      <c r="F1" s="61" t="s">
        <v>63</v>
      </c>
      <c r="G1" s="61" t="s">
        <v>64</v>
      </c>
      <c r="H1" s="62" t="s">
        <v>65</v>
      </c>
      <c r="I1" s="62" t="s">
        <v>66</v>
      </c>
      <c r="J1" s="62" t="s">
        <v>67</v>
      </c>
    </row>
    <row r="2" spans="2:10" ht="14" x14ac:dyDescent="0.2">
      <c r="B2" s="57" t="s">
        <v>47</v>
      </c>
      <c r="C2" s="57" t="s">
        <v>29</v>
      </c>
      <c r="D2" s="57" t="s">
        <v>4</v>
      </c>
      <c r="E2" s="58">
        <v>1.8956725008237343</v>
      </c>
      <c r="F2" s="58"/>
      <c r="G2" s="58"/>
      <c r="H2" s="59">
        <v>0.25389257663364689</v>
      </c>
      <c r="I2" s="59"/>
      <c r="J2" s="59"/>
    </row>
    <row r="3" spans="2:10" ht="14" x14ac:dyDescent="0.2">
      <c r="B3" s="54" t="s">
        <v>47</v>
      </c>
      <c r="C3" s="54" t="s">
        <v>30</v>
      </c>
      <c r="D3" s="54" t="s">
        <v>6</v>
      </c>
      <c r="E3" s="55">
        <v>2.9291825522320698</v>
      </c>
      <c r="F3" s="55">
        <v>1.545194410405405</v>
      </c>
      <c r="G3" s="55"/>
      <c r="H3" s="56">
        <v>7.8069892343139796E-2</v>
      </c>
      <c r="I3" s="56">
        <v>0.30749182736362701</v>
      </c>
      <c r="J3" s="56"/>
    </row>
    <row r="4" spans="2:10" ht="14" x14ac:dyDescent="0.2">
      <c r="B4" s="54" t="s">
        <v>47</v>
      </c>
      <c r="C4" s="54" t="s">
        <v>31</v>
      </c>
      <c r="D4" s="54" t="s">
        <v>5</v>
      </c>
      <c r="E4" s="55">
        <v>5.7353294300042466</v>
      </c>
      <c r="F4" s="55"/>
      <c r="G4" s="55">
        <v>3.025485376567973</v>
      </c>
      <c r="H4" s="56">
        <v>0.19806946058172575</v>
      </c>
      <c r="I4" s="56"/>
      <c r="J4" s="56">
        <v>0.78013096407906857</v>
      </c>
    </row>
    <row r="5" spans="2:10" ht="14" x14ac:dyDescent="0.2">
      <c r="B5" s="54" t="s">
        <v>47</v>
      </c>
      <c r="C5" s="54" t="s">
        <v>32</v>
      </c>
      <c r="D5" s="54" t="s">
        <v>7</v>
      </c>
      <c r="E5" s="55">
        <v>2.7930162278011288</v>
      </c>
      <c r="F5" s="55">
        <v>0.48698444647129202</v>
      </c>
      <c r="G5" s="55">
        <v>0.9535138824559839</v>
      </c>
      <c r="H5" s="56">
        <v>7.2667798819152279E-2</v>
      </c>
      <c r="I5" s="56">
        <v>0.36688037926557943</v>
      </c>
      <c r="J5" s="56">
        <v>0.93080439383413327</v>
      </c>
    </row>
    <row r="6" spans="2:10" ht="14" x14ac:dyDescent="0.2">
      <c r="H6" s="53"/>
      <c r="I6" s="53"/>
      <c r="J6" s="53"/>
    </row>
    <row r="7" spans="2:10" ht="14" x14ac:dyDescent="0.2">
      <c r="B7" s="54" t="s">
        <v>48</v>
      </c>
      <c r="C7" s="54" t="s">
        <v>29</v>
      </c>
      <c r="D7" s="54" t="s">
        <v>4</v>
      </c>
      <c r="E7" s="55">
        <v>0.16599562088104558</v>
      </c>
      <c r="F7" s="55"/>
      <c r="G7" s="55"/>
      <c r="H7" s="56">
        <v>2.2232245220140723E-2</v>
      </c>
      <c r="I7" s="56"/>
      <c r="J7" s="56"/>
    </row>
    <row r="8" spans="2:10" ht="14" x14ac:dyDescent="0.2">
      <c r="B8" s="54" t="s">
        <v>48</v>
      </c>
      <c r="C8" s="54" t="s">
        <v>30</v>
      </c>
      <c r="D8" s="54" t="s">
        <v>6</v>
      </c>
      <c r="E8" s="55">
        <v>0.19297089769566547</v>
      </c>
      <c r="F8" s="55">
        <v>1.1625059545031655</v>
      </c>
      <c r="G8" s="55"/>
      <c r="H8" s="56">
        <v>5.1431472568958855E-3</v>
      </c>
      <c r="I8" s="56">
        <v>0.23133728536947701</v>
      </c>
      <c r="J8" s="56"/>
    </row>
    <row r="9" spans="2:10" ht="14" x14ac:dyDescent="0.2">
      <c r="B9" s="54" t="s">
        <v>48</v>
      </c>
      <c r="C9" s="54" t="s">
        <v>31</v>
      </c>
      <c r="D9" s="54" t="s">
        <v>5</v>
      </c>
      <c r="E9" s="55">
        <v>2.5119220706397307</v>
      </c>
      <c r="F9" s="55"/>
      <c r="G9" s="55">
        <v>15.132459864346686</v>
      </c>
      <c r="H9" s="56">
        <v>8.674916683113261E-2</v>
      </c>
      <c r="I9" s="56"/>
      <c r="J9" s="56">
        <v>3.9019525905797612</v>
      </c>
    </row>
    <row r="10" spans="2:10" ht="14" x14ac:dyDescent="0.2">
      <c r="B10" s="54" t="s">
        <v>48</v>
      </c>
      <c r="C10" s="54" t="s">
        <v>32</v>
      </c>
      <c r="D10" s="54" t="s">
        <v>7</v>
      </c>
      <c r="E10" s="55">
        <v>0.43600240349489966</v>
      </c>
      <c r="F10" s="55">
        <v>0.17357322051948035</v>
      </c>
      <c r="G10" s="55">
        <v>2.2594205069332234</v>
      </c>
      <c r="H10" s="56">
        <v>1.1343770446610581E-2</v>
      </c>
      <c r="I10" s="56">
        <v>0.13076518035836074</v>
      </c>
      <c r="J10" s="56">
        <v>2.2056087216637548</v>
      </c>
    </row>
    <row r="11" spans="2:10" ht="14" x14ac:dyDescent="0.2">
      <c r="H11" s="53"/>
      <c r="I11" s="53"/>
      <c r="J11" s="53"/>
    </row>
    <row r="12" spans="2:10" ht="14" x14ac:dyDescent="0.2">
      <c r="B12" s="54" t="s">
        <v>49</v>
      </c>
      <c r="C12" s="54" t="s">
        <v>29</v>
      </c>
      <c r="D12" s="54" t="s">
        <v>4</v>
      </c>
      <c r="E12" s="55">
        <v>3.7684069037460191</v>
      </c>
      <c r="F12" s="55"/>
      <c r="G12" s="55"/>
      <c r="H12" s="56">
        <v>0.50471299139505943</v>
      </c>
      <c r="I12" s="56"/>
      <c r="J12" s="56"/>
    </row>
    <row r="13" spans="2:10" ht="14" x14ac:dyDescent="0.2">
      <c r="B13" s="54" t="s">
        <v>49</v>
      </c>
      <c r="C13" s="54" t="s">
        <v>30</v>
      </c>
      <c r="D13" s="54" t="s">
        <v>6</v>
      </c>
      <c r="E13" s="55">
        <v>2.9759438001649174</v>
      </c>
      <c r="F13" s="55">
        <v>0.78970872206147735</v>
      </c>
      <c r="G13" s="55"/>
      <c r="H13" s="56">
        <v>7.9316194178840158E-2</v>
      </c>
      <c r="I13" s="56">
        <v>0.15715108493562857</v>
      </c>
      <c r="J13" s="56"/>
    </row>
    <row r="14" spans="2:10" ht="14" x14ac:dyDescent="0.2">
      <c r="B14" s="54" t="s">
        <v>49</v>
      </c>
      <c r="C14" s="54" t="s">
        <v>31</v>
      </c>
      <c r="D14" s="54" t="s">
        <v>5</v>
      </c>
      <c r="E14" s="55">
        <v>3.3774645100929948</v>
      </c>
      <c r="F14" s="55"/>
      <c r="G14" s="55">
        <v>0.89625791385096854</v>
      </c>
      <c r="H14" s="56">
        <v>0.11664065365597436</v>
      </c>
      <c r="I14" s="56"/>
      <c r="J14" s="56">
        <v>0.23110293502366963</v>
      </c>
    </row>
    <row r="15" spans="2:10" ht="14" x14ac:dyDescent="0.2">
      <c r="B15" s="54" t="s">
        <v>49</v>
      </c>
      <c r="C15" s="54" t="s">
        <v>32</v>
      </c>
      <c r="D15" s="54" t="s">
        <v>7</v>
      </c>
      <c r="E15" s="55">
        <v>3.2449672872378983</v>
      </c>
      <c r="F15" s="55">
        <v>0.96077021018010689</v>
      </c>
      <c r="G15" s="55">
        <v>1.0903993842417563</v>
      </c>
      <c r="H15" s="56">
        <v>8.4426516271757193E-2</v>
      </c>
      <c r="I15" s="56">
        <v>0.72381724232075106</v>
      </c>
      <c r="J15" s="56">
        <v>1.0644297440872468</v>
      </c>
    </row>
    <row r="16" spans="2:10" ht="14" x14ac:dyDescent="0.2">
      <c r="H16" s="53"/>
      <c r="I16" s="53"/>
      <c r="J16" s="53"/>
    </row>
    <row r="17" spans="2:10" ht="14" x14ac:dyDescent="0.2">
      <c r="B17" s="54" t="s">
        <v>50</v>
      </c>
      <c r="C17" s="54" t="s">
        <v>29</v>
      </c>
      <c r="D17" s="54" t="s">
        <v>4</v>
      </c>
      <c r="E17" s="55">
        <v>1.4384415439233369</v>
      </c>
      <c r="F17" s="55"/>
      <c r="G17" s="55"/>
      <c r="H17" s="56">
        <v>0.19265439033634829</v>
      </c>
      <c r="I17" s="56"/>
      <c r="J17" s="56"/>
    </row>
    <row r="18" spans="2:10" ht="14" x14ac:dyDescent="0.2">
      <c r="B18" s="54" t="s">
        <v>50</v>
      </c>
      <c r="C18" s="54" t="s">
        <v>30</v>
      </c>
      <c r="D18" s="54" t="s">
        <v>6</v>
      </c>
      <c r="E18" s="55">
        <v>1.6031663973022745</v>
      </c>
      <c r="F18" s="55">
        <v>1.114516195722248</v>
      </c>
      <c r="G18" s="55"/>
      <c r="H18" s="56">
        <v>4.2728312699444181E-2</v>
      </c>
      <c r="I18" s="56">
        <v>0.22178738114842009</v>
      </c>
      <c r="J18" s="56"/>
    </row>
    <row r="19" spans="2:10" ht="14" x14ac:dyDescent="0.2">
      <c r="B19" s="54" t="s">
        <v>50</v>
      </c>
      <c r="C19" s="54" t="s">
        <v>31</v>
      </c>
      <c r="D19" s="54" t="s">
        <v>5</v>
      </c>
      <c r="E19" s="55">
        <v>7.1828658955804867</v>
      </c>
      <c r="F19" s="55"/>
      <c r="G19" s="55">
        <v>4.993505593553202</v>
      </c>
      <c r="H19" s="56">
        <v>0.24806009676194796</v>
      </c>
      <c r="I19" s="56"/>
      <c r="J19" s="56">
        <v>1.2875911954504067</v>
      </c>
    </row>
    <row r="20" spans="2:10" ht="14" x14ac:dyDescent="0.2">
      <c r="B20" s="54" t="s">
        <v>50</v>
      </c>
      <c r="C20" s="54" t="s">
        <v>32</v>
      </c>
      <c r="D20" s="54" t="s">
        <v>7</v>
      </c>
      <c r="E20" s="55">
        <v>3.3216365970107122</v>
      </c>
      <c r="F20" s="55">
        <v>0.46243889908267216</v>
      </c>
      <c r="G20" s="55">
        <v>2.0719225419146698</v>
      </c>
      <c r="H20" s="56">
        <v>8.6421273739586274E-2</v>
      </c>
      <c r="I20" s="56">
        <v>0.34838845452245737</v>
      </c>
      <c r="J20" s="56">
        <v>2.0225763265561962</v>
      </c>
    </row>
    <row r="21" spans="2:10" ht="14" x14ac:dyDescent="0.2">
      <c r="H21" s="53"/>
      <c r="I21" s="53"/>
      <c r="J21" s="53"/>
    </row>
    <row r="22" spans="2:10" ht="14" x14ac:dyDescent="0.2">
      <c r="B22" s="54" t="s">
        <v>51</v>
      </c>
      <c r="C22" s="54" t="s">
        <v>29</v>
      </c>
      <c r="D22" s="54" t="s">
        <v>4</v>
      </c>
      <c r="E22" s="55">
        <v>0.76648790430053637</v>
      </c>
      <c r="F22" s="55"/>
      <c r="G22" s="55"/>
      <c r="H22" s="56">
        <v>0.10265781082799093</v>
      </c>
      <c r="I22" s="56"/>
      <c r="J22" s="56"/>
    </row>
    <row r="23" spans="2:10" ht="14" x14ac:dyDescent="0.2">
      <c r="B23" s="54" t="s">
        <v>51</v>
      </c>
      <c r="C23" s="54" t="s">
        <v>30</v>
      </c>
      <c r="D23" s="54" t="s">
        <v>6</v>
      </c>
      <c r="E23" s="55">
        <v>0.71844034374109211</v>
      </c>
      <c r="F23" s="55">
        <v>0.93731465259939051</v>
      </c>
      <c r="G23" s="55"/>
      <c r="H23" s="56">
        <v>1.9148195542847041E-2</v>
      </c>
      <c r="I23" s="56">
        <v>0.18652448740535629</v>
      </c>
      <c r="J23" s="56"/>
    </row>
    <row r="24" spans="2:10" ht="14" x14ac:dyDescent="0.2">
      <c r="B24" s="54" t="s">
        <v>51</v>
      </c>
      <c r="C24" s="54" t="s">
        <v>31</v>
      </c>
      <c r="D24" s="54" t="s">
        <v>5</v>
      </c>
      <c r="E24" s="55">
        <v>7.0937534593545495</v>
      </c>
      <c r="F24" s="55"/>
      <c r="G24" s="55">
        <v>9.2548798481405932</v>
      </c>
      <c r="H24" s="56">
        <v>0.24498260097207117</v>
      </c>
      <c r="I24" s="56"/>
      <c r="J24" s="56">
        <v>2.3864000118077096</v>
      </c>
    </row>
    <row r="25" spans="2:10" ht="14" x14ac:dyDescent="0.2">
      <c r="B25" s="54" t="s">
        <v>51</v>
      </c>
      <c r="C25" s="54" t="s">
        <v>32</v>
      </c>
      <c r="D25" s="54" t="s">
        <v>7</v>
      </c>
      <c r="E25" s="55">
        <v>3.7689046995876514</v>
      </c>
      <c r="F25" s="55">
        <v>0.53129908181649421</v>
      </c>
      <c r="G25" s="55">
        <v>5.2459535888005062</v>
      </c>
      <c r="H25" s="56">
        <v>9.8058151525245593E-2</v>
      </c>
      <c r="I25" s="56">
        <v>0.4002657786151293</v>
      </c>
      <c r="J25" s="56">
        <v>5.1210126461172463</v>
      </c>
    </row>
  </sheetData>
  <pageMargins left="0.5" right="0.5" top="0.5" bottom="0.5" header="0.5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PCLS15 Samples</vt:lpstr>
      <vt:lpstr>PCLS15 RNA cDNA</vt:lpstr>
      <vt:lpstr>PCLS15 v bGUS</vt:lpstr>
      <vt:lpstr>PCLS15 v PPIA</vt:lpstr>
      <vt:lpstr>PCLS15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2024-02-20T15:13:34Z</cp:lastPrinted>
  <dcterms:created xsi:type="dcterms:W3CDTF">2024-01-30T15:05:28Z</dcterms:created>
  <dcterms:modified xsi:type="dcterms:W3CDTF">2024-02-22T17:15:33Z</dcterms:modified>
</cp:coreProperties>
</file>