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odie/Documents/GIT/trial/assets/data/"/>
    </mc:Choice>
  </mc:AlternateContent>
  <xr:revisionPtr revIDLastSave="0" documentId="13_ncr:1_{830195A8-A619-054E-A1A9-4CB352E4E626}" xr6:coauthVersionLast="47" xr6:coauthVersionMax="47" xr10:uidLastSave="{00000000-0000-0000-0000-000000000000}"/>
  <bookViews>
    <workbookView xWindow="1960" yWindow="-21100" windowWidth="27420" windowHeight="19160" xr2:uid="{3E3DC506-94C6-A646-89A5-5B2BDC3175DB}"/>
  </bookViews>
  <sheets>
    <sheet name="Book1" sheetId="1" r:id="rId1"/>
  </sheets>
  <definedNames>
    <definedName name="_xlnm._FilterDatabase" localSheetId="0" hidden="1">Book1!$AG$519:$AG$521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01" i="1" l="1"/>
  <c r="M601" i="1"/>
  <c r="U600" i="1"/>
  <c r="M600" i="1"/>
  <c r="M599" i="1"/>
  <c r="M598" i="1"/>
  <c r="M597" i="1"/>
  <c r="U596" i="1"/>
  <c r="M596" i="1"/>
  <c r="U595" i="1"/>
  <c r="M595" i="1"/>
  <c r="M594" i="1"/>
  <c r="U593" i="1"/>
  <c r="M593" i="1"/>
  <c r="M592" i="1"/>
  <c r="M591" i="1"/>
  <c r="M590" i="1"/>
  <c r="M589" i="1"/>
  <c r="U588" i="1"/>
  <c r="M588" i="1"/>
  <c r="U587" i="1"/>
  <c r="M587" i="1"/>
  <c r="U586" i="1"/>
  <c r="M586" i="1"/>
  <c r="M585" i="1"/>
  <c r="M584" i="1"/>
  <c r="U583" i="1"/>
  <c r="M583" i="1"/>
  <c r="U582" i="1"/>
  <c r="M582" i="1"/>
  <c r="U581" i="1"/>
  <c r="M581" i="1"/>
  <c r="U580" i="1"/>
  <c r="M580" i="1"/>
  <c r="U579" i="1"/>
  <c r="U576" i="1"/>
  <c r="U575" i="1"/>
  <c r="U574" i="1"/>
  <c r="U573" i="1"/>
  <c r="U572" i="1"/>
  <c r="U569" i="1"/>
  <c r="U568" i="1"/>
  <c r="U567" i="1"/>
  <c r="U566" i="1"/>
  <c r="U565" i="1"/>
  <c r="U561" i="1"/>
  <c r="U560" i="1"/>
  <c r="U559" i="1"/>
  <c r="U558" i="1"/>
  <c r="U555" i="1"/>
  <c r="U554" i="1"/>
  <c r="U553" i="1"/>
  <c r="U552" i="1"/>
  <c r="U551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U547" i="1"/>
  <c r="U546" i="1"/>
  <c r="U545" i="1"/>
  <c r="U544" i="1"/>
  <c r="U541" i="1"/>
  <c r="U540" i="1"/>
  <c r="U539" i="1"/>
  <c r="U538" i="1"/>
  <c r="U537" i="1"/>
  <c r="U534" i="1"/>
  <c r="U533" i="1"/>
  <c r="U532" i="1"/>
  <c r="U531" i="1"/>
  <c r="U530" i="1"/>
  <c r="U527" i="1"/>
  <c r="U526" i="1"/>
  <c r="U525" i="1"/>
  <c r="U521" i="1"/>
  <c r="U520" i="1"/>
  <c r="U51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U518" i="1"/>
  <c r="U517" i="1"/>
  <c r="U513" i="1"/>
  <c r="U512" i="1"/>
  <c r="U511" i="1"/>
  <c r="U510" i="1"/>
  <c r="U509" i="1"/>
  <c r="U506" i="1"/>
  <c r="U505" i="1"/>
  <c r="U504" i="1"/>
  <c r="U503" i="1"/>
  <c r="U502" i="1"/>
  <c r="U499" i="1"/>
  <c r="U498" i="1"/>
  <c r="U497" i="1"/>
  <c r="U496" i="1"/>
  <c r="U495" i="1"/>
  <c r="U491" i="1"/>
  <c r="U490" i="1"/>
  <c r="U489" i="1"/>
  <c r="U488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U485" i="1"/>
  <c r="U484" i="1"/>
  <c r="U483" i="1"/>
  <c r="U482" i="1"/>
  <c r="U481" i="1"/>
  <c r="U478" i="1"/>
  <c r="U477" i="1"/>
  <c r="U476" i="1"/>
  <c r="U475" i="1"/>
  <c r="U474" i="1"/>
  <c r="U471" i="1"/>
  <c r="U470" i="1"/>
  <c r="U469" i="1"/>
  <c r="U468" i="1"/>
  <c r="U467" i="1"/>
  <c r="U464" i="1"/>
  <c r="U463" i="1"/>
  <c r="U460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U449" i="1"/>
  <c r="U448" i="1"/>
  <c r="U447" i="1"/>
  <c r="U446" i="1"/>
  <c r="U443" i="1"/>
  <c r="U442" i="1"/>
  <c r="U441" i="1"/>
  <c r="U440" i="1"/>
  <c r="U439" i="1"/>
  <c r="U436" i="1"/>
  <c r="U435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U426" i="1"/>
  <c r="U425" i="1"/>
  <c r="U421" i="1"/>
  <c r="U419" i="1"/>
  <c r="U418" i="1"/>
  <c r="U417" i="1"/>
  <c r="U415" i="1"/>
  <c r="U414" i="1"/>
  <c r="U413" i="1"/>
  <c r="U412" i="1"/>
  <c r="U411" i="1"/>
  <c r="U408" i="1"/>
  <c r="U407" i="1"/>
  <c r="U406" i="1"/>
  <c r="U405" i="1"/>
  <c r="U404" i="1"/>
  <c r="U401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tc={6D1EEB70-B737-D845-A7F1-12C9321B84AB}</author>
    <author>tc={829AF8AA-9D9F-FB49-AEA1-869EEA1DB097}</author>
    <author>tc={7D1919AC-7D9F-804A-89F6-4DBFC422913D}</author>
    <author>tc={00DB727C-BBF9-6440-AEDB-BD702E83CD36}</author>
    <author>tc={914E3CBE-07A1-9C4B-9D7F-F72E850A2AF3}</author>
    <author>tc={16C0434F-BE9A-A44A-B314-01162B36E78D}</author>
  </authors>
  <commentList>
    <comment ref="BP383" authorId="0" shapeId="0" xr:uid="{6D1EEB70-B737-D845-A7F1-12C9321B84AB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mediatized by Phototree</t>
      </text>
    </comment>
    <comment ref="T420" authorId="1" shapeId="0" xr:uid="{829AF8AA-9D9F-FB49-AEA1-869EEA1DB097}">
      <text>
        <t>[Threaded comment]
Your version of Excel allows you to read this threaded comment; however, any edits to it will get removed if the file is opened in a newer version of Excel. Learn more: https://go.microsoft.com/fwlink/?linkid=870924
Comment:
    Catch up day</t>
      </text>
    </comment>
    <comment ref="T422" authorId="2" shapeId="0" xr:uid="{7D1919AC-7D9F-804A-89F6-4DBFC422913D}">
      <text>
        <t>[Threaded comment]
Your version of Excel allows you to read this threaded comment; however, any edits to it will get removed if the file is opened in a newer version of Excel. Learn more: https://go.microsoft.com/fwlink/?linkid=870924
Comment:
    Catch up day</t>
      </text>
    </comment>
    <comment ref="BJ428" authorId="3" shapeId="0" xr:uid="{00DB727C-BBF9-6440-AEDB-BD702E83CD36}">
      <text>
        <t>[Threaded comment]
Your version of Excel allows you to read this threaded comment; however, any edits to it will get removed if the file is opened in a newer version of Excel. Learn more: https://go.microsoft.com/fwlink/?linkid=870924
Comment:
    Repost from wiola</t>
      </text>
    </comment>
    <comment ref="BP441" authorId="4" shapeId="0" xr:uid="{914E3CBE-07A1-9C4B-9D7F-F72E850A2AF3}">
      <text>
        <t>[Threaded comment]
Your version of Excel allows you to read this threaded comment; however, any edits to it will get removed if the file is opened in a newer version of Excel. Learn more: https://go.microsoft.com/fwlink/?linkid=870924
Comment:
    Phototree shooting publicity</t>
      </text>
    </comment>
    <comment ref="AW590" authorId="5" shapeId="0" xr:uid="{16C0434F-BE9A-A44A-B314-01162B36E78D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Valise</t>
      </text>
    </comment>
  </commentList>
</comments>
</file>

<file path=xl/sharedStrings.xml><?xml version="1.0" encoding="utf-8"?>
<sst xmlns="http://schemas.openxmlformats.org/spreadsheetml/2006/main" count="2341" uniqueCount="159">
  <si>
    <t>AIR POLLUTION</t>
  </si>
  <si>
    <t>HAIR HEALTH</t>
  </si>
  <si>
    <t>SKIN CONDITION</t>
  </si>
  <si>
    <t>WEATHER</t>
  </si>
  <si>
    <t>MOOD</t>
  </si>
  <si>
    <t>SLEEP</t>
  </si>
  <si>
    <t>WAKE UP</t>
  </si>
  <si>
    <t>SLEEP TIME</t>
  </si>
  <si>
    <t>NAP</t>
  </si>
  <si>
    <t>CYCLE</t>
  </si>
  <si>
    <t>SCREENTIME</t>
  </si>
  <si>
    <t>WEIGHT</t>
  </si>
  <si>
    <t>CALORIES</t>
  </si>
  <si>
    <t>TRAVEL</t>
  </si>
  <si>
    <t>WORKPLACE</t>
  </si>
  <si>
    <t>WORKTIME</t>
  </si>
  <si>
    <t>SPORT</t>
  </si>
  <si>
    <t>STRETCHING</t>
  </si>
  <si>
    <t>YOGA</t>
  </si>
  <si>
    <t>MEDITATION</t>
  </si>
  <si>
    <t>DANCE</t>
  </si>
  <si>
    <t>SELF CARE</t>
  </si>
  <si>
    <t>KOREAN</t>
  </si>
  <si>
    <t>SP/DE/RU</t>
  </si>
  <si>
    <t>READING</t>
  </si>
  <si>
    <t>WRITING</t>
  </si>
  <si>
    <t>DRAWING / DESIGN</t>
  </si>
  <si>
    <t>PROGRAMMING</t>
  </si>
  <si>
    <t>CROCHET / SEWING</t>
  </si>
  <si>
    <t>STUDYING</t>
  </si>
  <si>
    <t>NETWORKING</t>
  </si>
  <si>
    <t>CLEANING / ORDERING</t>
  </si>
  <si>
    <t>COOKING</t>
  </si>
  <si>
    <t>SHAMPOO</t>
  </si>
  <si>
    <t>FUN</t>
  </si>
  <si>
    <t>CALL FRIENDS</t>
  </si>
  <si>
    <t>LAUNDRY</t>
  </si>
  <si>
    <t>NETFLIX</t>
  </si>
  <si>
    <t>YOUTUBE</t>
  </si>
  <si>
    <t>OUTINGS</t>
  </si>
  <si>
    <t>RESTAURANT</t>
  </si>
  <si>
    <t>CAFE</t>
  </si>
  <si>
    <t>BAR/CLUB</t>
  </si>
  <si>
    <t>SHOPPING</t>
  </si>
  <si>
    <t>ALCOHOL</t>
  </si>
  <si>
    <t>OVEREATING</t>
  </si>
  <si>
    <t>NAILS</t>
  </si>
  <si>
    <t>HAIR PEELING</t>
  </si>
  <si>
    <t>PIMPLES</t>
  </si>
  <si>
    <t>HAIR IRONING</t>
  </si>
  <si>
    <t>year</t>
  </si>
  <si>
    <t>month</t>
  </si>
  <si>
    <t>day</t>
  </si>
  <si>
    <t>x</t>
  </si>
  <si>
    <t>HAIR SCRATCHING</t>
  </si>
  <si>
    <t>a</t>
  </si>
  <si>
    <t>s</t>
  </si>
  <si>
    <t>n</t>
  </si>
  <si>
    <t>i</t>
  </si>
  <si>
    <t>b</t>
  </si>
  <si>
    <t>p</t>
  </si>
  <si>
    <t>h</t>
  </si>
  <si>
    <t>@chayeri</t>
  </si>
  <si>
    <t>Youtube</t>
  </si>
  <si>
    <t>@gingerinseoul</t>
  </si>
  <si>
    <t>@ginger_in_seoul</t>
  </si>
  <si>
    <t>@gingeronpaper</t>
  </si>
  <si>
    <t/>
  </si>
  <si>
    <t>@gingeronthepole</t>
  </si>
  <si>
    <t>Naver blog</t>
  </si>
  <si>
    <t xml:space="preserve"> </t>
  </si>
  <si>
    <t>Hello talk</t>
  </si>
  <si>
    <t>Comments</t>
  </si>
  <si>
    <t>N</t>
  </si>
  <si>
    <t>S</t>
  </si>
  <si>
    <t>H</t>
  </si>
  <si>
    <t>A</t>
  </si>
  <si>
    <t>B</t>
  </si>
  <si>
    <t>⛅</t>
  </si>
  <si>
    <t>☀️️</t>
  </si>
  <si>
    <t>🌧</t>
  </si>
  <si>
    <t>❄️</t>
  </si>
  <si>
    <t>☁️</t>
  </si>
  <si>
    <t>I</t>
  </si>
  <si>
    <t>P</t>
  </si>
  <si>
    <t>⚡</t>
  </si>
  <si>
    <t>🌫️</t>
  </si>
  <si>
    <t>c</t>
  </si>
  <si>
    <t>w</t>
  </si>
  <si>
    <t>o</t>
  </si>
  <si>
    <t>US</t>
  </si>
  <si>
    <t>t</t>
  </si>
  <si>
    <t>f</t>
  </si>
  <si>
    <t>JP</t>
  </si>
  <si>
    <t>v</t>
  </si>
  <si>
    <t>e</t>
  </si>
  <si>
    <t>got info from the french bank</t>
  </si>
  <si>
    <t>subscribed to pole, bachata, skate, couldn't go to hamed lunch, people want me to go to the office</t>
  </si>
  <si>
    <t>went to the office forced</t>
  </si>
  <si>
    <t>skateboard 문토</t>
  </si>
  <si>
    <t>climbing</t>
  </si>
  <si>
    <t xml:space="preserve">couldn't understand the police, missed a meeting </t>
  </si>
  <si>
    <t>has gone to 놀이터 for first time in a while, and mita club</t>
  </si>
  <si>
    <t>movie night with the girls</t>
  </si>
  <si>
    <t>found out that Pakse was having fun with Ahora</t>
  </si>
  <si>
    <t>dinner with CAAREA</t>
  </si>
  <si>
    <t>놀이터 1주년 파티 + sul corazon</t>
  </si>
  <si>
    <t>Aurora 바늘</t>
  </si>
  <si>
    <t>Got drunk at 회식</t>
  </si>
  <si>
    <t>not good dance day</t>
  </si>
  <si>
    <t>Cookie time at home with bad girls</t>
  </si>
  <si>
    <t>feeling weird from periods. Weird photographer 교수</t>
  </si>
  <si>
    <t>Photographe appelle pour 소개팅</t>
  </si>
  <si>
    <t>quit insta</t>
  </si>
  <si>
    <t>picnic Min + sieste bizarre</t>
  </si>
  <si>
    <t>Saoulee par manque de travail au taf et long meeting client</t>
  </si>
  <si>
    <t>double messaging with brazil - angry</t>
  </si>
  <si>
    <t>happy running in the morning</t>
  </si>
  <si>
    <t>shopping in excess - stressed about colleagues working &amp; planning glamping</t>
  </si>
  <si>
    <t>Coded all day 열심히</t>
  </si>
  <si>
    <t>happy walking day and finished a full book</t>
  </si>
  <si>
    <t>KR</t>
  </si>
  <si>
    <t>Arrivee Lisa&amp;Ana</t>
  </si>
  <si>
    <t>Busan caravan</t>
  </si>
  <si>
    <t>Busan Haeundae</t>
  </si>
  <si>
    <t>Decision to start comics</t>
  </si>
  <si>
    <t>asked what projects I work on ?</t>
  </si>
  <si>
    <t>out drinking with girls / lost in life</t>
  </si>
  <si>
    <t>meetings delayed , had to stay at work and nothing when according to the plan</t>
  </si>
  <si>
    <t>Picnic with the girls - bored</t>
  </si>
  <si>
    <t>fully into comics - First pan</t>
  </si>
  <si>
    <t>Don't feel good in my job, quit all salsa chats, End Macondo</t>
  </si>
  <si>
    <t>Travaille jusqu'a 21h deadlines</t>
  </si>
  <si>
    <t>pole dance improductif - coding productif+ got news have to leave the appartment</t>
  </si>
  <si>
    <t>Trop travaille + mal au crane</t>
  </si>
  <si>
    <t>busy at work + productive app / not productive body created gingeronpaper</t>
  </si>
  <si>
    <t>got news that Im keeping the appartment</t>
  </si>
  <si>
    <t>good day, woke up happy</t>
  </si>
  <si>
    <t>received package</t>
  </si>
  <si>
    <t>Hangang with Haesol</t>
  </si>
  <si>
    <t>super fatiguee apres le boulot</t>
  </si>
  <si>
    <t xml:space="preserve">me sens malade </t>
  </si>
  <si>
    <t>debut antibiotiques, peut pas dormir</t>
  </si>
  <si>
    <t xml:space="preserve">eye shopping </t>
  </si>
  <si>
    <t>periods headache + frosties overteating</t>
  </si>
  <si>
    <t>Beka bday ennuyeux</t>
  </si>
  <si>
    <t xml:space="preserve">Se sent un peu seul, veut sortir mais peut pas </t>
  </si>
  <si>
    <t>칼부림 Hyudai meeting unexpected - went to office on friday</t>
  </si>
  <si>
    <t>went out with korean 미술관</t>
  </si>
  <si>
    <t>productive coding day</t>
  </si>
  <si>
    <t>Dance home alone, happy</t>
  </si>
  <si>
    <t>leave work at noon to go insadong buy gifts for Arleta</t>
  </si>
  <si>
    <t>"Typhoon"</t>
  </si>
  <si>
    <t>Very productive quick programming</t>
  </si>
  <si>
    <t>didn’t book pole well - lots of clumsiness</t>
  </si>
  <si>
    <t>went to Bonita, has seen Gabi, everyone was nice to me and said I dance well</t>
  </si>
  <si>
    <t>busy day at work</t>
  </si>
  <si>
    <t>회식 +escape game. Hello talk guy goes same restaurant 회식</t>
  </si>
  <si>
    <t>row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</si>
</sst>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A3838"/>
      <name val="Calibri"/>
      <family val="2"/>
      <scheme val="minor"/>
    </font>
    <font>
      <sz val="12"/>
      <color theme="1"/>
      <name val="Calibri"/>
      <family val="2"/>
    </font>
    <font>
      <sz val="14"/>
      <color rgb="FF4D5156"/>
      <name val="Arial"/>
      <family val="2"/>
    </font>
    <font>
      <b/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3A3838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1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0FDD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tted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theme="1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theme="1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theme="1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" fontId="0" fillId="0" borderId="0" xfId="0" applyNumberFormat="1"/>
    <xf numFmtId="0" fontId="0" fillId="0" borderId="2" xfId="0" applyBorder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2" fillId="5" borderId="2" xfId="0" applyFont="1" applyFill="1" applyBorder="1"/>
    <xf numFmtId="0" fontId="0" fillId="3" borderId="2" xfId="0" applyFill="1" applyBorder="1"/>
    <xf numFmtId="0" fontId="0" fillId="4" borderId="2" xfId="0" applyFill="1" applyBorder="1"/>
    <xf numFmtId="0" fontId="0" fillId="6" borderId="2" xfId="0" applyFill="1" applyBorder="1"/>
    <xf numFmtId="0" fontId="0" fillId="2" borderId="2" xfId="0" applyFill="1" applyBorder="1" applyAlignment="1">
      <alignment textRotation="90"/>
    </xf>
    <xf numFmtId="0" fontId="0" fillId="2" borderId="2" xfId="0" applyFill="1" applyBorder="1"/>
    <xf numFmtId="0" fontId="0" fillId="2" borderId="2" xfId="0" quotePrefix="1" applyFill="1" applyBorder="1"/>
    <xf numFmtId="0" fontId="0" fillId="4" borderId="2" xfId="0" quotePrefix="1" applyFill="1" applyBorder="1"/>
    <xf numFmtId="0" fontId="3" fillId="0" borderId="2" xfId="0" applyFont="1" applyBorder="1"/>
    <xf numFmtId="0" fontId="0" fillId="0" borderId="10" xfId="0" applyBorder="1"/>
    <xf numFmtId="0" fontId="0" fillId="8" borderId="2" xfId="0" applyFill="1" applyBorder="1"/>
    <xf numFmtId="0" fontId="4" fillId="0" borderId="0" xfId="0" applyFont="1"/>
    <xf numFmtId="0" fontId="5" fillId="0" borderId="0" xfId="0" applyFont="1"/>
    <xf numFmtId="0" fontId="1" fillId="0" borderId="9" xfId="0" applyFont="1" applyBorder="1"/>
    <xf numFmtId="0" fontId="1" fillId="0" borderId="11" xfId="0" applyFont="1" applyBorder="1"/>
    <xf numFmtId="0" fontId="4" fillId="0" borderId="2" xfId="0" applyFont="1" applyBorder="1"/>
    <xf numFmtId="0" fontId="5" fillId="0" borderId="2" xfId="0" applyFont="1" applyBorder="1"/>
    <xf numFmtId="0" fontId="0" fillId="0" borderId="1" xfId="0" applyBorder="1"/>
    <xf numFmtId="0" fontId="0" fillId="0" borderId="2" xfId="0" applyBorder="1" applyAlignment="1">
      <alignment horizontal="right"/>
    </xf>
    <xf numFmtId="0" fontId="4" fillId="2" borderId="2" xfId="0" applyFont="1" applyFill="1" applyBorder="1"/>
    <xf numFmtId="20" fontId="0" fillId="2" borderId="2" xfId="0" applyNumberFormat="1" applyFill="1" applyBorder="1"/>
    <xf numFmtId="0" fontId="5" fillId="2" borderId="2" xfId="0" applyFont="1" applyFill="1" applyBorder="1"/>
    <xf numFmtId="0" fontId="0" fillId="2" borderId="10" xfId="0" applyFill="1" applyBorder="1"/>
    <xf numFmtId="0" fontId="0" fillId="0" borderId="12" xfId="0" applyBorder="1"/>
    <xf numFmtId="0" fontId="4" fillId="0" borderId="12" xfId="0" applyFont="1" applyBorder="1"/>
    <xf numFmtId="0" fontId="0" fillId="9" borderId="2" xfId="0" applyFill="1" applyBorder="1"/>
    <xf numFmtId="0" fontId="0" fillId="2" borderId="0" xfId="0" applyFill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6" xfId="0" applyFill="1" applyBorder="1"/>
    <xf numFmtId="0" fontId="5" fillId="0" borderId="12" xfId="0" applyFont="1" applyBorder="1"/>
    <xf numFmtId="0" fontId="0" fillId="7" borderId="17" xfId="0" applyFill="1" applyBorder="1"/>
    <xf numFmtId="0" fontId="0" fillId="7" borderId="18" xfId="0" quotePrefix="1" applyFill="1" applyBorder="1" applyAlignment="1">
      <alignment textRotation="45"/>
    </xf>
    <xf numFmtId="0" fontId="0" fillId="7" borderId="19" xfId="0" applyFill="1" applyBorder="1"/>
    <xf numFmtId="0" fontId="0" fillId="7" borderId="20" xfId="0" quotePrefix="1" applyFill="1" applyBorder="1" applyAlignment="1">
      <alignment textRotation="45"/>
    </xf>
    <xf numFmtId="0" fontId="0" fillId="7" borderId="21" xfId="0" applyFill="1" applyBorder="1"/>
    <xf numFmtId="0" fontId="0" fillId="7" borderId="18" xfId="0" applyFill="1" applyBorder="1"/>
    <xf numFmtId="0" fontId="0" fillId="7" borderId="22" xfId="0" quotePrefix="1" applyFill="1" applyBorder="1"/>
    <xf numFmtId="0" fontId="0" fillId="7" borderId="23" xfId="0" applyFill="1" applyBorder="1"/>
    <xf numFmtId="0" fontId="0" fillId="7" borderId="24" xfId="0" applyFill="1" applyBorder="1"/>
    <xf numFmtId="0" fontId="0" fillId="7" borderId="25" xfId="0" applyFill="1" applyBorder="1"/>
    <xf numFmtId="1" fontId="0" fillId="2" borderId="2" xfId="0" applyNumberFormat="1" applyFill="1" applyBorder="1"/>
    <xf numFmtId="0" fontId="0" fillId="0" borderId="10" xfId="0" applyBorder="1" applyAlignment="1">
      <alignment horizontal="right"/>
    </xf>
    <xf numFmtId="0" fontId="0" fillId="0" borderId="2" xfId="0" quotePrefix="1" applyBorder="1"/>
    <xf numFmtId="0" fontId="0" fillId="2" borderId="9" xfId="0" applyFill="1" applyBorder="1"/>
    <xf numFmtId="0" fontId="4" fillId="0" borderId="10" xfId="0" applyFont="1" applyBorder="1"/>
    <xf numFmtId="0" fontId="0" fillId="2" borderId="9" xfId="0" quotePrefix="1" applyFill="1" applyBorder="1"/>
    <xf numFmtId="0" fontId="0" fillId="7" borderId="2" xfId="0" applyFill="1" applyBorder="1"/>
    <xf numFmtId="0" fontId="0" fillId="0" borderId="0" xfId="0" applyNumberFormat="1" applyAlignment="1">
      <alignment textRotation="90"/>
    </xf>
    <xf numFmtId="0" fontId="0" fillId="2" borderId="2" xfId="0" applyNumberFormat="1" applyFill="1" applyBorder="1" applyAlignment="1">
      <alignment textRotation="90"/>
    </xf>
    <xf numFmtId="0" fontId="0" fillId="2" borderId="2" xfId="0" quotePrefix="1" applyNumberFormat="1" applyFill="1" applyBorder="1" applyAlignment="1">
      <alignment textRotation="90"/>
    </xf>
    <xf numFmtId="0" fontId="0" fillId="0" borderId="2" xfId="0" applyNumberFormat="1" applyBorder="1" applyAlignment="1">
      <alignment textRotation="90"/>
    </xf>
    <xf numFmtId="0" fontId="0" fillId="3" borderId="2" xfId="0" applyNumberFormat="1" applyFill="1" applyBorder="1" applyAlignment="1">
      <alignment textRotation="90"/>
    </xf>
    <xf numFmtId="0" fontId="0" fillId="4" borderId="2" xfId="0" applyNumberFormat="1" applyFill="1" applyBorder="1" applyAlignment="1">
      <alignment textRotation="90"/>
    </xf>
    <xf numFmtId="0" fontId="0" fillId="4" borderId="2" xfId="0" quotePrefix="1" applyNumberFormat="1" applyFill="1" applyBorder="1" applyAlignment="1">
      <alignment textRotation="90"/>
    </xf>
    <xf numFmtId="0" fontId="0" fillId="7" borderId="5" xfId="0" quotePrefix="1" applyNumberFormat="1" applyFill="1" applyBorder="1" applyAlignment="1">
      <alignment textRotation="90"/>
    </xf>
    <xf numFmtId="0" fontId="0" fillId="7" borderId="4" xfId="0" applyNumberFormat="1" applyFill="1" applyBorder="1" applyAlignment="1">
      <alignment textRotation="90"/>
    </xf>
    <xf numFmtId="0" fontId="0" fillId="7" borderId="5" xfId="0" applyNumberFormat="1" applyFill="1" applyBorder="1" applyAlignment="1">
      <alignment textRotation="90"/>
    </xf>
    <xf numFmtId="0" fontId="0" fillId="7" borderId="4" xfId="0" quotePrefix="1" applyNumberFormat="1" applyFill="1" applyBorder="1" applyAlignment="1">
      <alignment textRotation="90"/>
    </xf>
    <xf numFmtId="0" fontId="0" fillId="7" borderId="6" xfId="0" quotePrefix="1" applyNumberFormat="1" applyFill="1" applyBorder="1" applyAlignment="1">
      <alignment textRotation="90"/>
    </xf>
    <xf numFmtId="0" fontId="0" fillId="7" borderId="7" xfId="0" quotePrefix="1" applyNumberFormat="1" applyFill="1" applyBorder="1" applyAlignment="1">
      <alignment textRotation="90"/>
    </xf>
    <xf numFmtId="0" fontId="0" fillId="7" borderId="8" xfId="0" quotePrefix="1" applyNumberFormat="1" applyFill="1" applyBorder="1" applyAlignment="1">
      <alignment textRotation="90"/>
    </xf>
    <xf numFmtId="0" fontId="0" fillId="7" borderId="9" xfId="0" quotePrefix="1" applyNumberFormat="1" applyFill="1" applyBorder="1" applyAlignment="1">
      <alignment textRotation="90"/>
    </xf>
  </cellXfs>
  <cellStyles count="1">
    <cellStyle name="Normal" xfId="0" builtinId="0"/>
  </cellStyles>
  <dxfs count="606">
    <dxf>
      <font>
        <color rgb="FFFFF1F5"/>
      </font>
      <fill>
        <patternFill>
          <bgColor theme="2" tint="-0.749961851863155"/>
        </patternFill>
      </fill>
    </dxf>
    <dxf>
      <font>
        <color rgb="FFFFF1F5"/>
      </font>
      <fill>
        <patternFill>
          <bgColor theme="2" tint="-0.749961851863155"/>
        </patternFill>
      </fill>
    </dxf>
    <dxf>
      <font>
        <color rgb="FFFFF1F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FFF1F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E370"/>
      </font>
      <fill>
        <patternFill>
          <bgColor rgb="FFFFE37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FF1727"/>
      </font>
      <fill>
        <patternFill>
          <bgColor rgb="FFFF1727"/>
        </patternFill>
      </fill>
    </dxf>
    <dxf>
      <font>
        <color rgb="FFFFA1C8"/>
      </font>
      <fill>
        <patternFill>
          <bgColor rgb="FFFFA1C8"/>
        </patternFill>
      </fill>
    </dxf>
    <dxf>
      <font>
        <color rgb="FF93E3F1"/>
      </font>
      <fill>
        <patternFill>
          <bgColor rgb="FF93E3F1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A1C8"/>
      </font>
      <fill>
        <patternFill>
          <bgColor rgb="FFFFA1C8"/>
        </patternFill>
      </fill>
    </dxf>
    <dxf>
      <font>
        <color rgb="FFFF1727"/>
      </font>
      <fill>
        <patternFill>
          <bgColor rgb="FFFF1727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FFE370"/>
      </font>
      <fill>
        <patternFill>
          <bgColor rgb="FFFFE37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93E3F1"/>
      </font>
      <fill>
        <patternFill>
          <bgColor rgb="FF93E3F1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FFA1C8"/>
      </font>
      <fill>
        <patternFill>
          <bgColor rgb="FFFFA1C8"/>
        </patternFill>
      </fill>
    </dxf>
    <dxf>
      <font>
        <color rgb="FFFF1727"/>
      </font>
      <fill>
        <patternFill>
          <bgColor rgb="FFFF1727"/>
        </patternFill>
      </fill>
    </dxf>
    <dxf>
      <font>
        <color rgb="FFFFE370"/>
      </font>
      <fill>
        <patternFill>
          <bgColor rgb="FFFFE37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3E3F1"/>
      </font>
      <fill>
        <patternFill>
          <bgColor rgb="FF93E3F1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A1C8"/>
      </font>
      <fill>
        <patternFill>
          <bgColor rgb="FFFFA1C8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1727"/>
      </font>
      <fill>
        <patternFill>
          <bgColor rgb="FFFF1727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93E3F1"/>
      </font>
      <fill>
        <patternFill>
          <bgColor rgb="FF93E3F1"/>
        </patternFill>
      </fill>
    </dxf>
    <dxf>
      <font>
        <color rgb="FFFFE370"/>
      </font>
      <fill>
        <patternFill>
          <bgColor rgb="FFFFE370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3DD7BE"/>
      </font>
      <fill>
        <patternFill>
          <bgColor rgb="FF3DD7BE"/>
        </patternFill>
      </fill>
    </dxf>
    <dxf>
      <font>
        <color rgb="FFFFE370"/>
      </font>
      <fill>
        <patternFill>
          <bgColor rgb="FFFFE370"/>
        </patternFill>
      </fill>
    </dxf>
    <dxf>
      <font>
        <color rgb="FFF992D2"/>
      </font>
      <fill>
        <patternFill>
          <bgColor rgb="FFF992D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F992D2"/>
      </font>
      <fill>
        <patternFill>
          <bgColor rgb="FFF992D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3DD7BE"/>
      </font>
      <fill>
        <patternFill>
          <bgColor rgb="FF3DD7BE"/>
        </patternFill>
      </fill>
    </dxf>
    <dxf>
      <font>
        <color rgb="FFFFE370"/>
      </font>
      <fill>
        <patternFill>
          <bgColor rgb="FFFFE37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3E3F1"/>
      </font>
      <fill>
        <patternFill>
          <bgColor rgb="FF93E3F1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FF1727"/>
      </font>
      <fill>
        <patternFill>
          <bgColor rgb="FFFF1727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FFE370"/>
      </font>
      <fill>
        <patternFill>
          <bgColor rgb="FFFFE370"/>
        </patternFill>
      </fill>
    </dxf>
    <dxf>
      <font>
        <color rgb="FFFFA1C8"/>
      </font>
      <fill>
        <patternFill>
          <bgColor rgb="FFFFA1C8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A1C8"/>
      </font>
      <fill>
        <patternFill>
          <bgColor rgb="FFFFA1C8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93E3F1"/>
      </font>
      <fill>
        <patternFill>
          <bgColor rgb="FF93E3F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E370"/>
      </font>
      <fill>
        <patternFill>
          <bgColor rgb="FFFFE37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FF1727"/>
      </font>
      <fill>
        <patternFill>
          <bgColor rgb="FFFF1727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3E3F1"/>
      </font>
      <fill>
        <patternFill>
          <bgColor rgb="FF93E3F1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FFA1C8"/>
      </font>
      <fill>
        <patternFill>
          <bgColor rgb="FFFFA1C8"/>
        </patternFill>
      </fill>
    </dxf>
    <dxf>
      <font>
        <color rgb="FFFF1727"/>
      </font>
      <fill>
        <patternFill>
          <bgColor rgb="FFFF1727"/>
        </patternFill>
      </fill>
    </dxf>
    <dxf>
      <font>
        <color rgb="FFFFE370"/>
      </font>
      <fill>
        <patternFill>
          <bgColor rgb="FFFFE370"/>
        </patternFill>
      </fill>
    </dxf>
    <dxf>
      <font>
        <color rgb="FFFF9300"/>
      </font>
      <fill>
        <patternFill>
          <bgColor rgb="FFFF9300"/>
        </patternFill>
      </fill>
    </dxf>
    <dxf>
      <font>
        <color theme="2"/>
      </font>
      <fill>
        <patternFill>
          <bgColor theme="2"/>
        </patternFill>
      </fill>
    </dxf>
    <dxf>
      <font>
        <strike val="0"/>
      </font>
      <fill>
        <patternFill>
          <bgColor rgb="FFF0FDD3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3E3F1"/>
      </font>
      <fill>
        <patternFill>
          <bgColor rgb="FF93E3F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A1C8"/>
      </font>
      <fill>
        <patternFill>
          <bgColor rgb="FFFFA1C8"/>
        </patternFill>
      </fill>
    </dxf>
    <dxf>
      <font>
        <color rgb="FFFF1727"/>
      </font>
      <fill>
        <patternFill>
          <bgColor rgb="FFFF1727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FFE370"/>
      </font>
      <fill>
        <patternFill>
          <bgColor rgb="FFFFE37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93E3F1"/>
      </font>
      <fill>
        <patternFill>
          <bgColor rgb="FF93E3F1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FFA1C8"/>
      </font>
      <fill>
        <patternFill>
          <bgColor rgb="FFFFA1C8"/>
        </patternFill>
      </fill>
    </dxf>
    <dxf>
      <font>
        <color rgb="FFFF1727"/>
      </font>
      <fill>
        <patternFill>
          <bgColor rgb="FFFF1727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E370"/>
      </font>
      <fill>
        <patternFill>
          <bgColor rgb="FFFFE37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E370"/>
      </font>
      <fill>
        <patternFill>
          <bgColor rgb="FFFFE37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1727"/>
      </font>
      <fill>
        <patternFill>
          <bgColor rgb="FFFF1727"/>
        </patternFill>
      </fill>
    </dxf>
    <dxf>
      <font>
        <color rgb="FFFFA1C8"/>
      </font>
      <fill>
        <patternFill>
          <bgColor rgb="FFFFA1C8"/>
        </patternFill>
      </fill>
    </dxf>
    <dxf>
      <font>
        <color rgb="FF93E3F1"/>
      </font>
      <fill>
        <patternFill>
          <bgColor rgb="FF93E3F1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FF1727"/>
      </font>
      <fill>
        <patternFill>
          <bgColor rgb="FFFF1727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FFA1C8"/>
      </font>
      <fill>
        <patternFill>
          <bgColor rgb="FFFFA1C8"/>
        </patternFill>
      </fill>
    </dxf>
    <dxf>
      <font>
        <color rgb="FFFFE370"/>
      </font>
      <fill>
        <patternFill>
          <bgColor rgb="FFFFE37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3E3F1"/>
      </font>
      <fill>
        <patternFill>
          <bgColor rgb="FF93E3F1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3DD7BE"/>
      </font>
      <fill>
        <patternFill>
          <bgColor rgb="FF3DD7BE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bgColor theme="2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3DD7BE"/>
      </font>
      <fill>
        <patternFill>
          <bgColor rgb="FF3DD7BE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FFE370"/>
      </font>
      <fill>
        <patternFill>
          <bgColor rgb="FFFFE370"/>
        </patternFill>
      </fill>
    </dxf>
    <dxf>
      <font>
        <color rgb="FFFFA1C8"/>
      </font>
      <fill>
        <patternFill>
          <bgColor rgb="FFFFA1C8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93E3F1"/>
      </font>
      <fill>
        <patternFill>
          <bgColor rgb="FF93E3F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1727"/>
      </font>
      <fill>
        <patternFill>
          <bgColor rgb="FFFF1727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3DD7BE"/>
      </font>
      <fill>
        <patternFill>
          <bgColor rgb="FF3DD7BE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3DD7BE"/>
      </font>
      <fill>
        <patternFill>
          <bgColor rgb="FF3DD7BE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93E3F1"/>
      </font>
      <fill>
        <patternFill>
          <bgColor rgb="FF93E3F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FFA1C8"/>
      </font>
      <fill>
        <patternFill>
          <bgColor rgb="FFFFA1C8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E370"/>
      </font>
      <fill>
        <patternFill>
          <bgColor rgb="FFFFE37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FF1727"/>
      </font>
      <fill>
        <patternFill>
          <bgColor rgb="FFFF1727"/>
        </patternFill>
      </fill>
    </dxf>
    <dxf>
      <font>
        <color theme="2"/>
      </font>
      <fill>
        <patternFill>
          <bgColor theme="2"/>
        </patternFill>
      </fill>
    </dxf>
    <dxf>
      <font>
        <color theme="0"/>
      </font>
      <fill>
        <patternFill>
          <bgColor theme="0"/>
        </patternFill>
      </fill>
    </dxf>
    <dxf>
      <font>
        <color rgb="FFFFA1C8"/>
      </font>
      <fill>
        <patternFill>
          <bgColor rgb="FFFFA1C8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E370"/>
      </font>
      <fill>
        <patternFill>
          <bgColor rgb="FFFFE370"/>
        </patternFill>
      </fill>
    </dxf>
    <dxf>
      <font>
        <color rgb="FF93E3F1"/>
      </font>
      <fill>
        <patternFill>
          <bgColor rgb="FF93E3F1"/>
        </patternFill>
      </fill>
    </dxf>
    <dxf>
      <font>
        <color rgb="FFFF1727"/>
      </font>
      <fill>
        <patternFill>
          <bgColor rgb="FFFF1727"/>
        </patternFill>
      </fill>
    </dxf>
    <dxf>
      <font>
        <color rgb="FFFF1727"/>
      </font>
      <fill>
        <patternFill>
          <bgColor rgb="FFFF1727"/>
        </patternFill>
      </fill>
    </dxf>
    <dxf>
      <font>
        <color rgb="FFFFA1C8"/>
      </font>
      <fill>
        <patternFill>
          <bgColor rgb="FFFFA1C8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93E3F1"/>
      </font>
      <fill>
        <patternFill>
          <bgColor rgb="FF93E3F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FFE370"/>
      </font>
      <fill>
        <patternFill>
          <bgColor rgb="FFFFE37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E370"/>
      </font>
      <fill>
        <patternFill>
          <bgColor rgb="FFFFE37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3E3F1"/>
      </font>
      <fill>
        <patternFill>
          <bgColor rgb="FF93E3F1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FF1727"/>
      </font>
      <fill>
        <patternFill>
          <bgColor rgb="FFFF1727"/>
        </patternFill>
      </fill>
    </dxf>
    <dxf>
      <font>
        <color rgb="FFFFA1C8"/>
      </font>
      <fill>
        <patternFill>
          <bgColor rgb="FFFFA1C8"/>
        </patternFill>
      </fill>
    </dxf>
    <dxf>
      <font>
        <color rgb="FFFFE370"/>
      </font>
      <fill>
        <patternFill>
          <bgColor rgb="FFFFE37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FF1727"/>
      </font>
      <fill>
        <patternFill>
          <bgColor rgb="FFFF1727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3E3F1"/>
      </font>
      <fill>
        <patternFill>
          <bgColor rgb="FF93E3F1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A1C8"/>
      </font>
      <fill>
        <patternFill>
          <bgColor rgb="FFFFA1C8"/>
        </patternFill>
      </fill>
    </dxf>
    <dxf>
      <font>
        <color rgb="FFFFA1C8"/>
      </font>
      <fill>
        <patternFill>
          <bgColor rgb="FFFFA1C8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3E3F1"/>
      </font>
      <fill>
        <patternFill>
          <bgColor rgb="FF93E3F1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1727"/>
      </font>
      <fill>
        <patternFill>
          <bgColor rgb="FFFF1727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FFE370"/>
      </font>
      <fill>
        <patternFill>
          <bgColor rgb="FFFFE370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3DD7BE"/>
      </font>
      <fill>
        <patternFill>
          <bgColor rgb="FF3DD7BE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1727"/>
      </font>
      <fill>
        <patternFill>
          <bgColor rgb="FFFF1727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FFE370"/>
      </font>
      <fill>
        <patternFill>
          <bgColor rgb="FFFFE370"/>
        </patternFill>
      </fill>
    </dxf>
    <dxf>
      <font>
        <color rgb="FFFFA1C8"/>
      </font>
      <fill>
        <patternFill>
          <bgColor rgb="FFFFA1C8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93E3F1"/>
      </font>
      <fill>
        <patternFill>
          <bgColor rgb="FF93E3F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3DD7BE"/>
      </font>
      <fill>
        <patternFill>
          <bgColor rgb="FF3DD7BE"/>
        </patternFill>
      </fill>
    </dxf>
    <dxf>
      <font>
        <color rgb="FF93E3F1"/>
      </font>
      <fill>
        <patternFill>
          <bgColor rgb="FF93E3F1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FFA1C8"/>
      </font>
      <fill>
        <patternFill>
          <bgColor rgb="FFFFA1C8"/>
        </patternFill>
      </fill>
    </dxf>
    <dxf>
      <font>
        <color rgb="FFFF1727"/>
      </font>
      <fill>
        <patternFill>
          <bgColor rgb="FFFF1727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FFE370"/>
      </font>
      <fill>
        <patternFill>
          <bgColor rgb="FFFFE37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3DD7BE"/>
      </font>
      <fill>
        <patternFill>
          <bgColor rgb="FF3DD7BE"/>
        </patternFill>
      </fill>
    </dxf>
    <dxf>
      <font>
        <color rgb="FFFFE370"/>
      </font>
      <fill>
        <patternFill>
          <bgColor rgb="FFFFE37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FF1727"/>
      </font>
      <fill>
        <patternFill>
          <bgColor rgb="FFFF1727"/>
        </patternFill>
      </fill>
    </dxf>
    <dxf>
      <font>
        <color rgb="FFFFA1C8"/>
      </font>
      <fill>
        <patternFill>
          <bgColor rgb="FFFFA1C8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93E3F1"/>
      </font>
      <fill>
        <patternFill>
          <bgColor rgb="FF93E3F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3DD7BE"/>
      </font>
      <fill>
        <patternFill>
          <bgColor rgb="FF3DD7BE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3E3F1"/>
      </font>
      <fill>
        <patternFill>
          <bgColor rgb="FF93E3F1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FFA1C8"/>
      </font>
      <fill>
        <patternFill>
          <bgColor rgb="FFFFA1C8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FF1727"/>
      </font>
      <fill>
        <patternFill>
          <bgColor rgb="FFFF1727"/>
        </patternFill>
      </fill>
    </dxf>
    <dxf>
      <font>
        <color rgb="FFFFE370"/>
      </font>
      <fill>
        <patternFill>
          <bgColor rgb="FFFFE37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3DD7BE"/>
      </font>
      <fill>
        <patternFill>
          <bgColor rgb="FF3DD7BE"/>
        </patternFill>
      </fill>
    </dxf>
    <dxf>
      <font>
        <color rgb="FF3DD7BE"/>
      </font>
      <fill>
        <patternFill>
          <bgColor rgb="FF3DD7BE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FF1727"/>
      </font>
      <fill>
        <patternFill>
          <bgColor rgb="FFFF1727"/>
        </patternFill>
      </fill>
    </dxf>
    <dxf>
      <font>
        <color rgb="FFFFA1C8"/>
      </font>
      <fill>
        <patternFill>
          <bgColor rgb="FFFFA1C8"/>
        </patternFill>
      </fill>
    </dxf>
    <dxf>
      <font>
        <color rgb="FFFFE370"/>
      </font>
      <fill>
        <patternFill>
          <bgColor rgb="FFFFE37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3E3F1"/>
      </font>
      <fill>
        <patternFill>
          <bgColor rgb="FF93E3F1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3DD7BE"/>
      </font>
      <fill>
        <patternFill>
          <bgColor rgb="FF3DD7BE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3DD7BE"/>
      </font>
      <fill>
        <patternFill>
          <bgColor rgb="FF3DD7BE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3E3F1"/>
      </font>
      <fill>
        <patternFill>
          <bgColor rgb="FF93E3F1"/>
        </patternFill>
      </fill>
    </dxf>
    <dxf>
      <font>
        <color rgb="FFFFE370"/>
      </font>
      <fill>
        <patternFill>
          <bgColor rgb="FFFFE37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FF1727"/>
      </font>
      <fill>
        <patternFill>
          <bgColor rgb="FFFF1727"/>
        </patternFill>
      </fill>
    </dxf>
    <dxf>
      <font>
        <color rgb="FFFFA1C8"/>
      </font>
      <fill>
        <patternFill>
          <bgColor rgb="FFFFA1C8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3DD7BE"/>
      </font>
      <fill>
        <patternFill>
          <bgColor rgb="FF3DD7BE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3DD7BE"/>
      </font>
      <fill>
        <patternFill>
          <bgColor rgb="FF3DD7BE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3DD7BE"/>
      </font>
      <fill>
        <patternFill>
          <bgColor rgb="FF3DD7BE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FF1727"/>
      </font>
      <fill>
        <patternFill>
          <bgColor rgb="FFFF1727"/>
        </patternFill>
      </fill>
    </dxf>
    <dxf>
      <font>
        <color rgb="FFFFA1C8"/>
      </font>
      <fill>
        <patternFill>
          <bgColor rgb="FFFFA1C8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E370"/>
      </font>
      <fill>
        <patternFill>
          <bgColor rgb="FFFFE370"/>
        </patternFill>
      </fill>
    </dxf>
    <dxf>
      <font>
        <color rgb="FF93E3F1"/>
      </font>
      <fill>
        <patternFill>
          <bgColor rgb="FF93E3F1"/>
        </patternFill>
      </fill>
    </dxf>
    <dxf>
      <font>
        <color rgb="FFFF1727"/>
      </font>
      <fill>
        <patternFill>
          <bgColor rgb="FFFF1727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93E3F1"/>
      </font>
      <fill>
        <patternFill>
          <bgColor rgb="FF93E3F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FFE370"/>
      </font>
      <fill>
        <patternFill>
          <bgColor rgb="FFFFE370"/>
        </patternFill>
      </fill>
    </dxf>
    <dxf>
      <font>
        <color rgb="FFFFA1C8"/>
      </font>
      <fill>
        <patternFill>
          <bgColor rgb="FFFFA1C8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3DD7BE"/>
      </font>
      <fill>
        <patternFill>
          <bgColor rgb="FF3DD7BE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3E3F1"/>
      </font>
      <fill>
        <patternFill>
          <bgColor rgb="FF93E3F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E370"/>
      </font>
      <fill>
        <patternFill>
          <bgColor rgb="FFFFE370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FFA1C8"/>
      </font>
      <fill>
        <patternFill>
          <bgColor rgb="FFFFA1C8"/>
        </patternFill>
      </fill>
    </dxf>
    <dxf>
      <font>
        <color rgb="FFFF1727"/>
      </font>
      <fill>
        <patternFill>
          <bgColor rgb="FFFF1727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FFE370"/>
      </font>
      <fill>
        <patternFill>
          <bgColor rgb="FFFFE370"/>
        </patternFill>
      </fill>
    </dxf>
    <dxf>
      <font>
        <color rgb="FFFF1727"/>
      </font>
      <fill>
        <patternFill>
          <bgColor rgb="FFFF1727"/>
        </patternFill>
      </fill>
    </dxf>
    <dxf>
      <font>
        <color rgb="FFFFA1C8"/>
      </font>
      <fill>
        <patternFill>
          <bgColor rgb="FFFFA1C8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93E3F1"/>
      </font>
      <fill>
        <patternFill>
          <bgColor rgb="FF93E3F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3DD7BE"/>
      </font>
      <fill>
        <patternFill>
          <bgColor rgb="FF3DD7BE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3E3F1"/>
      </font>
      <fill>
        <patternFill>
          <bgColor rgb="FF93E3F1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1727"/>
      </font>
      <fill>
        <patternFill>
          <bgColor rgb="FFFF1727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FFE370"/>
      </font>
      <fill>
        <patternFill>
          <bgColor rgb="FFFFE370"/>
        </patternFill>
      </fill>
    </dxf>
    <dxf>
      <font>
        <color rgb="FFFFA1C8"/>
      </font>
      <fill>
        <patternFill>
          <bgColor rgb="FFFFA1C8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3DD7BE"/>
      </font>
      <fill>
        <patternFill>
          <bgColor rgb="FF3DD7BE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3E3F1"/>
      </font>
      <fill>
        <patternFill>
          <bgColor rgb="FF93E3F1"/>
        </patternFill>
      </fill>
    </dxf>
    <dxf>
      <font>
        <color rgb="FFFFA1C8"/>
      </font>
      <fill>
        <patternFill>
          <bgColor rgb="FFFFA1C8"/>
        </patternFill>
      </fill>
    </dxf>
    <dxf>
      <font>
        <color rgb="FFFF1727"/>
      </font>
      <fill>
        <patternFill>
          <bgColor rgb="FFFF1727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FFE370"/>
      </font>
      <fill>
        <patternFill>
          <bgColor rgb="FFFFE370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3DD7BE"/>
      </font>
      <fill>
        <patternFill>
          <bgColor rgb="FF3DD7BE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3E3F1"/>
      </font>
      <fill>
        <patternFill>
          <bgColor rgb="FF93E3F1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FFE370"/>
      </font>
      <fill>
        <patternFill>
          <bgColor rgb="FFFFE370"/>
        </patternFill>
      </fill>
    </dxf>
    <dxf>
      <font>
        <color rgb="FFFFA1C8"/>
      </font>
      <fill>
        <patternFill>
          <bgColor rgb="FFFFA1C8"/>
        </patternFill>
      </fill>
    </dxf>
    <dxf>
      <font>
        <color rgb="FFFF1727"/>
      </font>
      <fill>
        <patternFill>
          <bgColor rgb="FFFF1727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3DD7BE"/>
      </font>
      <fill>
        <patternFill>
          <bgColor rgb="FF3DD7BE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3DD7BE"/>
      </font>
      <fill>
        <patternFill>
          <bgColor rgb="FF3DD7BE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3DD7BE"/>
      </font>
      <fill>
        <patternFill>
          <bgColor rgb="FF3DD7BE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3DD7BE"/>
      </font>
      <fill>
        <patternFill>
          <bgColor rgb="FF3DD7BE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3DD7BE"/>
      </font>
      <fill>
        <patternFill>
          <bgColor rgb="FF3DD7BE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3DD7BE"/>
      </font>
      <fill>
        <patternFill>
          <bgColor rgb="FF3DD7BE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3DD7BE"/>
      </font>
      <fill>
        <patternFill>
          <bgColor rgb="FF3DD7BE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9300"/>
      </font>
      <fill>
        <patternFill>
          <bgColor rgb="FFFF9300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3DD7BE"/>
      </font>
      <fill>
        <patternFill>
          <bgColor rgb="FF3DD7BE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3DD7BE"/>
      </font>
      <fill>
        <patternFill>
          <bgColor rgb="FF3DD7BE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3DD7BE"/>
      </font>
      <fill>
        <patternFill>
          <bgColor rgb="FF3DD7BE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3DD7BE"/>
      </font>
      <fill>
        <patternFill>
          <bgColor rgb="FF3DD7BE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3E3F1"/>
      </font>
      <fill>
        <patternFill>
          <bgColor rgb="FF93E3F1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A1C8"/>
      </font>
      <fill>
        <patternFill>
          <bgColor rgb="FFFFA1C8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1727"/>
      </font>
      <fill>
        <patternFill>
          <bgColor rgb="FFFF1727"/>
        </patternFill>
      </fill>
    </dxf>
    <dxf>
      <font>
        <color rgb="FFFFE370"/>
      </font>
      <fill>
        <patternFill>
          <bgColor rgb="FFFFE37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3DD7BE"/>
      </font>
      <fill>
        <patternFill>
          <bgColor rgb="FF3DD7BE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BC6DF8"/>
      </font>
      <fill>
        <patternFill>
          <bgColor rgb="FFBC6DF8"/>
        </patternFill>
      </fill>
    </dxf>
    <dxf>
      <font>
        <color rgb="FFFFA1C8"/>
      </font>
      <fill>
        <patternFill>
          <bgColor rgb="FFFFA1C8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FFE370"/>
      </font>
      <fill>
        <patternFill>
          <bgColor rgb="FFFFE370"/>
        </patternFill>
      </fill>
    </dxf>
    <dxf>
      <font>
        <color rgb="FF93E3F1"/>
      </font>
      <fill>
        <patternFill>
          <bgColor rgb="FF93E3F1"/>
        </patternFill>
      </fill>
    </dxf>
    <dxf>
      <font>
        <color rgb="FFFF1727"/>
      </font>
      <fill>
        <patternFill>
          <bgColor rgb="FFFF1727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3DD7BE"/>
      </font>
      <fill>
        <patternFill>
          <bgColor rgb="FF3DD7BE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 tint="-0.749961851863155"/>
      </font>
      <fill>
        <patternFill>
          <bgColor theme="2" tint="-0.749961851863155"/>
        </patternFill>
      </fill>
    </dxf>
    <dxf>
      <font>
        <color rgb="FF3DD7BE"/>
      </font>
      <fill>
        <patternFill>
          <bgColor rgb="FF3DD7BE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9300"/>
      </font>
      <fill>
        <patternFill>
          <bgColor rgb="FFFF9300"/>
        </patternFill>
      </fill>
    </dxf>
    <dxf>
      <font>
        <color rgb="FF3A3838"/>
      </font>
      <fill>
        <patternFill>
          <bgColor rgb="FF3A383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lodie Szablewski" id="{960F2CD0-2580-F947-B859-CB047D04DD61}" userId="S::Elodie@seoulrobotics.org::ba27aa17-6a98-487d-b7c2-0e83d4af6b27" providerId="AD"/>
  <person displayName="SZABLEWSKI, ELODIE DAISY" id="{3AA5E868-5B36-2248-8BA3-F7172F9C1C5D}" userId="S::elodie.sza@o365.yonsei.ac.kr::d70d69f9-8ed7-4b5a-b668-b2632b87e31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P383" dT="2023-01-17T07:47:38.03" personId="{3AA5E868-5B36-2248-8BA3-F7172F9C1C5D}" id="{6D1EEB70-B737-D845-A7F1-12C9321B84AB}">
    <text>mediatized by Phototree</text>
  </threadedComment>
  <threadedComment ref="T420" dT="2023-02-27T03:32:32.50" personId="{960F2CD0-2580-F947-B859-CB047D04DD61}" id="{829AF8AA-9D9F-FB49-AEA1-869EEA1DB097}">
    <text>Catch up day</text>
  </threadedComment>
  <threadedComment ref="T422" dT="2023-02-27T03:32:32.50" personId="{960F2CD0-2580-F947-B859-CB047D04DD61}" id="{7D1919AC-7D9F-804A-89F6-4DBFC422913D}">
    <text>Catch up day</text>
  </threadedComment>
  <threadedComment ref="BJ428" dT="2023-03-04T13:37:52.22" personId="{3AA5E868-5B36-2248-8BA3-F7172F9C1C5D}" id="{00DB727C-BBF9-6440-AEDB-BD702E83CD36}">
    <text>Repost from wiola</text>
  </threadedComment>
  <threadedComment ref="BP441" dT="2023-03-16T02:06:53.89" personId="{3AA5E868-5B36-2248-8BA3-F7172F9C1C5D}" id="{914E3CBE-07A1-9C4B-9D7F-F72E850A2AF3}">
    <text>Phototree shooting publicity</text>
  </threadedComment>
  <threadedComment ref="AW590" dT="2023-08-13T22:40:59.20" personId="{3AA5E868-5B36-2248-8BA3-F7172F9C1C5D}" id="{16C0434F-BE9A-A44A-B314-01162B36E78D}">
    <text>Valise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9ECDC-D822-BC4D-AB83-B8A841A31BD0}">
  <dimension ref="A1:BX732"/>
  <sheetViews>
    <sheetView tabSelected="1" workbookViewId="0">
      <pane ySplit="1" topLeftCell="A2" activePane="bottomLeft" state="frozen"/>
      <selection pane="bottomLeft" activeCell="AG22" sqref="AG22"/>
    </sheetView>
  </sheetViews>
  <sheetFormatPr baseColWidth="10" defaultRowHeight="16" x14ac:dyDescent="0.2"/>
  <cols>
    <col min="1" max="1" width="3.33203125" customWidth="1"/>
    <col min="2" max="77" width="2.83203125" customWidth="1"/>
  </cols>
  <sheetData>
    <row r="1" spans="1:76" ht="98" customHeight="1" x14ac:dyDescent="0.2">
      <c r="A1" t="s">
        <v>158</v>
      </c>
      <c r="B1" s="10" t="s">
        <v>50</v>
      </c>
      <c r="C1" s="10" t="s">
        <v>51</v>
      </c>
      <c r="D1" s="10" t="s">
        <v>52</v>
      </c>
      <c r="E1" s="55" t="s">
        <v>3</v>
      </c>
      <c r="F1" s="56" t="s">
        <v>0</v>
      </c>
      <c r="G1" s="56" t="s">
        <v>1</v>
      </c>
      <c r="H1" s="57" t="s">
        <v>2</v>
      </c>
      <c r="I1" s="56" t="s">
        <v>4</v>
      </c>
      <c r="J1" s="56" t="s">
        <v>4</v>
      </c>
      <c r="K1" s="58" t="s">
        <v>5</v>
      </c>
      <c r="L1" s="58" t="s">
        <v>6</v>
      </c>
      <c r="M1" s="58" t="s">
        <v>7</v>
      </c>
      <c r="N1" s="58" t="s">
        <v>8</v>
      </c>
      <c r="O1" s="58" t="s">
        <v>9</v>
      </c>
      <c r="P1" s="56" t="s">
        <v>10</v>
      </c>
      <c r="Q1" s="56" t="s">
        <v>11</v>
      </c>
      <c r="R1" s="56" t="s">
        <v>12</v>
      </c>
      <c r="S1" s="56" t="s">
        <v>13</v>
      </c>
      <c r="T1" s="56" t="s">
        <v>14</v>
      </c>
      <c r="U1" s="56" t="s">
        <v>15</v>
      </c>
      <c r="V1" s="56" t="s">
        <v>16</v>
      </c>
      <c r="W1" s="56" t="s">
        <v>17</v>
      </c>
      <c r="X1" s="56" t="s">
        <v>18</v>
      </c>
      <c r="Y1" s="56" t="s">
        <v>19</v>
      </c>
      <c r="Z1" s="56" t="s">
        <v>20</v>
      </c>
      <c r="AA1" s="56" t="s">
        <v>21</v>
      </c>
      <c r="AB1" s="56" t="s">
        <v>22</v>
      </c>
      <c r="AC1" s="56" t="s">
        <v>23</v>
      </c>
      <c r="AD1" s="56" t="s">
        <v>24</v>
      </c>
      <c r="AE1" s="56" t="s">
        <v>25</v>
      </c>
      <c r="AF1" s="56" t="s">
        <v>26</v>
      </c>
      <c r="AG1" s="56" t="s">
        <v>27</v>
      </c>
      <c r="AH1" s="56" t="s">
        <v>28</v>
      </c>
      <c r="AI1" s="56" t="s">
        <v>29</v>
      </c>
      <c r="AJ1" s="56" t="s">
        <v>30</v>
      </c>
      <c r="AK1" s="56" t="s">
        <v>31</v>
      </c>
      <c r="AL1" s="56" t="s">
        <v>32</v>
      </c>
      <c r="AM1" s="56" t="s">
        <v>33</v>
      </c>
      <c r="AN1" s="56" t="s">
        <v>34</v>
      </c>
      <c r="AO1" s="56" t="s">
        <v>35</v>
      </c>
      <c r="AP1" s="56" t="s">
        <v>36</v>
      </c>
      <c r="AQ1" s="56" t="s">
        <v>37</v>
      </c>
      <c r="AR1" s="56" t="s">
        <v>38</v>
      </c>
      <c r="AS1" s="56" t="s">
        <v>39</v>
      </c>
      <c r="AT1" s="59" t="s">
        <v>40</v>
      </c>
      <c r="AU1" s="59" t="s">
        <v>41</v>
      </c>
      <c r="AV1" s="59" t="s">
        <v>42</v>
      </c>
      <c r="AW1" s="60" t="s">
        <v>43</v>
      </c>
      <c r="AX1" s="60" t="s">
        <v>44</v>
      </c>
      <c r="AY1" s="60" t="s">
        <v>45</v>
      </c>
      <c r="AZ1" s="60" t="s">
        <v>46</v>
      </c>
      <c r="BA1" s="60" t="s">
        <v>47</v>
      </c>
      <c r="BB1" s="60" t="s">
        <v>48</v>
      </c>
      <c r="BC1" s="61" t="s">
        <v>49</v>
      </c>
      <c r="BD1" s="61" t="s">
        <v>54</v>
      </c>
      <c r="BE1" s="62"/>
      <c r="BF1" s="63" t="s">
        <v>63</v>
      </c>
      <c r="BG1" s="64"/>
      <c r="BH1" s="65" t="s">
        <v>62</v>
      </c>
      <c r="BI1" s="62"/>
      <c r="BJ1" s="65" t="s">
        <v>64</v>
      </c>
      <c r="BK1" s="62"/>
      <c r="BL1" s="65" t="s">
        <v>65</v>
      </c>
      <c r="BM1" s="62"/>
      <c r="BN1" s="65" t="s">
        <v>66</v>
      </c>
      <c r="BO1" s="62" t="s">
        <v>67</v>
      </c>
      <c r="BP1" s="66" t="s">
        <v>68</v>
      </c>
      <c r="BQ1" s="67"/>
      <c r="BR1" s="68" t="s">
        <v>67</v>
      </c>
      <c r="BS1" s="68" t="s">
        <v>69</v>
      </c>
      <c r="BT1" s="69"/>
      <c r="BU1" s="66" t="s">
        <v>70</v>
      </c>
      <c r="BV1" s="66" t="s">
        <v>67</v>
      </c>
      <c r="BW1" s="66" t="s">
        <v>71</v>
      </c>
      <c r="BX1" s="56" t="s">
        <v>72</v>
      </c>
    </row>
    <row r="2" spans="1:76" ht="16" customHeight="1" x14ac:dyDescent="0.2">
      <c r="B2" s="11"/>
      <c r="C2" s="11"/>
      <c r="D2" s="11"/>
      <c r="F2" s="11"/>
      <c r="G2" s="11"/>
      <c r="H2" s="12"/>
      <c r="I2" s="11"/>
      <c r="J2" s="11"/>
      <c r="K2" s="2"/>
      <c r="L2" s="2"/>
      <c r="M2" s="2"/>
      <c r="N2" s="2"/>
      <c r="O2" s="2"/>
      <c r="P2" s="11"/>
      <c r="Q2" s="11"/>
      <c r="R2" s="11"/>
      <c r="S2" s="11"/>
      <c r="T2" s="11"/>
      <c r="U2" s="11"/>
      <c r="V2" s="11">
        <v>1</v>
      </c>
      <c r="W2" s="11">
        <v>1</v>
      </c>
      <c r="X2" s="11">
        <v>1</v>
      </c>
      <c r="Y2" s="11">
        <v>1</v>
      </c>
      <c r="Z2" s="11">
        <v>1</v>
      </c>
      <c r="AA2" s="11">
        <v>1</v>
      </c>
      <c r="AB2" s="11">
        <v>1</v>
      </c>
      <c r="AC2" s="11">
        <v>1</v>
      </c>
      <c r="AD2" s="11">
        <v>1</v>
      </c>
      <c r="AE2" s="11">
        <v>1</v>
      </c>
      <c r="AF2" s="11">
        <v>1</v>
      </c>
      <c r="AG2" s="11">
        <v>1</v>
      </c>
      <c r="AH2" s="11">
        <v>1</v>
      </c>
      <c r="AI2" s="11">
        <v>1</v>
      </c>
      <c r="AJ2" s="11">
        <v>1</v>
      </c>
      <c r="AK2" s="11">
        <v>1</v>
      </c>
      <c r="AL2" s="11">
        <v>1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7">
        <v>0</v>
      </c>
      <c r="AU2" s="7">
        <v>0</v>
      </c>
      <c r="AV2" s="7">
        <v>0</v>
      </c>
      <c r="AW2" s="8">
        <v>2</v>
      </c>
      <c r="AX2" s="8">
        <v>2</v>
      </c>
      <c r="AY2" s="8">
        <v>2</v>
      </c>
      <c r="AZ2" s="8">
        <v>2</v>
      </c>
      <c r="BA2" s="8">
        <v>2</v>
      </c>
      <c r="BB2" s="8">
        <v>2</v>
      </c>
      <c r="BC2" s="13">
        <v>2</v>
      </c>
      <c r="BD2" s="13">
        <v>2</v>
      </c>
    </row>
    <row r="3" spans="1:76" x14ac:dyDescent="0.2">
      <c r="A3">
        <v>1</v>
      </c>
      <c r="B3">
        <v>2022</v>
      </c>
      <c r="C3">
        <v>1</v>
      </c>
      <c r="D3" s="1">
        <v>1</v>
      </c>
      <c r="E3" t="s">
        <v>82</v>
      </c>
      <c r="F3" s="14"/>
      <c r="I3" s="2" t="s">
        <v>55</v>
      </c>
      <c r="J3" s="2"/>
      <c r="Q3" s="2"/>
      <c r="V3" s="2"/>
      <c r="W3" s="2"/>
      <c r="X3" s="2"/>
      <c r="Y3" s="2"/>
      <c r="Z3" s="2"/>
      <c r="AB3" s="2"/>
      <c r="AC3" s="2"/>
      <c r="AF3" s="2"/>
      <c r="AH3" s="2"/>
      <c r="AI3" s="2"/>
      <c r="AK3" s="2"/>
      <c r="AL3" s="2"/>
      <c r="AM3" s="2"/>
      <c r="AO3" s="2">
        <v>1</v>
      </c>
      <c r="AP3" s="2"/>
      <c r="AQ3" s="2"/>
      <c r="AR3" s="2"/>
      <c r="AS3" s="2"/>
      <c r="AT3" s="7"/>
      <c r="AU3" s="7"/>
      <c r="AV3" s="7"/>
      <c r="AW3" s="8"/>
      <c r="AZ3" s="8"/>
      <c r="BB3" s="8"/>
      <c r="BD3" s="8"/>
      <c r="BF3" s="2"/>
    </row>
    <row r="4" spans="1:76" x14ac:dyDescent="0.2">
      <c r="A4">
        <v>1</v>
      </c>
      <c r="B4">
        <v>2022</v>
      </c>
      <c r="C4">
        <v>1</v>
      </c>
      <c r="D4" s="1">
        <v>2</v>
      </c>
      <c r="E4" t="s">
        <v>82</v>
      </c>
      <c r="F4" s="14"/>
      <c r="I4" s="2" t="s">
        <v>55</v>
      </c>
      <c r="J4" s="2" t="s">
        <v>56</v>
      </c>
      <c r="Q4" s="2"/>
      <c r="V4" s="2"/>
      <c r="W4" s="2"/>
      <c r="X4" s="2"/>
      <c r="Y4" s="2"/>
      <c r="Z4" s="2">
        <v>1</v>
      </c>
      <c r="AB4" s="2"/>
      <c r="AC4" s="2"/>
      <c r="AF4" s="2"/>
      <c r="AH4" s="2"/>
      <c r="AI4" s="2"/>
      <c r="AK4" s="2"/>
      <c r="AL4" s="2"/>
      <c r="AM4" s="2"/>
      <c r="AO4" s="2"/>
      <c r="AP4" s="2"/>
      <c r="AQ4" s="2"/>
      <c r="AR4" s="2"/>
      <c r="AS4" s="2">
        <v>1</v>
      </c>
      <c r="AT4" s="7"/>
      <c r="AU4" s="7"/>
      <c r="AV4" s="7">
        <v>1</v>
      </c>
      <c r="AW4" s="8"/>
      <c r="AZ4" s="8"/>
      <c r="BB4" s="8"/>
      <c r="BD4" s="8"/>
      <c r="BF4" s="2"/>
    </row>
    <row r="5" spans="1:76" x14ac:dyDescent="0.2">
      <c r="A5">
        <v>1</v>
      </c>
      <c r="B5">
        <v>2022</v>
      </c>
      <c r="C5">
        <v>1</v>
      </c>
      <c r="D5" s="1">
        <v>3</v>
      </c>
      <c r="E5" t="s">
        <v>82</v>
      </c>
      <c r="F5" s="14"/>
      <c r="I5" s="2" t="s">
        <v>57</v>
      </c>
      <c r="J5" s="2" t="s">
        <v>58</v>
      </c>
      <c r="Q5" s="2"/>
      <c r="V5" s="2">
        <v>1</v>
      </c>
      <c r="W5" s="2"/>
      <c r="X5" s="2"/>
      <c r="Y5" s="2"/>
      <c r="Z5" s="2"/>
      <c r="AB5" s="2"/>
      <c r="AC5" s="2"/>
      <c r="AF5" s="2"/>
      <c r="AH5" s="2"/>
      <c r="AI5" s="2"/>
      <c r="AK5" s="2"/>
      <c r="AL5" s="2"/>
      <c r="AM5" s="2"/>
      <c r="AO5" s="2">
        <v>1</v>
      </c>
      <c r="AP5" s="2"/>
      <c r="AQ5" s="2"/>
      <c r="AR5" s="2"/>
      <c r="AS5" s="2"/>
      <c r="AT5" s="7"/>
      <c r="AU5" s="7">
        <v>1</v>
      </c>
      <c r="AV5" s="7"/>
      <c r="AW5" s="8"/>
      <c r="AZ5" s="8"/>
      <c r="BB5" s="8"/>
      <c r="BD5" s="8"/>
      <c r="BF5" s="2"/>
    </row>
    <row r="6" spans="1:76" x14ac:dyDescent="0.2">
      <c r="A6">
        <v>1</v>
      </c>
      <c r="B6">
        <v>2022</v>
      </c>
      <c r="C6">
        <v>1</v>
      </c>
      <c r="D6" s="1">
        <v>4</v>
      </c>
      <c r="E6" t="s">
        <v>79</v>
      </c>
      <c r="F6" s="14"/>
      <c r="I6" s="2" t="s">
        <v>59</v>
      </c>
      <c r="J6" s="2" t="s">
        <v>58</v>
      </c>
      <c r="Q6" s="2"/>
      <c r="V6" s="2"/>
      <c r="W6" s="2"/>
      <c r="X6" s="2"/>
      <c r="Y6" s="2"/>
      <c r="Z6" s="2"/>
      <c r="AB6" s="2"/>
      <c r="AC6" s="2"/>
      <c r="AF6" s="2"/>
      <c r="AH6" s="2"/>
      <c r="AI6" s="2"/>
      <c r="AK6" s="2"/>
      <c r="AL6" s="2"/>
      <c r="AM6" s="2">
        <v>1</v>
      </c>
      <c r="AO6" s="2"/>
      <c r="AP6" s="2">
        <v>1</v>
      </c>
      <c r="AQ6" s="2"/>
      <c r="AR6" s="2"/>
      <c r="AS6" s="2"/>
      <c r="AT6" s="7"/>
      <c r="AU6" s="7"/>
      <c r="AV6" s="7"/>
      <c r="AW6" s="8"/>
      <c r="AZ6" s="8"/>
      <c r="BB6" s="8"/>
      <c r="BD6" s="8"/>
      <c r="BF6" s="2"/>
    </row>
    <row r="7" spans="1:76" x14ac:dyDescent="0.2">
      <c r="A7">
        <v>1</v>
      </c>
      <c r="B7">
        <v>2022</v>
      </c>
      <c r="C7">
        <v>1</v>
      </c>
      <c r="D7" s="1">
        <v>5</v>
      </c>
      <c r="E7" t="s">
        <v>79</v>
      </c>
      <c r="F7" s="14"/>
      <c r="I7" s="2" t="s">
        <v>59</v>
      </c>
      <c r="J7" s="2" t="s">
        <v>58</v>
      </c>
      <c r="Q7" s="2"/>
      <c r="V7" s="2"/>
      <c r="W7" s="2"/>
      <c r="X7" s="2"/>
      <c r="Y7" s="2"/>
      <c r="Z7" s="2"/>
      <c r="AB7" s="2"/>
      <c r="AC7" s="2"/>
      <c r="AF7" s="2"/>
      <c r="AH7" s="2"/>
      <c r="AI7" s="2"/>
      <c r="AK7" s="2"/>
      <c r="AL7" s="2"/>
      <c r="AM7" s="2"/>
      <c r="AO7" s="2"/>
      <c r="AP7" s="2"/>
      <c r="AQ7" s="2"/>
      <c r="AR7" s="2"/>
      <c r="AS7" s="9"/>
      <c r="AT7" s="7"/>
      <c r="AU7" s="7"/>
      <c r="AV7" s="7"/>
      <c r="AW7" s="8"/>
      <c r="AZ7" s="8"/>
      <c r="BB7" s="8"/>
      <c r="BD7" s="8"/>
      <c r="BF7" s="2"/>
    </row>
    <row r="8" spans="1:76" x14ac:dyDescent="0.2">
      <c r="A8">
        <v>1</v>
      </c>
      <c r="B8">
        <v>2022</v>
      </c>
      <c r="C8">
        <v>1</v>
      </c>
      <c r="D8" s="1">
        <v>6</v>
      </c>
      <c r="E8" t="s">
        <v>79</v>
      </c>
      <c r="F8" s="14"/>
      <c r="I8" s="2" t="s">
        <v>56</v>
      </c>
      <c r="J8" s="2"/>
      <c r="Q8" s="2"/>
      <c r="V8" s="2"/>
      <c r="W8" s="2"/>
      <c r="X8" s="2"/>
      <c r="Y8" s="2"/>
      <c r="Z8" s="2"/>
      <c r="AB8" s="2"/>
      <c r="AC8" s="2"/>
      <c r="AF8" s="2"/>
      <c r="AH8" s="2"/>
      <c r="AI8" s="2"/>
      <c r="AK8" s="2"/>
      <c r="AL8" s="2"/>
      <c r="AM8" s="2"/>
      <c r="AO8" s="2"/>
      <c r="AP8" s="2"/>
      <c r="AQ8" s="2"/>
      <c r="AR8" s="2"/>
      <c r="AS8" s="9"/>
      <c r="AT8" s="7"/>
      <c r="AU8" s="7"/>
      <c r="AV8" s="7"/>
      <c r="AW8" s="8"/>
      <c r="AZ8" s="8"/>
      <c r="BB8" s="8"/>
      <c r="BD8" s="8"/>
      <c r="BF8" s="2">
        <v>912</v>
      </c>
    </row>
    <row r="9" spans="1:76" x14ac:dyDescent="0.2">
      <c r="A9">
        <v>1</v>
      </c>
      <c r="B9">
        <v>2022</v>
      </c>
      <c r="C9">
        <v>1</v>
      </c>
      <c r="D9" s="1">
        <v>7</v>
      </c>
      <c r="E9" t="s">
        <v>82</v>
      </c>
      <c r="F9" s="14"/>
      <c r="I9" s="2" t="s">
        <v>55</v>
      </c>
      <c r="J9" s="2" t="s">
        <v>57</v>
      </c>
      <c r="Q9" s="2"/>
      <c r="V9" s="2"/>
      <c r="W9" s="2"/>
      <c r="X9" s="2"/>
      <c r="Y9" s="2"/>
      <c r="Z9" s="2"/>
      <c r="AB9" s="2">
        <v>1</v>
      </c>
      <c r="AC9" s="2"/>
      <c r="AF9" s="2"/>
      <c r="AH9" s="2">
        <v>1</v>
      </c>
      <c r="AI9" s="2"/>
      <c r="AK9" s="2">
        <v>1</v>
      </c>
      <c r="AL9" s="2">
        <v>1</v>
      </c>
      <c r="AM9" s="2"/>
      <c r="AO9" s="2">
        <v>1</v>
      </c>
      <c r="AP9" s="2"/>
      <c r="AQ9" s="2"/>
      <c r="AR9" s="2"/>
      <c r="AS9" s="9"/>
      <c r="AT9" s="7"/>
      <c r="AU9" s="7"/>
      <c r="AV9" s="7"/>
      <c r="AW9" s="8"/>
      <c r="AZ9" s="8"/>
      <c r="BB9" s="8"/>
      <c r="BD9" s="8"/>
      <c r="BF9" s="2">
        <v>911</v>
      </c>
    </row>
    <row r="10" spans="1:76" x14ac:dyDescent="0.2">
      <c r="A10">
        <v>1</v>
      </c>
      <c r="B10">
        <v>2022</v>
      </c>
      <c r="C10">
        <v>1</v>
      </c>
      <c r="D10" s="1">
        <v>8</v>
      </c>
      <c r="E10" t="s">
        <v>82</v>
      </c>
      <c r="F10" s="14">
        <v>6</v>
      </c>
      <c r="I10" s="2" t="s">
        <v>58</v>
      </c>
      <c r="J10" s="2"/>
      <c r="Q10" s="2"/>
      <c r="V10" s="2"/>
      <c r="W10" s="2"/>
      <c r="X10" s="2"/>
      <c r="Y10" s="2"/>
      <c r="Z10" s="2"/>
      <c r="AB10" s="2"/>
      <c r="AC10" s="2"/>
      <c r="AF10" s="2"/>
      <c r="AH10" s="2"/>
      <c r="AI10" s="2">
        <v>1</v>
      </c>
      <c r="AK10" s="2"/>
      <c r="AL10" s="2"/>
      <c r="AM10" s="2"/>
      <c r="AO10" s="2"/>
      <c r="AP10" s="2"/>
      <c r="AQ10" s="2"/>
      <c r="AR10" s="2"/>
      <c r="AS10" s="9"/>
      <c r="AT10" s="7">
        <v>1</v>
      </c>
      <c r="AU10" s="7"/>
      <c r="AV10" s="7"/>
      <c r="AW10" s="8">
        <v>1</v>
      </c>
      <c r="AZ10" s="8"/>
      <c r="BB10" s="8"/>
      <c r="BD10" s="8"/>
      <c r="BF10" s="2">
        <v>913</v>
      </c>
    </row>
    <row r="11" spans="1:76" x14ac:dyDescent="0.2">
      <c r="A11">
        <v>1</v>
      </c>
      <c r="B11">
        <v>2022</v>
      </c>
      <c r="C11">
        <v>1</v>
      </c>
      <c r="D11" s="1">
        <v>9</v>
      </c>
      <c r="E11" t="s">
        <v>82</v>
      </c>
      <c r="F11" s="14">
        <v>3</v>
      </c>
      <c r="I11" s="2" t="s">
        <v>57</v>
      </c>
      <c r="J11" s="2"/>
      <c r="Q11" s="2">
        <v>56</v>
      </c>
      <c r="V11" s="2"/>
      <c r="W11" s="2"/>
      <c r="X11" s="2"/>
      <c r="Y11" s="2"/>
      <c r="Z11" s="2"/>
      <c r="AB11" s="2"/>
      <c r="AC11" s="2"/>
      <c r="AF11" s="2"/>
      <c r="AH11" s="2"/>
      <c r="AI11" s="2"/>
      <c r="AK11" s="2"/>
      <c r="AL11" s="2">
        <v>1</v>
      </c>
      <c r="AM11" s="2">
        <v>1</v>
      </c>
      <c r="AO11" s="2"/>
      <c r="AP11" s="2"/>
      <c r="AQ11" s="2"/>
      <c r="AR11" s="2"/>
      <c r="AS11" s="9"/>
      <c r="AT11" s="7"/>
      <c r="AU11" s="7"/>
      <c r="AV11" s="7"/>
      <c r="AW11" s="8"/>
      <c r="AZ11" s="8"/>
      <c r="BB11" s="8"/>
      <c r="BD11" s="8"/>
      <c r="BF11" s="2">
        <v>913</v>
      </c>
    </row>
    <row r="12" spans="1:76" x14ac:dyDescent="0.2">
      <c r="A12">
        <v>1</v>
      </c>
      <c r="B12">
        <v>2022</v>
      </c>
      <c r="C12">
        <v>1</v>
      </c>
      <c r="D12" s="1">
        <v>10</v>
      </c>
      <c r="E12" t="s">
        <v>82</v>
      </c>
      <c r="F12" s="14">
        <v>8</v>
      </c>
      <c r="I12" s="2" t="s">
        <v>60</v>
      </c>
      <c r="J12" s="2" t="s">
        <v>60</v>
      </c>
      <c r="Q12" s="2">
        <v>56</v>
      </c>
      <c r="V12" s="2"/>
      <c r="W12" s="2"/>
      <c r="X12" s="2"/>
      <c r="Y12" s="2"/>
      <c r="Z12" s="2"/>
      <c r="AB12" s="2">
        <v>1</v>
      </c>
      <c r="AC12" s="2"/>
      <c r="AF12" s="2"/>
      <c r="AH12" s="2"/>
      <c r="AI12" s="2">
        <v>1</v>
      </c>
      <c r="AK12" s="2"/>
      <c r="AL12" s="2"/>
      <c r="AM12" s="2"/>
      <c r="AO12" s="2"/>
      <c r="AP12" s="2"/>
      <c r="AQ12" s="2"/>
      <c r="AR12" s="2"/>
      <c r="AS12" s="9"/>
      <c r="AT12" s="7"/>
      <c r="AU12" s="7"/>
      <c r="AV12" s="7"/>
      <c r="AW12" s="8"/>
      <c r="AZ12" s="8"/>
      <c r="BB12" s="8"/>
      <c r="BD12" s="8"/>
      <c r="BF12" s="2">
        <v>918</v>
      </c>
    </row>
    <row r="13" spans="1:76" x14ac:dyDescent="0.2">
      <c r="A13">
        <v>1</v>
      </c>
      <c r="B13">
        <v>2022</v>
      </c>
      <c r="C13">
        <v>1</v>
      </c>
      <c r="D13" s="1">
        <v>11</v>
      </c>
      <c r="E13" t="s">
        <v>78</v>
      </c>
      <c r="F13" s="14">
        <v>2</v>
      </c>
      <c r="I13" s="2" t="s">
        <v>57</v>
      </c>
      <c r="J13" s="2" t="s">
        <v>59</v>
      </c>
      <c r="Q13" s="2">
        <v>56</v>
      </c>
      <c r="V13" s="2">
        <v>1</v>
      </c>
      <c r="W13" s="2">
        <v>1</v>
      </c>
      <c r="X13" s="2">
        <v>1</v>
      </c>
      <c r="Y13" s="2">
        <v>1</v>
      </c>
      <c r="Z13" s="2"/>
      <c r="AB13" s="2"/>
      <c r="AC13" s="2"/>
      <c r="AF13" s="2"/>
      <c r="AH13" s="2"/>
      <c r="AI13" s="2">
        <v>1</v>
      </c>
      <c r="AK13" s="2"/>
      <c r="AL13" s="2">
        <v>1</v>
      </c>
      <c r="AM13" s="2"/>
      <c r="AO13" s="2">
        <v>1</v>
      </c>
      <c r="AP13" s="2"/>
      <c r="AQ13" s="2"/>
      <c r="AR13" s="2">
        <v>1</v>
      </c>
      <c r="AS13" s="9"/>
      <c r="AT13" s="7"/>
      <c r="AU13" s="7"/>
      <c r="AV13" s="7"/>
      <c r="AW13" s="8"/>
      <c r="AZ13" s="8">
        <v>1</v>
      </c>
      <c r="BB13" s="8"/>
      <c r="BD13" s="8">
        <v>1</v>
      </c>
      <c r="BF13" s="15">
        <v>920</v>
      </c>
    </row>
    <row r="14" spans="1:76" x14ac:dyDescent="0.2">
      <c r="A14">
        <v>1</v>
      </c>
      <c r="B14">
        <v>2022</v>
      </c>
      <c r="C14">
        <v>1</v>
      </c>
      <c r="D14" s="1">
        <v>12</v>
      </c>
      <c r="E14" t="s">
        <v>78</v>
      </c>
      <c r="F14" s="14">
        <v>2</v>
      </c>
      <c r="I14" s="2" t="s">
        <v>57</v>
      </c>
      <c r="J14" s="2" t="s">
        <v>60</v>
      </c>
      <c r="Q14" s="2">
        <v>57</v>
      </c>
      <c r="V14" s="2">
        <v>1</v>
      </c>
      <c r="W14" s="2">
        <v>1</v>
      </c>
      <c r="X14" s="2"/>
      <c r="Y14" s="2"/>
      <c r="Z14" s="2"/>
      <c r="AB14" s="2">
        <v>1</v>
      </c>
      <c r="AC14" s="2"/>
      <c r="AF14" s="2"/>
      <c r="AH14" s="2"/>
      <c r="AI14" s="2">
        <v>1</v>
      </c>
      <c r="AK14" s="2"/>
      <c r="AL14" s="2"/>
      <c r="AM14" s="2"/>
      <c r="AO14" s="2"/>
      <c r="AP14" s="2"/>
      <c r="AQ14" s="2">
        <v>1</v>
      </c>
      <c r="AR14" s="2">
        <v>1</v>
      </c>
      <c r="AS14" s="9"/>
      <c r="AT14" s="7"/>
      <c r="AU14" s="7"/>
      <c r="AV14" s="7"/>
      <c r="AW14" s="8"/>
      <c r="AZ14" s="8"/>
      <c r="BB14" s="8">
        <v>1</v>
      </c>
      <c r="BD14" s="8">
        <v>1</v>
      </c>
      <c r="BF14" s="2">
        <v>921</v>
      </c>
    </row>
    <row r="15" spans="1:76" x14ac:dyDescent="0.2">
      <c r="A15">
        <v>1</v>
      </c>
      <c r="B15">
        <v>2022</v>
      </c>
      <c r="C15">
        <v>1</v>
      </c>
      <c r="D15" s="1">
        <v>13</v>
      </c>
      <c r="E15" t="s">
        <v>79</v>
      </c>
      <c r="F15" s="14">
        <v>2</v>
      </c>
      <c r="I15" s="2" t="s">
        <v>58</v>
      </c>
      <c r="J15" s="2" t="s">
        <v>57</v>
      </c>
      <c r="Q15" s="2">
        <v>56</v>
      </c>
      <c r="V15" s="2"/>
      <c r="W15" s="2"/>
      <c r="X15" s="2"/>
      <c r="Y15" s="2"/>
      <c r="Z15" s="2"/>
      <c r="AB15" s="2"/>
      <c r="AC15" s="2"/>
      <c r="AF15" s="2"/>
      <c r="AH15" s="2"/>
      <c r="AI15" s="2">
        <v>1</v>
      </c>
      <c r="AK15" s="2"/>
      <c r="AL15" s="2"/>
      <c r="AM15" s="2"/>
      <c r="AO15" s="2">
        <v>1</v>
      </c>
      <c r="AP15" s="2">
        <v>1</v>
      </c>
      <c r="AQ15" s="2"/>
      <c r="AR15" s="2">
        <v>1</v>
      </c>
      <c r="AS15" s="2">
        <v>1</v>
      </c>
      <c r="AT15" s="7"/>
      <c r="AU15" s="7"/>
      <c r="AV15" s="7"/>
      <c r="AW15" s="8">
        <v>1</v>
      </c>
      <c r="AZ15" s="8"/>
      <c r="BB15" s="8"/>
      <c r="BD15" s="8">
        <v>1</v>
      </c>
      <c r="BF15" s="2">
        <v>923</v>
      </c>
    </row>
    <row r="16" spans="1:76" x14ac:dyDescent="0.2">
      <c r="A16">
        <v>1</v>
      </c>
      <c r="B16">
        <v>2022</v>
      </c>
      <c r="C16">
        <v>1</v>
      </c>
      <c r="D16" s="1">
        <v>14</v>
      </c>
      <c r="E16" t="s">
        <v>79</v>
      </c>
      <c r="F16" s="14">
        <v>3</v>
      </c>
      <c r="I16" s="2" t="s">
        <v>57</v>
      </c>
      <c r="J16" s="2"/>
      <c r="Q16" s="2">
        <v>57</v>
      </c>
      <c r="V16" s="2">
        <v>1</v>
      </c>
      <c r="W16" s="2"/>
      <c r="X16" s="2"/>
      <c r="Y16" s="2"/>
      <c r="Z16" s="2">
        <v>1</v>
      </c>
      <c r="AB16" s="2"/>
      <c r="AC16" s="2"/>
      <c r="AF16" s="2"/>
      <c r="AH16" s="2"/>
      <c r="AI16" s="2">
        <v>1</v>
      </c>
      <c r="AK16" s="2"/>
      <c r="AL16" s="2">
        <v>1</v>
      </c>
      <c r="AM16" s="2">
        <v>1</v>
      </c>
      <c r="AO16" s="2">
        <v>1</v>
      </c>
      <c r="AP16" s="2"/>
      <c r="AQ16" s="2"/>
      <c r="AR16" s="2">
        <v>1</v>
      </c>
      <c r="AS16" s="2"/>
      <c r="AT16" s="7"/>
      <c r="AU16" s="7"/>
      <c r="AV16" s="7"/>
      <c r="AW16" s="8"/>
      <c r="AZ16" s="8"/>
      <c r="BB16" s="8"/>
      <c r="BD16" s="8"/>
      <c r="BF16" s="2">
        <v>924</v>
      </c>
    </row>
    <row r="17" spans="1:58" x14ac:dyDescent="0.2">
      <c r="A17">
        <v>1</v>
      </c>
      <c r="B17">
        <v>2022</v>
      </c>
      <c r="C17">
        <v>1</v>
      </c>
      <c r="D17" s="1">
        <v>15</v>
      </c>
      <c r="E17" t="s">
        <v>79</v>
      </c>
      <c r="F17" s="14">
        <v>2</v>
      </c>
      <c r="I17" s="2" t="s">
        <v>61</v>
      </c>
      <c r="J17" s="2"/>
      <c r="Q17" s="2">
        <v>56</v>
      </c>
      <c r="V17" s="2"/>
      <c r="W17" s="2"/>
      <c r="X17" s="2"/>
      <c r="Y17" s="2"/>
      <c r="Z17" s="2"/>
      <c r="AB17" s="2"/>
      <c r="AC17" s="2"/>
      <c r="AF17" s="2"/>
      <c r="AH17" s="2"/>
      <c r="AI17" s="2">
        <v>1</v>
      </c>
      <c r="AK17" s="2"/>
      <c r="AL17" s="2"/>
      <c r="AM17" s="2"/>
      <c r="AO17" s="2"/>
      <c r="AP17" s="2"/>
      <c r="AQ17" s="2"/>
      <c r="AR17" s="2"/>
      <c r="AS17" s="2">
        <v>1</v>
      </c>
      <c r="AT17" s="7"/>
      <c r="AU17" s="7"/>
      <c r="AV17" s="7">
        <v>1</v>
      </c>
      <c r="AW17" s="8"/>
      <c r="AZ17" s="8"/>
      <c r="BB17" s="8"/>
      <c r="BD17" s="8"/>
      <c r="BF17" s="2">
        <v>927</v>
      </c>
    </row>
    <row r="18" spans="1:58" x14ac:dyDescent="0.2">
      <c r="A18">
        <v>1</v>
      </c>
      <c r="B18">
        <v>2022</v>
      </c>
      <c r="C18">
        <v>1</v>
      </c>
      <c r="D18" s="1">
        <v>16</v>
      </c>
      <c r="E18" t="s">
        <v>79</v>
      </c>
      <c r="F18" s="14">
        <v>2</v>
      </c>
      <c r="I18" s="2" t="s">
        <v>58</v>
      </c>
      <c r="J18" s="2" t="s">
        <v>59</v>
      </c>
      <c r="Q18" s="2">
        <v>56</v>
      </c>
      <c r="V18" s="2"/>
      <c r="W18" s="2"/>
      <c r="X18" s="2"/>
      <c r="Y18" s="2"/>
      <c r="Z18" s="2"/>
      <c r="AB18" s="2"/>
      <c r="AC18" s="2"/>
      <c r="AF18" s="2"/>
      <c r="AH18" s="2"/>
      <c r="AI18" s="2">
        <v>1</v>
      </c>
      <c r="AK18" s="2"/>
      <c r="AL18" s="2"/>
      <c r="AM18" s="2"/>
      <c r="AO18" s="2">
        <v>1</v>
      </c>
      <c r="AP18" s="2"/>
      <c r="AQ18" s="2"/>
      <c r="AR18" s="2"/>
      <c r="AS18" s="2"/>
      <c r="AT18" s="7"/>
      <c r="AU18" s="7"/>
      <c r="AV18" s="7"/>
      <c r="AW18" s="8"/>
      <c r="AZ18" s="8"/>
      <c r="BB18" s="8"/>
      <c r="BD18" s="8">
        <v>1</v>
      </c>
      <c r="BF18" s="2">
        <v>927</v>
      </c>
    </row>
    <row r="19" spans="1:58" x14ac:dyDescent="0.2">
      <c r="A19">
        <v>1</v>
      </c>
      <c r="B19">
        <v>2022</v>
      </c>
      <c r="C19">
        <v>1</v>
      </c>
      <c r="D19" s="1">
        <v>17</v>
      </c>
      <c r="E19" t="s">
        <v>81</v>
      </c>
      <c r="F19" s="14">
        <v>2</v>
      </c>
      <c r="I19" s="2" t="s">
        <v>55</v>
      </c>
      <c r="J19" s="2" t="s">
        <v>61</v>
      </c>
      <c r="Q19" s="2">
        <v>56</v>
      </c>
      <c r="V19" s="2">
        <v>1</v>
      </c>
      <c r="W19" s="2">
        <v>1</v>
      </c>
      <c r="X19" s="2"/>
      <c r="Y19" s="2"/>
      <c r="Z19" s="2">
        <v>1</v>
      </c>
      <c r="AB19" s="2">
        <v>1</v>
      </c>
      <c r="AC19" s="2">
        <v>1</v>
      </c>
      <c r="AF19" s="2"/>
      <c r="AH19" s="2"/>
      <c r="AI19" s="2">
        <v>1</v>
      </c>
      <c r="AK19" s="2"/>
      <c r="AL19" s="2"/>
      <c r="AM19" s="2">
        <v>1</v>
      </c>
      <c r="AO19" s="2">
        <v>1</v>
      </c>
      <c r="AP19" s="2"/>
      <c r="AQ19" s="2"/>
      <c r="AR19" s="2"/>
      <c r="AS19" s="2">
        <v>1</v>
      </c>
      <c r="AT19" s="7"/>
      <c r="AU19" s="7"/>
      <c r="AV19" s="7">
        <v>1</v>
      </c>
      <c r="AW19" s="8"/>
      <c r="AZ19" s="8">
        <v>1</v>
      </c>
      <c r="BB19" s="8"/>
      <c r="BD19" s="8"/>
      <c r="BF19" s="15">
        <v>927</v>
      </c>
    </row>
    <row r="20" spans="1:58" x14ac:dyDescent="0.2">
      <c r="A20">
        <v>1</v>
      </c>
      <c r="B20">
        <v>2022</v>
      </c>
      <c r="C20">
        <v>1</v>
      </c>
      <c r="D20" s="1">
        <v>18</v>
      </c>
      <c r="E20" t="s">
        <v>79</v>
      </c>
      <c r="F20" s="14">
        <v>4</v>
      </c>
      <c r="I20" s="2" t="s">
        <v>58</v>
      </c>
      <c r="J20" s="2" t="s">
        <v>60</v>
      </c>
      <c r="Q20" s="2">
        <v>56</v>
      </c>
      <c r="V20" s="2"/>
      <c r="W20" s="2"/>
      <c r="X20" s="2"/>
      <c r="Y20" s="2"/>
      <c r="Z20" s="2">
        <v>1</v>
      </c>
      <c r="AB20" s="2">
        <v>1</v>
      </c>
      <c r="AC20" s="2">
        <v>1</v>
      </c>
      <c r="AF20" s="2"/>
      <c r="AH20" s="2"/>
      <c r="AI20" s="2">
        <v>1</v>
      </c>
      <c r="AK20" s="2"/>
      <c r="AL20" s="2">
        <v>1</v>
      </c>
      <c r="AM20" s="2"/>
      <c r="AO20" s="2">
        <v>1</v>
      </c>
      <c r="AP20" s="2"/>
      <c r="AQ20" s="2">
        <v>1</v>
      </c>
      <c r="AR20" s="2">
        <v>1</v>
      </c>
      <c r="AS20" s="2"/>
      <c r="AT20" s="7"/>
      <c r="AU20" s="7"/>
      <c r="AV20" s="7"/>
      <c r="AW20" s="8"/>
      <c r="AZ20" s="8"/>
      <c r="BB20" s="8"/>
      <c r="BD20" s="8">
        <v>1</v>
      </c>
      <c r="BF20" s="2">
        <v>929</v>
      </c>
    </row>
    <row r="21" spans="1:58" x14ac:dyDescent="0.2">
      <c r="A21">
        <v>1</v>
      </c>
      <c r="B21">
        <v>2022</v>
      </c>
      <c r="C21">
        <v>1</v>
      </c>
      <c r="D21" s="1">
        <v>19</v>
      </c>
      <c r="E21" t="s">
        <v>81</v>
      </c>
      <c r="F21" s="14">
        <v>6</v>
      </c>
      <c r="I21" s="2" t="s">
        <v>59</v>
      </c>
      <c r="J21" s="2" t="s">
        <v>61</v>
      </c>
      <c r="Q21" s="2">
        <v>56</v>
      </c>
      <c r="V21" s="2"/>
      <c r="W21" s="2"/>
      <c r="X21" s="2"/>
      <c r="Y21" s="2"/>
      <c r="Z21" s="2"/>
      <c r="AB21" s="2">
        <v>1</v>
      </c>
      <c r="AC21" s="2">
        <v>1</v>
      </c>
      <c r="AF21" s="2"/>
      <c r="AH21" s="2"/>
      <c r="AI21" s="2">
        <v>1</v>
      </c>
      <c r="AK21" s="2"/>
      <c r="AL21" s="2">
        <v>1</v>
      </c>
      <c r="AM21" s="2"/>
      <c r="AO21" s="2"/>
      <c r="AP21" s="2"/>
      <c r="AQ21" s="2"/>
      <c r="AR21" s="2">
        <v>1</v>
      </c>
      <c r="AS21" s="2"/>
      <c r="AT21" s="7"/>
      <c r="AU21" s="7"/>
      <c r="AV21" s="7"/>
      <c r="AW21" s="8"/>
      <c r="AZ21" s="8"/>
      <c r="BB21" s="8"/>
      <c r="BD21" s="8"/>
      <c r="BF21" s="2">
        <v>930</v>
      </c>
    </row>
    <row r="22" spans="1:58" x14ac:dyDescent="0.2">
      <c r="A22">
        <v>1</v>
      </c>
      <c r="B22">
        <v>2022</v>
      </c>
      <c r="C22">
        <v>1</v>
      </c>
      <c r="D22" s="1">
        <v>20</v>
      </c>
      <c r="E22" t="s">
        <v>79</v>
      </c>
      <c r="F22" s="14">
        <v>4</v>
      </c>
      <c r="I22" s="2" t="s">
        <v>61</v>
      </c>
      <c r="J22" s="2"/>
      <c r="Q22" s="2">
        <v>56</v>
      </c>
      <c r="V22" s="2"/>
      <c r="W22" s="2"/>
      <c r="X22" s="2"/>
      <c r="Y22" s="2"/>
      <c r="Z22" s="2">
        <v>1</v>
      </c>
      <c r="AB22" s="2">
        <v>1</v>
      </c>
      <c r="AC22" s="2"/>
      <c r="AF22" s="2"/>
      <c r="AH22" s="2"/>
      <c r="AI22" s="2"/>
      <c r="AK22" s="2"/>
      <c r="AL22" s="2"/>
      <c r="AM22" s="2">
        <v>1</v>
      </c>
      <c r="AO22" s="2"/>
      <c r="AP22" s="2"/>
      <c r="AQ22" s="2"/>
      <c r="AR22" s="2"/>
      <c r="AS22" s="2">
        <v>1</v>
      </c>
      <c r="AT22" s="7"/>
      <c r="AU22" s="7"/>
      <c r="AV22" s="7">
        <v>1</v>
      </c>
      <c r="AW22" s="8">
        <v>1</v>
      </c>
      <c r="AZ22" s="8"/>
      <c r="BB22" s="8"/>
      <c r="BD22" s="8"/>
      <c r="BF22" s="2">
        <v>933</v>
      </c>
    </row>
    <row r="23" spans="1:58" x14ac:dyDescent="0.2">
      <c r="A23">
        <v>1</v>
      </c>
      <c r="B23">
        <v>2022</v>
      </c>
      <c r="C23">
        <v>1</v>
      </c>
      <c r="D23" s="1">
        <v>21</v>
      </c>
      <c r="E23" t="s">
        <v>79</v>
      </c>
      <c r="F23" s="14">
        <v>5</v>
      </c>
      <c r="I23" s="2" t="s">
        <v>59</v>
      </c>
      <c r="J23" s="2" t="s">
        <v>61</v>
      </c>
      <c r="Q23" s="2">
        <v>56</v>
      </c>
      <c r="V23" s="2"/>
      <c r="W23" s="2"/>
      <c r="X23" s="2"/>
      <c r="Y23" s="2"/>
      <c r="Z23" s="2">
        <v>1</v>
      </c>
      <c r="AB23" s="2">
        <v>1</v>
      </c>
      <c r="AC23" s="2"/>
      <c r="AF23" s="2"/>
      <c r="AH23" s="2"/>
      <c r="AI23" s="2"/>
      <c r="AK23" s="2">
        <v>1</v>
      </c>
      <c r="AL23" s="2"/>
      <c r="AM23" s="2"/>
      <c r="AO23" s="2">
        <v>1</v>
      </c>
      <c r="AP23" s="2"/>
      <c r="AQ23" s="2"/>
      <c r="AR23" s="2">
        <v>1</v>
      </c>
      <c r="AS23" s="2">
        <v>1</v>
      </c>
      <c r="AT23" s="7">
        <v>1</v>
      </c>
      <c r="AU23" s="7"/>
      <c r="AV23" s="7">
        <v>1</v>
      </c>
      <c r="AW23" s="8"/>
      <c r="AZ23" s="8"/>
      <c r="BB23" s="8"/>
      <c r="BD23" s="8"/>
      <c r="BF23" s="2">
        <v>932</v>
      </c>
    </row>
    <row r="24" spans="1:58" x14ac:dyDescent="0.2">
      <c r="A24">
        <v>1</v>
      </c>
      <c r="B24">
        <v>2022</v>
      </c>
      <c r="C24">
        <v>1</v>
      </c>
      <c r="D24" s="1">
        <v>22</v>
      </c>
      <c r="E24" t="s">
        <v>79</v>
      </c>
      <c r="F24" s="14">
        <v>7</v>
      </c>
      <c r="I24" s="2" t="s">
        <v>61</v>
      </c>
      <c r="J24" s="2" t="s">
        <v>56</v>
      </c>
      <c r="Q24" s="2">
        <v>56</v>
      </c>
      <c r="V24" s="2"/>
      <c r="W24" s="2"/>
      <c r="X24" s="2"/>
      <c r="Y24" s="2"/>
      <c r="Z24" s="2">
        <v>1</v>
      </c>
      <c r="AB24" s="2">
        <v>1</v>
      </c>
      <c r="AC24" s="2"/>
      <c r="AF24" s="2"/>
      <c r="AH24" s="2"/>
      <c r="AI24" s="2"/>
      <c r="AK24" s="2"/>
      <c r="AL24" s="2"/>
      <c r="AM24" s="2"/>
      <c r="AO24" s="2"/>
      <c r="AP24" s="2"/>
      <c r="AQ24" s="2"/>
      <c r="AR24" s="2"/>
      <c r="AS24" s="2">
        <v>1</v>
      </c>
      <c r="AT24" s="7">
        <v>1</v>
      </c>
      <c r="AU24" s="7"/>
      <c r="AV24" s="7">
        <v>1</v>
      </c>
      <c r="AW24" s="8"/>
      <c r="AZ24" s="8"/>
      <c r="BB24" s="8"/>
      <c r="BD24" s="8"/>
      <c r="BF24" s="2">
        <v>935</v>
      </c>
    </row>
    <row r="25" spans="1:58" x14ac:dyDescent="0.2">
      <c r="A25">
        <v>1</v>
      </c>
      <c r="B25">
        <v>2022</v>
      </c>
      <c r="C25">
        <v>1</v>
      </c>
      <c r="D25" s="1">
        <v>23</v>
      </c>
      <c r="E25" t="s">
        <v>79</v>
      </c>
      <c r="F25" s="14"/>
      <c r="I25" s="2" t="s">
        <v>56</v>
      </c>
      <c r="J25" s="2"/>
      <c r="Q25" s="2">
        <v>55</v>
      </c>
      <c r="V25" s="2"/>
      <c r="W25" s="2"/>
      <c r="X25" s="2"/>
      <c r="Y25" s="2"/>
      <c r="Z25" s="2">
        <v>1</v>
      </c>
      <c r="AB25" s="2">
        <v>1</v>
      </c>
      <c r="AC25" s="2"/>
      <c r="AF25" s="2"/>
      <c r="AH25" s="2"/>
      <c r="AI25" s="2"/>
      <c r="AK25" s="2"/>
      <c r="AL25" s="2"/>
      <c r="AM25" s="2"/>
      <c r="AO25" s="2"/>
      <c r="AP25" s="2"/>
      <c r="AQ25" s="2"/>
      <c r="AR25" s="2"/>
      <c r="AS25" s="2">
        <v>1</v>
      </c>
      <c r="AT25" s="7">
        <v>1</v>
      </c>
      <c r="AU25" s="7"/>
      <c r="AV25" s="7">
        <v>1</v>
      </c>
      <c r="AW25" s="8"/>
      <c r="AZ25" s="8"/>
      <c r="BB25" s="8"/>
      <c r="BD25" s="8"/>
      <c r="BF25" s="2">
        <v>938</v>
      </c>
    </row>
    <row r="26" spans="1:58" x14ac:dyDescent="0.2">
      <c r="A26">
        <v>1</v>
      </c>
      <c r="B26">
        <v>2022</v>
      </c>
      <c r="C26">
        <v>1</v>
      </c>
      <c r="D26" s="1">
        <v>24</v>
      </c>
      <c r="E26" t="s">
        <v>79</v>
      </c>
      <c r="F26" s="14"/>
      <c r="I26" s="2" t="s">
        <v>60</v>
      </c>
      <c r="J26" s="2" t="s">
        <v>56</v>
      </c>
      <c r="Q26" s="2">
        <v>53</v>
      </c>
      <c r="V26" s="2">
        <v>1</v>
      </c>
      <c r="W26" s="2">
        <v>1</v>
      </c>
      <c r="X26" s="2"/>
      <c r="Y26" s="2"/>
      <c r="Z26" s="2">
        <v>1</v>
      </c>
      <c r="AB26" s="2">
        <v>1</v>
      </c>
      <c r="AC26" s="2"/>
      <c r="AF26" s="2"/>
      <c r="AH26" s="2"/>
      <c r="AI26" s="2"/>
      <c r="AK26" s="2"/>
      <c r="AL26" s="2"/>
      <c r="AM26" s="2"/>
      <c r="AO26" s="2"/>
      <c r="AP26" s="2"/>
      <c r="AQ26" s="2"/>
      <c r="AR26" s="2"/>
      <c r="AS26" s="2">
        <v>1</v>
      </c>
      <c r="AT26" s="7"/>
      <c r="AU26" s="7"/>
      <c r="AV26" s="7"/>
      <c r="AW26" s="8"/>
      <c r="AZ26" s="8"/>
      <c r="BB26" s="8"/>
      <c r="BD26" s="8"/>
      <c r="BF26" s="2">
        <v>940</v>
      </c>
    </row>
    <row r="27" spans="1:58" x14ac:dyDescent="0.2">
      <c r="A27">
        <v>1</v>
      </c>
      <c r="B27">
        <v>2022</v>
      </c>
      <c r="C27">
        <v>1</v>
      </c>
      <c r="D27" s="1">
        <v>25</v>
      </c>
      <c r="E27" t="s">
        <v>78</v>
      </c>
      <c r="F27" s="14"/>
      <c r="I27" s="2" t="s">
        <v>56</v>
      </c>
      <c r="J27" s="2"/>
      <c r="Q27" s="2">
        <v>53</v>
      </c>
      <c r="V27" s="2"/>
      <c r="W27" s="2"/>
      <c r="X27" s="2"/>
      <c r="Y27" s="2"/>
      <c r="Z27" s="2"/>
      <c r="AB27" s="2"/>
      <c r="AC27" s="2"/>
      <c r="AF27" s="2"/>
      <c r="AH27" s="2"/>
      <c r="AI27" s="2"/>
      <c r="AK27" s="2"/>
      <c r="AL27" s="2"/>
      <c r="AM27" s="2"/>
      <c r="AO27" s="2"/>
      <c r="AP27" s="2"/>
      <c r="AQ27" s="2"/>
      <c r="AR27" s="2"/>
      <c r="AS27" s="2"/>
      <c r="AT27" s="7"/>
      <c r="AU27" s="7"/>
      <c r="AV27" s="7"/>
      <c r="AW27" s="8"/>
      <c r="AZ27" s="8"/>
      <c r="BB27" s="8"/>
      <c r="BD27" s="8"/>
      <c r="BF27" s="15">
        <v>942</v>
      </c>
    </row>
    <row r="28" spans="1:58" x14ac:dyDescent="0.2">
      <c r="A28">
        <v>1</v>
      </c>
      <c r="B28">
        <v>2022</v>
      </c>
      <c r="C28">
        <v>1</v>
      </c>
      <c r="D28" s="1">
        <v>26</v>
      </c>
      <c r="E28" t="s">
        <v>79</v>
      </c>
      <c r="F28" s="14"/>
      <c r="I28" s="2" t="s">
        <v>56</v>
      </c>
      <c r="J28" s="2"/>
      <c r="Q28" s="2">
        <v>54</v>
      </c>
      <c r="V28" s="2"/>
      <c r="W28" s="2"/>
      <c r="X28" s="2"/>
      <c r="Y28" s="2"/>
      <c r="Z28" s="2"/>
      <c r="AB28" s="2"/>
      <c r="AC28" s="2"/>
      <c r="AF28" s="2"/>
      <c r="AH28" s="2"/>
      <c r="AI28" s="2"/>
      <c r="AK28" s="2"/>
      <c r="AL28" s="2"/>
      <c r="AM28" s="2"/>
      <c r="AO28" s="2"/>
      <c r="AP28" s="2"/>
      <c r="AQ28" s="2"/>
      <c r="AR28" s="2"/>
      <c r="AS28" s="2"/>
      <c r="AT28" s="7"/>
      <c r="AU28" s="7"/>
      <c r="AV28" s="7"/>
      <c r="AW28" s="8"/>
      <c r="AZ28" s="8"/>
      <c r="BB28" s="8"/>
      <c r="BD28" s="8"/>
      <c r="BF28" s="2">
        <v>943</v>
      </c>
    </row>
    <row r="29" spans="1:58" x14ac:dyDescent="0.2">
      <c r="A29">
        <v>1</v>
      </c>
      <c r="B29">
        <v>2022</v>
      </c>
      <c r="C29">
        <v>1</v>
      </c>
      <c r="D29" s="1">
        <v>27</v>
      </c>
      <c r="E29" t="s">
        <v>79</v>
      </c>
      <c r="F29" s="14"/>
      <c r="I29" s="2" t="s">
        <v>56</v>
      </c>
      <c r="J29" s="2"/>
      <c r="Q29" s="2">
        <v>54</v>
      </c>
      <c r="V29" s="2"/>
      <c r="W29" s="2"/>
      <c r="X29" s="2"/>
      <c r="Y29" s="2"/>
      <c r="Z29" s="2">
        <v>1</v>
      </c>
      <c r="AB29" s="2">
        <v>1</v>
      </c>
      <c r="AC29" s="2"/>
      <c r="AF29" s="2"/>
      <c r="AH29" s="2"/>
      <c r="AI29" s="2"/>
      <c r="AK29" s="2"/>
      <c r="AL29" s="2"/>
      <c r="AM29" s="2"/>
      <c r="AO29" s="2"/>
      <c r="AP29" s="2"/>
      <c r="AQ29" s="2"/>
      <c r="AR29" s="2"/>
      <c r="AS29" s="2">
        <v>1</v>
      </c>
      <c r="AT29" s="7">
        <v>1</v>
      </c>
      <c r="AU29" s="7"/>
      <c r="AV29" s="7">
        <v>1</v>
      </c>
      <c r="AW29" s="8"/>
      <c r="AZ29" s="8"/>
      <c r="BB29" s="8"/>
      <c r="BD29" s="8"/>
      <c r="BF29" s="2">
        <v>943</v>
      </c>
    </row>
    <row r="30" spans="1:58" x14ac:dyDescent="0.2">
      <c r="A30">
        <v>1</v>
      </c>
      <c r="B30">
        <v>2022</v>
      </c>
      <c r="C30">
        <v>1</v>
      </c>
      <c r="D30" s="1">
        <v>28</v>
      </c>
      <c r="E30" t="s">
        <v>79</v>
      </c>
      <c r="F30" s="14"/>
      <c r="I30" s="2" t="s">
        <v>61</v>
      </c>
      <c r="J30" s="2" t="s">
        <v>56</v>
      </c>
      <c r="Q30" s="2">
        <v>54</v>
      </c>
      <c r="V30" s="2"/>
      <c r="W30" s="2"/>
      <c r="X30" s="2"/>
      <c r="Y30" s="2"/>
      <c r="Z30" s="2"/>
      <c r="AB30" s="2"/>
      <c r="AC30" s="2"/>
      <c r="AF30" s="2"/>
      <c r="AH30" s="2"/>
      <c r="AI30" s="2"/>
      <c r="AK30" s="2"/>
      <c r="AL30" s="2"/>
      <c r="AM30" s="2"/>
      <c r="AO30" s="2">
        <v>1</v>
      </c>
      <c r="AP30" s="2"/>
      <c r="AQ30" s="2"/>
      <c r="AR30" s="2"/>
      <c r="AS30" s="2"/>
      <c r="AT30" s="7"/>
      <c r="AU30" s="7"/>
      <c r="AV30" s="7"/>
      <c r="AW30" s="8"/>
      <c r="AZ30" s="8"/>
      <c r="BB30" s="8"/>
      <c r="BD30" s="8"/>
      <c r="BF30" s="2">
        <v>946</v>
      </c>
    </row>
    <row r="31" spans="1:58" x14ac:dyDescent="0.2">
      <c r="A31">
        <v>1</v>
      </c>
      <c r="B31">
        <v>2022</v>
      </c>
      <c r="C31">
        <v>1</v>
      </c>
      <c r="D31" s="1">
        <v>29</v>
      </c>
      <c r="E31" t="s">
        <v>78</v>
      </c>
      <c r="F31" s="14"/>
      <c r="I31" s="2" t="s">
        <v>61</v>
      </c>
      <c r="J31" s="2" t="s">
        <v>56</v>
      </c>
      <c r="Q31" s="2">
        <v>54</v>
      </c>
      <c r="V31" s="2"/>
      <c r="W31" s="2"/>
      <c r="X31" s="2"/>
      <c r="Y31" s="2"/>
      <c r="Z31" s="2">
        <v>1</v>
      </c>
      <c r="AB31" s="2">
        <v>1</v>
      </c>
      <c r="AC31" s="2"/>
      <c r="AF31" s="2"/>
      <c r="AH31" s="2"/>
      <c r="AI31" s="2"/>
      <c r="AK31" s="2"/>
      <c r="AL31" s="2"/>
      <c r="AM31" s="2"/>
      <c r="AO31" s="2">
        <v>1</v>
      </c>
      <c r="AP31" s="2"/>
      <c r="AQ31" s="2"/>
      <c r="AR31" s="2"/>
      <c r="AS31" s="2">
        <v>1</v>
      </c>
      <c r="AT31" s="7">
        <v>1</v>
      </c>
      <c r="AU31" s="7"/>
      <c r="AV31" s="7">
        <v>1</v>
      </c>
      <c r="AW31" s="8"/>
      <c r="AZ31" s="8"/>
      <c r="BB31" s="8"/>
      <c r="BD31" s="8"/>
      <c r="BF31" s="2">
        <v>946</v>
      </c>
    </row>
    <row r="32" spans="1:58" x14ac:dyDescent="0.2">
      <c r="A32">
        <v>1</v>
      </c>
      <c r="B32">
        <v>2022</v>
      </c>
      <c r="C32">
        <v>1</v>
      </c>
      <c r="D32" s="1">
        <v>30</v>
      </c>
      <c r="E32" t="s">
        <v>78</v>
      </c>
      <c r="F32" s="14"/>
      <c r="I32" s="2" t="s">
        <v>61</v>
      </c>
      <c r="J32" s="2"/>
      <c r="Q32" s="2">
        <v>54</v>
      </c>
      <c r="V32" s="2"/>
      <c r="W32" s="2"/>
      <c r="X32" s="2"/>
      <c r="Y32" s="2"/>
      <c r="Z32" s="2">
        <v>1</v>
      </c>
      <c r="AB32" s="2">
        <v>1</v>
      </c>
      <c r="AC32" s="2"/>
      <c r="AF32" s="2"/>
      <c r="AH32" s="2"/>
      <c r="AI32" s="2"/>
      <c r="AK32" s="2"/>
      <c r="AL32" s="2"/>
      <c r="AM32" s="2"/>
      <c r="AO32" s="2"/>
      <c r="AP32" s="2"/>
      <c r="AQ32" s="2"/>
      <c r="AR32" s="2"/>
      <c r="AS32" s="2">
        <v>1</v>
      </c>
      <c r="AT32" s="7">
        <v>1</v>
      </c>
      <c r="AU32" s="7"/>
      <c r="AV32" s="7">
        <v>1</v>
      </c>
      <c r="AW32" s="8"/>
      <c r="AZ32" s="8"/>
      <c r="BB32" s="8"/>
      <c r="BD32" s="8"/>
      <c r="BF32" s="2">
        <v>948</v>
      </c>
    </row>
    <row r="33" spans="1:58" x14ac:dyDescent="0.2">
      <c r="A33">
        <v>1</v>
      </c>
      <c r="B33">
        <v>2022</v>
      </c>
      <c r="C33">
        <v>1</v>
      </c>
      <c r="D33" s="1">
        <v>31</v>
      </c>
      <c r="E33" t="s">
        <v>78</v>
      </c>
      <c r="F33" s="14"/>
      <c r="I33" s="2" t="s">
        <v>61</v>
      </c>
      <c r="J33" s="2" t="s">
        <v>56</v>
      </c>
      <c r="Q33" s="2">
        <v>54</v>
      </c>
      <c r="V33" s="2"/>
      <c r="W33" s="2"/>
      <c r="X33" s="2"/>
      <c r="Y33" s="2"/>
      <c r="Z33" s="2">
        <v>1</v>
      </c>
      <c r="AB33" s="2">
        <v>1</v>
      </c>
      <c r="AC33" s="2"/>
      <c r="AF33" s="2"/>
      <c r="AH33" s="2"/>
      <c r="AI33" s="2"/>
      <c r="AK33" s="2"/>
      <c r="AL33" s="2"/>
      <c r="AM33" s="2"/>
      <c r="AO33" s="2"/>
      <c r="AP33" s="2"/>
      <c r="AQ33" s="2"/>
      <c r="AR33" s="2"/>
      <c r="AS33" s="2">
        <v>1</v>
      </c>
      <c r="AT33" s="7">
        <v>1</v>
      </c>
      <c r="AU33" s="7"/>
      <c r="AV33" s="7">
        <v>1</v>
      </c>
      <c r="AW33" s="8"/>
      <c r="AZ33" s="8"/>
      <c r="BB33" s="8"/>
      <c r="BD33" s="8"/>
      <c r="BF33" s="2">
        <v>948</v>
      </c>
    </row>
    <row r="34" spans="1:58" x14ac:dyDescent="0.2">
      <c r="A34">
        <v>1</v>
      </c>
      <c r="B34">
        <v>2022</v>
      </c>
      <c r="C34">
        <v>2</v>
      </c>
      <c r="D34" s="1">
        <v>1</v>
      </c>
      <c r="E34" t="s">
        <v>78</v>
      </c>
      <c r="F34" s="2"/>
      <c r="I34" s="2" t="s">
        <v>55</v>
      </c>
      <c r="J34" s="2" t="s">
        <v>56</v>
      </c>
      <c r="Q34" s="4">
        <v>54</v>
      </c>
      <c r="V34" s="2"/>
      <c r="W34" s="2"/>
      <c r="X34" s="2"/>
      <c r="Y34" s="2"/>
      <c r="Z34" s="2"/>
      <c r="AB34" s="2"/>
      <c r="AC34" s="2"/>
      <c r="AF34" s="2"/>
      <c r="AH34" s="2"/>
      <c r="AI34" s="2"/>
      <c r="AK34" s="2"/>
      <c r="AL34" s="2"/>
      <c r="AM34" s="2"/>
      <c r="AO34" s="2"/>
      <c r="AP34" s="2"/>
      <c r="AQ34" s="2"/>
      <c r="AR34" s="2"/>
      <c r="AS34" s="2"/>
      <c r="AT34" s="7"/>
      <c r="AU34" s="7"/>
      <c r="AV34" s="7"/>
      <c r="AW34" s="8"/>
      <c r="AZ34" s="8"/>
      <c r="BB34" s="8"/>
      <c r="BD34" s="8"/>
      <c r="BF34" s="2">
        <v>949</v>
      </c>
    </row>
    <row r="35" spans="1:58" ht="18" x14ac:dyDescent="0.2">
      <c r="A35">
        <v>1</v>
      </c>
      <c r="B35">
        <v>2022</v>
      </c>
      <c r="C35">
        <v>2</v>
      </c>
      <c r="D35" s="1">
        <v>2</v>
      </c>
      <c r="E35" s="17" t="s">
        <v>79</v>
      </c>
      <c r="F35" s="2"/>
      <c r="I35" s="2" t="s">
        <v>57</v>
      </c>
      <c r="J35" s="2" t="s">
        <v>61</v>
      </c>
      <c r="Q35" s="5">
        <v>54</v>
      </c>
      <c r="V35" s="2"/>
      <c r="W35" s="2"/>
      <c r="X35" s="2"/>
      <c r="Y35" s="2"/>
      <c r="Z35" s="2">
        <v>1</v>
      </c>
      <c r="AB35" s="2">
        <v>1</v>
      </c>
      <c r="AC35" s="2"/>
      <c r="AF35" s="2"/>
      <c r="AH35" s="2"/>
      <c r="AI35" s="2"/>
      <c r="AK35" s="2"/>
      <c r="AL35" s="2"/>
      <c r="AM35" s="2"/>
      <c r="AO35" s="2"/>
      <c r="AP35" s="2"/>
      <c r="AQ35" s="2"/>
      <c r="AR35" s="2"/>
      <c r="AS35" s="2"/>
      <c r="AT35" s="7">
        <v>1</v>
      </c>
      <c r="AU35" s="7"/>
      <c r="AV35" s="7">
        <v>1</v>
      </c>
      <c r="AW35" s="8">
        <v>1</v>
      </c>
      <c r="AZ35" s="8"/>
      <c r="BB35" s="8"/>
      <c r="BD35" s="8"/>
      <c r="BF35" s="2">
        <v>949</v>
      </c>
    </row>
    <row r="36" spans="1:58" ht="18" x14ac:dyDescent="0.2">
      <c r="A36">
        <v>1</v>
      </c>
      <c r="B36">
        <v>2022</v>
      </c>
      <c r="C36">
        <v>2</v>
      </c>
      <c r="D36" s="1">
        <v>3</v>
      </c>
      <c r="E36" s="17" t="s">
        <v>79</v>
      </c>
      <c r="F36" s="2"/>
      <c r="I36" s="2" t="s">
        <v>55</v>
      </c>
      <c r="J36" s="2" t="s">
        <v>56</v>
      </c>
      <c r="Q36" s="5">
        <v>54</v>
      </c>
      <c r="V36" s="2">
        <v>1</v>
      </c>
      <c r="W36" s="2">
        <v>1</v>
      </c>
      <c r="X36" s="2"/>
      <c r="Y36" s="2"/>
      <c r="Z36" s="2"/>
      <c r="AB36" s="2"/>
      <c r="AC36" s="2"/>
      <c r="AF36" s="2"/>
      <c r="AH36" s="2"/>
      <c r="AI36" s="2"/>
      <c r="AK36" s="2"/>
      <c r="AL36" s="2"/>
      <c r="AM36" s="2"/>
      <c r="AO36" s="2"/>
      <c r="AP36" s="2">
        <v>1</v>
      </c>
      <c r="AQ36" s="2"/>
      <c r="AR36" s="2"/>
      <c r="AS36" s="2"/>
      <c r="AT36" s="7"/>
      <c r="AU36" s="7"/>
      <c r="AV36" s="7"/>
      <c r="AW36" s="8"/>
      <c r="AZ36" s="8"/>
      <c r="BB36" s="8"/>
      <c r="BD36" s="8"/>
      <c r="BF36" s="2">
        <v>949</v>
      </c>
    </row>
    <row r="37" spans="1:58" ht="18" x14ac:dyDescent="0.2">
      <c r="A37">
        <v>1</v>
      </c>
      <c r="B37">
        <v>2022</v>
      </c>
      <c r="C37">
        <v>2</v>
      </c>
      <c r="D37" s="1">
        <v>4</v>
      </c>
      <c r="E37" s="17" t="s">
        <v>79</v>
      </c>
      <c r="F37" s="2"/>
      <c r="I37" s="2" t="s">
        <v>61</v>
      </c>
      <c r="J37" s="2"/>
      <c r="Q37" s="5">
        <v>54</v>
      </c>
      <c r="V37" s="2">
        <v>1</v>
      </c>
      <c r="W37" s="2">
        <v>1</v>
      </c>
      <c r="X37" s="2"/>
      <c r="Y37" s="2"/>
      <c r="Z37" s="2"/>
      <c r="AB37" s="2"/>
      <c r="AC37" s="2"/>
      <c r="AF37" s="2"/>
      <c r="AH37" s="2"/>
      <c r="AI37" s="2"/>
      <c r="AK37" s="2"/>
      <c r="AL37" s="2"/>
      <c r="AM37" s="2">
        <v>1</v>
      </c>
      <c r="AO37" s="2">
        <v>1</v>
      </c>
      <c r="AP37" s="2"/>
      <c r="AQ37" s="2"/>
      <c r="AR37" s="2"/>
      <c r="AS37" s="2"/>
      <c r="AT37" s="7"/>
      <c r="AU37" s="7"/>
      <c r="AV37" s="7"/>
      <c r="AW37" s="8"/>
      <c r="AZ37" s="8"/>
      <c r="BB37" s="8"/>
      <c r="BD37" s="8"/>
      <c r="BF37" s="2">
        <v>949</v>
      </c>
    </row>
    <row r="38" spans="1:58" x14ac:dyDescent="0.2">
      <c r="A38">
        <v>1</v>
      </c>
      <c r="B38">
        <v>2022</v>
      </c>
      <c r="C38">
        <v>2</v>
      </c>
      <c r="D38" s="1">
        <v>5</v>
      </c>
      <c r="E38" t="s">
        <v>78</v>
      </c>
      <c r="F38" s="2">
        <v>6</v>
      </c>
      <c r="I38" s="2" t="s">
        <v>61</v>
      </c>
      <c r="J38" s="2" t="s">
        <v>56</v>
      </c>
      <c r="Q38" s="5">
        <v>54</v>
      </c>
      <c r="V38" s="2"/>
      <c r="W38" s="2"/>
      <c r="X38" s="2"/>
      <c r="Y38" s="2"/>
      <c r="Z38" s="2">
        <v>1</v>
      </c>
      <c r="AB38" s="2">
        <v>1</v>
      </c>
      <c r="AC38" s="2"/>
      <c r="AF38" s="2"/>
      <c r="AH38" s="2"/>
      <c r="AI38" s="2"/>
      <c r="AK38" s="2">
        <v>1</v>
      </c>
      <c r="AL38" s="2"/>
      <c r="AM38" s="2"/>
      <c r="AO38" s="2"/>
      <c r="AP38" s="2"/>
      <c r="AQ38" s="2"/>
      <c r="AR38" s="2"/>
      <c r="AS38" s="2"/>
      <c r="AT38" s="7">
        <v>1</v>
      </c>
      <c r="AU38" s="7"/>
      <c r="AV38" s="7">
        <v>1</v>
      </c>
      <c r="AW38" s="8"/>
      <c r="AZ38" s="8"/>
      <c r="BB38" s="8"/>
      <c r="BD38" s="8"/>
      <c r="BF38" s="2">
        <v>950</v>
      </c>
    </row>
    <row r="39" spans="1:58" ht="18" x14ac:dyDescent="0.2">
      <c r="A39">
        <v>1</v>
      </c>
      <c r="B39">
        <v>2022</v>
      </c>
      <c r="C39">
        <v>2</v>
      </c>
      <c r="D39" s="1">
        <v>6</v>
      </c>
      <c r="E39" s="17" t="s">
        <v>79</v>
      </c>
      <c r="F39" s="2">
        <v>4</v>
      </c>
      <c r="I39" s="2" t="s">
        <v>56</v>
      </c>
      <c r="J39" s="2"/>
      <c r="Q39" s="5">
        <v>54</v>
      </c>
      <c r="V39" s="2"/>
      <c r="W39" s="2"/>
      <c r="X39" s="2"/>
      <c r="Y39" s="2"/>
      <c r="Z39" s="2">
        <v>1</v>
      </c>
      <c r="AB39" s="2"/>
      <c r="AC39" s="2"/>
      <c r="AF39" s="2"/>
      <c r="AH39" s="2"/>
      <c r="AI39" s="2"/>
      <c r="AK39" s="2"/>
      <c r="AL39" s="2"/>
      <c r="AM39" s="2"/>
      <c r="AO39" s="2"/>
      <c r="AP39" s="2"/>
      <c r="AQ39" s="2"/>
      <c r="AR39" s="2"/>
      <c r="AS39" s="2"/>
      <c r="AT39" s="7"/>
      <c r="AU39" s="7"/>
      <c r="AV39" s="7"/>
      <c r="AW39" s="8"/>
      <c r="AZ39" s="8"/>
      <c r="BB39" s="8"/>
      <c r="BD39" s="8"/>
      <c r="BF39" s="2">
        <v>952</v>
      </c>
    </row>
    <row r="40" spans="1:58" ht="18" x14ac:dyDescent="0.2">
      <c r="A40">
        <v>1</v>
      </c>
      <c r="B40">
        <v>2022</v>
      </c>
      <c r="C40">
        <v>2</v>
      </c>
      <c r="D40" s="1">
        <v>7</v>
      </c>
      <c r="E40" s="17" t="s">
        <v>79</v>
      </c>
      <c r="F40" s="2">
        <v>5</v>
      </c>
      <c r="I40" s="16"/>
      <c r="J40" s="2"/>
      <c r="Q40" s="5">
        <v>55</v>
      </c>
      <c r="V40" s="2">
        <v>1</v>
      </c>
      <c r="W40" s="2"/>
      <c r="X40" s="2">
        <v>1</v>
      </c>
      <c r="Y40" s="2"/>
      <c r="Z40" s="2">
        <v>1</v>
      </c>
      <c r="AB40" s="2">
        <v>1</v>
      </c>
      <c r="AC40" s="2"/>
      <c r="AF40" s="2"/>
      <c r="AH40" s="2"/>
      <c r="AI40" s="2"/>
      <c r="AK40" s="2">
        <v>1</v>
      </c>
      <c r="AL40" s="2"/>
      <c r="AM40" s="2"/>
      <c r="AO40" s="2"/>
      <c r="AP40" s="2"/>
      <c r="AQ40" s="2"/>
      <c r="AR40" s="2"/>
      <c r="AS40" s="2"/>
      <c r="AT40" s="7"/>
      <c r="AU40" s="7"/>
      <c r="AV40" s="7">
        <v>1</v>
      </c>
      <c r="AW40" s="8"/>
      <c r="AZ40" s="8"/>
      <c r="BB40" s="8"/>
      <c r="BD40" s="8"/>
      <c r="BF40" s="2">
        <v>953</v>
      </c>
    </row>
    <row r="41" spans="1:58" ht="18" x14ac:dyDescent="0.2">
      <c r="A41">
        <v>1</v>
      </c>
      <c r="B41">
        <v>2022</v>
      </c>
      <c r="C41">
        <v>2</v>
      </c>
      <c r="D41" s="1">
        <v>8</v>
      </c>
      <c r="E41" s="17" t="s">
        <v>79</v>
      </c>
      <c r="F41" s="2"/>
      <c r="I41" s="2"/>
      <c r="J41" s="2"/>
      <c r="Q41" s="5">
        <v>55</v>
      </c>
      <c r="V41" s="2"/>
      <c r="W41" s="2"/>
      <c r="X41" s="2"/>
      <c r="Y41" s="2"/>
      <c r="Z41" s="2"/>
      <c r="AB41" s="2"/>
      <c r="AC41" s="2"/>
      <c r="AF41" s="2"/>
      <c r="AH41" s="2"/>
      <c r="AI41" s="2"/>
      <c r="AK41" s="2"/>
      <c r="AL41" s="2"/>
      <c r="AM41" s="2">
        <v>1</v>
      </c>
      <c r="AO41" s="2"/>
      <c r="AP41" s="2"/>
      <c r="AQ41" s="2"/>
      <c r="AR41" s="2"/>
      <c r="AS41" s="2"/>
      <c r="AT41" s="7"/>
      <c r="AU41" s="7"/>
      <c r="AV41" s="7"/>
      <c r="AW41" s="8"/>
      <c r="AZ41" s="8"/>
      <c r="BB41" s="8"/>
      <c r="BD41" s="8"/>
      <c r="BF41" s="2">
        <v>954</v>
      </c>
    </row>
    <row r="42" spans="1:58" ht="18" x14ac:dyDescent="0.2">
      <c r="A42">
        <v>1</v>
      </c>
      <c r="B42">
        <v>2022</v>
      </c>
      <c r="C42">
        <v>2</v>
      </c>
      <c r="D42" s="1">
        <v>9</v>
      </c>
      <c r="E42" s="17" t="s">
        <v>79</v>
      </c>
      <c r="F42" s="2"/>
      <c r="I42" s="2"/>
      <c r="J42" s="2"/>
      <c r="Q42" s="5">
        <v>55</v>
      </c>
      <c r="V42" s="2"/>
      <c r="W42" s="2"/>
      <c r="X42" s="2"/>
      <c r="Y42" s="2"/>
      <c r="Z42" s="2">
        <v>1</v>
      </c>
      <c r="AB42" s="2">
        <v>1</v>
      </c>
      <c r="AC42" s="2"/>
      <c r="AF42" s="2"/>
      <c r="AH42" s="2"/>
      <c r="AI42" s="2"/>
      <c r="AK42" s="2"/>
      <c r="AL42" s="2"/>
      <c r="AM42" s="2"/>
      <c r="AO42" s="2"/>
      <c r="AP42" s="2"/>
      <c r="AQ42" s="2"/>
      <c r="AR42" s="2"/>
      <c r="AS42" s="2"/>
      <c r="AT42" s="7"/>
      <c r="AU42" s="7"/>
      <c r="AV42" s="7">
        <v>1</v>
      </c>
      <c r="AW42" s="8"/>
      <c r="AZ42" s="8"/>
      <c r="BB42" s="8"/>
      <c r="BD42" s="8"/>
      <c r="BF42" s="2">
        <v>955</v>
      </c>
    </row>
    <row r="43" spans="1:58" ht="18" x14ac:dyDescent="0.2">
      <c r="A43">
        <v>1</v>
      </c>
      <c r="B43">
        <v>2022</v>
      </c>
      <c r="C43">
        <v>2</v>
      </c>
      <c r="D43" s="1">
        <v>10</v>
      </c>
      <c r="E43" s="17" t="s">
        <v>79</v>
      </c>
      <c r="F43" s="2"/>
      <c r="I43" s="2"/>
      <c r="J43" s="2"/>
      <c r="Q43" s="5">
        <v>55</v>
      </c>
      <c r="V43" s="2"/>
      <c r="W43" s="2"/>
      <c r="X43" s="2"/>
      <c r="Y43" s="2"/>
      <c r="Z43" s="2">
        <v>1</v>
      </c>
      <c r="AB43" s="2">
        <v>1</v>
      </c>
      <c r="AC43" s="2"/>
      <c r="AF43" s="2"/>
      <c r="AH43" s="2"/>
      <c r="AI43" s="2"/>
      <c r="AK43" s="2"/>
      <c r="AL43" s="2"/>
      <c r="AM43" s="2"/>
      <c r="AO43" s="2"/>
      <c r="AP43" s="2"/>
      <c r="AQ43" s="2"/>
      <c r="AR43" s="2"/>
      <c r="AS43" s="2"/>
      <c r="AT43" s="7">
        <v>1</v>
      </c>
      <c r="AU43" s="7"/>
      <c r="AV43" s="7">
        <v>1</v>
      </c>
      <c r="AW43" s="8"/>
      <c r="AZ43" s="8"/>
      <c r="BB43" s="8"/>
      <c r="BD43" s="8"/>
      <c r="BF43" s="2">
        <v>955</v>
      </c>
    </row>
    <row r="44" spans="1:58" ht="18" x14ac:dyDescent="0.2">
      <c r="A44">
        <v>1</v>
      </c>
      <c r="B44">
        <v>2022</v>
      </c>
      <c r="C44">
        <v>2</v>
      </c>
      <c r="D44" s="1">
        <v>11</v>
      </c>
      <c r="E44" s="17" t="s">
        <v>79</v>
      </c>
      <c r="F44" s="2"/>
      <c r="I44" s="2"/>
      <c r="J44" s="2"/>
      <c r="Q44" s="5">
        <v>55</v>
      </c>
      <c r="V44" s="2">
        <v>1</v>
      </c>
      <c r="W44" s="2"/>
      <c r="X44" s="2"/>
      <c r="Y44" s="2"/>
      <c r="Z44" s="2"/>
      <c r="AB44" s="2"/>
      <c r="AC44" s="2"/>
      <c r="AF44" s="2"/>
      <c r="AH44" s="2"/>
      <c r="AI44" s="2"/>
      <c r="AK44" s="2"/>
      <c r="AL44" s="2"/>
      <c r="AM44" s="2">
        <v>1</v>
      </c>
      <c r="AO44" s="2"/>
      <c r="AP44" s="2"/>
      <c r="AQ44" s="2"/>
      <c r="AR44" s="2"/>
      <c r="AS44" s="2"/>
      <c r="AT44" s="7"/>
      <c r="AU44" s="7"/>
      <c r="AV44" s="7"/>
      <c r="AW44" s="8"/>
      <c r="AZ44" s="8"/>
      <c r="BB44" s="8"/>
      <c r="BD44" s="8"/>
      <c r="BF44" s="15">
        <v>956</v>
      </c>
    </row>
    <row r="45" spans="1:58" ht="18" x14ac:dyDescent="0.2">
      <c r="A45">
        <v>1</v>
      </c>
      <c r="B45">
        <v>2022</v>
      </c>
      <c r="C45">
        <v>2</v>
      </c>
      <c r="D45" s="1">
        <v>12</v>
      </c>
      <c r="E45" s="17" t="s">
        <v>79</v>
      </c>
      <c r="F45" s="2"/>
      <c r="I45" s="2"/>
      <c r="J45" s="2"/>
      <c r="Q45" s="5">
        <v>54</v>
      </c>
      <c r="V45" s="2"/>
      <c r="W45" s="2"/>
      <c r="X45" s="2"/>
      <c r="Y45" s="2"/>
      <c r="Z45" s="2">
        <v>1</v>
      </c>
      <c r="AB45" s="2">
        <v>1</v>
      </c>
      <c r="AC45" s="2"/>
      <c r="AF45" s="2"/>
      <c r="AH45" s="2"/>
      <c r="AI45" s="2"/>
      <c r="AK45" s="2">
        <v>1</v>
      </c>
      <c r="AL45" s="2"/>
      <c r="AM45" s="2"/>
      <c r="AO45" s="2"/>
      <c r="AP45" s="2">
        <v>1</v>
      </c>
      <c r="AQ45" s="2"/>
      <c r="AR45" s="2">
        <v>1</v>
      </c>
      <c r="AS45" s="2"/>
      <c r="AT45" s="7">
        <v>1</v>
      </c>
      <c r="AU45" s="7"/>
      <c r="AV45" s="7"/>
      <c r="AW45" s="8"/>
      <c r="AZ45" s="8"/>
      <c r="BB45" s="8"/>
      <c r="BD45" s="8"/>
      <c r="BF45" s="2">
        <v>958</v>
      </c>
    </row>
    <row r="46" spans="1:58" ht="18" x14ac:dyDescent="0.2">
      <c r="A46">
        <v>1</v>
      </c>
      <c r="B46">
        <v>2022</v>
      </c>
      <c r="C46">
        <v>2</v>
      </c>
      <c r="D46" s="1">
        <v>13</v>
      </c>
      <c r="E46" s="17" t="s">
        <v>79</v>
      </c>
      <c r="F46" s="2"/>
      <c r="I46" s="2" t="s">
        <v>61</v>
      </c>
      <c r="J46" s="2"/>
      <c r="Q46" s="5">
        <v>55</v>
      </c>
      <c r="V46" s="2"/>
      <c r="W46" s="2">
        <v>1</v>
      </c>
      <c r="X46" s="2"/>
      <c r="Y46" s="2"/>
      <c r="Z46" s="2">
        <v>1</v>
      </c>
      <c r="AB46" s="2">
        <v>1</v>
      </c>
      <c r="AC46" s="2"/>
      <c r="AF46" s="2"/>
      <c r="AH46" s="2"/>
      <c r="AI46" s="2"/>
      <c r="AK46" s="2"/>
      <c r="AL46" s="2"/>
      <c r="AM46" s="2"/>
      <c r="AO46" s="2">
        <v>1</v>
      </c>
      <c r="AP46" s="2">
        <v>1</v>
      </c>
      <c r="AQ46" s="2"/>
      <c r="AR46" s="2"/>
      <c r="AS46" s="2"/>
      <c r="AT46" s="7"/>
      <c r="AU46" s="7"/>
      <c r="AV46" s="7"/>
      <c r="AW46" s="8"/>
      <c r="AZ46" s="8"/>
      <c r="BB46" s="8"/>
      <c r="BD46" s="8"/>
      <c r="BF46" s="2">
        <v>958</v>
      </c>
    </row>
    <row r="47" spans="1:58" x14ac:dyDescent="0.2">
      <c r="A47">
        <v>1</v>
      </c>
      <c r="B47">
        <v>2022</v>
      </c>
      <c r="C47">
        <v>2</v>
      </c>
      <c r="D47" s="1">
        <v>14</v>
      </c>
      <c r="E47" s="18" t="s">
        <v>80</v>
      </c>
      <c r="F47" s="2">
        <v>6</v>
      </c>
      <c r="I47" s="2" t="s">
        <v>61</v>
      </c>
      <c r="J47" s="2" t="s">
        <v>56</v>
      </c>
      <c r="Q47" s="5">
        <v>55</v>
      </c>
      <c r="V47" s="2"/>
      <c r="W47" s="2"/>
      <c r="X47" s="2"/>
      <c r="Y47" s="2"/>
      <c r="Z47" s="2">
        <v>1</v>
      </c>
      <c r="AB47" s="2">
        <v>1</v>
      </c>
      <c r="AC47" s="2"/>
      <c r="AF47" s="2"/>
      <c r="AH47" s="2"/>
      <c r="AI47" s="2"/>
      <c r="AK47" s="2"/>
      <c r="AL47" s="2"/>
      <c r="AM47" s="2"/>
      <c r="AO47" s="2"/>
      <c r="AP47" s="2"/>
      <c r="AQ47" s="2"/>
      <c r="AR47" s="2"/>
      <c r="AS47" s="2"/>
      <c r="AT47" s="7"/>
      <c r="AU47" s="7"/>
      <c r="AV47" s="7">
        <v>1</v>
      </c>
      <c r="AW47" s="8"/>
      <c r="AZ47" s="8"/>
      <c r="BB47" s="8"/>
      <c r="BD47" s="8"/>
      <c r="BF47" s="2">
        <v>959</v>
      </c>
    </row>
    <row r="48" spans="1:58" x14ac:dyDescent="0.2">
      <c r="A48">
        <v>1</v>
      </c>
      <c r="B48">
        <v>2022</v>
      </c>
      <c r="C48">
        <v>2</v>
      </c>
      <c r="D48" s="1">
        <v>15</v>
      </c>
      <c r="E48" t="s">
        <v>78</v>
      </c>
      <c r="F48" s="2">
        <v>7</v>
      </c>
      <c r="I48" s="2" t="s">
        <v>56</v>
      </c>
      <c r="J48" s="2" t="s">
        <v>57</v>
      </c>
      <c r="Q48" s="5">
        <v>55</v>
      </c>
      <c r="V48" s="2">
        <v>1</v>
      </c>
      <c r="W48" s="2"/>
      <c r="X48" s="2"/>
      <c r="Y48" s="2"/>
      <c r="Z48" s="2">
        <v>1</v>
      </c>
      <c r="AB48" s="2">
        <v>1</v>
      </c>
      <c r="AC48" s="2"/>
      <c r="AF48" s="2"/>
      <c r="AH48" s="2"/>
      <c r="AI48" s="2"/>
      <c r="AK48" s="2"/>
      <c r="AL48" s="2">
        <v>1</v>
      </c>
      <c r="AM48" s="2">
        <v>1</v>
      </c>
      <c r="AO48" s="2"/>
      <c r="AP48" s="2"/>
      <c r="AQ48" s="2"/>
      <c r="AR48" s="2">
        <v>1</v>
      </c>
      <c r="AS48" s="2"/>
      <c r="AT48" s="7">
        <v>1</v>
      </c>
      <c r="AU48" s="7"/>
      <c r="AV48" s="7">
        <v>1</v>
      </c>
      <c r="AW48" s="8">
        <v>1</v>
      </c>
      <c r="AZ48" s="8">
        <v>1</v>
      </c>
      <c r="BB48" s="8">
        <v>1</v>
      </c>
      <c r="BD48" s="8"/>
      <c r="BF48" s="2">
        <v>959</v>
      </c>
    </row>
    <row r="49" spans="1:58" ht="18" x14ac:dyDescent="0.2">
      <c r="A49">
        <v>1</v>
      </c>
      <c r="B49">
        <v>2022</v>
      </c>
      <c r="C49">
        <v>2</v>
      </c>
      <c r="D49" s="1">
        <v>16</v>
      </c>
      <c r="E49" s="17" t="s">
        <v>79</v>
      </c>
      <c r="F49" s="2">
        <v>3</v>
      </c>
      <c r="I49" s="2" t="s">
        <v>56</v>
      </c>
      <c r="J49" s="2"/>
      <c r="Q49" s="5">
        <v>55</v>
      </c>
      <c r="V49" s="2"/>
      <c r="W49" s="2">
        <v>1</v>
      </c>
      <c r="X49" s="2"/>
      <c r="Y49" s="2"/>
      <c r="Z49" s="2">
        <v>1</v>
      </c>
      <c r="AB49" s="2">
        <v>1</v>
      </c>
      <c r="AC49" s="2"/>
      <c r="AF49" s="2"/>
      <c r="AH49" s="2"/>
      <c r="AI49" s="2"/>
      <c r="AK49" s="2">
        <v>1</v>
      </c>
      <c r="AL49" s="2"/>
      <c r="AM49" s="2"/>
      <c r="AO49" s="2"/>
      <c r="AP49" s="2"/>
      <c r="AQ49" s="2"/>
      <c r="AR49" s="2"/>
      <c r="AS49" s="2"/>
      <c r="AT49" s="7"/>
      <c r="AU49" s="7"/>
      <c r="AV49" s="7">
        <v>1</v>
      </c>
      <c r="AW49" s="8"/>
      <c r="AZ49" s="8"/>
      <c r="BB49" s="8"/>
      <c r="BD49" s="8"/>
      <c r="BF49" s="2">
        <v>960</v>
      </c>
    </row>
    <row r="50" spans="1:58" x14ac:dyDescent="0.2">
      <c r="A50">
        <v>1</v>
      </c>
      <c r="B50">
        <v>2022</v>
      </c>
      <c r="C50">
        <v>2</v>
      </c>
      <c r="D50" s="1">
        <v>17</v>
      </c>
      <c r="E50" t="s">
        <v>78</v>
      </c>
      <c r="F50" s="2">
        <v>3</v>
      </c>
      <c r="I50" s="2" t="s">
        <v>73</v>
      </c>
      <c r="J50" s="2" t="s">
        <v>74</v>
      </c>
      <c r="Q50" s="5">
        <v>55</v>
      </c>
      <c r="V50" s="2"/>
      <c r="W50" s="2"/>
      <c r="X50" s="2"/>
      <c r="Y50" s="2"/>
      <c r="Z50" s="2"/>
      <c r="AB50" s="2"/>
      <c r="AC50" s="2"/>
      <c r="AF50" s="2"/>
      <c r="AH50" s="2"/>
      <c r="AI50" s="2"/>
      <c r="AK50" s="2"/>
      <c r="AL50" s="2"/>
      <c r="AM50" s="2"/>
      <c r="AO50" s="2"/>
      <c r="AP50" s="2"/>
      <c r="AQ50" s="2"/>
      <c r="AR50" s="2"/>
      <c r="AS50" s="2">
        <v>1</v>
      </c>
      <c r="AT50" s="7"/>
      <c r="AU50" s="7"/>
      <c r="AV50" s="7"/>
      <c r="AW50" s="8">
        <v>1</v>
      </c>
      <c r="AZ50" s="8"/>
      <c r="BB50" s="8"/>
      <c r="BD50" s="8"/>
      <c r="BF50" s="15">
        <v>960</v>
      </c>
    </row>
    <row r="51" spans="1:58" ht="18" x14ac:dyDescent="0.2">
      <c r="A51">
        <v>1</v>
      </c>
      <c r="B51">
        <v>2022</v>
      </c>
      <c r="C51">
        <v>2</v>
      </c>
      <c r="D51" s="1">
        <v>18</v>
      </c>
      <c r="E51" s="17" t="s">
        <v>79</v>
      </c>
      <c r="F51" s="2">
        <v>4</v>
      </c>
      <c r="I51" s="2" t="s">
        <v>74</v>
      </c>
      <c r="J51" s="2"/>
      <c r="Q51" s="5">
        <v>54</v>
      </c>
      <c r="V51" s="2">
        <v>1</v>
      </c>
      <c r="W51" s="2">
        <v>1</v>
      </c>
      <c r="X51" s="2"/>
      <c r="Y51" s="2"/>
      <c r="Z51" s="2"/>
      <c r="AB51" s="2"/>
      <c r="AC51" s="2"/>
      <c r="AF51" s="2"/>
      <c r="AH51" s="2"/>
      <c r="AI51" s="2"/>
      <c r="AK51" s="2"/>
      <c r="AL51" s="2"/>
      <c r="AM51" s="2"/>
      <c r="AO51" s="2"/>
      <c r="AP51" s="2"/>
      <c r="AQ51" s="2"/>
      <c r="AR51" s="2"/>
      <c r="AS51" s="2"/>
      <c r="AT51" s="7"/>
      <c r="AU51" s="7"/>
      <c r="AV51" s="7"/>
      <c r="AW51" s="8"/>
      <c r="AZ51" s="8"/>
      <c r="BB51" s="8"/>
      <c r="BD51" s="8"/>
      <c r="BF51" s="2">
        <v>961</v>
      </c>
    </row>
    <row r="52" spans="1:58" x14ac:dyDescent="0.2">
      <c r="A52">
        <v>1</v>
      </c>
      <c r="B52">
        <v>2022</v>
      </c>
      <c r="C52">
        <v>2</v>
      </c>
      <c r="D52" s="1">
        <v>19</v>
      </c>
      <c r="E52" t="s">
        <v>81</v>
      </c>
      <c r="F52" s="2">
        <v>3</v>
      </c>
      <c r="I52" s="2" t="s">
        <v>74</v>
      </c>
      <c r="J52" s="2"/>
      <c r="Q52" s="5">
        <v>55</v>
      </c>
      <c r="V52" s="2"/>
      <c r="W52" s="2"/>
      <c r="X52" s="2"/>
      <c r="Y52" s="2"/>
      <c r="Z52" s="2">
        <v>1</v>
      </c>
      <c r="AB52" s="2">
        <v>1</v>
      </c>
      <c r="AC52" s="2"/>
      <c r="AF52" s="2"/>
      <c r="AH52" s="2"/>
      <c r="AI52" s="2"/>
      <c r="AK52" s="2"/>
      <c r="AL52" s="2"/>
      <c r="AM52" s="2"/>
      <c r="AO52" s="2"/>
      <c r="AP52" s="2"/>
      <c r="AQ52" s="2"/>
      <c r="AR52" s="2"/>
      <c r="AS52" s="2"/>
      <c r="AT52" s="7">
        <v>1</v>
      </c>
      <c r="AU52" s="7"/>
      <c r="AV52" s="7">
        <v>1</v>
      </c>
      <c r="AW52" s="8"/>
      <c r="AZ52" s="8"/>
      <c r="BB52" s="8"/>
      <c r="BD52" s="8"/>
      <c r="BF52" s="2">
        <v>961</v>
      </c>
    </row>
    <row r="53" spans="1:58" ht="18" x14ac:dyDescent="0.2">
      <c r="A53">
        <v>1</v>
      </c>
      <c r="B53">
        <v>2022</v>
      </c>
      <c r="C53">
        <v>2</v>
      </c>
      <c r="D53" s="1">
        <v>20</v>
      </c>
      <c r="E53" s="17" t="s">
        <v>79</v>
      </c>
      <c r="F53" s="2">
        <v>4</v>
      </c>
      <c r="I53" s="2" t="s">
        <v>74</v>
      </c>
      <c r="J53" s="2"/>
      <c r="Q53" s="5">
        <v>56</v>
      </c>
      <c r="V53" s="2"/>
      <c r="W53" s="2"/>
      <c r="X53" s="2"/>
      <c r="Y53" s="2"/>
      <c r="Z53" s="2">
        <v>1</v>
      </c>
      <c r="AB53" s="2">
        <v>1</v>
      </c>
      <c r="AC53" s="2"/>
      <c r="AF53" s="2"/>
      <c r="AH53" s="2"/>
      <c r="AI53" s="2"/>
      <c r="AK53" s="2"/>
      <c r="AL53" s="2"/>
      <c r="AM53" s="2"/>
      <c r="AO53" s="2"/>
      <c r="AP53" s="2"/>
      <c r="AQ53" s="2"/>
      <c r="AR53" s="2"/>
      <c r="AS53" s="2"/>
      <c r="AT53" s="7"/>
      <c r="AU53" s="7"/>
      <c r="AV53" s="7">
        <v>1</v>
      </c>
      <c r="AW53" s="8">
        <v>1</v>
      </c>
      <c r="AZ53" s="8"/>
      <c r="BB53" s="8"/>
      <c r="BD53" s="8"/>
      <c r="BF53" s="2">
        <v>961</v>
      </c>
    </row>
    <row r="54" spans="1:58" x14ac:dyDescent="0.2">
      <c r="A54">
        <v>1</v>
      </c>
      <c r="B54">
        <v>2022</v>
      </c>
      <c r="C54">
        <v>2</v>
      </c>
      <c r="D54" s="1">
        <v>21</v>
      </c>
      <c r="E54" t="s">
        <v>78</v>
      </c>
      <c r="F54" s="2">
        <v>4</v>
      </c>
      <c r="I54" s="2" t="s">
        <v>59</v>
      </c>
      <c r="J54" s="2" t="s">
        <v>75</v>
      </c>
      <c r="Q54" s="5">
        <v>55</v>
      </c>
      <c r="V54" s="2"/>
      <c r="W54" s="2"/>
      <c r="X54" s="2"/>
      <c r="Y54" s="2"/>
      <c r="Z54" s="2">
        <v>1</v>
      </c>
      <c r="AB54" s="2">
        <v>1</v>
      </c>
      <c r="AC54" s="2"/>
      <c r="AF54" s="2"/>
      <c r="AH54" s="2"/>
      <c r="AI54" s="2"/>
      <c r="AK54" s="2"/>
      <c r="AL54" s="2"/>
      <c r="AM54" s="2"/>
      <c r="AO54" s="2"/>
      <c r="AP54" s="2"/>
      <c r="AQ54" s="2"/>
      <c r="AR54" s="2"/>
      <c r="AS54" s="2"/>
      <c r="AT54" s="7">
        <v>1</v>
      </c>
      <c r="AU54" s="7"/>
      <c r="AV54" s="7">
        <v>1</v>
      </c>
      <c r="AW54" s="8"/>
      <c r="AZ54" s="8"/>
      <c r="BB54" s="8"/>
      <c r="BD54" s="8"/>
      <c r="BF54" s="2">
        <v>962</v>
      </c>
    </row>
    <row r="55" spans="1:58" x14ac:dyDescent="0.2">
      <c r="A55">
        <v>1</v>
      </c>
      <c r="B55">
        <v>2022</v>
      </c>
      <c r="C55">
        <v>2</v>
      </c>
      <c r="D55" s="1">
        <v>22</v>
      </c>
      <c r="E55" t="s">
        <v>78</v>
      </c>
      <c r="F55" s="2">
        <v>2</v>
      </c>
      <c r="I55" s="2" t="s">
        <v>74</v>
      </c>
      <c r="J55" s="2"/>
      <c r="Q55" s="5">
        <v>54</v>
      </c>
      <c r="V55" s="2"/>
      <c r="W55" s="2">
        <v>1</v>
      </c>
      <c r="X55" s="2">
        <v>1</v>
      </c>
      <c r="Y55" s="2"/>
      <c r="Z55" s="2">
        <v>1</v>
      </c>
      <c r="AB55" s="2">
        <v>1</v>
      </c>
      <c r="AC55" s="2"/>
      <c r="AF55" s="2"/>
      <c r="AH55" s="2"/>
      <c r="AI55" s="2"/>
      <c r="AK55" s="2"/>
      <c r="AL55" s="2"/>
      <c r="AM55" s="2">
        <v>1</v>
      </c>
      <c r="AO55" s="2"/>
      <c r="AP55" s="2"/>
      <c r="AQ55" s="2"/>
      <c r="AR55" s="2">
        <v>1</v>
      </c>
      <c r="AS55" s="2"/>
      <c r="AT55" s="7"/>
      <c r="AU55" s="7"/>
      <c r="AV55" s="7">
        <v>1</v>
      </c>
      <c r="AW55" s="8"/>
      <c r="AZ55" s="8"/>
      <c r="BB55" s="8"/>
      <c r="BD55" s="8"/>
      <c r="BF55" s="2">
        <v>962</v>
      </c>
    </row>
    <row r="56" spans="1:58" x14ac:dyDescent="0.2">
      <c r="A56">
        <v>1</v>
      </c>
      <c r="B56">
        <v>2022</v>
      </c>
      <c r="C56">
        <v>2</v>
      </c>
      <c r="D56" s="1">
        <v>23</v>
      </c>
      <c r="E56" t="s">
        <v>78</v>
      </c>
      <c r="F56" s="2">
        <v>2</v>
      </c>
      <c r="I56" s="2" t="s">
        <v>76</v>
      </c>
      <c r="J56" s="2" t="s">
        <v>73</v>
      </c>
      <c r="Q56" s="5">
        <v>53</v>
      </c>
      <c r="V56" s="2">
        <v>1</v>
      </c>
      <c r="W56" s="2">
        <v>1</v>
      </c>
      <c r="X56" s="2"/>
      <c r="Y56" s="2"/>
      <c r="Z56" s="2">
        <v>1</v>
      </c>
      <c r="AB56" s="2">
        <v>1</v>
      </c>
      <c r="AC56" s="2"/>
      <c r="AF56" s="2"/>
      <c r="AH56" s="2"/>
      <c r="AI56" s="2"/>
      <c r="AK56" s="2"/>
      <c r="AL56" s="2"/>
      <c r="AM56" s="2"/>
      <c r="AO56" s="2"/>
      <c r="AP56" s="2"/>
      <c r="AQ56" s="2"/>
      <c r="AR56" s="2"/>
      <c r="AS56" s="2"/>
      <c r="AT56" s="7"/>
      <c r="AU56" s="7"/>
      <c r="AV56" s="7">
        <v>1</v>
      </c>
      <c r="AW56" s="8"/>
      <c r="AZ56" s="8"/>
      <c r="BB56" s="8"/>
      <c r="BD56" s="8"/>
      <c r="BF56" s="2">
        <v>963</v>
      </c>
    </row>
    <row r="57" spans="1:58" x14ac:dyDescent="0.2">
      <c r="A57">
        <v>1</v>
      </c>
      <c r="B57">
        <v>2022</v>
      </c>
      <c r="C57">
        <v>2</v>
      </c>
      <c r="D57" s="1">
        <v>24</v>
      </c>
      <c r="E57" t="s">
        <v>78</v>
      </c>
      <c r="F57" s="2"/>
      <c r="I57" s="2"/>
      <c r="J57" s="2"/>
      <c r="Q57" s="5"/>
      <c r="V57" s="2"/>
      <c r="W57" s="2"/>
      <c r="X57" s="2"/>
      <c r="Y57" s="2"/>
      <c r="Z57" s="2">
        <v>1</v>
      </c>
      <c r="AB57" s="2">
        <v>1</v>
      </c>
      <c r="AC57" s="2"/>
      <c r="AF57" s="2"/>
      <c r="AH57" s="2"/>
      <c r="AI57" s="2"/>
      <c r="AK57" s="2"/>
      <c r="AL57" s="2"/>
      <c r="AM57" s="2"/>
      <c r="AO57" s="2"/>
      <c r="AP57" s="2"/>
      <c r="AQ57" s="2"/>
      <c r="AR57" s="2"/>
      <c r="AS57" s="2"/>
      <c r="AT57" s="7"/>
      <c r="AU57" s="7"/>
      <c r="AV57" s="7"/>
      <c r="AW57" s="8"/>
      <c r="AZ57" s="8"/>
      <c r="BB57" s="8"/>
      <c r="BD57" s="8"/>
      <c r="BF57" s="2"/>
    </row>
    <row r="58" spans="1:58" x14ac:dyDescent="0.2">
      <c r="A58">
        <v>1</v>
      </c>
      <c r="B58">
        <v>2022</v>
      </c>
      <c r="C58">
        <v>2</v>
      </c>
      <c r="D58" s="1">
        <v>25</v>
      </c>
      <c r="E58" t="s">
        <v>78</v>
      </c>
      <c r="F58" s="2"/>
      <c r="I58" s="2"/>
      <c r="J58" s="2"/>
      <c r="Q58" s="5"/>
      <c r="V58" s="2"/>
      <c r="W58" s="2"/>
      <c r="X58" s="2"/>
      <c r="Y58" s="2"/>
      <c r="Z58" s="2"/>
      <c r="AB58" s="2"/>
      <c r="AC58" s="2">
        <v>1</v>
      </c>
      <c r="AF58" s="2"/>
      <c r="AH58" s="2"/>
      <c r="AI58" s="2"/>
      <c r="AK58" s="2"/>
      <c r="AL58" s="2"/>
      <c r="AM58" s="2"/>
      <c r="AO58" s="2"/>
      <c r="AP58" s="2"/>
      <c r="AQ58" s="2"/>
      <c r="AR58" s="2"/>
      <c r="AS58" s="2"/>
      <c r="AT58" s="7"/>
      <c r="AU58" s="7"/>
      <c r="AV58" s="7"/>
      <c r="AW58" s="8"/>
      <c r="AZ58" s="8"/>
      <c r="BB58" s="8"/>
      <c r="BD58" s="8"/>
      <c r="BF58" s="2"/>
    </row>
    <row r="59" spans="1:58" x14ac:dyDescent="0.2">
      <c r="A59">
        <v>1</v>
      </c>
      <c r="B59">
        <v>2022</v>
      </c>
      <c r="C59">
        <v>2</v>
      </c>
      <c r="D59" s="1">
        <v>26</v>
      </c>
      <c r="E59" t="s">
        <v>78</v>
      </c>
      <c r="F59" s="2"/>
      <c r="I59" s="2" t="s">
        <v>75</v>
      </c>
      <c r="J59" s="2"/>
      <c r="Q59" s="5">
        <v>55</v>
      </c>
      <c r="V59" s="2"/>
      <c r="W59" s="2"/>
      <c r="X59" s="2"/>
      <c r="Y59" s="2"/>
      <c r="Z59" s="2">
        <v>1</v>
      </c>
      <c r="AB59" s="2">
        <v>1</v>
      </c>
      <c r="AC59" s="2"/>
      <c r="AF59" s="2"/>
      <c r="AH59" s="2"/>
      <c r="AI59" s="2"/>
      <c r="AK59" s="2"/>
      <c r="AL59" s="2"/>
      <c r="AM59" s="2"/>
      <c r="AO59" s="2"/>
      <c r="AP59" s="2"/>
      <c r="AQ59" s="2"/>
      <c r="AR59" s="2"/>
      <c r="AS59" s="2"/>
      <c r="AT59" s="7"/>
      <c r="AU59" s="7"/>
      <c r="AV59" s="7"/>
      <c r="AW59" s="8"/>
      <c r="AZ59" s="8"/>
      <c r="BB59" s="8"/>
      <c r="BD59" s="8"/>
      <c r="BF59" s="2"/>
    </row>
    <row r="60" spans="1:58" ht="18" x14ac:dyDescent="0.2">
      <c r="A60">
        <v>1</v>
      </c>
      <c r="B60">
        <v>2022</v>
      </c>
      <c r="C60">
        <v>2</v>
      </c>
      <c r="D60" s="1">
        <v>27</v>
      </c>
      <c r="E60" s="17" t="s">
        <v>79</v>
      </c>
      <c r="F60" s="2"/>
      <c r="I60" s="2"/>
      <c r="J60" s="2"/>
      <c r="Q60" s="5">
        <v>56</v>
      </c>
      <c r="V60" s="2"/>
      <c r="W60" s="2">
        <v>1</v>
      </c>
      <c r="X60" s="2"/>
      <c r="Y60" s="2"/>
      <c r="Z60" s="2">
        <v>1</v>
      </c>
      <c r="AB60" s="2">
        <v>1</v>
      </c>
      <c r="AC60" s="2"/>
      <c r="AF60" s="2"/>
      <c r="AH60" s="2"/>
      <c r="AI60" s="2"/>
      <c r="AK60" s="2"/>
      <c r="AL60" s="2"/>
      <c r="AM60" s="2"/>
      <c r="AO60" s="2"/>
      <c r="AP60" s="2"/>
      <c r="AQ60" s="2"/>
      <c r="AR60" s="2"/>
      <c r="AS60" s="2"/>
      <c r="AT60" s="7"/>
      <c r="AU60" s="7"/>
      <c r="AV60" s="7"/>
      <c r="AW60" s="8"/>
      <c r="AZ60" s="8"/>
      <c r="BB60" s="8"/>
      <c r="BD60" s="8"/>
      <c r="BF60" s="2"/>
    </row>
    <row r="61" spans="1:58" x14ac:dyDescent="0.2">
      <c r="A61">
        <v>1</v>
      </c>
      <c r="B61">
        <v>2022</v>
      </c>
      <c r="C61">
        <v>2</v>
      </c>
      <c r="D61" s="1">
        <v>28</v>
      </c>
      <c r="E61" t="s">
        <v>78</v>
      </c>
      <c r="F61" s="2">
        <v>2</v>
      </c>
      <c r="I61" s="2" t="s">
        <v>77</v>
      </c>
      <c r="J61" s="2" t="s">
        <v>58</v>
      </c>
      <c r="Q61" s="5">
        <v>55</v>
      </c>
      <c r="V61" s="2"/>
      <c r="W61" s="2"/>
      <c r="X61" s="2"/>
      <c r="Y61" s="2"/>
      <c r="Z61" s="2"/>
      <c r="AB61" s="2"/>
      <c r="AC61" s="2"/>
      <c r="AF61" s="2"/>
      <c r="AH61" s="2"/>
      <c r="AI61" s="2"/>
      <c r="AK61" s="2"/>
      <c r="AL61" s="2">
        <v>1</v>
      </c>
      <c r="AM61" s="2"/>
      <c r="AO61" s="2">
        <v>1</v>
      </c>
      <c r="AP61" s="2"/>
      <c r="AQ61" s="2"/>
      <c r="AR61" s="2"/>
      <c r="AS61" s="2"/>
      <c r="AT61" s="7"/>
      <c r="AU61" s="7"/>
      <c r="AV61" s="7"/>
      <c r="AW61" s="8"/>
      <c r="AZ61" s="8"/>
      <c r="BB61" s="8"/>
      <c r="BD61" s="8"/>
      <c r="BF61" s="2"/>
    </row>
    <row r="62" spans="1:58" ht="18" x14ac:dyDescent="0.2">
      <c r="A62">
        <v>1</v>
      </c>
      <c r="B62">
        <v>2022</v>
      </c>
      <c r="C62">
        <v>3</v>
      </c>
      <c r="D62" s="1">
        <v>1</v>
      </c>
      <c r="E62" s="17" t="s">
        <v>79</v>
      </c>
      <c r="F62" s="2"/>
      <c r="I62" s="2"/>
      <c r="J62" s="2"/>
      <c r="Q62" s="2">
        <v>55</v>
      </c>
      <c r="V62" s="2"/>
      <c r="W62" s="2"/>
      <c r="X62" s="2"/>
      <c r="Y62" s="2"/>
      <c r="Z62" s="2"/>
      <c r="AB62" s="2"/>
      <c r="AC62" s="2"/>
      <c r="AF62" s="2"/>
      <c r="AH62" s="2"/>
      <c r="AI62" s="2"/>
      <c r="AK62" s="2"/>
      <c r="AL62" s="2"/>
      <c r="AM62" s="2"/>
      <c r="AO62" s="2"/>
      <c r="AP62" s="2"/>
      <c r="AQ62" s="2"/>
      <c r="AR62" s="2"/>
      <c r="AS62" s="2"/>
      <c r="AT62" s="7"/>
      <c r="AU62" s="7"/>
      <c r="AV62" s="7"/>
      <c r="AW62" s="8"/>
      <c r="AZ62" s="8"/>
      <c r="BB62" s="8"/>
      <c r="BD62" s="8"/>
      <c r="BF62" s="2"/>
    </row>
    <row r="63" spans="1:58" ht="18" x14ac:dyDescent="0.2">
      <c r="A63">
        <v>1</v>
      </c>
      <c r="B63">
        <v>2022</v>
      </c>
      <c r="C63">
        <v>3</v>
      </c>
      <c r="D63" s="1">
        <v>2</v>
      </c>
      <c r="E63" s="17" t="s">
        <v>79</v>
      </c>
      <c r="F63" s="2"/>
      <c r="I63" s="2"/>
      <c r="J63" s="2"/>
      <c r="Q63" s="2">
        <v>55</v>
      </c>
      <c r="V63" s="2"/>
      <c r="W63" s="2"/>
      <c r="X63" s="2"/>
      <c r="Y63" s="2"/>
      <c r="Z63" s="2"/>
      <c r="AB63" s="2"/>
      <c r="AC63" s="2"/>
      <c r="AF63" s="2"/>
      <c r="AH63" s="2"/>
      <c r="AI63" s="2"/>
      <c r="AK63" s="2"/>
      <c r="AL63" s="2"/>
      <c r="AM63" s="2"/>
      <c r="AO63" s="2"/>
      <c r="AP63" s="2"/>
      <c r="AQ63" s="2"/>
      <c r="AR63" s="2"/>
      <c r="AS63" s="2"/>
      <c r="AT63" s="7"/>
      <c r="AU63" s="7"/>
      <c r="AV63" s="7"/>
      <c r="AW63" s="8"/>
      <c r="AZ63" s="8"/>
      <c r="BB63" s="8"/>
      <c r="BD63" s="8"/>
      <c r="BF63" s="2"/>
    </row>
    <row r="64" spans="1:58" x14ac:dyDescent="0.2">
      <c r="A64">
        <v>1</v>
      </c>
      <c r="B64">
        <v>2022</v>
      </c>
      <c r="C64">
        <v>3</v>
      </c>
      <c r="D64" s="1">
        <v>3</v>
      </c>
      <c r="E64" t="s">
        <v>78</v>
      </c>
      <c r="F64" s="2"/>
      <c r="I64" s="2"/>
      <c r="J64" s="2"/>
      <c r="Q64" s="2">
        <v>55</v>
      </c>
      <c r="V64" s="2"/>
      <c r="W64" s="2"/>
      <c r="X64" s="2"/>
      <c r="Y64" s="2"/>
      <c r="Z64" s="2"/>
      <c r="AB64" s="2"/>
      <c r="AC64" s="2"/>
      <c r="AF64" s="2"/>
      <c r="AH64" s="2"/>
      <c r="AI64" s="2"/>
      <c r="AK64" s="2"/>
      <c r="AL64" s="2"/>
      <c r="AM64" s="2"/>
      <c r="AO64" s="2"/>
      <c r="AP64" s="2"/>
      <c r="AQ64" s="2"/>
      <c r="AR64" s="2"/>
      <c r="AS64" s="2"/>
      <c r="AT64" s="7"/>
      <c r="AU64" s="7"/>
      <c r="AV64" s="7"/>
      <c r="AW64" s="8"/>
      <c r="AZ64" s="8"/>
      <c r="BB64" s="8"/>
      <c r="BD64" s="8"/>
      <c r="BF64" s="2"/>
    </row>
    <row r="65" spans="1:58" x14ac:dyDescent="0.2">
      <c r="A65">
        <v>1</v>
      </c>
      <c r="B65">
        <v>2022</v>
      </c>
      <c r="C65">
        <v>3</v>
      </c>
      <c r="D65" s="1">
        <v>4</v>
      </c>
      <c r="E65" t="s">
        <v>78</v>
      </c>
      <c r="F65" s="2">
        <v>4</v>
      </c>
      <c r="I65" s="2"/>
      <c r="J65" s="2"/>
      <c r="Q65" s="2">
        <v>55</v>
      </c>
      <c r="V65" s="2"/>
      <c r="W65" s="2"/>
      <c r="X65" s="2"/>
      <c r="Y65" s="2"/>
      <c r="Z65" s="2"/>
      <c r="AB65" s="2"/>
      <c r="AC65" s="2"/>
      <c r="AF65" s="2"/>
      <c r="AH65" s="2"/>
      <c r="AI65" s="2"/>
      <c r="AK65" s="2"/>
      <c r="AL65" s="2"/>
      <c r="AM65" s="2"/>
      <c r="AO65" s="2"/>
      <c r="AP65" s="2"/>
      <c r="AQ65" s="2"/>
      <c r="AR65" s="2"/>
      <c r="AS65" s="2"/>
      <c r="AT65" s="7"/>
      <c r="AU65" s="7"/>
      <c r="AV65" s="7"/>
      <c r="AW65" s="8"/>
      <c r="AZ65" s="8"/>
      <c r="BB65" s="8"/>
      <c r="BD65" s="8"/>
      <c r="BF65" s="2"/>
    </row>
    <row r="66" spans="1:58" ht="18" x14ac:dyDescent="0.2">
      <c r="A66">
        <v>1</v>
      </c>
      <c r="B66">
        <v>2022</v>
      </c>
      <c r="C66">
        <v>3</v>
      </c>
      <c r="D66" s="1">
        <v>5</v>
      </c>
      <c r="E66" s="17" t="s">
        <v>79</v>
      </c>
      <c r="F66" s="2">
        <v>6</v>
      </c>
      <c r="I66" s="2" t="s">
        <v>55</v>
      </c>
      <c r="J66" s="2" t="s">
        <v>61</v>
      </c>
      <c r="Q66" s="2">
        <v>55</v>
      </c>
      <c r="V66" s="2"/>
      <c r="W66" s="2"/>
      <c r="X66" s="2"/>
      <c r="Y66" s="2"/>
      <c r="Z66" s="2"/>
      <c r="AB66" s="2"/>
      <c r="AC66" s="2"/>
      <c r="AF66" s="2"/>
      <c r="AH66" s="2"/>
      <c r="AI66" s="2"/>
      <c r="AK66" s="2"/>
      <c r="AL66" s="2"/>
      <c r="AM66" s="2"/>
      <c r="AO66" s="2"/>
      <c r="AP66" s="2"/>
      <c r="AQ66" s="2"/>
      <c r="AR66" s="2"/>
      <c r="AS66" s="2"/>
      <c r="AT66" s="7"/>
      <c r="AU66" s="7"/>
      <c r="AV66" s="7"/>
      <c r="AW66" s="8"/>
      <c r="AZ66" s="8"/>
      <c r="BB66" s="8"/>
      <c r="BD66" s="8"/>
      <c r="BF66" s="2"/>
    </row>
    <row r="67" spans="1:58" ht="18" x14ac:dyDescent="0.2">
      <c r="A67">
        <v>1</v>
      </c>
      <c r="B67">
        <v>2022</v>
      </c>
      <c r="C67">
        <v>3</v>
      </c>
      <c r="D67" s="1">
        <v>6</v>
      </c>
      <c r="E67" s="17" t="s">
        <v>79</v>
      </c>
      <c r="F67" s="2">
        <v>5</v>
      </c>
      <c r="I67" s="2" t="s">
        <v>57</v>
      </c>
      <c r="J67" s="2" t="s">
        <v>61</v>
      </c>
      <c r="Q67" s="2">
        <v>55</v>
      </c>
      <c r="V67" s="2"/>
      <c r="W67" s="2"/>
      <c r="X67" s="2"/>
      <c r="Y67" s="2"/>
      <c r="Z67" s="2">
        <v>1</v>
      </c>
      <c r="AB67" s="2">
        <v>1</v>
      </c>
      <c r="AC67" s="2"/>
      <c r="AF67" s="2"/>
      <c r="AH67" s="2"/>
      <c r="AI67" s="2"/>
      <c r="AK67" s="2"/>
      <c r="AL67" s="2"/>
      <c r="AM67" s="2"/>
      <c r="AO67" s="2"/>
      <c r="AP67" s="2"/>
      <c r="AQ67" s="2"/>
      <c r="AR67" s="2"/>
      <c r="AS67" s="2"/>
      <c r="AT67" s="7"/>
      <c r="AU67" s="7"/>
      <c r="AV67" s="7"/>
      <c r="AW67" s="8"/>
      <c r="AZ67" s="8"/>
      <c r="BB67" s="8"/>
      <c r="BD67" s="8"/>
      <c r="BF67" s="2"/>
    </row>
    <row r="68" spans="1:58" ht="18" x14ac:dyDescent="0.2">
      <c r="A68">
        <v>1</v>
      </c>
      <c r="B68">
        <v>2022</v>
      </c>
      <c r="C68">
        <v>3</v>
      </c>
      <c r="D68" s="1">
        <v>7</v>
      </c>
      <c r="E68" s="17" t="s">
        <v>79</v>
      </c>
      <c r="F68" s="2">
        <v>4</v>
      </c>
      <c r="I68" s="2" t="s">
        <v>55</v>
      </c>
      <c r="J68" s="2" t="s">
        <v>61</v>
      </c>
      <c r="Q68" s="2">
        <v>55</v>
      </c>
      <c r="V68" s="2">
        <v>1</v>
      </c>
      <c r="W68" s="2"/>
      <c r="X68" s="2"/>
      <c r="Y68" s="2"/>
      <c r="Z68" s="2"/>
      <c r="AB68" s="2"/>
      <c r="AC68" s="2"/>
      <c r="AF68" s="2"/>
      <c r="AH68" s="2"/>
      <c r="AI68" s="2"/>
      <c r="AK68" s="2"/>
      <c r="AL68" s="2"/>
      <c r="AM68" s="2"/>
      <c r="AO68" s="2"/>
      <c r="AP68" s="2"/>
      <c r="AQ68" s="2"/>
      <c r="AR68" s="2"/>
      <c r="AS68" s="2"/>
      <c r="AT68" s="7"/>
      <c r="AU68" s="7"/>
      <c r="AV68" s="7"/>
      <c r="AW68" s="8"/>
      <c r="AZ68" s="8"/>
      <c r="BB68" s="8"/>
      <c r="BD68" s="8"/>
      <c r="BF68" s="2"/>
    </row>
    <row r="69" spans="1:58" x14ac:dyDescent="0.2">
      <c r="A69">
        <v>1</v>
      </c>
      <c r="B69">
        <v>2022</v>
      </c>
      <c r="C69">
        <v>3</v>
      </c>
      <c r="D69" s="1">
        <v>8</v>
      </c>
      <c r="E69" t="s">
        <v>78</v>
      </c>
      <c r="F69" s="2">
        <v>6</v>
      </c>
      <c r="I69" s="2"/>
      <c r="J69" s="2"/>
      <c r="Q69" s="2">
        <v>55</v>
      </c>
      <c r="V69" s="2"/>
      <c r="W69" s="2"/>
      <c r="X69" s="2"/>
      <c r="Y69" s="2"/>
      <c r="Z69" s="2">
        <v>1</v>
      </c>
      <c r="AB69" s="2">
        <v>1</v>
      </c>
      <c r="AC69" s="2"/>
      <c r="AF69" s="2"/>
      <c r="AH69" s="2"/>
      <c r="AI69" s="2"/>
      <c r="AK69" s="2"/>
      <c r="AL69" s="2"/>
      <c r="AM69" s="2"/>
      <c r="AO69" s="2"/>
      <c r="AP69" s="2">
        <v>1</v>
      </c>
      <c r="AQ69" s="2"/>
      <c r="AR69" s="2"/>
      <c r="AS69" s="2"/>
      <c r="AT69" s="7"/>
      <c r="AU69" s="7"/>
      <c r="AV69" s="7"/>
      <c r="AW69" s="8"/>
      <c r="AZ69" s="8"/>
      <c r="BB69" s="8"/>
      <c r="BD69" s="8"/>
      <c r="BF69" s="2"/>
    </row>
    <row r="70" spans="1:58" ht="18" x14ac:dyDescent="0.2">
      <c r="A70">
        <v>1</v>
      </c>
      <c r="B70">
        <v>2022</v>
      </c>
      <c r="C70">
        <v>3</v>
      </c>
      <c r="D70" s="1">
        <v>9</v>
      </c>
      <c r="E70" s="17" t="s">
        <v>79</v>
      </c>
      <c r="F70" s="2">
        <v>6</v>
      </c>
      <c r="I70" s="2"/>
      <c r="J70" s="2"/>
      <c r="Q70" s="2">
        <v>55</v>
      </c>
      <c r="V70" s="2"/>
      <c r="W70" s="2"/>
      <c r="X70" s="2"/>
      <c r="Y70" s="2"/>
      <c r="Z70" s="2">
        <v>1</v>
      </c>
      <c r="AB70" s="2">
        <v>1</v>
      </c>
      <c r="AC70" s="2"/>
      <c r="AF70" s="2"/>
      <c r="AH70" s="2"/>
      <c r="AI70" s="2"/>
      <c r="AK70" s="2"/>
      <c r="AL70" s="2"/>
      <c r="AM70" s="2"/>
      <c r="AO70" s="2"/>
      <c r="AP70" s="2"/>
      <c r="AQ70" s="2"/>
      <c r="AR70" s="2"/>
      <c r="AS70" s="2"/>
      <c r="AT70" s="7"/>
      <c r="AU70" s="7"/>
      <c r="AV70" s="7"/>
      <c r="AW70" s="8"/>
      <c r="AZ70" s="8"/>
      <c r="BB70" s="8"/>
      <c r="BD70" s="8"/>
      <c r="BF70" s="2"/>
    </row>
    <row r="71" spans="1:58" x14ac:dyDescent="0.2">
      <c r="A71">
        <v>1</v>
      </c>
      <c r="B71">
        <v>2022</v>
      </c>
      <c r="C71">
        <v>3</v>
      </c>
      <c r="D71" s="1">
        <v>10</v>
      </c>
      <c r="E71" t="s">
        <v>78</v>
      </c>
      <c r="F71" s="2">
        <v>6</v>
      </c>
      <c r="I71" s="2"/>
      <c r="J71" s="2"/>
      <c r="Q71" s="2">
        <v>55</v>
      </c>
      <c r="V71" s="2"/>
      <c r="W71" s="2"/>
      <c r="X71" s="2"/>
      <c r="Y71" s="2"/>
      <c r="Z71" s="2">
        <v>1</v>
      </c>
      <c r="AB71" s="2">
        <v>1</v>
      </c>
      <c r="AC71" s="2"/>
      <c r="AF71" s="2"/>
      <c r="AH71" s="2"/>
      <c r="AI71" s="2"/>
      <c r="AK71" s="2"/>
      <c r="AL71" s="2"/>
      <c r="AM71" s="2">
        <v>1</v>
      </c>
      <c r="AO71" s="2"/>
      <c r="AP71" s="2"/>
      <c r="AQ71" s="2"/>
      <c r="AR71" s="2"/>
      <c r="AS71" s="2"/>
      <c r="AT71" s="7"/>
      <c r="AU71" s="7"/>
      <c r="AV71" s="7"/>
      <c r="AW71" s="8"/>
      <c r="AZ71" s="8"/>
      <c r="BB71" s="8"/>
      <c r="BD71" s="8"/>
      <c r="BF71" s="2"/>
    </row>
    <row r="72" spans="1:58" x14ac:dyDescent="0.2">
      <c r="A72">
        <v>1</v>
      </c>
      <c r="B72">
        <v>2022</v>
      </c>
      <c r="C72">
        <v>3</v>
      </c>
      <c r="D72" s="1">
        <v>11</v>
      </c>
      <c r="E72" t="s">
        <v>78</v>
      </c>
      <c r="F72" s="2">
        <v>5</v>
      </c>
      <c r="I72" s="2"/>
      <c r="J72" s="2"/>
      <c r="Q72" s="2">
        <v>55</v>
      </c>
      <c r="V72" s="2">
        <v>1</v>
      </c>
      <c r="W72" s="2"/>
      <c r="X72" s="2"/>
      <c r="Y72" s="2"/>
      <c r="Z72" s="2">
        <v>1</v>
      </c>
      <c r="AB72" s="2">
        <v>1</v>
      </c>
      <c r="AC72" s="2"/>
      <c r="AF72" s="2"/>
      <c r="AH72" s="2"/>
      <c r="AI72" s="2"/>
      <c r="AK72" s="2"/>
      <c r="AL72" s="2"/>
      <c r="AM72" s="2"/>
      <c r="AO72" s="2"/>
      <c r="AP72" s="2"/>
      <c r="AQ72" s="2"/>
      <c r="AR72" s="2"/>
      <c r="AS72" s="2"/>
      <c r="AT72" s="7"/>
      <c r="AU72" s="7"/>
      <c r="AV72" s="7"/>
      <c r="AW72" s="8"/>
      <c r="AZ72" s="8"/>
      <c r="BB72" s="8"/>
      <c r="BD72" s="8"/>
      <c r="BF72" s="15"/>
    </row>
    <row r="73" spans="1:58" x14ac:dyDescent="0.2">
      <c r="A73">
        <v>1</v>
      </c>
      <c r="B73">
        <v>2022</v>
      </c>
      <c r="C73">
        <v>3</v>
      </c>
      <c r="D73" s="1">
        <v>12</v>
      </c>
      <c r="E73" s="18" t="s">
        <v>80</v>
      </c>
      <c r="F73" s="2">
        <v>2</v>
      </c>
      <c r="I73" s="2"/>
      <c r="J73" s="2"/>
      <c r="Q73" s="2">
        <v>55</v>
      </c>
      <c r="V73" s="2"/>
      <c r="W73" s="2"/>
      <c r="X73" s="2"/>
      <c r="Y73" s="2"/>
      <c r="Z73" s="2">
        <v>1</v>
      </c>
      <c r="AB73" s="2">
        <v>1</v>
      </c>
      <c r="AC73" s="2"/>
      <c r="AF73" s="2"/>
      <c r="AH73" s="2"/>
      <c r="AI73" s="2"/>
      <c r="AK73" s="2">
        <v>1</v>
      </c>
      <c r="AL73" s="2"/>
      <c r="AM73" s="2"/>
      <c r="AO73" s="2">
        <v>1</v>
      </c>
      <c r="AP73" s="2"/>
      <c r="AQ73" s="2"/>
      <c r="AR73" s="2"/>
      <c r="AS73" s="2"/>
      <c r="AT73" s="7"/>
      <c r="AU73" s="7"/>
      <c r="AV73" s="7"/>
      <c r="AW73" s="8"/>
      <c r="AZ73" s="8"/>
      <c r="BB73" s="8"/>
      <c r="BD73" s="8"/>
      <c r="BF73" s="2"/>
    </row>
    <row r="74" spans="1:58" x14ac:dyDescent="0.2">
      <c r="A74">
        <v>1</v>
      </c>
      <c r="B74">
        <v>2022</v>
      </c>
      <c r="C74">
        <v>3</v>
      </c>
      <c r="D74" s="1">
        <v>13</v>
      </c>
      <c r="E74" s="2" t="s">
        <v>82</v>
      </c>
      <c r="F74" s="2">
        <v>4</v>
      </c>
      <c r="I74" s="2"/>
      <c r="J74" s="2"/>
      <c r="Q74" s="2">
        <v>55</v>
      </c>
      <c r="V74" s="2"/>
      <c r="W74" s="2"/>
      <c r="X74" s="2"/>
      <c r="Y74" s="2"/>
      <c r="Z74" s="2">
        <v>1</v>
      </c>
      <c r="AB74" s="2">
        <v>1</v>
      </c>
      <c r="AC74" s="2"/>
      <c r="AF74" s="2"/>
      <c r="AH74" s="2"/>
      <c r="AI74" s="2">
        <v>1</v>
      </c>
      <c r="AK74" s="2"/>
      <c r="AL74" s="2"/>
      <c r="AM74" s="2"/>
      <c r="AO74" s="2">
        <v>1</v>
      </c>
      <c r="AP74" s="2"/>
      <c r="AQ74" s="2"/>
      <c r="AR74" s="2"/>
      <c r="AS74" s="2">
        <v>1</v>
      </c>
      <c r="AT74" s="7"/>
      <c r="AU74" s="7"/>
      <c r="AV74" s="7"/>
      <c r="AW74" s="8"/>
      <c r="AZ74" s="8"/>
      <c r="BB74" s="8"/>
      <c r="BD74" s="8"/>
      <c r="BF74" s="2"/>
    </row>
    <row r="75" spans="1:58" x14ac:dyDescent="0.2">
      <c r="A75">
        <v>1</v>
      </c>
      <c r="B75">
        <v>2022</v>
      </c>
      <c r="C75">
        <v>3</v>
      </c>
      <c r="D75" s="1">
        <v>14</v>
      </c>
      <c r="E75" s="2" t="s">
        <v>82</v>
      </c>
      <c r="F75" s="2">
        <v>2</v>
      </c>
      <c r="I75" s="2"/>
      <c r="J75" s="2"/>
      <c r="Q75" s="2">
        <v>56</v>
      </c>
      <c r="V75" s="2"/>
      <c r="W75" s="2"/>
      <c r="X75" s="2"/>
      <c r="Y75" s="2"/>
      <c r="Z75" s="2">
        <v>1</v>
      </c>
      <c r="AB75" s="2">
        <v>1</v>
      </c>
      <c r="AC75" s="2"/>
      <c r="AF75" s="2"/>
      <c r="AH75" s="2"/>
      <c r="AI75" s="2"/>
      <c r="AK75" s="2"/>
      <c r="AL75" s="2"/>
      <c r="AM75" s="2"/>
      <c r="AO75" s="2"/>
      <c r="AP75" s="2"/>
      <c r="AQ75" s="2"/>
      <c r="AR75" s="2"/>
      <c r="AS75" s="2"/>
      <c r="AT75" s="7"/>
      <c r="AU75" s="7"/>
      <c r="AV75" s="7">
        <v>1</v>
      </c>
      <c r="AW75" s="8"/>
      <c r="AZ75" s="8"/>
      <c r="BB75" s="8"/>
      <c r="BD75" s="8"/>
      <c r="BF75" s="2"/>
    </row>
    <row r="76" spans="1:58" x14ac:dyDescent="0.2">
      <c r="A76">
        <v>1</v>
      </c>
      <c r="B76">
        <v>2022</v>
      </c>
      <c r="C76">
        <v>3</v>
      </c>
      <c r="D76" s="1">
        <v>15</v>
      </c>
      <c r="E76" s="18" t="s">
        <v>80</v>
      </c>
      <c r="F76" s="2">
        <v>4</v>
      </c>
      <c r="I76" s="2" t="s">
        <v>61</v>
      </c>
      <c r="J76" s="2" t="s">
        <v>59</v>
      </c>
      <c r="Q76" s="2">
        <v>55</v>
      </c>
      <c r="V76" s="2"/>
      <c r="W76" s="2"/>
      <c r="X76" s="2"/>
      <c r="Y76" s="2"/>
      <c r="Z76" s="2">
        <v>1</v>
      </c>
      <c r="AB76" s="2">
        <v>1</v>
      </c>
      <c r="AC76" s="2"/>
      <c r="AF76" s="2"/>
      <c r="AH76" s="2"/>
      <c r="AI76" s="2"/>
      <c r="AK76" s="2"/>
      <c r="AL76" s="2"/>
      <c r="AM76" s="2"/>
      <c r="AO76" s="2"/>
      <c r="AP76" s="2"/>
      <c r="AQ76" s="2"/>
      <c r="AR76" s="2"/>
      <c r="AS76" s="2"/>
      <c r="AT76" s="7"/>
      <c r="AU76" s="7"/>
      <c r="AV76" s="7">
        <v>1</v>
      </c>
      <c r="AW76" s="8">
        <v>1</v>
      </c>
      <c r="AZ76" s="8"/>
      <c r="BB76" s="8"/>
      <c r="BD76" s="8"/>
      <c r="BF76" s="2"/>
    </row>
    <row r="77" spans="1:58" ht="18" x14ac:dyDescent="0.2">
      <c r="A77">
        <v>1</v>
      </c>
      <c r="B77">
        <v>2022</v>
      </c>
      <c r="C77">
        <v>3</v>
      </c>
      <c r="D77" s="1">
        <v>16</v>
      </c>
      <c r="E77" s="17"/>
      <c r="F77" s="2"/>
      <c r="I77" s="2"/>
      <c r="J77" s="2"/>
      <c r="Q77" s="2">
        <v>54</v>
      </c>
      <c r="V77" s="2"/>
      <c r="W77" s="2"/>
      <c r="X77" s="2"/>
      <c r="Y77" s="2"/>
      <c r="Z77" s="2">
        <v>1</v>
      </c>
      <c r="AB77" s="2">
        <v>1</v>
      </c>
      <c r="AC77" s="2"/>
      <c r="AF77" s="2"/>
      <c r="AH77" s="2"/>
      <c r="AI77" s="2"/>
      <c r="AK77" s="2"/>
      <c r="AL77" s="2"/>
      <c r="AM77" s="2"/>
      <c r="AO77" s="2"/>
      <c r="AP77" s="2"/>
      <c r="AQ77" s="2"/>
      <c r="AR77" s="2"/>
      <c r="AS77" s="2">
        <v>1</v>
      </c>
      <c r="AT77" s="7">
        <v>1</v>
      </c>
      <c r="AU77" s="7"/>
      <c r="AV77" s="7">
        <v>1</v>
      </c>
      <c r="AW77" s="8"/>
      <c r="AZ77" s="8"/>
      <c r="BB77" s="8"/>
      <c r="BD77" s="8"/>
      <c r="BF77" s="2"/>
    </row>
    <row r="78" spans="1:58" x14ac:dyDescent="0.2">
      <c r="A78">
        <v>1</v>
      </c>
      <c r="B78">
        <v>2022</v>
      </c>
      <c r="C78">
        <v>3</v>
      </c>
      <c r="D78" s="1">
        <v>17</v>
      </c>
      <c r="E78" s="2" t="s">
        <v>82</v>
      </c>
      <c r="F78" s="2"/>
      <c r="I78" s="2" t="s">
        <v>61</v>
      </c>
      <c r="J78" s="2" t="s">
        <v>59</v>
      </c>
      <c r="Q78" s="2">
        <v>54</v>
      </c>
      <c r="V78" s="2"/>
      <c r="W78" s="2"/>
      <c r="X78" s="2"/>
      <c r="Y78" s="2"/>
      <c r="Z78" s="2">
        <v>1</v>
      </c>
      <c r="AB78" s="2">
        <v>1</v>
      </c>
      <c r="AC78" s="2"/>
      <c r="AF78" s="2"/>
      <c r="AH78" s="2"/>
      <c r="AI78" s="2"/>
      <c r="AK78" s="2"/>
      <c r="AL78" s="2"/>
      <c r="AM78" s="2"/>
      <c r="AO78" s="2"/>
      <c r="AP78" s="2"/>
      <c r="AQ78" s="2"/>
      <c r="AR78" s="2"/>
      <c r="AS78" s="2"/>
      <c r="AT78" s="7">
        <v>1</v>
      </c>
      <c r="AU78" s="7">
        <v>1</v>
      </c>
      <c r="AV78" s="7">
        <v>1</v>
      </c>
      <c r="AW78" s="8"/>
      <c r="AZ78" s="8"/>
      <c r="BB78" s="8"/>
      <c r="BD78" s="8"/>
      <c r="BF78" s="15">
        <v>966</v>
      </c>
    </row>
    <row r="79" spans="1:58" x14ac:dyDescent="0.2">
      <c r="A79">
        <v>1</v>
      </c>
      <c r="B79">
        <v>2022</v>
      </c>
      <c r="C79">
        <v>3</v>
      </c>
      <c r="D79" s="1">
        <v>18</v>
      </c>
      <c r="E79" t="s">
        <v>81</v>
      </c>
      <c r="F79" s="2">
        <v>2</v>
      </c>
      <c r="I79" s="2" t="s">
        <v>59</v>
      </c>
      <c r="J79" s="2"/>
      <c r="Q79" s="2">
        <v>54</v>
      </c>
      <c r="V79" s="2"/>
      <c r="W79" s="2"/>
      <c r="X79" s="2"/>
      <c r="Y79" s="2"/>
      <c r="Z79" s="2">
        <v>1</v>
      </c>
      <c r="AB79" s="2">
        <v>1</v>
      </c>
      <c r="AC79" s="2"/>
      <c r="AF79" s="2"/>
      <c r="AH79" s="2"/>
      <c r="AI79" s="2">
        <v>1</v>
      </c>
      <c r="AK79" s="2"/>
      <c r="AL79" s="2">
        <v>1</v>
      </c>
      <c r="AM79" s="2"/>
      <c r="AO79" s="2"/>
      <c r="AP79" s="2"/>
      <c r="AQ79" s="2"/>
      <c r="AR79" s="2"/>
      <c r="AS79" s="2">
        <v>1</v>
      </c>
      <c r="AT79" s="7"/>
      <c r="AU79" s="7"/>
      <c r="AV79" s="7">
        <v>1</v>
      </c>
      <c r="AW79" s="8"/>
      <c r="AZ79" s="8"/>
      <c r="BB79" s="8"/>
      <c r="BD79" s="8"/>
      <c r="BF79" s="2">
        <v>966</v>
      </c>
    </row>
    <row r="80" spans="1:58" x14ac:dyDescent="0.2">
      <c r="A80">
        <v>1</v>
      </c>
      <c r="B80">
        <v>2022</v>
      </c>
      <c r="C80">
        <v>3</v>
      </c>
      <c r="D80" s="1">
        <v>19</v>
      </c>
      <c r="E80" s="2" t="s">
        <v>82</v>
      </c>
      <c r="F80" s="2">
        <v>2</v>
      </c>
      <c r="I80" s="2" t="s">
        <v>61</v>
      </c>
      <c r="J80" s="2" t="s">
        <v>57</v>
      </c>
      <c r="Q80" s="2">
        <v>55</v>
      </c>
      <c r="V80" s="2"/>
      <c r="W80" s="2"/>
      <c r="X80" s="2"/>
      <c r="Y80" s="2"/>
      <c r="Z80" s="2"/>
      <c r="AB80" s="2"/>
      <c r="AC80" s="2"/>
      <c r="AF80" s="2">
        <v>1</v>
      </c>
      <c r="AH80" s="2"/>
      <c r="AI80" s="2"/>
      <c r="AK80" s="2">
        <v>1</v>
      </c>
      <c r="AL80" s="2"/>
      <c r="AM80" s="2">
        <v>1</v>
      </c>
      <c r="AO80" s="2">
        <v>1</v>
      </c>
      <c r="AP80" s="2"/>
      <c r="AQ80" s="2">
        <v>1</v>
      </c>
      <c r="AR80" s="2"/>
      <c r="AS80" s="2">
        <v>1</v>
      </c>
      <c r="AT80" s="7"/>
      <c r="AU80" s="7"/>
      <c r="AV80" s="7"/>
      <c r="AW80" s="8"/>
      <c r="AZ80" s="8"/>
      <c r="BB80" s="8"/>
      <c r="BD80" s="8"/>
      <c r="BF80" s="2">
        <v>968</v>
      </c>
    </row>
    <row r="81" spans="1:60" x14ac:dyDescent="0.2">
      <c r="A81">
        <v>1</v>
      </c>
      <c r="B81">
        <v>2022</v>
      </c>
      <c r="C81">
        <v>3</v>
      </c>
      <c r="D81" s="1">
        <v>20</v>
      </c>
      <c r="E81" t="s">
        <v>78</v>
      </c>
      <c r="F81" s="2"/>
      <c r="I81" s="2" t="s">
        <v>60</v>
      </c>
      <c r="J81" s="2" t="s">
        <v>57</v>
      </c>
      <c r="Q81" s="2">
        <v>55</v>
      </c>
      <c r="V81" s="2"/>
      <c r="W81" s="2"/>
      <c r="X81" s="2"/>
      <c r="Y81" s="2"/>
      <c r="Z81" s="2">
        <v>1</v>
      </c>
      <c r="AB81" s="2">
        <v>1</v>
      </c>
      <c r="AC81" s="2"/>
      <c r="AF81" s="2"/>
      <c r="AH81" s="2"/>
      <c r="AI81" s="2">
        <v>1</v>
      </c>
      <c r="AK81" s="2"/>
      <c r="AL81" s="2"/>
      <c r="AM81" s="2"/>
      <c r="AO81" s="2"/>
      <c r="AP81" s="2"/>
      <c r="AQ81" s="2"/>
      <c r="AR81" s="2">
        <v>1</v>
      </c>
      <c r="AS81" s="2">
        <v>1</v>
      </c>
      <c r="AT81" s="7">
        <v>1</v>
      </c>
      <c r="AU81" s="7"/>
      <c r="AV81" s="7">
        <v>1</v>
      </c>
      <c r="AW81" s="8"/>
      <c r="AZ81" s="8"/>
      <c r="BB81" s="8"/>
      <c r="BD81" s="8"/>
      <c r="BF81" s="2">
        <v>969</v>
      </c>
    </row>
    <row r="82" spans="1:60" x14ac:dyDescent="0.2">
      <c r="A82">
        <v>1</v>
      </c>
      <c r="B82">
        <v>2022</v>
      </c>
      <c r="C82">
        <v>3</v>
      </c>
      <c r="D82" s="1">
        <v>21</v>
      </c>
      <c r="E82" s="2"/>
      <c r="F82" s="2"/>
      <c r="I82" s="2" t="s">
        <v>58</v>
      </c>
      <c r="J82" s="2"/>
      <c r="Q82" s="2">
        <v>55</v>
      </c>
      <c r="V82" s="2"/>
      <c r="W82" s="2"/>
      <c r="X82" s="2"/>
      <c r="Y82" s="2"/>
      <c r="Z82" s="2"/>
      <c r="AB82" s="2">
        <v>1</v>
      </c>
      <c r="AC82" s="2"/>
      <c r="AF82" s="2"/>
      <c r="AH82" s="2"/>
      <c r="AI82" s="2"/>
      <c r="AK82" s="2"/>
      <c r="AL82" s="2"/>
      <c r="AM82" s="2">
        <v>1</v>
      </c>
      <c r="AO82" s="2"/>
      <c r="AP82" s="2"/>
      <c r="AQ82" s="2"/>
      <c r="AR82" s="2">
        <v>1</v>
      </c>
      <c r="AS82" s="2"/>
      <c r="AT82" s="7"/>
      <c r="AU82" s="7"/>
      <c r="AV82" s="7">
        <v>1</v>
      </c>
      <c r="AW82" s="8"/>
      <c r="AZ82" s="8"/>
      <c r="BB82" s="8"/>
      <c r="BD82" s="8"/>
      <c r="BF82" s="2">
        <v>969</v>
      </c>
    </row>
    <row r="83" spans="1:60" x14ac:dyDescent="0.2">
      <c r="A83">
        <v>1</v>
      </c>
      <c r="B83">
        <v>2022</v>
      </c>
      <c r="C83">
        <v>3</v>
      </c>
      <c r="D83" s="1">
        <v>22</v>
      </c>
      <c r="E83" s="2"/>
      <c r="F83" s="2"/>
      <c r="I83" s="2"/>
      <c r="J83" s="2"/>
      <c r="Q83" s="2">
        <v>55</v>
      </c>
      <c r="V83" s="2"/>
      <c r="W83" s="2"/>
      <c r="X83" s="2"/>
      <c r="Y83" s="2"/>
      <c r="Z83" s="2"/>
      <c r="AB83" s="2">
        <v>1</v>
      </c>
      <c r="AC83" s="2"/>
      <c r="AF83" s="2"/>
      <c r="AH83" s="2"/>
      <c r="AI83" s="2"/>
      <c r="AK83" s="2"/>
      <c r="AL83" s="2"/>
      <c r="AM83" s="2"/>
      <c r="AO83" s="2"/>
      <c r="AP83" s="2">
        <v>1</v>
      </c>
      <c r="AQ83" s="2"/>
      <c r="AR83" s="2"/>
      <c r="AS83" s="2"/>
      <c r="AT83" s="7"/>
      <c r="AU83" s="7"/>
      <c r="AV83" s="7">
        <v>1</v>
      </c>
      <c r="AW83" s="8"/>
      <c r="AZ83" s="8"/>
      <c r="BB83" s="8"/>
      <c r="BD83" s="8"/>
      <c r="BF83" s="2">
        <v>969</v>
      </c>
    </row>
    <row r="84" spans="1:60" x14ac:dyDescent="0.2">
      <c r="A84">
        <v>1</v>
      </c>
      <c r="B84">
        <v>2022</v>
      </c>
      <c r="C84">
        <v>3</v>
      </c>
      <c r="D84" s="1">
        <v>23</v>
      </c>
      <c r="E84" s="2"/>
      <c r="I84" s="2" t="s">
        <v>60</v>
      </c>
      <c r="J84" s="2" t="s">
        <v>61</v>
      </c>
      <c r="Q84" s="2">
        <v>55</v>
      </c>
      <c r="V84" s="2">
        <v>1</v>
      </c>
      <c r="W84" s="2"/>
      <c r="X84" s="2"/>
      <c r="Y84" s="2"/>
      <c r="Z84" s="2"/>
      <c r="AB84" s="2">
        <v>1</v>
      </c>
      <c r="AC84" s="2"/>
      <c r="AF84" s="2"/>
      <c r="AH84" s="2"/>
      <c r="AI84" s="2"/>
      <c r="AK84" s="2"/>
      <c r="AL84" s="2"/>
      <c r="AM84" s="2"/>
      <c r="AO84" s="2"/>
      <c r="AP84" s="2">
        <v>1</v>
      </c>
      <c r="AQ84" s="2"/>
      <c r="AR84" s="2"/>
      <c r="AS84" s="2"/>
      <c r="AT84" s="7">
        <v>1</v>
      </c>
      <c r="AU84" s="7"/>
      <c r="AV84" s="7"/>
      <c r="AW84" s="8"/>
      <c r="AZ84" s="8"/>
      <c r="BB84" s="8"/>
      <c r="BD84" s="8"/>
      <c r="BF84" s="2">
        <v>969</v>
      </c>
    </row>
    <row r="85" spans="1:60" x14ac:dyDescent="0.2">
      <c r="A85">
        <v>1</v>
      </c>
      <c r="B85">
        <v>2022</v>
      </c>
      <c r="C85">
        <v>3</v>
      </c>
      <c r="D85" s="1">
        <v>24</v>
      </c>
      <c r="E85" t="s">
        <v>78</v>
      </c>
      <c r="F85" s="2"/>
      <c r="I85" s="2" t="s">
        <v>59</v>
      </c>
      <c r="J85" s="2" t="s">
        <v>61</v>
      </c>
      <c r="Q85" s="2">
        <v>55</v>
      </c>
      <c r="V85" s="2"/>
      <c r="W85" s="2"/>
      <c r="X85" s="2"/>
      <c r="Y85" s="2"/>
      <c r="Z85" s="2"/>
      <c r="AB85" s="2">
        <v>1</v>
      </c>
      <c r="AC85" s="2"/>
      <c r="AF85" s="2"/>
      <c r="AH85" s="2"/>
      <c r="AI85" s="2"/>
      <c r="AK85" s="2"/>
      <c r="AL85" s="2">
        <v>1</v>
      </c>
      <c r="AM85" s="2"/>
      <c r="AO85" s="2"/>
      <c r="AP85" s="2"/>
      <c r="AQ85" s="2"/>
      <c r="AR85" s="2"/>
      <c r="AS85" s="2"/>
      <c r="AT85" s="7">
        <v>1</v>
      </c>
      <c r="AU85" s="7"/>
      <c r="AV85" s="7">
        <v>1</v>
      </c>
      <c r="AW85" s="8"/>
      <c r="AZ85" s="8"/>
      <c r="BB85" s="8"/>
      <c r="BD85" s="8"/>
      <c r="BF85" s="2">
        <v>969</v>
      </c>
    </row>
    <row r="86" spans="1:60" x14ac:dyDescent="0.2">
      <c r="A86">
        <v>1</v>
      </c>
      <c r="B86">
        <v>2022</v>
      </c>
      <c r="C86">
        <v>3</v>
      </c>
      <c r="D86" s="1">
        <v>25</v>
      </c>
      <c r="E86" s="18" t="s">
        <v>80</v>
      </c>
      <c r="F86" s="2"/>
      <c r="I86" s="2" t="s">
        <v>60</v>
      </c>
      <c r="J86" s="2" t="s">
        <v>61</v>
      </c>
      <c r="Q86" s="2">
        <v>55</v>
      </c>
      <c r="V86" s="2"/>
      <c r="W86" s="2"/>
      <c r="X86" s="2"/>
      <c r="Y86" s="2"/>
      <c r="Z86" s="2"/>
      <c r="AB86" s="2">
        <v>1</v>
      </c>
      <c r="AC86" s="2"/>
      <c r="AF86" s="2"/>
      <c r="AH86" s="2"/>
      <c r="AI86" s="2">
        <v>1</v>
      </c>
      <c r="AK86" s="2"/>
      <c r="AL86" s="2"/>
      <c r="AM86" s="2"/>
      <c r="AO86" s="2">
        <v>1</v>
      </c>
      <c r="AP86" s="2"/>
      <c r="AQ86" s="2"/>
      <c r="AR86" s="2"/>
      <c r="AS86" s="2"/>
      <c r="AT86" s="7">
        <v>1</v>
      </c>
      <c r="AU86" s="7">
        <v>1</v>
      </c>
      <c r="AV86" s="7">
        <v>1</v>
      </c>
      <c r="AW86" s="8"/>
      <c r="AZ86" s="8"/>
      <c r="BB86" s="8"/>
      <c r="BD86" s="8"/>
      <c r="BF86" s="2">
        <v>969</v>
      </c>
    </row>
    <row r="87" spans="1:60" x14ac:dyDescent="0.2">
      <c r="A87">
        <v>1</v>
      </c>
      <c r="B87">
        <v>2022</v>
      </c>
      <c r="C87">
        <v>3</v>
      </c>
      <c r="D87" s="1">
        <v>26</v>
      </c>
      <c r="E87" t="s">
        <v>78</v>
      </c>
      <c r="F87" s="2">
        <v>5</v>
      </c>
      <c r="I87" s="2" t="s">
        <v>75</v>
      </c>
      <c r="J87" s="2" t="s">
        <v>73</v>
      </c>
      <c r="Q87" s="2">
        <v>55</v>
      </c>
      <c r="V87" s="2"/>
      <c r="W87" s="2"/>
      <c r="X87" s="2"/>
      <c r="Y87" s="2"/>
      <c r="Z87" s="2"/>
      <c r="AB87" s="2">
        <v>1</v>
      </c>
      <c r="AC87" s="2"/>
      <c r="AF87" s="2"/>
      <c r="AH87" s="2"/>
      <c r="AI87" s="2">
        <v>1</v>
      </c>
      <c r="AK87" s="2">
        <v>1</v>
      </c>
      <c r="AL87" s="2"/>
      <c r="AM87" s="2">
        <v>1</v>
      </c>
      <c r="AO87" s="2">
        <v>1</v>
      </c>
      <c r="AP87" s="2"/>
      <c r="AQ87" s="2">
        <v>1</v>
      </c>
      <c r="AR87" s="2"/>
      <c r="AS87" s="2">
        <v>1</v>
      </c>
      <c r="AT87" s="7">
        <v>1</v>
      </c>
      <c r="AU87" s="7">
        <v>1</v>
      </c>
      <c r="AV87" s="7">
        <v>1</v>
      </c>
      <c r="AW87" s="8"/>
      <c r="AZ87" s="8"/>
      <c r="BB87" s="8"/>
      <c r="BD87" s="8"/>
      <c r="BF87" s="2">
        <v>969</v>
      </c>
    </row>
    <row r="88" spans="1:60" ht="18" x14ac:dyDescent="0.2">
      <c r="A88">
        <v>1</v>
      </c>
      <c r="B88">
        <v>2022</v>
      </c>
      <c r="C88">
        <v>3</v>
      </c>
      <c r="D88" s="1">
        <v>27</v>
      </c>
      <c r="E88" s="17" t="s">
        <v>79</v>
      </c>
      <c r="F88" s="2">
        <v>3</v>
      </c>
      <c r="I88" s="2" t="s">
        <v>61</v>
      </c>
      <c r="J88" s="2" t="s">
        <v>74</v>
      </c>
      <c r="Q88" s="2">
        <v>54</v>
      </c>
      <c r="V88" s="2"/>
      <c r="W88" s="2"/>
      <c r="X88" s="2"/>
      <c r="Y88" s="2"/>
      <c r="Z88" s="2"/>
      <c r="AB88" s="2">
        <v>1</v>
      </c>
      <c r="AC88" s="2"/>
      <c r="AF88" s="2"/>
      <c r="AH88" s="2"/>
      <c r="AI88" s="2">
        <v>1</v>
      </c>
      <c r="AK88" s="2"/>
      <c r="AL88" s="2"/>
      <c r="AM88" s="2"/>
      <c r="AO88" s="2">
        <v>1</v>
      </c>
      <c r="AP88" s="2"/>
      <c r="AQ88" s="2"/>
      <c r="AR88" s="2"/>
      <c r="AS88" s="2"/>
      <c r="AT88" s="7"/>
      <c r="AU88" s="7"/>
      <c r="AV88" s="7"/>
      <c r="AW88" s="8"/>
      <c r="AZ88" s="8"/>
      <c r="BB88" s="8"/>
      <c r="BD88" s="8"/>
      <c r="BF88" s="2">
        <v>970</v>
      </c>
    </row>
    <row r="89" spans="1:60" x14ac:dyDescent="0.2">
      <c r="A89">
        <v>1</v>
      </c>
      <c r="B89">
        <v>2022</v>
      </c>
      <c r="C89">
        <v>3</v>
      </c>
      <c r="D89" s="1">
        <v>28</v>
      </c>
      <c r="E89" s="2"/>
      <c r="F89" s="2"/>
      <c r="I89" s="2"/>
      <c r="J89" s="2"/>
      <c r="Q89" s="2">
        <v>54</v>
      </c>
      <c r="V89" s="2"/>
      <c r="W89" s="2"/>
      <c r="X89" s="2"/>
      <c r="Y89" s="2"/>
      <c r="Z89" s="2">
        <v>1</v>
      </c>
      <c r="AB89" s="2"/>
      <c r="AC89" s="2"/>
      <c r="AF89" s="2"/>
      <c r="AH89" s="2"/>
      <c r="AI89" s="2"/>
      <c r="AK89" s="2"/>
      <c r="AL89" s="2"/>
      <c r="AM89" s="2"/>
      <c r="AO89" s="2"/>
      <c r="AP89" s="2"/>
      <c r="AQ89" s="2"/>
      <c r="AR89" s="2"/>
      <c r="AS89" s="2"/>
      <c r="AT89" s="7">
        <v>1</v>
      </c>
      <c r="AU89" s="7"/>
      <c r="AV89" s="7">
        <v>1</v>
      </c>
      <c r="AW89" s="8"/>
      <c r="AZ89" s="8"/>
      <c r="BB89" s="8"/>
      <c r="BD89" s="8"/>
      <c r="BF89" s="2">
        <v>970</v>
      </c>
    </row>
    <row r="90" spans="1:60" x14ac:dyDescent="0.2">
      <c r="A90">
        <v>1</v>
      </c>
      <c r="B90">
        <v>2022</v>
      </c>
      <c r="C90">
        <v>3</v>
      </c>
      <c r="D90" s="1">
        <v>29</v>
      </c>
      <c r="E90" s="2"/>
      <c r="F90" s="2"/>
      <c r="I90" s="2" t="s">
        <v>58</v>
      </c>
      <c r="J90" s="2"/>
      <c r="Q90" s="2">
        <v>54</v>
      </c>
      <c r="V90" s="2"/>
      <c r="W90" s="2"/>
      <c r="X90" s="2"/>
      <c r="Y90" s="2"/>
      <c r="Z90" s="2">
        <v>1</v>
      </c>
      <c r="AB90" s="2"/>
      <c r="AC90" s="2"/>
      <c r="AF90" s="2"/>
      <c r="AH90" s="2"/>
      <c r="AI90" s="2"/>
      <c r="AK90" s="2"/>
      <c r="AL90" s="2"/>
      <c r="AM90" s="2"/>
      <c r="AO90" s="2"/>
      <c r="AP90" s="2"/>
      <c r="AQ90" s="2"/>
      <c r="AR90" s="2"/>
      <c r="AS90" s="2"/>
      <c r="AT90" s="7"/>
      <c r="AU90" s="7"/>
      <c r="AV90" s="7">
        <v>1</v>
      </c>
      <c r="AW90" s="8"/>
      <c r="AZ90" s="8"/>
      <c r="BB90" s="8"/>
      <c r="BD90" s="8"/>
      <c r="BF90" s="2">
        <v>970</v>
      </c>
    </row>
    <row r="91" spans="1:60" x14ac:dyDescent="0.2">
      <c r="A91">
        <v>1</v>
      </c>
      <c r="B91">
        <v>2022</v>
      </c>
      <c r="C91">
        <v>3</v>
      </c>
      <c r="D91" s="1">
        <v>30</v>
      </c>
      <c r="E91" s="2"/>
      <c r="F91" s="2"/>
      <c r="I91" s="2" t="s">
        <v>58</v>
      </c>
      <c r="J91" s="2"/>
      <c r="Q91" s="2">
        <v>54</v>
      </c>
      <c r="V91" s="2">
        <v>1</v>
      </c>
      <c r="W91" s="2"/>
      <c r="X91" s="2"/>
      <c r="Y91" s="2"/>
      <c r="Z91" s="2"/>
      <c r="AB91" s="2"/>
      <c r="AC91" s="2"/>
      <c r="AF91" s="2"/>
      <c r="AH91" s="2"/>
      <c r="AI91" s="2">
        <v>1</v>
      </c>
      <c r="AK91" s="2"/>
      <c r="AL91" s="2"/>
      <c r="AM91" s="2"/>
      <c r="AO91" s="2"/>
      <c r="AP91" s="2"/>
      <c r="AQ91" s="2"/>
      <c r="AR91" s="2"/>
      <c r="AS91" s="2"/>
      <c r="AT91" s="7">
        <v>1</v>
      </c>
      <c r="AU91" s="7"/>
      <c r="AV91" s="7">
        <v>1</v>
      </c>
      <c r="AW91" s="8"/>
      <c r="AZ91" s="8"/>
      <c r="BB91" s="8"/>
      <c r="BD91" s="8"/>
      <c r="BF91" s="2">
        <v>970</v>
      </c>
    </row>
    <row r="92" spans="1:60" x14ac:dyDescent="0.2">
      <c r="A92">
        <v>1</v>
      </c>
      <c r="B92">
        <v>2022</v>
      </c>
      <c r="C92">
        <v>3</v>
      </c>
      <c r="D92" s="1">
        <v>31</v>
      </c>
      <c r="E92" s="2"/>
      <c r="F92" s="2"/>
      <c r="I92" s="2"/>
      <c r="J92" s="2"/>
      <c r="Q92" s="2">
        <v>54</v>
      </c>
      <c r="V92" s="2"/>
      <c r="W92" s="2"/>
      <c r="X92" s="2"/>
      <c r="Y92" s="2"/>
      <c r="Z92" s="2">
        <v>1</v>
      </c>
      <c r="AB92" s="2"/>
      <c r="AC92" s="2"/>
      <c r="AF92" s="2"/>
      <c r="AH92" s="2"/>
      <c r="AI92" s="2"/>
      <c r="AK92" s="2"/>
      <c r="AL92" s="2"/>
      <c r="AM92" s="2"/>
      <c r="AO92" s="2"/>
      <c r="AP92" s="2"/>
      <c r="AQ92" s="2"/>
      <c r="AR92" s="2"/>
      <c r="AS92" s="2">
        <v>1</v>
      </c>
      <c r="AT92" s="7"/>
      <c r="AU92" s="7"/>
      <c r="AV92" s="7">
        <v>1</v>
      </c>
      <c r="AW92" s="8"/>
      <c r="AZ92" s="8"/>
      <c r="BB92" s="8"/>
      <c r="BD92" s="8"/>
      <c r="BF92" s="2">
        <v>972</v>
      </c>
    </row>
    <row r="93" spans="1:60" ht="15" customHeight="1" x14ac:dyDescent="0.2">
      <c r="A93">
        <v>1</v>
      </c>
      <c r="B93">
        <v>2022</v>
      </c>
      <c r="C93">
        <v>4</v>
      </c>
      <c r="D93" s="1">
        <v>1</v>
      </c>
      <c r="E93" s="21"/>
      <c r="F93" s="2"/>
      <c r="I93" s="2" t="s">
        <v>56</v>
      </c>
      <c r="J93" s="2" t="s">
        <v>58</v>
      </c>
      <c r="Q93" s="2">
        <v>54</v>
      </c>
      <c r="V93" s="2"/>
      <c r="W93" s="2"/>
      <c r="X93" s="2"/>
      <c r="Y93" s="2"/>
      <c r="Z93" s="2"/>
      <c r="AB93" s="2"/>
      <c r="AC93" s="2"/>
      <c r="AF93" s="2"/>
      <c r="AH93" s="4"/>
      <c r="AI93" s="19"/>
      <c r="AK93" s="2"/>
      <c r="AL93" s="2"/>
      <c r="AM93" s="2"/>
      <c r="AO93" s="2"/>
      <c r="AP93" s="2"/>
      <c r="AQ93" s="2"/>
      <c r="AR93" s="2"/>
      <c r="AS93" s="2"/>
      <c r="AT93" s="7"/>
      <c r="AU93" s="7"/>
      <c r="AV93" s="7"/>
      <c r="AW93" s="8"/>
      <c r="AX93" s="8"/>
      <c r="AY93" s="8"/>
      <c r="AZ93" s="8"/>
      <c r="BA93" s="8"/>
      <c r="BB93" s="8"/>
      <c r="BD93" s="8"/>
      <c r="BF93" s="2">
        <v>970</v>
      </c>
      <c r="BH93" s="2"/>
    </row>
    <row r="94" spans="1:60" ht="18" x14ac:dyDescent="0.2">
      <c r="A94">
        <v>1</v>
      </c>
      <c r="B94">
        <v>2022</v>
      </c>
      <c r="C94">
        <v>4</v>
      </c>
      <c r="D94" s="1">
        <v>2</v>
      </c>
      <c r="E94" s="21"/>
      <c r="F94" s="2"/>
      <c r="I94" s="2" t="s">
        <v>61</v>
      </c>
      <c r="J94" s="2" t="s">
        <v>57</v>
      </c>
      <c r="Q94" s="2">
        <v>54</v>
      </c>
      <c r="V94" s="2"/>
      <c r="W94" s="2"/>
      <c r="X94" s="2"/>
      <c r="Y94" s="2"/>
      <c r="Z94" s="2">
        <v>1</v>
      </c>
      <c r="AB94" s="2"/>
      <c r="AC94" s="2"/>
      <c r="AF94" s="2"/>
      <c r="AH94" s="5"/>
      <c r="AI94" s="20"/>
      <c r="AK94" s="2"/>
      <c r="AL94" s="2"/>
      <c r="AM94" s="2"/>
      <c r="AO94" s="2"/>
      <c r="AP94" s="2"/>
      <c r="AQ94" s="2"/>
      <c r="AR94" s="2"/>
      <c r="AS94" s="2">
        <v>1</v>
      </c>
      <c r="AT94" s="7">
        <v>1</v>
      </c>
      <c r="AU94" s="7"/>
      <c r="AV94" s="7">
        <v>1</v>
      </c>
      <c r="AW94" s="8">
        <v>1</v>
      </c>
      <c r="AX94" s="8"/>
      <c r="AY94" s="8"/>
      <c r="AZ94" s="8"/>
      <c r="BA94" s="8"/>
      <c r="BB94" s="8"/>
      <c r="BD94" s="8"/>
      <c r="BF94" s="2">
        <v>969</v>
      </c>
      <c r="BH94" s="2"/>
    </row>
    <row r="95" spans="1:60" x14ac:dyDescent="0.2">
      <c r="A95">
        <v>1</v>
      </c>
      <c r="B95">
        <v>2022</v>
      </c>
      <c r="C95">
        <v>4</v>
      </c>
      <c r="D95" s="1">
        <v>3</v>
      </c>
      <c r="E95" s="2"/>
      <c r="F95" s="2"/>
      <c r="I95" s="2" t="s">
        <v>56</v>
      </c>
      <c r="J95" s="2" t="s">
        <v>57</v>
      </c>
      <c r="Q95" s="2">
        <v>54</v>
      </c>
      <c r="V95" s="2"/>
      <c r="W95" s="2"/>
      <c r="X95" s="2"/>
      <c r="Y95" s="2"/>
      <c r="Z95" s="2">
        <v>1</v>
      </c>
      <c r="AB95" s="2">
        <v>1</v>
      </c>
      <c r="AC95" s="2"/>
      <c r="AF95" s="2"/>
      <c r="AH95" s="5"/>
      <c r="AI95" s="20"/>
      <c r="AK95" s="2"/>
      <c r="AL95" s="2"/>
      <c r="AM95" s="2"/>
      <c r="AO95" s="2"/>
      <c r="AP95" s="2"/>
      <c r="AQ95" s="2"/>
      <c r="AR95" s="2"/>
      <c r="AS95" s="2"/>
      <c r="AT95" s="7">
        <v>1</v>
      </c>
      <c r="AU95" s="7"/>
      <c r="AV95" s="7">
        <v>1</v>
      </c>
      <c r="AW95" s="8"/>
      <c r="AX95" s="8"/>
      <c r="AY95" s="8"/>
      <c r="AZ95" s="8"/>
      <c r="BA95" s="8"/>
      <c r="BB95" s="8"/>
      <c r="BD95" s="8"/>
      <c r="BF95" s="2">
        <v>968</v>
      </c>
      <c r="BH95" s="2"/>
    </row>
    <row r="96" spans="1:60" x14ac:dyDescent="0.2">
      <c r="A96">
        <v>1</v>
      </c>
      <c r="B96">
        <v>2022</v>
      </c>
      <c r="C96">
        <v>4</v>
      </c>
      <c r="D96" s="1">
        <v>4</v>
      </c>
      <c r="E96" s="2"/>
      <c r="F96" s="2"/>
      <c r="I96" s="2" t="s">
        <v>61</v>
      </c>
      <c r="J96" s="2" t="s">
        <v>59</v>
      </c>
      <c r="Q96" s="2">
        <v>54</v>
      </c>
      <c r="V96" s="2"/>
      <c r="W96" s="2"/>
      <c r="X96" s="2"/>
      <c r="Y96" s="2"/>
      <c r="Z96" s="2">
        <v>1</v>
      </c>
      <c r="AB96" s="2"/>
      <c r="AC96" s="2"/>
      <c r="AF96" s="2"/>
      <c r="AH96" s="5"/>
      <c r="AI96" s="20"/>
      <c r="AK96" s="2"/>
      <c r="AL96" s="2"/>
      <c r="AM96" s="2"/>
      <c r="AO96" s="2"/>
      <c r="AP96" s="2"/>
      <c r="AQ96" s="2"/>
      <c r="AR96" s="2"/>
      <c r="AS96" s="2"/>
      <c r="AT96" s="7">
        <v>1</v>
      </c>
      <c r="AU96" s="7"/>
      <c r="AV96" s="7">
        <v>1</v>
      </c>
      <c r="AW96" s="8"/>
      <c r="AX96" s="8"/>
      <c r="AY96" s="8"/>
      <c r="AZ96" s="8"/>
      <c r="BA96" s="8"/>
      <c r="BB96" s="8"/>
      <c r="BD96" s="8">
        <v>1</v>
      </c>
      <c r="BF96" s="2">
        <v>972</v>
      </c>
      <c r="BH96" s="2"/>
    </row>
    <row r="97" spans="1:60" ht="18" x14ac:dyDescent="0.2">
      <c r="A97">
        <v>1</v>
      </c>
      <c r="B97">
        <v>2022</v>
      </c>
      <c r="C97">
        <v>4</v>
      </c>
      <c r="D97" s="1">
        <v>5</v>
      </c>
      <c r="E97" s="21"/>
      <c r="F97" s="2"/>
      <c r="I97" s="2" t="s">
        <v>56</v>
      </c>
      <c r="J97" s="2" t="s">
        <v>57</v>
      </c>
      <c r="Q97" s="2">
        <v>54</v>
      </c>
      <c r="V97" s="2"/>
      <c r="W97" s="2"/>
      <c r="X97" s="2"/>
      <c r="Y97" s="2"/>
      <c r="Z97" s="2">
        <v>1</v>
      </c>
      <c r="AB97" s="2"/>
      <c r="AC97" s="2"/>
      <c r="AF97" s="2"/>
      <c r="AH97" s="5"/>
      <c r="AI97" s="20"/>
      <c r="AK97" s="2"/>
      <c r="AL97" s="2"/>
      <c r="AM97" s="2"/>
      <c r="AO97" s="2">
        <v>1</v>
      </c>
      <c r="AP97" s="2"/>
      <c r="AQ97" s="2"/>
      <c r="AR97" s="2"/>
      <c r="AS97" s="2"/>
      <c r="AT97" s="7"/>
      <c r="AU97" s="7"/>
      <c r="AV97" s="7">
        <v>1</v>
      </c>
      <c r="AW97" s="8"/>
      <c r="AX97" s="8"/>
      <c r="AY97" s="8"/>
      <c r="AZ97" s="8"/>
      <c r="BA97" s="8"/>
      <c r="BB97" s="8"/>
      <c r="BD97" s="8"/>
      <c r="BF97" s="2">
        <v>970</v>
      </c>
      <c r="BH97" s="2"/>
    </row>
    <row r="98" spans="1:60" ht="18" x14ac:dyDescent="0.2">
      <c r="A98">
        <v>1</v>
      </c>
      <c r="B98">
        <v>2022</v>
      </c>
      <c r="C98">
        <v>4</v>
      </c>
      <c r="D98" s="1">
        <v>6</v>
      </c>
      <c r="E98" s="21"/>
      <c r="F98" s="2"/>
      <c r="I98" s="2" t="s">
        <v>60</v>
      </c>
      <c r="J98" s="2" t="s">
        <v>61</v>
      </c>
      <c r="Q98" s="2">
        <v>54</v>
      </c>
      <c r="V98" s="2">
        <v>1</v>
      </c>
      <c r="W98" s="2"/>
      <c r="X98" s="2"/>
      <c r="Y98" s="2"/>
      <c r="Z98" s="2"/>
      <c r="AB98" s="2"/>
      <c r="AC98" s="2"/>
      <c r="AF98" s="2"/>
      <c r="AH98" s="5"/>
      <c r="AI98" s="20"/>
      <c r="AK98" s="2"/>
      <c r="AL98" s="2">
        <v>1</v>
      </c>
      <c r="AM98" s="2"/>
      <c r="AO98" s="2"/>
      <c r="AP98" s="2"/>
      <c r="AQ98" s="2"/>
      <c r="AR98" s="2"/>
      <c r="AS98" s="2"/>
      <c r="AT98" s="7"/>
      <c r="AU98" s="7"/>
      <c r="AV98" s="7"/>
      <c r="AW98" s="8"/>
      <c r="AX98" s="8"/>
      <c r="AY98" s="8"/>
      <c r="AZ98" s="8"/>
      <c r="BA98" s="8"/>
      <c r="BB98" s="8"/>
      <c r="BD98" s="8"/>
      <c r="BF98" s="2">
        <v>970</v>
      </c>
      <c r="BH98" s="2"/>
    </row>
    <row r="99" spans="1:60" ht="18" x14ac:dyDescent="0.2">
      <c r="A99">
        <v>1</v>
      </c>
      <c r="B99">
        <v>2022</v>
      </c>
      <c r="C99">
        <v>4</v>
      </c>
      <c r="D99" s="1">
        <v>7</v>
      </c>
      <c r="E99" s="21"/>
      <c r="F99" s="2"/>
      <c r="I99" s="2" t="s">
        <v>61</v>
      </c>
      <c r="J99" s="2"/>
      <c r="Q99" s="2">
        <v>54</v>
      </c>
      <c r="V99" s="2"/>
      <c r="W99" s="2"/>
      <c r="X99" s="2"/>
      <c r="Y99" s="2"/>
      <c r="Z99" s="2"/>
      <c r="AB99" s="2"/>
      <c r="AC99" s="2"/>
      <c r="AF99" s="2"/>
      <c r="AH99" s="5"/>
      <c r="AI99" s="20"/>
      <c r="AK99" s="2"/>
      <c r="AL99" s="2"/>
      <c r="AM99" s="2"/>
      <c r="AO99" s="2"/>
      <c r="AP99" s="2"/>
      <c r="AQ99" s="2"/>
      <c r="AR99" s="2"/>
      <c r="AS99" s="2"/>
      <c r="AT99" s="7">
        <v>1</v>
      </c>
      <c r="AU99" s="7"/>
      <c r="AV99" s="7"/>
      <c r="AW99" s="8"/>
      <c r="AX99" s="8"/>
      <c r="AY99" s="8"/>
      <c r="AZ99" s="8"/>
      <c r="BA99" s="8"/>
      <c r="BB99" s="8"/>
      <c r="BD99" s="8"/>
      <c r="BF99" s="2">
        <v>970</v>
      </c>
      <c r="BH99" s="2"/>
    </row>
    <row r="100" spans="1:60" x14ac:dyDescent="0.2">
      <c r="A100">
        <v>1</v>
      </c>
      <c r="B100">
        <v>2022</v>
      </c>
      <c r="C100">
        <v>4</v>
      </c>
      <c r="D100" s="1">
        <v>8</v>
      </c>
      <c r="E100" s="2"/>
      <c r="F100" s="2"/>
      <c r="I100" s="2" t="s">
        <v>61</v>
      </c>
      <c r="J100" s="2" t="s">
        <v>60</v>
      </c>
      <c r="Q100" s="2">
        <v>54</v>
      </c>
      <c r="V100" s="2"/>
      <c r="W100" s="2"/>
      <c r="X100" s="2"/>
      <c r="Y100" s="2"/>
      <c r="Z100" s="2"/>
      <c r="AB100" s="2"/>
      <c r="AC100" s="2"/>
      <c r="AF100" s="2"/>
      <c r="AH100" s="5"/>
      <c r="AI100" s="6">
        <v>1</v>
      </c>
      <c r="AK100" s="2"/>
      <c r="AL100" s="2"/>
      <c r="AM100" s="2"/>
      <c r="AO100" s="2"/>
      <c r="AP100" s="2"/>
      <c r="AQ100" s="2"/>
      <c r="AR100" s="2"/>
      <c r="AS100" s="2">
        <v>1</v>
      </c>
      <c r="AT100" s="7">
        <v>1</v>
      </c>
      <c r="AU100" s="7">
        <v>1</v>
      </c>
      <c r="AV100" s="7"/>
      <c r="AW100" s="8"/>
      <c r="AX100" s="8"/>
      <c r="AY100" s="8"/>
      <c r="AZ100" s="8"/>
      <c r="BA100" s="8"/>
      <c r="BB100" s="8"/>
      <c r="BD100" s="8"/>
      <c r="BF100" s="2">
        <v>969</v>
      </c>
      <c r="BH100" s="2"/>
    </row>
    <row r="101" spans="1:60" ht="18" x14ac:dyDescent="0.2">
      <c r="A101">
        <v>1</v>
      </c>
      <c r="B101">
        <v>2022</v>
      </c>
      <c r="C101">
        <v>4</v>
      </c>
      <c r="D101" s="1">
        <v>9</v>
      </c>
      <c r="E101" s="21"/>
      <c r="F101" s="2"/>
      <c r="I101" s="2" t="s">
        <v>61</v>
      </c>
      <c r="J101" s="2"/>
      <c r="Q101" s="2">
        <v>55</v>
      </c>
      <c r="V101" s="2"/>
      <c r="W101" s="2"/>
      <c r="X101" s="2"/>
      <c r="Y101" s="2"/>
      <c r="Z101" s="2"/>
      <c r="AB101" s="2"/>
      <c r="AC101" s="2"/>
      <c r="AF101" s="2"/>
      <c r="AH101" s="5"/>
      <c r="AI101" s="20"/>
      <c r="AK101" s="2"/>
      <c r="AL101" s="2"/>
      <c r="AM101" s="2"/>
      <c r="AO101" s="2"/>
      <c r="AP101" s="2"/>
      <c r="AQ101" s="2"/>
      <c r="AR101" s="2"/>
      <c r="AS101" s="2">
        <v>1</v>
      </c>
      <c r="AT101" s="7">
        <v>1</v>
      </c>
      <c r="AU101" s="7"/>
      <c r="AV101" s="7"/>
      <c r="AW101" s="8"/>
      <c r="AX101" s="8"/>
      <c r="AY101" s="8"/>
      <c r="AZ101" s="8">
        <v>1</v>
      </c>
      <c r="BA101" s="8"/>
      <c r="BB101" s="8"/>
      <c r="BD101" s="8"/>
      <c r="BF101" s="2">
        <v>970</v>
      </c>
      <c r="BH101" s="2"/>
    </row>
    <row r="102" spans="1:60" x14ac:dyDescent="0.2">
      <c r="A102">
        <v>1</v>
      </c>
      <c r="B102">
        <v>2022</v>
      </c>
      <c r="C102">
        <v>4</v>
      </c>
      <c r="D102" s="1">
        <v>10</v>
      </c>
      <c r="E102" s="2"/>
      <c r="F102" s="2">
        <v>3</v>
      </c>
      <c r="I102" s="2" t="s">
        <v>59</v>
      </c>
      <c r="J102" s="2" t="s">
        <v>60</v>
      </c>
      <c r="Q102" s="2">
        <v>55</v>
      </c>
      <c r="V102" s="2"/>
      <c r="W102" s="2"/>
      <c r="X102" s="2"/>
      <c r="Y102" s="2"/>
      <c r="Z102" s="2"/>
      <c r="AB102" s="2"/>
      <c r="AC102" s="2"/>
      <c r="AF102" s="2"/>
      <c r="AH102" s="5"/>
      <c r="AI102" s="6">
        <v>1</v>
      </c>
      <c r="AK102" s="2"/>
      <c r="AL102" s="2"/>
      <c r="AM102" s="2">
        <v>1</v>
      </c>
      <c r="AO102" s="2"/>
      <c r="AP102" s="2">
        <v>1</v>
      </c>
      <c r="AQ102" s="2"/>
      <c r="AR102" s="2">
        <v>1</v>
      </c>
      <c r="AS102" s="2"/>
      <c r="AT102" s="7"/>
      <c r="AU102" s="7"/>
      <c r="AV102" s="7"/>
      <c r="AW102" s="8"/>
      <c r="AX102" s="8"/>
      <c r="AY102" s="8"/>
      <c r="AZ102" s="8">
        <v>1</v>
      </c>
      <c r="BA102" s="8"/>
      <c r="BB102" s="8"/>
      <c r="BD102" s="8"/>
      <c r="BF102" s="2">
        <v>971</v>
      </c>
      <c r="BH102" s="2"/>
    </row>
    <row r="103" spans="1:60" x14ac:dyDescent="0.2">
      <c r="A103">
        <v>1</v>
      </c>
      <c r="B103">
        <v>2022</v>
      </c>
      <c r="C103">
        <v>4</v>
      </c>
      <c r="D103" s="1">
        <v>11</v>
      </c>
      <c r="E103" s="2"/>
      <c r="F103" s="2">
        <v>4</v>
      </c>
      <c r="I103" s="2" t="s">
        <v>59</v>
      </c>
      <c r="J103" s="2"/>
      <c r="Q103" s="2">
        <v>56</v>
      </c>
      <c r="V103" s="2">
        <v>1</v>
      </c>
      <c r="W103" s="2"/>
      <c r="X103" s="2"/>
      <c r="Y103" s="2"/>
      <c r="Z103" s="2">
        <v>1</v>
      </c>
      <c r="AB103" s="2">
        <v>1</v>
      </c>
      <c r="AC103" s="2"/>
      <c r="AF103" s="2"/>
      <c r="AH103" s="5"/>
      <c r="AI103" s="20"/>
      <c r="AK103" s="2"/>
      <c r="AL103" s="2">
        <v>1</v>
      </c>
      <c r="AM103" s="2"/>
      <c r="AO103" s="2"/>
      <c r="AP103" s="2"/>
      <c r="AQ103" s="2"/>
      <c r="AR103" s="2"/>
      <c r="AS103" s="2">
        <v>1</v>
      </c>
      <c r="AT103" s="7"/>
      <c r="AU103" s="7"/>
      <c r="AV103" s="7">
        <v>1</v>
      </c>
      <c r="AW103" s="8">
        <v>1</v>
      </c>
      <c r="AX103" s="8"/>
      <c r="AY103" s="8"/>
      <c r="AZ103" s="8"/>
      <c r="BA103" s="8"/>
      <c r="BB103" s="8"/>
      <c r="BD103" s="8"/>
      <c r="BF103" s="15">
        <v>971</v>
      </c>
      <c r="BH103" s="15"/>
    </row>
    <row r="104" spans="1:60" x14ac:dyDescent="0.2">
      <c r="A104">
        <v>1</v>
      </c>
      <c r="B104">
        <v>2022</v>
      </c>
      <c r="C104">
        <v>4</v>
      </c>
      <c r="D104" s="1">
        <v>12</v>
      </c>
      <c r="E104" t="s">
        <v>78</v>
      </c>
      <c r="F104" s="2">
        <v>3</v>
      </c>
      <c r="I104" s="2" t="s">
        <v>57</v>
      </c>
      <c r="J104" s="2" t="s">
        <v>57</v>
      </c>
      <c r="Q104" s="2">
        <v>56</v>
      </c>
      <c r="V104" s="2"/>
      <c r="W104" s="2">
        <v>1</v>
      </c>
      <c r="X104" s="2"/>
      <c r="Y104" s="2"/>
      <c r="Z104" s="2"/>
      <c r="AB104" s="2"/>
      <c r="AC104" s="2"/>
      <c r="AF104" s="2"/>
      <c r="AH104" s="6">
        <v>1</v>
      </c>
      <c r="AI104" s="20"/>
      <c r="AK104" s="2"/>
      <c r="AL104" s="2">
        <v>1</v>
      </c>
      <c r="AM104" s="2"/>
      <c r="AO104" s="2"/>
      <c r="AP104" s="2">
        <v>1</v>
      </c>
      <c r="AQ104" s="2"/>
      <c r="AR104" s="2"/>
      <c r="AS104" s="2"/>
      <c r="AT104" s="7"/>
      <c r="AU104" s="7"/>
      <c r="AV104" s="7"/>
      <c r="AW104" s="8"/>
      <c r="AX104" s="8"/>
      <c r="AY104" s="8"/>
      <c r="AZ104" s="8">
        <v>1</v>
      </c>
      <c r="BA104" s="8"/>
      <c r="BB104" s="8"/>
      <c r="BD104" s="8"/>
      <c r="BF104" s="2">
        <v>971</v>
      </c>
      <c r="BH104" s="2"/>
    </row>
    <row r="105" spans="1:60" x14ac:dyDescent="0.2">
      <c r="A105">
        <v>1</v>
      </c>
      <c r="B105">
        <v>2022</v>
      </c>
      <c r="C105">
        <v>4</v>
      </c>
      <c r="D105" s="1">
        <v>13</v>
      </c>
      <c r="E105" t="s">
        <v>78</v>
      </c>
      <c r="F105" s="2">
        <v>2</v>
      </c>
      <c r="I105" s="2" t="s">
        <v>59</v>
      </c>
      <c r="J105" s="2" t="s">
        <v>60</v>
      </c>
      <c r="Q105" s="2">
        <v>55</v>
      </c>
      <c r="V105" s="2">
        <v>1</v>
      </c>
      <c r="W105" s="2"/>
      <c r="X105" s="2"/>
      <c r="Y105" s="2"/>
      <c r="Z105" s="2"/>
      <c r="AB105" s="2"/>
      <c r="AC105" s="2"/>
      <c r="AF105" s="2"/>
      <c r="AH105" s="5"/>
      <c r="AI105" s="6">
        <v>1</v>
      </c>
      <c r="AK105" s="2"/>
      <c r="AL105" s="2"/>
      <c r="AM105" s="2"/>
      <c r="AO105" s="2">
        <v>1</v>
      </c>
      <c r="AP105" s="2"/>
      <c r="AQ105" s="2"/>
      <c r="AR105" s="2"/>
      <c r="AS105" s="2"/>
      <c r="AT105" s="7"/>
      <c r="AU105" s="7"/>
      <c r="AV105" s="7"/>
      <c r="AW105" s="8"/>
      <c r="AX105" s="8"/>
      <c r="AY105" s="8"/>
      <c r="AZ105" s="8"/>
      <c r="BA105" s="8"/>
      <c r="BB105" s="8"/>
      <c r="BD105" s="8"/>
      <c r="BF105" s="2">
        <v>971</v>
      </c>
      <c r="BH105" s="2"/>
    </row>
    <row r="106" spans="1:60" x14ac:dyDescent="0.2">
      <c r="A106">
        <v>1</v>
      </c>
      <c r="B106">
        <v>2022</v>
      </c>
      <c r="C106">
        <v>4</v>
      </c>
      <c r="D106" s="1">
        <v>14</v>
      </c>
      <c r="E106" t="s">
        <v>78</v>
      </c>
      <c r="F106" s="2">
        <v>1</v>
      </c>
      <c r="I106" s="2" t="s">
        <v>61</v>
      </c>
      <c r="J106" s="2"/>
      <c r="Q106" s="2">
        <v>55</v>
      </c>
      <c r="V106" s="2"/>
      <c r="W106" s="2"/>
      <c r="X106" s="2"/>
      <c r="Y106" s="2"/>
      <c r="Z106" s="2"/>
      <c r="AB106" s="2">
        <v>1</v>
      </c>
      <c r="AC106" s="2">
        <v>1</v>
      </c>
      <c r="AF106" s="2"/>
      <c r="AH106" s="5"/>
      <c r="AI106" s="6">
        <v>1</v>
      </c>
      <c r="AK106" s="2"/>
      <c r="AL106" s="2"/>
      <c r="AM106" s="2">
        <v>1</v>
      </c>
      <c r="AO106" s="2"/>
      <c r="AP106" s="2"/>
      <c r="AQ106" s="2"/>
      <c r="AR106" s="2">
        <v>1</v>
      </c>
      <c r="AS106" s="2">
        <v>1</v>
      </c>
      <c r="AT106" s="7">
        <v>1</v>
      </c>
      <c r="AU106" s="7">
        <v>1</v>
      </c>
      <c r="AV106" s="7"/>
      <c r="AW106" s="8"/>
      <c r="AX106" s="8"/>
      <c r="AY106" s="8"/>
      <c r="AZ106" s="8"/>
      <c r="BA106" s="8"/>
      <c r="BB106" s="8"/>
      <c r="BD106" s="8"/>
      <c r="BF106" s="15">
        <v>972</v>
      </c>
      <c r="BH106" s="15"/>
    </row>
    <row r="107" spans="1:60" x14ac:dyDescent="0.2">
      <c r="A107">
        <v>1</v>
      </c>
      <c r="B107">
        <v>2022</v>
      </c>
      <c r="C107">
        <v>4</v>
      </c>
      <c r="D107" s="1">
        <v>15</v>
      </c>
      <c r="E107" s="22" t="s">
        <v>79</v>
      </c>
      <c r="F107" s="2">
        <v>1</v>
      </c>
      <c r="I107" s="2" t="s">
        <v>61</v>
      </c>
      <c r="J107" s="2" t="s">
        <v>60</v>
      </c>
      <c r="Q107" s="2">
        <v>55</v>
      </c>
      <c r="V107" s="2"/>
      <c r="W107" s="2"/>
      <c r="X107" s="2"/>
      <c r="Y107" s="2"/>
      <c r="Z107" s="2"/>
      <c r="AB107" s="2"/>
      <c r="AC107" s="2"/>
      <c r="AF107" s="2"/>
      <c r="AH107" s="5"/>
      <c r="AI107" s="6">
        <v>1</v>
      </c>
      <c r="AK107" s="2">
        <v>1</v>
      </c>
      <c r="AL107" s="2"/>
      <c r="AM107" s="2"/>
      <c r="AO107" s="2"/>
      <c r="AP107" s="2"/>
      <c r="AQ107" s="2"/>
      <c r="AR107" s="2">
        <v>1</v>
      </c>
      <c r="AS107" s="2"/>
      <c r="AT107" s="7">
        <v>1</v>
      </c>
      <c r="AU107" s="7"/>
      <c r="AV107" s="7"/>
      <c r="AW107" s="8"/>
      <c r="AX107" s="8"/>
      <c r="AY107" s="8"/>
      <c r="AZ107" s="8"/>
      <c r="BA107" s="8"/>
      <c r="BB107" s="8"/>
      <c r="BD107" s="8"/>
      <c r="BF107" s="2">
        <v>972</v>
      </c>
      <c r="BH107" s="2">
        <v>16184</v>
      </c>
    </row>
    <row r="108" spans="1:60" x14ac:dyDescent="0.2">
      <c r="A108">
        <v>1</v>
      </c>
      <c r="B108">
        <v>2022</v>
      </c>
      <c r="C108">
        <v>4</v>
      </c>
      <c r="D108" s="1">
        <v>16</v>
      </c>
      <c r="E108" s="22" t="s">
        <v>79</v>
      </c>
      <c r="F108" s="2">
        <v>1</v>
      </c>
      <c r="I108" s="2" t="s">
        <v>61</v>
      </c>
      <c r="J108" s="2"/>
      <c r="Q108" s="2">
        <v>55</v>
      </c>
      <c r="V108" s="2"/>
      <c r="W108" s="2"/>
      <c r="X108" s="2"/>
      <c r="Y108" s="2"/>
      <c r="Z108" s="2">
        <v>1</v>
      </c>
      <c r="AB108" s="2">
        <v>1</v>
      </c>
      <c r="AC108" s="2"/>
      <c r="AF108" s="2"/>
      <c r="AH108" s="5"/>
      <c r="AI108" s="20"/>
      <c r="AK108" s="2"/>
      <c r="AL108" s="2"/>
      <c r="AM108" s="2"/>
      <c r="AO108" s="2"/>
      <c r="AP108" s="2"/>
      <c r="AQ108" s="2"/>
      <c r="AR108" s="2"/>
      <c r="AS108" s="2">
        <v>1</v>
      </c>
      <c r="AT108" s="7">
        <v>1</v>
      </c>
      <c r="AU108" s="7">
        <v>1</v>
      </c>
      <c r="AV108" s="7">
        <v>1</v>
      </c>
      <c r="AW108" s="8">
        <v>1</v>
      </c>
      <c r="AX108" s="8"/>
      <c r="AY108" s="8"/>
      <c r="AZ108" s="8"/>
      <c r="BA108" s="8"/>
      <c r="BB108" s="8"/>
      <c r="BD108" s="8"/>
      <c r="BF108" s="2">
        <v>972</v>
      </c>
      <c r="BH108" s="2"/>
    </row>
    <row r="109" spans="1:60" x14ac:dyDescent="0.2">
      <c r="A109">
        <v>1</v>
      </c>
      <c r="B109">
        <v>2022</v>
      </c>
      <c r="C109">
        <v>4</v>
      </c>
      <c r="D109" s="1">
        <v>17</v>
      </c>
      <c r="E109" s="22" t="s">
        <v>79</v>
      </c>
      <c r="F109" s="2">
        <v>2</v>
      </c>
      <c r="I109" s="2" t="s">
        <v>61</v>
      </c>
      <c r="J109" s="2"/>
      <c r="Q109" s="2">
        <v>55</v>
      </c>
      <c r="V109" s="2"/>
      <c r="W109" s="2"/>
      <c r="X109" s="2"/>
      <c r="Y109" s="2"/>
      <c r="Z109" s="2"/>
      <c r="AB109" s="2">
        <v>1</v>
      </c>
      <c r="AC109" s="2"/>
      <c r="AF109" s="2"/>
      <c r="AH109" s="5"/>
      <c r="AI109" s="6">
        <v>1</v>
      </c>
      <c r="AK109" s="2"/>
      <c r="AL109" s="2"/>
      <c r="AM109" s="2"/>
      <c r="AO109" s="2"/>
      <c r="AP109" s="2"/>
      <c r="AQ109" s="2">
        <v>1</v>
      </c>
      <c r="AR109" s="2"/>
      <c r="AS109" s="2"/>
      <c r="AT109" s="7">
        <v>1</v>
      </c>
      <c r="AU109" s="7">
        <v>1</v>
      </c>
      <c r="AV109" s="7"/>
      <c r="AW109" s="8"/>
      <c r="AX109" s="8"/>
      <c r="AY109" s="8">
        <v>1</v>
      </c>
      <c r="AZ109" s="8">
        <v>1</v>
      </c>
      <c r="BA109" s="8"/>
      <c r="BB109" s="8">
        <v>1</v>
      </c>
      <c r="BD109" s="8">
        <v>1</v>
      </c>
      <c r="BF109" s="15">
        <v>972</v>
      </c>
      <c r="BH109" s="15">
        <v>16225</v>
      </c>
    </row>
    <row r="110" spans="1:60" x14ac:dyDescent="0.2">
      <c r="A110">
        <v>1</v>
      </c>
      <c r="B110">
        <v>2022</v>
      </c>
      <c r="C110">
        <v>4</v>
      </c>
      <c r="D110" s="1">
        <v>18</v>
      </c>
      <c r="E110" s="22" t="s">
        <v>79</v>
      </c>
      <c r="F110" s="2">
        <v>5</v>
      </c>
      <c r="I110" s="2"/>
      <c r="J110" s="2"/>
      <c r="Q110" s="2">
        <v>55</v>
      </c>
      <c r="V110" s="2"/>
      <c r="W110" s="2"/>
      <c r="X110" s="2"/>
      <c r="Y110" s="2"/>
      <c r="Z110" s="2"/>
      <c r="AB110" s="2"/>
      <c r="AC110" s="2"/>
      <c r="AF110" s="2"/>
      <c r="AH110" s="5"/>
      <c r="AI110" s="6">
        <v>1</v>
      </c>
      <c r="AK110" s="2"/>
      <c r="AL110" s="2"/>
      <c r="AM110" s="2"/>
      <c r="AO110" s="2"/>
      <c r="AP110" s="2"/>
      <c r="AQ110" s="2"/>
      <c r="AR110" s="2"/>
      <c r="AS110" s="2"/>
      <c r="AT110" s="7"/>
      <c r="AU110" s="7"/>
      <c r="AV110" s="7"/>
      <c r="AW110" s="8"/>
      <c r="AX110" s="8">
        <v>1</v>
      </c>
      <c r="AY110" s="8"/>
      <c r="AZ110" s="8"/>
      <c r="BA110" s="8"/>
      <c r="BB110" s="8"/>
      <c r="BD110" s="8"/>
      <c r="BF110" s="2">
        <v>972</v>
      </c>
      <c r="BH110" s="2">
        <v>16226</v>
      </c>
    </row>
    <row r="111" spans="1:60" x14ac:dyDescent="0.2">
      <c r="A111">
        <v>1</v>
      </c>
      <c r="B111">
        <v>2022</v>
      </c>
      <c r="C111">
        <v>4</v>
      </c>
      <c r="D111" s="1">
        <v>19</v>
      </c>
      <c r="E111" s="22" t="s">
        <v>79</v>
      </c>
      <c r="F111" s="2">
        <v>6</v>
      </c>
      <c r="I111" s="2"/>
      <c r="J111" s="2"/>
      <c r="Q111" s="2">
        <v>55</v>
      </c>
      <c r="V111" s="2"/>
      <c r="W111" s="2"/>
      <c r="X111" s="2"/>
      <c r="Y111" s="2"/>
      <c r="Z111" s="2"/>
      <c r="AB111" s="2"/>
      <c r="AC111" s="2"/>
      <c r="AF111" s="2"/>
      <c r="AH111" s="5"/>
      <c r="AI111" s="20"/>
      <c r="AK111" s="2"/>
      <c r="AL111" s="2"/>
      <c r="AM111" s="2">
        <v>1</v>
      </c>
      <c r="AO111" s="2"/>
      <c r="AP111" s="2"/>
      <c r="AQ111" s="2">
        <v>1</v>
      </c>
      <c r="AR111" s="2"/>
      <c r="AS111" s="2"/>
      <c r="AT111" s="7"/>
      <c r="AU111" s="7"/>
      <c r="AV111" s="7"/>
      <c r="AW111" s="8"/>
      <c r="AX111" s="8"/>
      <c r="AY111" s="8"/>
      <c r="AZ111" s="8"/>
      <c r="BA111" s="8"/>
      <c r="BB111" s="8"/>
      <c r="BD111" s="8"/>
      <c r="BF111" s="2">
        <v>971</v>
      </c>
      <c r="BH111" s="2"/>
    </row>
    <row r="112" spans="1:60" x14ac:dyDescent="0.2">
      <c r="A112">
        <v>1</v>
      </c>
      <c r="B112">
        <v>2022</v>
      </c>
      <c r="C112">
        <v>4</v>
      </c>
      <c r="D112" s="1">
        <v>20</v>
      </c>
      <c r="E112" s="22" t="s">
        <v>79</v>
      </c>
      <c r="F112" s="2">
        <v>7</v>
      </c>
      <c r="I112" s="2" t="s">
        <v>59</v>
      </c>
      <c r="J112" s="2" t="s">
        <v>57</v>
      </c>
      <c r="Q112" s="2">
        <v>56</v>
      </c>
      <c r="V112" s="2"/>
      <c r="W112" s="2"/>
      <c r="X112" s="2"/>
      <c r="Y112" s="2"/>
      <c r="Z112" s="2"/>
      <c r="AB112" s="2"/>
      <c r="AC112" s="2"/>
      <c r="AF112" s="2"/>
      <c r="AH112" s="5"/>
      <c r="AI112" s="6">
        <v>1</v>
      </c>
      <c r="AK112" s="2"/>
      <c r="AL112" s="2"/>
      <c r="AM112" s="2"/>
      <c r="AO112" s="2"/>
      <c r="AP112" s="2"/>
      <c r="AQ112" s="2"/>
      <c r="AR112" s="2"/>
      <c r="AS112" s="2"/>
      <c r="AT112" s="7">
        <v>1</v>
      </c>
      <c r="AU112" s="7">
        <v>1</v>
      </c>
      <c r="AV112" s="7"/>
      <c r="AW112" s="8">
        <v>1</v>
      </c>
      <c r="AX112" s="8"/>
      <c r="AY112" s="8">
        <v>1</v>
      </c>
      <c r="AZ112" s="8"/>
      <c r="BA112" s="8">
        <v>1</v>
      </c>
      <c r="BB112" s="8"/>
      <c r="BD112" s="8"/>
      <c r="BF112" s="2">
        <v>971</v>
      </c>
      <c r="BH112" s="2"/>
    </row>
    <row r="113" spans="1:68" x14ac:dyDescent="0.2">
      <c r="A113">
        <v>1</v>
      </c>
      <c r="B113">
        <v>2022</v>
      </c>
      <c r="C113">
        <v>4</v>
      </c>
      <c r="D113" s="1">
        <v>21</v>
      </c>
      <c r="E113" s="2" t="s">
        <v>78</v>
      </c>
      <c r="F113" s="2">
        <v>3</v>
      </c>
      <c r="I113" s="2" t="s">
        <v>61</v>
      </c>
      <c r="J113" s="2" t="s">
        <v>57</v>
      </c>
      <c r="Q113" s="2">
        <v>55</v>
      </c>
      <c r="V113" s="2">
        <v>1</v>
      </c>
      <c r="W113" s="2"/>
      <c r="X113" s="2"/>
      <c r="Y113" s="2"/>
      <c r="Z113" s="2"/>
      <c r="AB113" s="2">
        <v>1</v>
      </c>
      <c r="AC113" s="2"/>
      <c r="AF113" s="2"/>
      <c r="AH113" s="5"/>
      <c r="AI113" s="6">
        <v>1</v>
      </c>
      <c r="AK113" s="2"/>
      <c r="AL113" s="2"/>
      <c r="AM113" s="2"/>
      <c r="AO113" s="2">
        <v>1</v>
      </c>
      <c r="AP113" s="2"/>
      <c r="AQ113" s="2"/>
      <c r="AR113" s="2"/>
      <c r="AS113" s="2">
        <v>1</v>
      </c>
      <c r="AT113" s="7">
        <v>1</v>
      </c>
      <c r="AU113" s="7"/>
      <c r="AV113" s="7"/>
      <c r="AW113" s="8"/>
      <c r="AX113" s="8"/>
      <c r="AY113" s="8"/>
      <c r="AZ113" s="8"/>
      <c r="BA113" s="8">
        <v>1</v>
      </c>
      <c r="BB113" s="8"/>
      <c r="BD113" s="8"/>
      <c r="BF113" s="2">
        <v>971</v>
      </c>
      <c r="BH113" s="2"/>
    </row>
    <row r="114" spans="1:68" x14ac:dyDescent="0.2">
      <c r="A114">
        <v>1</v>
      </c>
      <c r="B114">
        <v>2022</v>
      </c>
      <c r="C114">
        <v>4</v>
      </c>
      <c r="D114" s="1">
        <v>22</v>
      </c>
      <c r="E114" s="2" t="s">
        <v>82</v>
      </c>
      <c r="F114" s="2">
        <v>4</v>
      </c>
      <c r="I114" s="2" t="s">
        <v>60</v>
      </c>
      <c r="J114" s="2" t="s">
        <v>57</v>
      </c>
      <c r="Q114" s="2">
        <v>55</v>
      </c>
      <c r="V114" s="2">
        <v>1</v>
      </c>
      <c r="W114" s="2">
        <v>1</v>
      </c>
      <c r="X114" s="2">
        <v>1</v>
      </c>
      <c r="Y114" s="2">
        <v>1</v>
      </c>
      <c r="Z114" s="2"/>
      <c r="AB114" s="2">
        <v>1</v>
      </c>
      <c r="AC114" s="2"/>
      <c r="AF114" s="2"/>
      <c r="AH114" s="3"/>
      <c r="AI114" s="5"/>
      <c r="AK114" s="2"/>
      <c r="AL114" s="2"/>
      <c r="AM114" s="2">
        <v>1</v>
      </c>
      <c r="AO114" s="2">
        <v>1</v>
      </c>
      <c r="AP114" s="2"/>
      <c r="AQ114" s="2">
        <v>1</v>
      </c>
      <c r="AR114" s="2">
        <v>1</v>
      </c>
      <c r="AS114" s="2"/>
      <c r="AT114" s="7">
        <v>1</v>
      </c>
      <c r="AU114" s="7"/>
      <c r="AV114" s="7"/>
      <c r="AW114" s="8"/>
      <c r="AX114" s="8"/>
      <c r="AY114" s="8">
        <v>1</v>
      </c>
      <c r="AZ114" s="8"/>
      <c r="BA114" s="8">
        <v>1</v>
      </c>
      <c r="BB114" s="8"/>
      <c r="BD114" s="8"/>
      <c r="BF114" s="2">
        <v>971</v>
      </c>
      <c r="BH114" s="2"/>
    </row>
    <row r="115" spans="1:68" x14ac:dyDescent="0.2">
      <c r="A115">
        <v>1</v>
      </c>
      <c r="B115">
        <v>2022</v>
      </c>
      <c r="C115">
        <v>4</v>
      </c>
      <c r="D115" s="1">
        <v>23</v>
      </c>
      <c r="E115" s="2" t="s">
        <v>78</v>
      </c>
      <c r="F115" s="15">
        <v>4</v>
      </c>
      <c r="I115" s="2" t="s">
        <v>60</v>
      </c>
      <c r="J115" s="2"/>
      <c r="Q115" s="2">
        <v>56</v>
      </c>
      <c r="V115" s="2">
        <v>1</v>
      </c>
      <c r="W115" s="2"/>
      <c r="X115" s="2">
        <v>1</v>
      </c>
      <c r="Y115" s="2">
        <v>1</v>
      </c>
      <c r="Z115" s="2"/>
      <c r="AB115" s="2">
        <v>1</v>
      </c>
      <c r="AC115" s="2"/>
      <c r="AF115" s="2"/>
      <c r="AH115" s="4"/>
      <c r="AI115" s="6">
        <v>1</v>
      </c>
      <c r="AK115" s="2">
        <v>1</v>
      </c>
      <c r="AL115" s="2">
        <v>1</v>
      </c>
      <c r="AM115" s="2"/>
      <c r="AO115" s="2"/>
      <c r="AP115" s="2"/>
      <c r="AQ115" s="2"/>
      <c r="AR115" s="2">
        <v>1</v>
      </c>
      <c r="AS115" s="2"/>
      <c r="AT115" s="7"/>
      <c r="AU115" s="7"/>
      <c r="AV115" s="7"/>
      <c r="AW115" s="8"/>
      <c r="AX115" s="8"/>
      <c r="AY115" s="8"/>
      <c r="AZ115" s="8">
        <v>1</v>
      </c>
      <c r="BA115" s="8">
        <v>1</v>
      </c>
      <c r="BB115" s="8">
        <v>1</v>
      </c>
      <c r="BD115" s="8">
        <v>1</v>
      </c>
      <c r="BF115" s="2">
        <v>971</v>
      </c>
      <c r="BH115" s="2"/>
    </row>
    <row r="116" spans="1:68" x14ac:dyDescent="0.2">
      <c r="A116">
        <v>1</v>
      </c>
      <c r="B116">
        <v>2022</v>
      </c>
      <c r="C116">
        <v>4</v>
      </c>
      <c r="D116" s="1">
        <v>24</v>
      </c>
      <c r="E116" s="2"/>
      <c r="F116" s="2">
        <v>4</v>
      </c>
      <c r="I116" s="2"/>
      <c r="J116" s="2"/>
      <c r="Q116" s="2">
        <v>57</v>
      </c>
      <c r="V116" s="2"/>
      <c r="W116" s="2"/>
      <c r="X116" s="2"/>
      <c r="Y116" s="2"/>
      <c r="Z116" s="2"/>
      <c r="AB116" s="2">
        <v>1</v>
      </c>
      <c r="AC116" s="2"/>
      <c r="AF116" s="2"/>
      <c r="AH116" s="5"/>
      <c r="AI116" s="20"/>
      <c r="AK116" s="2"/>
      <c r="AL116" s="2">
        <v>1</v>
      </c>
      <c r="AM116" s="2"/>
      <c r="AO116" s="2"/>
      <c r="AP116" s="2"/>
      <c r="AQ116" s="2"/>
      <c r="AR116" s="2"/>
      <c r="AS116" s="2"/>
      <c r="AT116" s="7"/>
      <c r="AU116" s="7"/>
      <c r="AV116" s="7"/>
      <c r="AW116" s="8"/>
      <c r="AX116" s="8"/>
      <c r="AY116" s="8"/>
      <c r="AZ116" s="8"/>
      <c r="BA116" s="8"/>
      <c r="BB116" s="8"/>
      <c r="BD116" s="8"/>
      <c r="BF116" s="2">
        <v>971</v>
      </c>
      <c r="BH116" s="2"/>
    </row>
    <row r="117" spans="1:68" x14ac:dyDescent="0.2">
      <c r="A117">
        <v>1</v>
      </c>
      <c r="B117">
        <v>2022</v>
      </c>
      <c r="C117">
        <v>4</v>
      </c>
      <c r="D117" s="1">
        <v>25</v>
      </c>
      <c r="E117" s="22"/>
      <c r="F117" s="2">
        <v>5</v>
      </c>
      <c r="I117" s="2"/>
      <c r="J117" s="2"/>
      <c r="Q117" s="2">
        <v>57</v>
      </c>
      <c r="V117" s="2"/>
      <c r="W117" s="2"/>
      <c r="X117" s="2"/>
      <c r="Y117" s="2"/>
      <c r="Z117" s="2">
        <v>1</v>
      </c>
      <c r="AB117" s="2">
        <v>1</v>
      </c>
      <c r="AC117" s="2"/>
      <c r="AF117" s="2"/>
      <c r="AH117" s="5"/>
      <c r="AI117" s="20"/>
      <c r="AK117" s="2"/>
      <c r="AL117" s="2"/>
      <c r="AM117" s="2"/>
      <c r="AO117" s="2"/>
      <c r="AP117" s="2"/>
      <c r="AQ117" s="2"/>
      <c r="AR117" s="2"/>
      <c r="AS117" s="2"/>
      <c r="AT117" s="7"/>
      <c r="AU117" s="7"/>
      <c r="AV117" s="7">
        <v>1</v>
      </c>
      <c r="AW117" s="8"/>
      <c r="AX117" s="8"/>
      <c r="AY117" s="8"/>
      <c r="AZ117" s="8"/>
      <c r="BA117" s="8"/>
      <c r="BB117" s="8"/>
      <c r="BD117" s="8"/>
      <c r="BF117" s="2">
        <v>973</v>
      </c>
      <c r="BH117" s="2"/>
    </row>
    <row r="118" spans="1:68" x14ac:dyDescent="0.2">
      <c r="A118">
        <v>1</v>
      </c>
      <c r="B118">
        <v>2022</v>
      </c>
      <c r="C118">
        <v>4</v>
      </c>
      <c r="D118" s="1">
        <v>26</v>
      </c>
      <c r="E118" s="2"/>
      <c r="F118" s="2">
        <v>6</v>
      </c>
      <c r="I118" s="2"/>
      <c r="J118" s="2"/>
      <c r="Q118" s="2">
        <v>56</v>
      </c>
      <c r="V118" s="2">
        <v>1</v>
      </c>
      <c r="W118" s="2">
        <v>1</v>
      </c>
      <c r="X118" s="2">
        <v>1</v>
      </c>
      <c r="Y118" s="2"/>
      <c r="Z118" s="2"/>
      <c r="AB118" s="2"/>
      <c r="AC118" s="2"/>
      <c r="AF118" s="2"/>
      <c r="AH118" s="5"/>
      <c r="AI118" s="6">
        <v>1</v>
      </c>
      <c r="AK118" s="2"/>
      <c r="AL118" s="2"/>
      <c r="AM118" s="2">
        <v>1</v>
      </c>
      <c r="AO118" s="2"/>
      <c r="AP118" s="2"/>
      <c r="AQ118" s="2"/>
      <c r="AR118" s="2">
        <v>1</v>
      </c>
      <c r="AS118" s="2"/>
      <c r="AT118" s="7"/>
      <c r="AU118" s="7"/>
      <c r="AV118" s="7"/>
      <c r="AW118" s="8"/>
      <c r="AX118" s="8"/>
      <c r="AY118" s="8"/>
      <c r="AZ118" s="8"/>
      <c r="BA118" s="8"/>
      <c r="BB118" s="8"/>
      <c r="BD118" s="8"/>
      <c r="BF118" s="2">
        <v>973</v>
      </c>
      <c r="BH118" s="2"/>
    </row>
    <row r="119" spans="1:68" ht="18" x14ac:dyDescent="0.2">
      <c r="A119">
        <v>1</v>
      </c>
      <c r="B119">
        <v>2022</v>
      </c>
      <c r="C119">
        <v>4</v>
      </c>
      <c r="D119" s="1">
        <v>27</v>
      </c>
      <c r="E119" s="21"/>
      <c r="F119" s="2">
        <v>8</v>
      </c>
      <c r="I119" s="2"/>
      <c r="J119" s="2"/>
      <c r="Q119" s="2">
        <v>55</v>
      </c>
      <c r="V119" s="2">
        <v>1</v>
      </c>
      <c r="W119" s="2">
        <v>1</v>
      </c>
      <c r="X119" s="2">
        <v>1</v>
      </c>
      <c r="Y119" s="2"/>
      <c r="Z119" s="2">
        <v>1</v>
      </c>
      <c r="AB119" s="2"/>
      <c r="AC119" s="2"/>
      <c r="AF119" s="2"/>
      <c r="AH119" s="5"/>
      <c r="AI119" s="20"/>
      <c r="AK119" s="2"/>
      <c r="AL119" s="2"/>
      <c r="AM119" s="2"/>
      <c r="AO119" s="2"/>
      <c r="AP119" s="2"/>
      <c r="AQ119" s="2"/>
      <c r="AR119" s="2"/>
      <c r="AS119" s="2"/>
      <c r="AT119" s="7"/>
      <c r="AU119" s="7"/>
      <c r="AV119" s="7"/>
      <c r="AW119" s="8"/>
      <c r="AX119" s="8"/>
      <c r="AY119" s="8"/>
      <c r="AZ119" s="8"/>
      <c r="BA119" s="8"/>
      <c r="BB119" s="8"/>
      <c r="BD119" s="8"/>
      <c r="BF119" s="2">
        <v>973</v>
      </c>
      <c r="BH119" s="2"/>
    </row>
    <row r="120" spans="1:68" x14ac:dyDescent="0.2">
      <c r="A120">
        <v>1</v>
      </c>
      <c r="B120">
        <v>2022</v>
      </c>
      <c r="C120">
        <v>4</v>
      </c>
      <c r="D120" s="1">
        <v>28</v>
      </c>
      <c r="E120" s="2"/>
      <c r="F120" s="2">
        <v>6</v>
      </c>
      <c r="I120" s="2" t="s">
        <v>61</v>
      </c>
      <c r="J120" s="2" t="s">
        <v>60</v>
      </c>
      <c r="Q120" s="2">
        <v>55</v>
      </c>
      <c r="V120" s="2"/>
      <c r="W120" s="2"/>
      <c r="X120" s="2"/>
      <c r="Y120" s="2"/>
      <c r="Z120" s="2"/>
      <c r="AB120" s="2"/>
      <c r="AC120" s="2"/>
      <c r="AF120" s="2"/>
      <c r="AH120" s="5"/>
      <c r="AI120" s="20"/>
      <c r="AK120" s="2"/>
      <c r="AL120" s="2"/>
      <c r="AM120" s="2"/>
      <c r="AO120" s="2">
        <v>1</v>
      </c>
      <c r="AP120" s="2"/>
      <c r="AQ120" s="2"/>
      <c r="AR120" s="2"/>
      <c r="AS120" s="2"/>
      <c r="AT120" s="7"/>
      <c r="AU120" s="7"/>
      <c r="AV120" s="7"/>
      <c r="AW120" s="8"/>
      <c r="AX120" s="8"/>
      <c r="AY120" s="8"/>
      <c r="AZ120" s="8"/>
      <c r="BA120" s="8"/>
      <c r="BB120" s="8"/>
      <c r="BD120" s="8"/>
      <c r="BF120" s="2">
        <v>973</v>
      </c>
      <c r="BH120" s="2"/>
    </row>
    <row r="121" spans="1:68" x14ac:dyDescent="0.2">
      <c r="A121">
        <v>1</v>
      </c>
      <c r="B121">
        <v>2022</v>
      </c>
      <c r="C121">
        <v>4</v>
      </c>
      <c r="D121" s="1">
        <v>29</v>
      </c>
      <c r="E121" s="2"/>
      <c r="F121" s="2">
        <v>6</v>
      </c>
      <c r="I121" s="2"/>
      <c r="J121" s="2"/>
      <c r="Q121" s="2">
        <v>55</v>
      </c>
      <c r="V121" s="2">
        <v>1</v>
      </c>
      <c r="W121" s="2"/>
      <c r="X121" s="2">
        <v>1</v>
      </c>
      <c r="Y121" s="2"/>
      <c r="Z121" s="2">
        <v>1</v>
      </c>
      <c r="AB121" s="2">
        <v>1</v>
      </c>
      <c r="AC121" s="2"/>
      <c r="AF121" s="2"/>
      <c r="AH121" s="5"/>
      <c r="AI121" s="20"/>
      <c r="AK121" s="2"/>
      <c r="AL121" s="2"/>
      <c r="AM121" s="2"/>
      <c r="AO121" s="2"/>
      <c r="AP121" s="2"/>
      <c r="AQ121" s="2"/>
      <c r="AR121" s="2"/>
      <c r="AS121" s="2"/>
      <c r="AT121" s="7"/>
      <c r="AU121" s="7"/>
      <c r="AV121" s="7"/>
      <c r="AW121" s="8"/>
      <c r="AX121" s="8"/>
      <c r="AY121" s="8"/>
      <c r="AZ121" s="8"/>
      <c r="BA121" s="8"/>
      <c r="BB121" s="8"/>
      <c r="BD121" s="8"/>
      <c r="BF121" s="2">
        <v>973</v>
      </c>
      <c r="BH121" s="2"/>
    </row>
    <row r="122" spans="1:68" x14ac:dyDescent="0.2">
      <c r="A122">
        <v>1</v>
      </c>
      <c r="B122">
        <v>2022</v>
      </c>
      <c r="C122">
        <v>4</v>
      </c>
      <c r="D122" s="1">
        <v>30</v>
      </c>
      <c r="E122" t="s">
        <v>78</v>
      </c>
      <c r="F122" s="2">
        <v>7</v>
      </c>
      <c r="I122" s="2"/>
      <c r="J122" s="2"/>
      <c r="Q122" s="2">
        <v>54</v>
      </c>
      <c r="V122" s="2"/>
      <c r="W122" s="2"/>
      <c r="X122" s="2"/>
      <c r="Y122" s="2"/>
      <c r="Z122" s="2">
        <v>1</v>
      </c>
      <c r="AB122" s="2">
        <v>1</v>
      </c>
      <c r="AC122" s="2"/>
      <c r="AF122" s="2"/>
      <c r="AH122" s="5"/>
      <c r="AI122" s="20"/>
      <c r="AK122" s="2"/>
      <c r="AL122" s="2"/>
      <c r="AM122" s="2">
        <v>1</v>
      </c>
      <c r="AO122" s="2"/>
      <c r="AP122" s="2"/>
      <c r="AQ122" s="2"/>
      <c r="AR122" s="2"/>
      <c r="AS122" s="2">
        <v>1</v>
      </c>
      <c r="AT122" s="7">
        <v>1</v>
      </c>
      <c r="AU122" s="7"/>
      <c r="AV122" s="7">
        <v>1</v>
      </c>
      <c r="AW122" s="8"/>
      <c r="AX122" s="8">
        <v>1</v>
      </c>
      <c r="AY122" s="8"/>
      <c r="AZ122" s="8"/>
      <c r="BA122" s="8"/>
      <c r="BB122" s="8"/>
      <c r="BD122" s="8"/>
      <c r="BF122" s="2">
        <v>973</v>
      </c>
      <c r="BH122" s="2"/>
    </row>
    <row r="123" spans="1:68" x14ac:dyDescent="0.2">
      <c r="A123">
        <v>1</v>
      </c>
      <c r="B123">
        <v>2022</v>
      </c>
      <c r="C123">
        <v>5</v>
      </c>
      <c r="D123" s="1">
        <v>1</v>
      </c>
      <c r="E123" s="2" t="s">
        <v>78</v>
      </c>
      <c r="F123" s="2">
        <v>7</v>
      </c>
      <c r="I123" s="2" t="s">
        <v>61</v>
      </c>
      <c r="J123" s="2" t="s">
        <v>58</v>
      </c>
      <c r="K123" s="24">
        <v>2</v>
      </c>
      <c r="L123" s="24">
        <v>8</v>
      </c>
      <c r="N123" s="2">
        <v>4</v>
      </c>
      <c r="Q123" s="2">
        <v>55</v>
      </c>
      <c r="V123" s="2">
        <v>1</v>
      </c>
      <c r="W123" s="2"/>
      <c r="X123" s="2"/>
      <c r="Y123" s="2"/>
      <c r="Z123" s="2"/>
      <c r="AB123" s="2">
        <v>1</v>
      </c>
      <c r="AC123" s="2">
        <v>1</v>
      </c>
      <c r="AF123" s="2"/>
      <c r="AH123" s="2"/>
      <c r="AI123" s="2"/>
      <c r="AK123" s="2">
        <v>1</v>
      </c>
      <c r="AL123" s="2"/>
      <c r="AM123" s="2"/>
      <c r="AO123" s="2"/>
      <c r="AP123" s="2"/>
      <c r="AQ123" s="2"/>
      <c r="AR123" s="2">
        <v>1</v>
      </c>
      <c r="AS123" s="2">
        <v>1</v>
      </c>
      <c r="AT123" s="7">
        <v>1</v>
      </c>
      <c r="AU123" s="7">
        <v>1</v>
      </c>
      <c r="AV123" s="7"/>
      <c r="AW123" s="8"/>
      <c r="AX123" s="8">
        <v>1</v>
      </c>
      <c r="AY123" s="8"/>
      <c r="AZ123" s="8">
        <v>1</v>
      </c>
      <c r="BA123" s="8"/>
      <c r="BB123" s="8">
        <v>1</v>
      </c>
      <c r="BD123" s="8"/>
      <c r="BF123" s="2">
        <v>973</v>
      </c>
      <c r="BH123" s="2">
        <v>16737</v>
      </c>
      <c r="BP123" s="2"/>
    </row>
    <row r="124" spans="1:68" x14ac:dyDescent="0.2">
      <c r="A124">
        <v>1</v>
      </c>
      <c r="B124">
        <v>2022</v>
      </c>
      <c r="C124">
        <v>5</v>
      </c>
      <c r="D124" s="1">
        <v>2</v>
      </c>
      <c r="E124" s="2" t="s">
        <v>78</v>
      </c>
      <c r="F124" s="2">
        <v>6</v>
      </c>
      <c r="I124" s="2" t="s">
        <v>60</v>
      </c>
      <c r="J124" s="2"/>
      <c r="K124" s="24">
        <v>0</v>
      </c>
      <c r="L124" s="24">
        <v>8</v>
      </c>
      <c r="N124" s="2"/>
      <c r="Q124" s="2">
        <v>55</v>
      </c>
      <c r="V124" s="2">
        <v>1</v>
      </c>
      <c r="W124" s="2">
        <v>1</v>
      </c>
      <c r="X124" s="2">
        <v>1</v>
      </c>
      <c r="Y124" s="2">
        <v>1</v>
      </c>
      <c r="Z124" s="2">
        <v>1</v>
      </c>
      <c r="AB124" s="2"/>
      <c r="AC124" s="2">
        <v>1</v>
      </c>
      <c r="AF124" s="2"/>
      <c r="AH124" s="2"/>
      <c r="AI124" s="2"/>
      <c r="AK124" s="2"/>
      <c r="AL124" s="2"/>
      <c r="AM124" s="2"/>
      <c r="AO124" s="2">
        <v>1</v>
      </c>
      <c r="AP124" s="2"/>
      <c r="AQ124" s="2">
        <v>1</v>
      </c>
      <c r="AR124" s="2">
        <v>1</v>
      </c>
      <c r="AS124" s="2"/>
      <c r="AT124" s="7"/>
      <c r="AU124" s="7"/>
      <c r="AV124" s="7"/>
      <c r="AW124" s="8"/>
      <c r="AX124" s="8"/>
      <c r="AY124" s="8"/>
      <c r="AZ124" s="8">
        <v>1</v>
      </c>
      <c r="BA124" s="8"/>
      <c r="BB124" s="8">
        <v>1</v>
      </c>
      <c r="BD124" s="8">
        <v>1</v>
      </c>
      <c r="BF124" s="2">
        <v>974</v>
      </c>
      <c r="BH124" s="2">
        <v>16746</v>
      </c>
      <c r="BP124" s="2"/>
    </row>
    <row r="125" spans="1:68" x14ac:dyDescent="0.2">
      <c r="A125">
        <v>1</v>
      </c>
      <c r="B125">
        <v>2022</v>
      </c>
      <c r="C125">
        <v>5</v>
      </c>
      <c r="D125" s="1">
        <v>3</v>
      </c>
      <c r="E125" s="2" t="s">
        <v>78</v>
      </c>
      <c r="F125" s="2">
        <v>2</v>
      </c>
      <c r="I125" s="2" t="s">
        <v>60</v>
      </c>
      <c r="J125" s="2"/>
      <c r="K125" s="24">
        <v>1</v>
      </c>
      <c r="L125" s="24">
        <v>7</v>
      </c>
      <c r="N125" s="2"/>
      <c r="Q125" s="2">
        <v>55</v>
      </c>
      <c r="V125" s="2">
        <v>1</v>
      </c>
      <c r="W125" s="2">
        <v>1</v>
      </c>
      <c r="X125" s="2">
        <v>1</v>
      </c>
      <c r="Y125" s="2"/>
      <c r="Z125" s="2"/>
      <c r="AB125" s="2"/>
      <c r="AC125" s="2">
        <v>1</v>
      </c>
      <c r="AF125" s="2"/>
      <c r="AH125" s="2"/>
      <c r="AI125" s="2"/>
      <c r="AK125" s="2"/>
      <c r="AL125" s="2">
        <v>1</v>
      </c>
      <c r="AM125" s="2"/>
      <c r="AO125" s="2"/>
      <c r="AP125" s="2"/>
      <c r="AQ125" s="2">
        <v>1</v>
      </c>
      <c r="AR125" s="2">
        <v>1</v>
      </c>
      <c r="AS125" s="2"/>
      <c r="AT125" s="7"/>
      <c r="AU125" s="7"/>
      <c r="AV125" s="7"/>
      <c r="AW125" s="8"/>
      <c r="AX125" s="8"/>
      <c r="AY125" s="8"/>
      <c r="AZ125" s="8"/>
      <c r="BA125" s="8"/>
      <c r="BB125" s="8"/>
      <c r="BD125" s="8">
        <v>1</v>
      </c>
      <c r="BF125" s="2">
        <v>974</v>
      </c>
      <c r="BH125" s="2"/>
      <c r="BP125" s="2"/>
    </row>
    <row r="126" spans="1:68" x14ac:dyDescent="0.2">
      <c r="A126">
        <v>1</v>
      </c>
      <c r="B126">
        <v>2022</v>
      </c>
      <c r="C126">
        <v>5</v>
      </c>
      <c r="D126" s="1">
        <v>4</v>
      </c>
      <c r="E126" s="2" t="s">
        <v>78</v>
      </c>
      <c r="F126" s="2">
        <v>3</v>
      </c>
      <c r="I126" s="2" t="s">
        <v>59</v>
      </c>
      <c r="J126" s="2" t="s">
        <v>57</v>
      </c>
      <c r="K126" s="24">
        <v>0</v>
      </c>
      <c r="L126" s="24">
        <v>7</v>
      </c>
      <c r="N126" s="2"/>
      <c r="Q126" s="2">
        <v>55</v>
      </c>
      <c r="V126" s="2">
        <v>1</v>
      </c>
      <c r="W126" s="2">
        <v>1</v>
      </c>
      <c r="X126" s="2"/>
      <c r="Y126" s="2"/>
      <c r="Z126" s="2"/>
      <c r="AB126" s="2"/>
      <c r="AC126" s="2"/>
      <c r="AF126" s="2"/>
      <c r="AH126" s="2"/>
      <c r="AI126" s="2">
        <v>1</v>
      </c>
      <c r="AK126" s="2">
        <v>1</v>
      </c>
      <c r="AL126" s="2"/>
      <c r="AM126" s="2">
        <v>1</v>
      </c>
      <c r="AO126" s="2">
        <v>1</v>
      </c>
      <c r="AP126" s="2"/>
      <c r="AQ126" s="2">
        <v>1</v>
      </c>
      <c r="AR126" s="2"/>
      <c r="AS126" s="2"/>
      <c r="AT126" s="7"/>
      <c r="AU126" s="7"/>
      <c r="AV126" s="7"/>
      <c r="AW126" s="8"/>
      <c r="AX126" s="8"/>
      <c r="AY126" s="8"/>
      <c r="AZ126" s="8">
        <v>1</v>
      </c>
      <c r="BA126" s="8">
        <v>1</v>
      </c>
      <c r="BB126" s="8">
        <v>1</v>
      </c>
      <c r="BD126" s="8"/>
      <c r="BF126" s="2">
        <v>976</v>
      </c>
      <c r="BH126" s="2">
        <v>16761</v>
      </c>
      <c r="BP126" s="2"/>
    </row>
    <row r="127" spans="1:68" ht="18" x14ac:dyDescent="0.2">
      <c r="A127">
        <v>1</v>
      </c>
      <c r="B127">
        <v>2022</v>
      </c>
      <c r="C127">
        <v>5</v>
      </c>
      <c r="D127" s="1">
        <v>5</v>
      </c>
      <c r="E127" s="21" t="s">
        <v>79</v>
      </c>
      <c r="F127" s="2">
        <v>3</v>
      </c>
      <c r="I127" s="2" t="s">
        <v>61</v>
      </c>
      <c r="J127" s="2" t="s">
        <v>60</v>
      </c>
      <c r="K127" s="24">
        <v>0</v>
      </c>
      <c r="L127" s="24">
        <v>7</v>
      </c>
      <c r="N127" s="2">
        <v>2</v>
      </c>
      <c r="Q127" s="2">
        <v>55</v>
      </c>
      <c r="V127" s="2">
        <v>1</v>
      </c>
      <c r="W127" s="2"/>
      <c r="X127" s="2"/>
      <c r="Y127" s="2"/>
      <c r="Z127" s="2"/>
      <c r="AB127" s="2">
        <v>1</v>
      </c>
      <c r="AC127" s="2">
        <v>1</v>
      </c>
      <c r="AF127" s="2"/>
      <c r="AH127" s="2"/>
      <c r="AI127" s="2"/>
      <c r="AK127" s="2"/>
      <c r="AL127" s="2"/>
      <c r="AM127" s="2"/>
      <c r="AO127" s="2"/>
      <c r="AP127" s="2"/>
      <c r="AQ127" s="2"/>
      <c r="AR127" s="2"/>
      <c r="AS127" s="2">
        <v>1</v>
      </c>
      <c r="AT127" s="7">
        <v>1</v>
      </c>
      <c r="AU127" s="7"/>
      <c r="AV127" s="7"/>
      <c r="AW127" s="8"/>
      <c r="AX127" s="8">
        <v>1</v>
      </c>
      <c r="AY127" s="8">
        <v>1</v>
      </c>
      <c r="AZ127" s="8"/>
      <c r="BA127" s="8">
        <v>1</v>
      </c>
      <c r="BB127" s="8">
        <v>1</v>
      </c>
      <c r="BD127" s="8"/>
      <c r="BF127" s="2">
        <v>976</v>
      </c>
      <c r="BH127" s="2"/>
      <c r="BP127" s="2"/>
    </row>
    <row r="128" spans="1:68" x14ac:dyDescent="0.2">
      <c r="A128">
        <v>1</v>
      </c>
      <c r="B128">
        <v>2022</v>
      </c>
      <c r="C128">
        <v>5</v>
      </c>
      <c r="D128" s="1">
        <v>6</v>
      </c>
      <c r="E128" s="2" t="s">
        <v>82</v>
      </c>
      <c r="F128" s="2">
        <v>3</v>
      </c>
      <c r="I128" s="2" t="s">
        <v>60</v>
      </c>
      <c r="J128" s="2" t="s">
        <v>59</v>
      </c>
      <c r="K128" s="24">
        <v>1</v>
      </c>
      <c r="L128" s="24">
        <v>7</v>
      </c>
      <c r="N128" s="2"/>
      <c r="Q128" s="2">
        <v>56</v>
      </c>
      <c r="V128" s="2">
        <v>1</v>
      </c>
      <c r="W128" s="2">
        <v>1</v>
      </c>
      <c r="X128" s="2"/>
      <c r="Y128" s="2"/>
      <c r="Z128" s="2">
        <v>1</v>
      </c>
      <c r="AB128" s="2">
        <v>1</v>
      </c>
      <c r="AC128" s="2">
        <v>1</v>
      </c>
      <c r="AF128" s="2"/>
      <c r="AH128" s="2"/>
      <c r="AI128" s="2"/>
      <c r="AK128" s="2"/>
      <c r="AL128" s="2"/>
      <c r="AM128" s="2"/>
      <c r="AO128" s="2"/>
      <c r="AP128" s="2">
        <v>1</v>
      </c>
      <c r="AQ128" s="2"/>
      <c r="AR128" s="2">
        <v>1</v>
      </c>
      <c r="AS128" s="2">
        <v>1</v>
      </c>
      <c r="AT128" s="7"/>
      <c r="AU128" s="7"/>
      <c r="AV128" s="7"/>
      <c r="AW128" s="8"/>
      <c r="AX128" s="8"/>
      <c r="AY128" s="8"/>
      <c r="AZ128" s="8"/>
      <c r="BA128" s="8"/>
      <c r="BB128" s="8">
        <v>1</v>
      </c>
      <c r="BD128" s="8"/>
      <c r="BF128" s="2">
        <v>975</v>
      </c>
      <c r="BH128" s="2">
        <v>16785</v>
      </c>
      <c r="BP128" s="2"/>
    </row>
    <row r="129" spans="1:68" x14ac:dyDescent="0.2">
      <c r="A129">
        <v>1</v>
      </c>
      <c r="B129">
        <v>2022</v>
      </c>
      <c r="C129">
        <v>5</v>
      </c>
      <c r="D129" s="1">
        <v>7</v>
      </c>
      <c r="E129" s="2" t="s">
        <v>82</v>
      </c>
      <c r="F129" s="2">
        <v>3</v>
      </c>
      <c r="I129" s="2" t="s">
        <v>60</v>
      </c>
      <c r="J129" s="2"/>
      <c r="K129" s="24">
        <v>1</v>
      </c>
      <c r="L129" s="24">
        <v>8</v>
      </c>
      <c r="N129" s="2"/>
      <c r="Q129" s="2">
        <v>55</v>
      </c>
      <c r="V129" s="2">
        <v>1</v>
      </c>
      <c r="W129" s="2"/>
      <c r="X129" s="2"/>
      <c r="Y129" s="2"/>
      <c r="Z129" s="2"/>
      <c r="AB129" s="2">
        <v>1</v>
      </c>
      <c r="AC129" s="2"/>
      <c r="AF129" s="2"/>
      <c r="AH129" s="2"/>
      <c r="AI129" s="2"/>
      <c r="AK129" s="2"/>
      <c r="AL129" s="2">
        <v>1</v>
      </c>
      <c r="AM129" s="2"/>
      <c r="AO129" s="2"/>
      <c r="AP129" s="2"/>
      <c r="AQ129" s="2"/>
      <c r="AR129" s="2"/>
      <c r="AS129" s="2"/>
      <c r="AT129" s="7"/>
      <c r="AU129" s="7"/>
      <c r="AV129" s="7"/>
      <c r="AW129" s="8"/>
      <c r="AX129" s="8"/>
      <c r="AY129" s="8"/>
      <c r="AZ129" s="8"/>
      <c r="BA129" s="8"/>
      <c r="BB129" s="8"/>
      <c r="BD129" s="8"/>
      <c r="BF129" s="2">
        <v>975</v>
      </c>
      <c r="BH129" s="2"/>
      <c r="BP129" s="2"/>
    </row>
    <row r="130" spans="1:68" x14ac:dyDescent="0.2">
      <c r="A130">
        <v>1</v>
      </c>
      <c r="B130">
        <v>2022</v>
      </c>
      <c r="C130">
        <v>5</v>
      </c>
      <c r="D130" s="1">
        <v>8</v>
      </c>
      <c r="E130" s="2" t="s">
        <v>82</v>
      </c>
      <c r="F130" s="2">
        <v>3</v>
      </c>
      <c r="I130" s="2" t="s">
        <v>60</v>
      </c>
      <c r="J130" s="2" t="s">
        <v>57</v>
      </c>
      <c r="K130" s="24">
        <v>1</v>
      </c>
      <c r="L130" s="24">
        <v>8</v>
      </c>
      <c r="N130" s="2"/>
      <c r="Q130" s="2">
        <v>55</v>
      </c>
      <c r="V130" s="2">
        <v>1</v>
      </c>
      <c r="W130" s="2"/>
      <c r="X130" s="2"/>
      <c r="Y130" s="2"/>
      <c r="Z130" s="2"/>
      <c r="AB130" s="2">
        <v>1</v>
      </c>
      <c r="AC130" s="2">
        <v>1</v>
      </c>
      <c r="AF130" s="2"/>
      <c r="AH130" s="2"/>
      <c r="AI130" s="2">
        <v>1</v>
      </c>
      <c r="AK130" s="2"/>
      <c r="AL130" s="2"/>
      <c r="AM130" s="2"/>
      <c r="AO130" s="2"/>
      <c r="AP130" s="2"/>
      <c r="AQ130" s="2"/>
      <c r="AR130" s="2"/>
      <c r="AS130" s="2">
        <v>1</v>
      </c>
      <c r="AT130" s="7">
        <v>1</v>
      </c>
      <c r="AU130" s="7">
        <v>1</v>
      </c>
      <c r="AV130" s="7"/>
      <c r="AW130" s="8"/>
      <c r="AX130" s="8"/>
      <c r="AY130" s="8"/>
      <c r="AZ130" s="8"/>
      <c r="BA130" s="8"/>
      <c r="BB130" s="8"/>
      <c r="BD130" s="8"/>
      <c r="BF130" s="2">
        <v>975</v>
      </c>
      <c r="BH130" s="2"/>
      <c r="BP130" s="2"/>
    </row>
    <row r="131" spans="1:68" x14ac:dyDescent="0.2">
      <c r="A131">
        <v>1</v>
      </c>
      <c r="B131">
        <v>2022</v>
      </c>
      <c r="C131">
        <v>5</v>
      </c>
      <c r="D131" s="1">
        <v>9</v>
      </c>
      <c r="E131" s="2" t="s">
        <v>78</v>
      </c>
      <c r="F131" s="2">
        <v>3</v>
      </c>
      <c r="I131" s="2" t="s">
        <v>55</v>
      </c>
      <c r="J131" s="2" t="s">
        <v>57</v>
      </c>
      <c r="K131" s="24">
        <v>2</v>
      </c>
      <c r="L131" s="24">
        <v>8</v>
      </c>
      <c r="N131" s="2"/>
      <c r="Q131" s="2">
        <v>55</v>
      </c>
      <c r="V131" s="2">
        <v>1</v>
      </c>
      <c r="W131" s="2"/>
      <c r="X131" s="2"/>
      <c r="Y131" s="2"/>
      <c r="Z131" s="2"/>
      <c r="AB131" s="2"/>
      <c r="AC131" s="2"/>
      <c r="AF131" s="2"/>
      <c r="AH131" s="2"/>
      <c r="AI131" s="2">
        <v>1</v>
      </c>
      <c r="AK131" s="2"/>
      <c r="AL131" s="2"/>
      <c r="AM131" s="2">
        <v>1</v>
      </c>
      <c r="AO131" s="2"/>
      <c r="AP131" s="2"/>
      <c r="AQ131" s="2"/>
      <c r="AR131" s="2">
        <v>1</v>
      </c>
      <c r="AS131" s="2"/>
      <c r="AT131" s="7"/>
      <c r="AU131" s="7"/>
      <c r="AV131" s="7"/>
      <c r="AW131" s="8"/>
      <c r="AX131" s="8"/>
      <c r="AY131" s="8">
        <v>1</v>
      </c>
      <c r="AZ131" s="8"/>
      <c r="BA131" s="8"/>
      <c r="BB131" s="8">
        <v>1</v>
      </c>
      <c r="BD131" s="8">
        <v>1</v>
      </c>
      <c r="BF131" s="2">
        <v>974</v>
      </c>
      <c r="BH131" s="2">
        <v>16803</v>
      </c>
      <c r="BP131" s="2"/>
    </row>
    <row r="132" spans="1:68" ht="18" x14ac:dyDescent="0.2">
      <c r="A132">
        <v>1</v>
      </c>
      <c r="B132">
        <v>2022</v>
      </c>
      <c r="C132">
        <v>5</v>
      </c>
      <c r="D132" s="1">
        <v>10</v>
      </c>
      <c r="E132" s="21" t="s">
        <v>79</v>
      </c>
      <c r="F132" s="2">
        <v>2</v>
      </c>
      <c r="I132" s="2" t="s">
        <v>60</v>
      </c>
      <c r="J132" s="2" t="s">
        <v>57</v>
      </c>
      <c r="K132" s="24">
        <v>1</v>
      </c>
      <c r="L132" s="24">
        <v>8</v>
      </c>
      <c r="N132" s="2"/>
      <c r="Q132" s="2">
        <v>55</v>
      </c>
      <c r="V132" s="2">
        <v>1</v>
      </c>
      <c r="W132" s="2"/>
      <c r="X132" s="2"/>
      <c r="Y132" s="2"/>
      <c r="Z132" s="2"/>
      <c r="AB132" s="2">
        <v>1</v>
      </c>
      <c r="AC132" s="2"/>
      <c r="AF132" s="2"/>
      <c r="AH132" s="2">
        <v>1</v>
      </c>
      <c r="AI132" s="2">
        <v>1</v>
      </c>
      <c r="AK132" s="2">
        <v>1</v>
      </c>
      <c r="AL132" s="2"/>
      <c r="AM132" s="2"/>
      <c r="AO132" s="2"/>
      <c r="AP132" s="2">
        <v>1</v>
      </c>
      <c r="AQ132" s="2"/>
      <c r="AR132" s="2">
        <v>1</v>
      </c>
      <c r="AS132" s="2"/>
      <c r="AT132" s="7">
        <v>1</v>
      </c>
      <c r="AU132" s="7"/>
      <c r="AV132" s="7"/>
      <c r="AW132" s="8"/>
      <c r="AX132" s="8"/>
      <c r="AY132" s="8"/>
      <c r="AZ132" s="8"/>
      <c r="BA132" s="8"/>
      <c r="BB132" s="8">
        <v>1</v>
      </c>
      <c r="BD132" s="8"/>
      <c r="BF132" s="2">
        <v>987</v>
      </c>
      <c r="BH132" s="2">
        <v>16803</v>
      </c>
      <c r="BP132" s="2"/>
    </row>
    <row r="133" spans="1:68" x14ac:dyDescent="0.2">
      <c r="A133">
        <v>1</v>
      </c>
      <c r="B133">
        <v>2022</v>
      </c>
      <c r="C133">
        <v>5</v>
      </c>
      <c r="D133" s="1">
        <v>11</v>
      </c>
      <c r="E133" s="2" t="s">
        <v>78</v>
      </c>
      <c r="F133" s="2">
        <v>2</v>
      </c>
      <c r="I133" s="2" t="s">
        <v>60</v>
      </c>
      <c r="J133" s="2"/>
      <c r="K133" s="24">
        <v>1</v>
      </c>
      <c r="L133" s="24">
        <v>7</v>
      </c>
      <c r="N133" s="2"/>
      <c r="Q133" s="2">
        <v>55</v>
      </c>
      <c r="V133" s="2">
        <v>1</v>
      </c>
      <c r="W133" s="2"/>
      <c r="X133" s="2"/>
      <c r="Y133" s="2"/>
      <c r="Z133" s="2"/>
      <c r="AB133" s="2">
        <v>1</v>
      </c>
      <c r="AC133" s="2"/>
      <c r="AF133" s="2"/>
      <c r="AH133" s="2"/>
      <c r="AI133" s="2">
        <v>1</v>
      </c>
      <c r="AK133" s="2"/>
      <c r="AL133" s="2"/>
      <c r="AM133" s="2"/>
      <c r="AO133" s="2"/>
      <c r="AP133" s="2"/>
      <c r="AQ133" s="2"/>
      <c r="AR133" s="2"/>
      <c r="AS133" s="2">
        <v>1</v>
      </c>
      <c r="AT133" s="7"/>
      <c r="AU133" s="7"/>
      <c r="AV133" s="7"/>
      <c r="AW133" s="8"/>
      <c r="AX133" s="8"/>
      <c r="AY133" s="8"/>
      <c r="AZ133" s="8"/>
      <c r="BA133" s="8"/>
      <c r="BB133" s="8"/>
      <c r="BD133" s="8"/>
      <c r="BF133" s="15">
        <v>997</v>
      </c>
      <c r="BH133" s="15">
        <v>17140</v>
      </c>
      <c r="BP133" s="15"/>
    </row>
    <row r="134" spans="1:68" ht="18" x14ac:dyDescent="0.2">
      <c r="A134">
        <v>1</v>
      </c>
      <c r="B134">
        <v>2022</v>
      </c>
      <c r="C134">
        <v>5</v>
      </c>
      <c r="D134" s="1">
        <v>12</v>
      </c>
      <c r="E134" s="21" t="s">
        <v>79</v>
      </c>
      <c r="F134" s="2">
        <v>2</v>
      </c>
      <c r="I134" s="2" t="s">
        <v>60</v>
      </c>
      <c r="J134" s="2"/>
      <c r="K134" s="24">
        <v>0</v>
      </c>
      <c r="L134" s="24">
        <v>8</v>
      </c>
      <c r="N134" s="2"/>
      <c r="Q134" s="2">
        <v>54</v>
      </c>
      <c r="V134" s="2">
        <v>1</v>
      </c>
      <c r="W134" s="2"/>
      <c r="X134" s="2"/>
      <c r="Y134" s="2"/>
      <c r="Z134" s="2"/>
      <c r="AB134" s="2"/>
      <c r="AC134" s="2"/>
      <c r="AF134" s="2"/>
      <c r="AH134" s="2">
        <v>1</v>
      </c>
      <c r="AI134" s="2">
        <v>1</v>
      </c>
      <c r="AK134" s="2">
        <v>1</v>
      </c>
      <c r="AL134" s="2">
        <v>1</v>
      </c>
      <c r="AM134" s="2">
        <v>1</v>
      </c>
      <c r="AO134" s="2"/>
      <c r="AP134" s="2"/>
      <c r="AQ134" s="2"/>
      <c r="AR134" s="2"/>
      <c r="AS134" s="2"/>
      <c r="AT134" s="7"/>
      <c r="AU134" s="7">
        <v>1</v>
      </c>
      <c r="AV134" s="7"/>
      <c r="AW134" s="8"/>
      <c r="AX134" s="8"/>
      <c r="AY134" s="8"/>
      <c r="AZ134" s="8"/>
      <c r="BA134" s="8"/>
      <c r="BB134" s="8"/>
      <c r="BD134" s="8"/>
      <c r="BF134" s="2">
        <v>1007</v>
      </c>
      <c r="BH134" s="2">
        <v>17177</v>
      </c>
      <c r="BP134" s="2"/>
    </row>
    <row r="135" spans="1:68" x14ac:dyDescent="0.2">
      <c r="A135">
        <v>1</v>
      </c>
      <c r="B135">
        <v>2022</v>
      </c>
      <c r="C135">
        <v>5</v>
      </c>
      <c r="D135" s="1">
        <v>13</v>
      </c>
      <c r="E135" s="2" t="s">
        <v>78</v>
      </c>
      <c r="F135" s="2">
        <v>2</v>
      </c>
      <c r="I135" s="2" t="s">
        <v>60</v>
      </c>
      <c r="J135" s="2" t="s">
        <v>58</v>
      </c>
      <c r="K135" s="24">
        <v>23</v>
      </c>
      <c r="L135" s="24">
        <v>8</v>
      </c>
      <c r="N135" s="2"/>
      <c r="Q135" s="2">
        <v>55</v>
      </c>
      <c r="V135" s="2">
        <v>1</v>
      </c>
      <c r="W135" s="2"/>
      <c r="X135" s="2"/>
      <c r="Y135" s="2"/>
      <c r="Z135" s="2">
        <v>1</v>
      </c>
      <c r="AB135" s="2">
        <v>1</v>
      </c>
      <c r="AC135" s="2"/>
      <c r="AF135" s="2"/>
      <c r="AH135" s="2"/>
      <c r="AI135" s="2">
        <v>1</v>
      </c>
      <c r="AK135" s="2"/>
      <c r="AL135" s="2"/>
      <c r="AM135" s="2"/>
      <c r="AO135" s="2"/>
      <c r="AP135" s="2"/>
      <c r="AQ135" s="2"/>
      <c r="AR135" s="2">
        <v>1</v>
      </c>
      <c r="AS135" s="2">
        <v>1</v>
      </c>
      <c r="AT135" s="7">
        <v>1</v>
      </c>
      <c r="AU135" s="7"/>
      <c r="AV135" s="7">
        <v>1</v>
      </c>
      <c r="AW135" s="8">
        <v>1</v>
      </c>
      <c r="AX135" s="8"/>
      <c r="AY135" s="8"/>
      <c r="AZ135" s="8"/>
      <c r="BA135" s="8"/>
      <c r="BB135" s="8">
        <v>1</v>
      </c>
      <c r="BD135" s="8"/>
      <c r="BF135" s="2">
        <v>1007</v>
      </c>
      <c r="BH135" s="2"/>
      <c r="BP135" s="2"/>
    </row>
    <row r="136" spans="1:68" x14ac:dyDescent="0.2">
      <c r="A136">
        <v>1</v>
      </c>
      <c r="B136">
        <v>2022</v>
      </c>
      <c r="C136">
        <v>5</v>
      </c>
      <c r="D136" s="1">
        <v>14</v>
      </c>
      <c r="E136" s="2" t="s">
        <v>82</v>
      </c>
      <c r="F136" s="2">
        <v>2</v>
      </c>
      <c r="I136" s="2" t="s">
        <v>58</v>
      </c>
      <c r="J136" s="2"/>
      <c r="K136" s="24">
        <v>1</v>
      </c>
      <c r="L136" s="24">
        <v>7</v>
      </c>
      <c r="N136" s="2">
        <v>2</v>
      </c>
      <c r="Q136" s="2">
        <v>55</v>
      </c>
      <c r="V136" s="2">
        <v>1</v>
      </c>
      <c r="W136" s="2"/>
      <c r="X136" s="2"/>
      <c r="Y136" s="2"/>
      <c r="Z136" s="2"/>
      <c r="AB136" s="2"/>
      <c r="AC136" s="2"/>
      <c r="AF136" s="2"/>
      <c r="AH136" s="2"/>
      <c r="AI136" s="2"/>
      <c r="AK136" s="2"/>
      <c r="AL136" s="2"/>
      <c r="AM136" s="2"/>
      <c r="AO136" s="2"/>
      <c r="AP136" s="2"/>
      <c r="AQ136" s="2">
        <v>1</v>
      </c>
      <c r="AR136" s="2"/>
      <c r="AS136" s="2">
        <v>1</v>
      </c>
      <c r="AT136" s="7">
        <v>1</v>
      </c>
      <c r="AU136" s="7">
        <v>1</v>
      </c>
      <c r="AV136" s="7"/>
      <c r="AW136" s="8"/>
      <c r="AX136" s="8"/>
      <c r="AY136" s="8"/>
      <c r="AZ136" s="8"/>
      <c r="BA136" s="8"/>
      <c r="BB136" s="8"/>
      <c r="BD136" s="8"/>
      <c r="BF136" s="15">
        <v>1009</v>
      </c>
      <c r="BH136" s="15"/>
      <c r="BP136" s="15"/>
    </row>
    <row r="137" spans="1:68" ht="18" x14ac:dyDescent="0.2">
      <c r="A137">
        <v>1</v>
      </c>
      <c r="B137">
        <v>2022</v>
      </c>
      <c r="C137">
        <v>5</v>
      </c>
      <c r="D137" s="1">
        <v>15</v>
      </c>
      <c r="E137" s="21" t="s">
        <v>79</v>
      </c>
      <c r="F137" s="2">
        <v>2</v>
      </c>
      <c r="I137" s="2" t="s">
        <v>58</v>
      </c>
      <c r="J137" s="2"/>
      <c r="K137" s="24">
        <v>22</v>
      </c>
      <c r="L137" s="24">
        <v>8</v>
      </c>
      <c r="N137" s="2"/>
      <c r="Q137" s="2">
        <v>55</v>
      </c>
      <c r="V137" s="2"/>
      <c r="W137" s="2"/>
      <c r="X137" s="2"/>
      <c r="Y137" s="2"/>
      <c r="Z137" s="2"/>
      <c r="AB137" s="2">
        <v>1</v>
      </c>
      <c r="AC137" s="2"/>
      <c r="AF137" s="2"/>
      <c r="AH137" s="2">
        <v>1</v>
      </c>
      <c r="AI137" s="2"/>
      <c r="AK137" s="2"/>
      <c r="AL137" s="2"/>
      <c r="AM137" s="2"/>
      <c r="AO137" s="2"/>
      <c r="AP137" s="2"/>
      <c r="AQ137" s="2"/>
      <c r="AR137" s="2">
        <v>1</v>
      </c>
      <c r="AS137" s="2">
        <v>1</v>
      </c>
      <c r="AT137" s="7">
        <v>1</v>
      </c>
      <c r="AU137" s="7">
        <v>1</v>
      </c>
      <c r="AV137" s="7"/>
      <c r="AW137" s="8"/>
      <c r="AX137" s="8"/>
      <c r="AY137" s="8"/>
      <c r="AZ137" s="8"/>
      <c r="BA137" s="8"/>
      <c r="BB137" s="8">
        <v>1</v>
      </c>
      <c r="BD137" s="8"/>
      <c r="BF137" s="2">
        <v>1012</v>
      </c>
      <c r="BH137" s="2"/>
      <c r="BP137" s="2"/>
    </row>
    <row r="138" spans="1:68" x14ac:dyDescent="0.2">
      <c r="A138">
        <v>1</v>
      </c>
      <c r="B138">
        <v>2022</v>
      </c>
      <c r="C138">
        <v>5</v>
      </c>
      <c r="D138" s="1">
        <v>16</v>
      </c>
      <c r="E138" s="2" t="s">
        <v>78</v>
      </c>
      <c r="F138" s="2">
        <v>2</v>
      </c>
      <c r="I138" s="2" t="s">
        <v>83</v>
      </c>
      <c r="J138" s="2" t="s">
        <v>77</v>
      </c>
      <c r="K138" s="24">
        <v>2</v>
      </c>
      <c r="L138" s="24">
        <v>9</v>
      </c>
      <c r="N138" s="2"/>
      <c r="Q138" s="2">
        <v>54</v>
      </c>
      <c r="V138" s="2"/>
      <c r="W138" s="2"/>
      <c r="X138" s="2"/>
      <c r="Y138" s="2"/>
      <c r="Z138" s="2"/>
      <c r="AB138" s="2">
        <v>1</v>
      </c>
      <c r="AC138" s="2"/>
      <c r="AF138" s="2"/>
      <c r="AH138" s="2">
        <v>1</v>
      </c>
      <c r="AI138" s="2"/>
      <c r="AK138" s="2"/>
      <c r="AL138" s="2"/>
      <c r="AM138" s="2">
        <v>1</v>
      </c>
      <c r="AO138" s="2">
        <v>1</v>
      </c>
      <c r="AP138" s="2"/>
      <c r="AQ138" s="2">
        <v>1</v>
      </c>
      <c r="AR138" s="2">
        <v>1</v>
      </c>
      <c r="AS138" s="2"/>
      <c r="AT138" s="7"/>
      <c r="AU138" s="7"/>
      <c r="AV138" s="7"/>
      <c r="AW138" s="8"/>
      <c r="AX138" s="8"/>
      <c r="AY138" s="8"/>
      <c r="AZ138" s="8"/>
      <c r="BA138" s="8"/>
      <c r="BB138" s="8">
        <v>1</v>
      </c>
      <c r="BD138" s="8"/>
      <c r="BF138" s="2">
        <v>1017</v>
      </c>
      <c r="BH138" s="2">
        <v>23891</v>
      </c>
      <c r="BP138" s="2"/>
    </row>
    <row r="139" spans="1:68" x14ac:dyDescent="0.2">
      <c r="A139">
        <v>1</v>
      </c>
      <c r="B139">
        <v>2022</v>
      </c>
      <c r="C139">
        <v>5</v>
      </c>
      <c r="D139" s="1">
        <v>17</v>
      </c>
      <c r="E139" s="2" t="s">
        <v>82</v>
      </c>
      <c r="F139" s="2">
        <v>4</v>
      </c>
      <c r="I139" s="2" t="s">
        <v>59</v>
      </c>
      <c r="J139" s="2" t="s">
        <v>57</v>
      </c>
      <c r="K139" s="24">
        <v>0</v>
      </c>
      <c r="L139" s="24">
        <v>7</v>
      </c>
      <c r="N139" s="2"/>
      <c r="Q139" s="2">
        <v>55</v>
      </c>
      <c r="V139" s="2">
        <v>1</v>
      </c>
      <c r="W139" s="2"/>
      <c r="X139" s="2"/>
      <c r="Y139" s="2"/>
      <c r="Z139" s="2"/>
      <c r="AB139" s="2">
        <v>1</v>
      </c>
      <c r="AC139" s="2">
        <v>1</v>
      </c>
      <c r="AF139" s="2"/>
      <c r="AH139" s="2">
        <v>1</v>
      </c>
      <c r="AI139" s="2"/>
      <c r="AK139" s="2"/>
      <c r="AL139" s="2"/>
      <c r="AM139" s="2"/>
      <c r="AO139" s="2"/>
      <c r="AP139" s="2"/>
      <c r="AQ139" s="2"/>
      <c r="AR139" s="2">
        <v>1</v>
      </c>
      <c r="AS139" s="2"/>
      <c r="AT139" s="7"/>
      <c r="AU139" s="7"/>
      <c r="AV139" s="7"/>
      <c r="AW139" s="8">
        <v>1</v>
      </c>
      <c r="AX139" s="8"/>
      <c r="AY139" s="8"/>
      <c r="AZ139" s="8">
        <v>1</v>
      </c>
      <c r="BA139" s="8"/>
      <c r="BB139" s="8"/>
      <c r="BD139" s="8">
        <v>1</v>
      </c>
      <c r="BF139" s="15">
        <v>1020</v>
      </c>
      <c r="BH139" s="15"/>
      <c r="BP139" s="15"/>
    </row>
    <row r="140" spans="1:68" x14ac:dyDescent="0.2">
      <c r="A140">
        <v>1</v>
      </c>
      <c r="B140">
        <v>2022</v>
      </c>
      <c r="C140">
        <v>5</v>
      </c>
      <c r="D140" s="1">
        <v>18</v>
      </c>
      <c r="E140" s="2" t="s">
        <v>78</v>
      </c>
      <c r="F140" s="2">
        <v>5</v>
      </c>
      <c r="I140" s="2" t="s">
        <v>84</v>
      </c>
      <c r="J140" s="2"/>
      <c r="K140" s="24">
        <v>23</v>
      </c>
      <c r="L140" s="24">
        <v>7</v>
      </c>
      <c r="N140" s="2"/>
      <c r="Q140" s="2">
        <v>54</v>
      </c>
      <c r="V140" s="2"/>
      <c r="W140" s="2">
        <v>1</v>
      </c>
      <c r="X140" s="2">
        <v>1</v>
      </c>
      <c r="Y140" s="2"/>
      <c r="Z140" s="2"/>
      <c r="AB140" s="2"/>
      <c r="AC140" s="2">
        <v>1</v>
      </c>
      <c r="AF140" s="2"/>
      <c r="AH140" s="2">
        <v>1</v>
      </c>
      <c r="AI140" s="2">
        <v>1</v>
      </c>
      <c r="AK140" s="2"/>
      <c r="AL140" s="2"/>
      <c r="AM140" s="2"/>
      <c r="AO140" s="2"/>
      <c r="AP140" s="2"/>
      <c r="AQ140" s="2"/>
      <c r="AR140" s="2">
        <v>1</v>
      </c>
      <c r="AS140" s="2"/>
      <c r="AT140" s="7"/>
      <c r="AU140" s="7"/>
      <c r="AV140" s="7"/>
      <c r="AW140" s="8"/>
      <c r="AX140" s="8"/>
      <c r="AY140" s="8"/>
      <c r="AZ140" s="8">
        <v>1</v>
      </c>
      <c r="BA140" s="8"/>
      <c r="BB140" s="8">
        <v>1</v>
      </c>
      <c r="BD140" s="8"/>
      <c r="BF140" s="2">
        <v>1021</v>
      </c>
      <c r="BH140" s="2">
        <v>23921</v>
      </c>
      <c r="BP140" s="2"/>
    </row>
    <row r="141" spans="1:68" x14ac:dyDescent="0.2">
      <c r="A141">
        <v>1</v>
      </c>
      <c r="B141">
        <v>2022</v>
      </c>
      <c r="C141">
        <v>5</v>
      </c>
      <c r="D141" s="1">
        <v>19</v>
      </c>
      <c r="E141" s="2" t="s">
        <v>78</v>
      </c>
      <c r="F141" s="2">
        <v>5</v>
      </c>
      <c r="I141" s="2" t="s">
        <v>84</v>
      </c>
      <c r="J141" s="2" t="s">
        <v>74</v>
      </c>
      <c r="K141" s="24">
        <v>23</v>
      </c>
      <c r="L141" s="24">
        <v>7</v>
      </c>
      <c r="N141" s="2"/>
      <c r="Q141" s="2">
        <v>54</v>
      </c>
      <c r="V141" s="2">
        <v>1</v>
      </c>
      <c r="W141" s="2">
        <v>1</v>
      </c>
      <c r="X141" s="2"/>
      <c r="Y141" s="2"/>
      <c r="Z141" s="2"/>
      <c r="AB141" s="2">
        <v>1</v>
      </c>
      <c r="AC141" s="2">
        <v>1</v>
      </c>
      <c r="AF141" s="2"/>
      <c r="AH141" s="2">
        <v>1</v>
      </c>
      <c r="AI141" s="2">
        <v>1</v>
      </c>
      <c r="AK141" s="2">
        <v>1</v>
      </c>
      <c r="AL141" s="2"/>
      <c r="AM141" s="2"/>
      <c r="AO141" s="2">
        <v>1</v>
      </c>
      <c r="AP141" s="2">
        <v>1</v>
      </c>
      <c r="AQ141" s="2">
        <v>1</v>
      </c>
      <c r="AR141" s="2">
        <v>1</v>
      </c>
      <c r="AS141" s="2">
        <v>1</v>
      </c>
      <c r="AT141" s="7"/>
      <c r="AU141" s="7"/>
      <c r="AV141" s="7"/>
      <c r="AW141" s="8">
        <v>1</v>
      </c>
      <c r="AX141" s="8">
        <v>1</v>
      </c>
      <c r="AY141" s="8"/>
      <c r="AZ141" s="8"/>
      <c r="BA141" s="8"/>
      <c r="BB141" s="8">
        <v>1</v>
      </c>
      <c r="BD141" s="8"/>
      <c r="BF141" s="2">
        <v>1022</v>
      </c>
      <c r="BH141" s="2"/>
      <c r="BP141" s="2"/>
    </row>
    <row r="142" spans="1:68" x14ac:dyDescent="0.2">
      <c r="A142">
        <v>1</v>
      </c>
      <c r="B142">
        <v>2022</v>
      </c>
      <c r="C142">
        <v>5</v>
      </c>
      <c r="D142" s="1">
        <v>20</v>
      </c>
      <c r="E142" s="2" t="s">
        <v>82</v>
      </c>
      <c r="F142" s="2">
        <v>5</v>
      </c>
      <c r="I142" s="2" t="s">
        <v>56</v>
      </c>
      <c r="J142" s="2"/>
      <c r="K142" s="24">
        <v>0</v>
      </c>
      <c r="L142" s="24">
        <v>7</v>
      </c>
      <c r="N142" s="2"/>
      <c r="Q142" s="2">
        <v>53</v>
      </c>
      <c r="V142" s="2">
        <v>1</v>
      </c>
      <c r="W142" s="2"/>
      <c r="X142" s="2"/>
      <c r="Y142" s="2"/>
      <c r="Z142" s="2"/>
      <c r="AB142" s="2"/>
      <c r="AC142" s="2"/>
      <c r="AF142" s="2"/>
      <c r="AH142" s="2">
        <v>1</v>
      </c>
      <c r="AI142" s="2"/>
      <c r="AK142" s="2"/>
      <c r="AL142" s="2"/>
      <c r="AM142" s="2">
        <v>1</v>
      </c>
      <c r="AO142" s="2">
        <v>1</v>
      </c>
      <c r="AP142" s="2"/>
      <c r="AQ142" s="2">
        <v>1</v>
      </c>
      <c r="AR142" s="2"/>
      <c r="AS142" s="2"/>
      <c r="AT142" s="7"/>
      <c r="AU142" s="7"/>
      <c r="AV142" s="7"/>
      <c r="AW142" s="8"/>
      <c r="AX142" s="8"/>
      <c r="AY142" s="8"/>
      <c r="AZ142" s="8"/>
      <c r="BA142" s="8"/>
      <c r="BB142" s="8">
        <v>1</v>
      </c>
      <c r="BD142" s="8"/>
      <c r="BF142" s="2">
        <v>1023</v>
      </c>
      <c r="BH142" s="2">
        <v>23972</v>
      </c>
      <c r="BP142" s="2">
        <v>111</v>
      </c>
    </row>
    <row r="143" spans="1:68" ht="18" x14ac:dyDescent="0.2">
      <c r="A143">
        <v>1</v>
      </c>
      <c r="B143">
        <v>2022</v>
      </c>
      <c r="C143">
        <v>5</v>
      </c>
      <c r="D143" s="1">
        <v>21</v>
      </c>
      <c r="E143" s="21" t="s">
        <v>79</v>
      </c>
      <c r="F143" s="2">
        <v>2</v>
      </c>
      <c r="I143" s="2" t="s">
        <v>56</v>
      </c>
      <c r="J143" s="2"/>
      <c r="K143" s="24">
        <v>0</v>
      </c>
      <c r="L143" s="24">
        <v>7</v>
      </c>
      <c r="N143" s="2"/>
      <c r="Q143" s="2">
        <v>52</v>
      </c>
      <c r="V143" s="2">
        <v>1</v>
      </c>
      <c r="W143" s="2">
        <v>1</v>
      </c>
      <c r="X143" s="2"/>
      <c r="Y143" s="2"/>
      <c r="Z143" s="2"/>
      <c r="AB143" s="2"/>
      <c r="AC143" s="2"/>
      <c r="AF143" s="2"/>
      <c r="AH143" s="2">
        <v>1</v>
      </c>
      <c r="AI143" s="2"/>
      <c r="AK143" s="2"/>
      <c r="AL143" s="2">
        <v>1</v>
      </c>
      <c r="AM143" s="2"/>
      <c r="AO143" s="2">
        <v>1</v>
      </c>
      <c r="AP143" s="2"/>
      <c r="AQ143" s="2"/>
      <c r="AR143" s="2">
        <v>1</v>
      </c>
      <c r="AS143" s="2">
        <v>1</v>
      </c>
      <c r="AT143" s="7"/>
      <c r="AU143" s="7"/>
      <c r="AV143" s="7"/>
      <c r="AW143" s="8">
        <v>1</v>
      </c>
      <c r="AX143" s="8"/>
      <c r="AY143" s="8"/>
      <c r="AZ143" s="8"/>
      <c r="BA143" s="8"/>
      <c r="BB143" s="8">
        <v>1</v>
      </c>
      <c r="BD143" s="8"/>
      <c r="BF143" s="2">
        <v>1022</v>
      </c>
      <c r="BH143" s="2"/>
      <c r="BP143" s="2"/>
    </row>
    <row r="144" spans="1:68" ht="18" x14ac:dyDescent="0.2">
      <c r="A144">
        <v>1</v>
      </c>
      <c r="B144">
        <v>2022</v>
      </c>
      <c r="C144">
        <v>5</v>
      </c>
      <c r="D144" s="1">
        <v>22</v>
      </c>
      <c r="E144" s="21" t="s">
        <v>79</v>
      </c>
      <c r="F144" s="2">
        <v>5</v>
      </c>
      <c r="I144" s="2" t="s">
        <v>56</v>
      </c>
      <c r="J144" s="2" t="s">
        <v>59</v>
      </c>
      <c r="K144" s="24">
        <v>1</v>
      </c>
      <c r="L144" s="24">
        <v>7</v>
      </c>
      <c r="N144" s="2"/>
      <c r="Q144" s="2">
        <v>52</v>
      </c>
      <c r="V144" s="2">
        <v>1</v>
      </c>
      <c r="W144" s="2"/>
      <c r="X144" s="2"/>
      <c r="Y144" s="2"/>
      <c r="Z144" s="2"/>
      <c r="AB144" s="2"/>
      <c r="AC144" s="2"/>
      <c r="AF144" s="2"/>
      <c r="AI144" s="2">
        <v>1</v>
      </c>
      <c r="AK144" s="2"/>
      <c r="AL144" s="2"/>
      <c r="AM144" s="2">
        <v>1</v>
      </c>
      <c r="AO144" s="2">
        <v>1</v>
      </c>
      <c r="AP144" s="2"/>
      <c r="AQ144" s="2">
        <v>1</v>
      </c>
      <c r="AR144" s="2"/>
      <c r="AS144" s="2">
        <v>1</v>
      </c>
      <c r="AT144" s="7"/>
      <c r="AU144" s="7">
        <v>1</v>
      </c>
      <c r="AV144" s="7"/>
      <c r="AW144" s="8"/>
      <c r="AX144" s="8"/>
      <c r="AY144" s="8"/>
      <c r="AZ144" s="8"/>
      <c r="BA144" s="8"/>
      <c r="BB144" s="8"/>
      <c r="BD144" s="8"/>
      <c r="BF144" s="2">
        <v>1021</v>
      </c>
      <c r="BH144" s="2">
        <v>23965</v>
      </c>
      <c r="BP144" s="2">
        <v>110</v>
      </c>
    </row>
    <row r="145" spans="1:68" ht="18" x14ac:dyDescent="0.2">
      <c r="A145">
        <v>1</v>
      </c>
      <c r="B145">
        <v>2022</v>
      </c>
      <c r="C145">
        <v>5</v>
      </c>
      <c r="D145" s="1">
        <v>23</v>
      </c>
      <c r="E145" s="21" t="s">
        <v>79</v>
      </c>
      <c r="F145" s="15">
        <v>7</v>
      </c>
      <c r="I145" s="2" t="s">
        <v>56</v>
      </c>
      <c r="J145" s="2" t="s">
        <v>61</v>
      </c>
      <c r="K145" s="24">
        <v>0</v>
      </c>
      <c r="L145" s="24">
        <v>7</v>
      </c>
      <c r="N145" s="2"/>
      <c r="Q145" s="2">
        <v>52</v>
      </c>
      <c r="V145" s="2">
        <v>1</v>
      </c>
      <c r="W145" s="2"/>
      <c r="X145" s="2"/>
      <c r="Y145" s="2"/>
      <c r="Z145" s="2"/>
      <c r="AB145" s="2">
        <v>1</v>
      </c>
      <c r="AC145" s="2"/>
      <c r="AF145" s="2"/>
      <c r="AH145" s="2">
        <v>1</v>
      </c>
      <c r="AI145" s="2">
        <v>1</v>
      </c>
      <c r="AK145" s="2"/>
      <c r="AL145" s="2"/>
      <c r="AM145" s="2"/>
      <c r="AO145" s="2">
        <v>1</v>
      </c>
      <c r="AP145" s="2">
        <v>1</v>
      </c>
      <c r="AQ145" s="2">
        <v>1</v>
      </c>
      <c r="AR145" s="2"/>
      <c r="AS145" s="2">
        <v>1</v>
      </c>
      <c r="AT145" s="7"/>
      <c r="AU145" s="7">
        <v>1</v>
      </c>
      <c r="AV145" s="7"/>
      <c r="AW145" s="8"/>
      <c r="AX145" s="8"/>
      <c r="AY145" s="8"/>
      <c r="AZ145" s="8"/>
      <c r="BA145" s="8"/>
      <c r="BB145" s="8">
        <v>1</v>
      </c>
      <c r="BD145" s="8"/>
      <c r="BF145" s="2">
        <v>1021</v>
      </c>
      <c r="BH145" s="2">
        <v>24016</v>
      </c>
      <c r="BP145" s="2"/>
    </row>
    <row r="146" spans="1:68" ht="18" x14ac:dyDescent="0.2">
      <c r="A146">
        <v>1</v>
      </c>
      <c r="B146">
        <v>2022</v>
      </c>
      <c r="C146">
        <v>5</v>
      </c>
      <c r="D146" s="1">
        <v>24</v>
      </c>
      <c r="E146" s="21" t="s">
        <v>79</v>
      </c>
      <c r="F146" s="2">
        <v>4</v>
      </c>
      <c r="I146" s="2" t="s">
        <v>56</v>
      </c>
      <c r="J146" s="2"/>
      <c r="K146" s="24">
        <v>23</v>
      </c>
      <c r="L146" s="24">
        <v>7</v>
      </c>
      <c r="N146" s="2"/>
      <c r="Q146" s="2">
        <v>52</v>
      </c>
      <c r="V146" s="2">
        <v>1</v>
      </c>
      <c r="W146" s="2"/>
      <c r="X146" s="2"/>
      <c r="Y146" s="2"/>
      <c r="Z146" s="2"/>
      <c r="AB146" s="2"/>
      <c r="AC146" s="2"/>
      <c r="AF146" s="2"/>
      <c r="AH146" s="2"/>
      <c r="AI146" s="2"/>
      <c r="AK146" s="2"/>
      <c r="AL146" s="2"/>
      <c r="AM146" s="2"/>
      <c r="AO146" s="2">
        <v>1</v>
      </c>
      <c r="AP146" s="2"/>
      <c r="AQ146" s="2"/>
      <c r="AR146" s="2"/>
      <c r="AS146" s="2"/>
      <c r="AT146" s="7"/>
      <c r="AU146" s="7">
        <v>1</v>
      </c>
      <c r="AV146" s="7"/>
      <c r="AW146" s="8"/>
      <c r="AX146" s="8"/>
      <c r="AY146" s="8"/>
      <c r="AZ146" s="8"/>
      <c r="BA146" s="8"/>
      <c r="BB146" s="8">
        <v>1</v>
      </c>
      <c r="BD146" s="8"/>
      <c r="BF146" s="2">
        <v>1021</v>
      </c>
      <c r="BH146" s="2"/>
      <c r="BP146" s="2">
        <v>114</v>
      </c>
    </row>
    <row r="147" spans="1:68" x14ac:dyDescent="0.2">
      <c r="A147">
        <v>1</v>
      </c>
      <c r="B147">
        <v>2022</v>
      </c>
      <c r="C147">
        <v>5</v>
      </c>
      <c r="D147" s="1">
        <v>25</v>
      </c>
      <c r="E147" s="2" t="s">
        <v>78</v>
      </c>
      <c r="F147" s="2">
        <v>3</v>
      </c>
      <c r="I147" s="2" t="s">
        <v>56</v>
      </c>
      <c r="J147" s="2"/>
      <c r="K147" s="24">
        <v>0</v>
      </c>
      <c r="L147" s="24">
        <v>7</v>
      </c>
      <c r="N147" s="2"/>
      <c r="Q147" s="2">
        <v>52</v>
      </c>
      <c r="V147" s="2"/>
      <c r="W147" s="2"/>
      <c r="X147" s="2"/>
      <c r="Y147" s="2"/>
      <c r="Z147" s="2"/>
      <c r="AB147" s="2"/>
      <c r="AC147" s="2"/>
      <c r="AF147" s="2"/>
      <c r="AH147" s="2"/>
      <c r="AI147" s="2">
        <v>1</v>
      </c>
      <c r="AK147" s="2"/>
      <c r="AL147" s="2"/>
      <c r="AM147" s="2"/>
      <c r="AO147" s="2">
        <v>1</v>
      </c>
      <c r="AP147" s="2">
        <v>1</v>
      </c>
      <c r="AQ147" s="2"/>
      <c r="AR147" s="2"/>
      <c r="AS147" s="2">
        <v>1</v>
      </c>
      <c r="AT147" s="7">
        <v>1</v>
      </c>
      <c r="AU147" s="7"/>
      <c r="AV147" s="7"/>
      <c r="AW147" s="8"/>
      <c r="AX147" s="8"/>
      <c r="AY147" s="8"/>
      <c r="AZ147" s="8"/>
      <c r="BA147" s="8"/>
      <c r="BB147" s="8"/>
      <c r="BD147" s="8">
        <v>1</v>
      </c>
      <c r="BF147" s="2">
        <v>1020</v>
      </c>
      <c r="BH147" s="2">
        <v>24067</v>
      </c>
      <c r="BP147" s="2">
        <v>114</v>
      </c>
    </row>
    <row r="148" spans="1:68" x14ac:dyDescent="0.2">
      <c r="A148">
        <v>1</v>
      </c>
      <c r="B148">
        <v>2022</v>
      </c>
      <c r="C148">
        <v>5</v>
      </c>
      <c r="D148" s="1">
        <v>26</v>
      </c>
      <c r="E148" s="2" t="s">
        <v>78</v>
      </c>
      <c r="F148" s="2">
        <v>2</v>
      </c>
      <c r="I148" s="2" t="s">
        <v>56</v>
      </c>
      <c r="J148" s="2" t="s">
        <v>61</v>
      </c>
      <c r="K148" s="24">
        <v>23</v>
      </c>
      <c r="L148" s="24">
        <v>7</v>
      </c>
      <c r="N148" s="2"/>
      <c r="Q148" s="2">
        <v>52</v>
      </c>
      <c r="V148" s="2">
        <v>1</v>
      </c>
      <c r="W148" s="2"/>
      <c r="X148" s="2"/>
      <c r="Y148" s="2"/>
      <c r="Z148" s="2">
        <v>1</v>
      </c>
      <c r="AB148" s="2">
        <v>1</v>
      </c>
      <c r="AC148" s="2"/>
      <c r="AF148" s="2"/>
      <c r="AH148" s="2"/>
      <c r="AI148" s="2">
        <v>1</v>
      </c>
      <c r="AK148" s="2"/>
      <c r="AL148" s="2"/>
      <c r="AM148" s="2">
        <v>1</v>
      </c>
      <c r="AO148" s="2"/>
      <c r="AP148" s="2">
        <v>1</v>
      </c>
      <c r="AQ148" s="2"/>
      <c r="AR148" s="2"/>
      <c r="AS148" s="2">
        <v>1</v>
      </c>
      <c r="AT148" s="7"/>
      <c r="AU148" s="7"/>
      <c r="AV148" s="7"/>
      <c r="AW148" s="8"/>
      <c r="AX148" s="8"/>
      <c r="AY148" s="8"/>
      <c r="AZ148" s="8"/>
      <c r="BA148" s="8"/>
      <c r="BB148" s="8"/>
      <c r="BD148" s="8"/>
      <c r="BF148" s="2">
        <v>1021</v>
      </c>
      <c r="BH148" s="2">
        <v>24066</v>
      </c>
      <c r="BP148" s="2">
        <v>114</v>
      </c>
    </row>
    <row r="149" spans="1:68" x14ac:dyDescent="0.2">
      <c r="A149">
        <v>1</v>
      </c>
      <c r="B149">
        <v>2022</v>
      </c>
      <c r="C149">
        <v>5</v>
      </c>
      <c r="D149" s="1">
        <v>27</v>
      </c>
      <c r="E149" s="2" t="s">
        <v>78</v>
      </c>
      <c r="F149" s="2">
        <v>2</v>
      </c>
      <c r="I149" s="2" t="s">
        <v>61</v>
      </c>
      <c r="J149" s="2" t="s">
        <v>59</v>
      </c>
      <c r="K149" s="24">
        <v>9</v>
      </c>
      <c r="L149" s="24">
        <v>13</v>
      </c>
      <c r="N149" s="2"/>
      <c r="Q149" s="2">
        <v>52</v>
      </c>
      <c r="V149" s="2">
        <v>1</v>
      </c>
      <c r="W149" s="2"/>
      <c r="X149" s="2"/>
      <c r="Y149" s="2"/>
      <c r="Z149" s="2">
        <v>1</v>
      </c>
      <c r="AB149" s="2">
        <v>1</v>
      </c>
      <c r="AC149" s="2"/>
      <c r="AF149" s="2"/>
      <c r="AH149" s="2"/>
      <c r="AI149" s="2"/>
      <c r="AK149" s="2"/>
      <c r="AL149" s="2"/>
      <c r="AM149" s="2"/>
      <c r="AO149" s="2"/>
      <c r="AP149" s="2"/>
      <c r="AQ149" s="2"/>
      <c r="AR149" s="2">
        <v>1</v>
      </c>
      <c r="AS149" s="2"/>
      <c r="AT149" s="7">
        <v>1</v>
      </c>
      <c r="AU149" s="7"/>
      <c r="AV149" s="7"/>
      <c r="AW149" s="8"/>
      <c r="AX149" s="8"/>
      <c r="AY149" s="8">
        <v>1</v>
      </c>
      <c r="AZ149" s="8">
        <v>1</v>
      </c>
      <c r="BA149" s="8"/>
      <c r="BB149" s="8"/>
      <c r="BD149" s="8"/>
      <c r="BF149" s="2">
        <v>1021</v>
      </c>
      <c r="BH149" s="2"/>
      <c r="BP149" s="2"/>
    </row>
    <row r="150" spans="1:68" x14ac:dyDescent="0.2">
      <c r="A150">
        <v>1</v>
      </c>
      <c r="B150">
        <v>2022</v>
      </c>
      <c r="C150">
        <v>5</v>
      </c>
      <c r="D150" s="1">
        <v>28</v>
      </c>
      <c r="E150" s="2" t="s">
        <v>78</v>
      </c>
      <c r="F150" s="2">
        <v>2</v>
      </c>
      <c r="I150" s="2" t="s">
        <v>57</v>
      </c>
      <c r="J150" s="2" t="s">
        <v>61</v>
      </c>
      <c r="K150" s="24">
        <v>1</v>
      </c>
      <c r="L150" s="24">
        <v>8</v>
      </c>
      <c r="N150" s="2"/>
      <c r="Q150" s="2">
        <v>53</v>
      </c>
      <c r="V150" s="2"/>
      <c r="W150" s="2"/>
      <c r="X150" s="2"/>
      <c r="Y150" s="2"/>
      <c r="Z150" s="2">
        <v>1</v>
      </c>
      <c r="AB150" s="2">
        <v>1</v>
      </c>
      <c r="AC150" s="2"/>
      <c r="AF150" s="2">
        <v>1</v>
      </c>
      <c r="AH150" s="2"/>
      <c r="AI150" s="2"/>
      <c r="AK150" s="2"/>
      <c r="AL150" s="2"/>
      <c r="AM150" s="2"/>
      <c r="AO150" s="2"/>
      <c r="AP150" s="2"/>
      <c r="AQ150" s="2"/>
      <c r="AR150" s="2"/>
      <c r="AS150" s="2">
        <v>1</v>
      </c>
      <c r="AT150" s="7">
        <v>1</v>
      </c>
      <c r="AU150" s="7"/>
      <c r="AV150" s="7">
        <v>1</v>
      </c>
      <c r="AW150" s="8"/>
      <c r="AX150" s="8">
        <v>1</v>
      </c>
      <c r="AY150" s="8"/>
      <c r="AZ150" s="8"/>
      <c r="BA150" s="8"/>
      <c r="BB150" s="8"/>
      <c r="BD150" s="8"/>
      <c r="BF150" s="2">
        <v>1021</v>
      </c>
      <c r="BH150" s="2">
        <v>24165</v>
      </c>
      <c r="BP150" s="2">
        <v>115</v>
      </c>
    </row>
    <row r="151" spans="1:68" ht="18" x14ac:dyDescent="0.2">
      <c r="A151">
        <v>1</v>
      </c>
      <c r="B151">
        <v>2022</v>
      </c>
      <c r="C151">
        <v>5</v>
      </c>
      <c r="D151" s="1">
        <v>29</v>
      </c>
      <c r="E151" s="21" t="s">
        <v>79</v>
      </c>
      <c r="F151" s="2">
        <v>4</v>
      </c>
      <c r="I151" s="2" t="s">
        <v>61</v>
      </c>
      <c r="J151" s="2"/>
      <c r="K151" s="24">
        <v>0</v>
      </c>
      <c r="L151" s="24">
        <v>9</v>
      </c>
      <c r="N151" s="2">
        <v>3</v>
      </c>
      <c r="Q151" s="2">
        <v>53</v>
      </c>
      <c r="V151" s="2"/>
      <c r="W151" s="2"/>
      <c r="X151" s="2"/>
      <c r="Y151" s="2"/>
      <c r="Z151" s="2"/>
      <c r="AB151" s="2">
        <v>1</v>
      </c>
      <c r="AC151" s="2"/>
      <c r="AF151" s="2"/>
      <c r="AH151" s="2"/>
      <c r="AI151" s="2"/>
      <c r="AK151" s="2"/>
      <c r="AL151" s="2"/>
      <c r="AM151" s="2">
        <v>1</v>
      </c>
      <c r="AO151" s="2"/>
      <c r="AP151" s="2"/>
      <c r="AQ151" s="2"/>
      <c r="AR151" s="2"/>
      <c r="AS151" s="2">
        <v>1</v>
      </c>
      <c r="AT151" s="7">
        <v>1</v>
      </c>
      <c r="AU151" s="7"/>
      <c r="AV151" s="7"/>
      <c r="AW151" s="8"/>
      <c r="AX151" s="8"/>
      <c r="AY151" s="8"/>
      <c r="AZ151" s="8"/>
      <c r="BA151" s="8"/>
      <c r="BB151" s="8"/>
      <c r="BD151" s="8"/>
      <c r="BF151" s="2">
        <v>1021</v>
      </c>
      <c r="BH151" s="2"/>
      <c r="BP151" s="2"/>
    </row>
    <row r="152" spans="1:68" x14ac:dyDescent="0.2">
      <c r="A152">
        <v>1</v>
      </c>
      <c r="B152">
        <v>2022</v>
      </c>
      <c r="C152">
        <v>5</v>
      </c>
      <c r="D152" s="1">
        <v>30</v>
      </c>
      <c r="E152" s="2" t="s">
        <v>82</v>
      </c>
      <c r="F152" s="2">
        <v>5</v>
      </c>
      <c r="I152" s="2" t="s">
        <v>61</v>
      </c>
      <c r="J152" s="2" t="s">
        <v>60</v>
      </c>
      <c r="K152" s="24">
        <v>1</v>
      </c>
      <c r="L152" s="24">
        <v>7</v>
      </c>
      <c r="N152" s="2"/>
      <c r="Q152" s="2">
        <v>53</v>
      </c>
      <c r="V152" s="2">
        <v>1</v>
      </c>
      <c r="W152" s="2"/>
      <c r="X152" s="2"/>
      <c r="Y152" s="2"/>
      <c r="Z152" s="2"/>
      <c r="AB152" s="2"/>
      <c r="AC152" s="2"/>
      <c r="AF152" s="2"/>
      <c r="AH152" s="2"/>
      <c r="AI152" s="2">
        <v>1</v>
      </c>
      <c r="AK152" s="2"/>
      <c r="AL152" s="2"/>
      <c r="AM152" s="2"/>
      <c r="AO152" s="2"/>
      <c r="AP152" s="2"/>
      <c r="AQ152" s="2"/>
      <c r="AR152" s="2">
        <v>1</v>
      </c>
      <c r="AS152" s="2"/>
      <c r="AT152" s="7"/>
      <c r="AU152" s="7"/>
      <c r="AV152" s="7"/>
      <c r="AW152" s="8"/>
      <c r="AX152" s="8"/>
      <c r="AY152" s="8">
        <v>1</v>
      </c>
      <c r="AZ152" s="8"/>
      <c r="BA152" s="8"/>
      <c r="BB152" s="8">
        <v>1</v>
      </c>
      <c r="BD152" s="8"/>
      <c r="BF152" s="2">
        <v>1022</v>
      </c>
      <c r="BH152" s="2"/>
      <c r="BP152" s="2">
        <v>119</v>
      </c>
    </row>
    <row r="153" spans="1:68" x14ac:dyDescent="0.2">
      <c r="A153">
        <v>1</v>
      </c>
      <c r="B153">
        <v>2022</v>
      </c>
      <c r="C153">
        <v>5</v>
      </c>
      <c r="D153" s="1">
        <v>31</v>
      </c>
      <c r="E153" s="2"/>
      <c r="F153" s="2"/>
      <c r="I153" s="2"/>
      <c r="J153" s="2"/>
      <c r="K153" s="24">
        <v>0</v>
      </c>
      <c r="L153" s="24">
        <v>7</v>
      </c>
      <c r="N153" s="2"/>
      <c r="Q153" s="2">
        <v>53</v>
      </c>
      <c r="V153" s="2"/>
      <c r="W153" s="2"/>
      <c r="X153" s="2"/>
      <c r="Y153" s="2"/>
      <c r="Z153" s="2"/>
      <c r="AB153" s="2"/>
      <c r="AC153" s="2"/>
      <c r="AF153" s="2"/>
      <c r="AH153" s="2"/>
      <c r="AI153" s="2"/>
      <c r="AK153" s="2"/>
      <c r="AL153" s="2"/>
      <c r="AM153" s="2"/>
      <c r="AO153" s="2"/>
      <c r="AP153" s="2"/>
      <c r="AQ153" s="2"/>
      <c r="AR153" s="2"/>
      <c r="AS153" s="2"/>
      <c r="AT153" s="7"/>
      <c r="AU153" s="7"/>
      <c r="AV153" s="7"/>
      <c r="AW153" s="8"/>
      <c r="AX153" s="8"/>
      <c r="AY153" s="8"/>
      <c r="AZ153" s="8"/>
      <c r="BA153" s="8"/>
      <c r="BB153" s="8"/>
      <c r="BD153" s="8"/>
      <c r="BF153" s="2"/>
      <c r="BH153" s="2">
        <v>24278</v>
      </c>
      <c r="BP153" s="2">
        <v>118</v>
      </c>
    </row>
    <row r="154" spans="1:68" x14ac:dyDescent="0.2">
      <c r="A154">
        <v>1</v>
      </c>
      <c r="B154">
        <v>2022</v>
      </c>
      <c r="C154">
        <v>6</v>
      </c>
      <c r="D154" s="1">
        <v>1</v>
      </c>
      <c r="E154" s="2"/>
      <c r="F154" s="2"/>
      <c r="I154" s="2"/>
      <c r="J154" s="2"/>
      <c r="K154" s="24">
        <v>0</v>
      </c>
      <c r="L154" s="24">
        <v>7</v>
      </c>
      <c r="N154" s="2"/>
      <c r="Q154" s="2">
        <v>53</v>
      </c>
      <c r="V154" s="2"/>
      <c r="W154" s="2"/>
      <c r="X154" s="2"/>
      <c r="Y154" s="2"/>
      <c r="Z154" s="2"/>
      <c r="AB154" s="4"/>
      <c r="AC154" s="19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7"/>
      <c r="AU154" s="7"/>
      <c r="AV154" s="7"/>
      <c r="AW154" s="8"/>
      <c r="AX154" s="8"/>
      <c r="AY154" s="8"/>
      <c r="AZ154" s="8"/>
      <c r="BA154" s="8"/>
      <c r="BB154" s="8"/>
      <c r="BD154" s="8"/>
      <c r="BF154" s="2"/>
      <c r="BH154" s="2"/>
      <c r="BP154" s="2"/>
    </row>
    <row r="155" spans="1:68" x14ac:dyDescent="0.2">
      <c r="A155">
        <v>1</v>
      </c>
      <c r="B155">
        <v>2022</v>
      </c>
      <c r="C155">
        <v>6</v>
      </c>
      <c r="D155" s="1">
        <v>2</v>
      </c>
      <c r="E155" s="2"/>
      <c r="F155" s="2"/>
      <c r="I155" s="2" t="s">
        <v>61</v>
      </c>
      <c r="J155" s="2" t="s">
        <v>60</v>
      </c>
      <c r="K155" s="24">
        <v>23</v>
      </c>
      <c r="L155" s="24">
        <v>7</v>
      </c>
      <c r="N155" s="2"/>
      <c r="Q155" s="2">
        <v>53</v>
      </c>
      <c r="V155" s="2">
        <v>1</v>
      </c>
      <c r="W155" s="2"/>
      <c r="X155" s="2"/>
      <c r="Y155" s="2"/>
      <c r="Z155" s="2"/>
      <c r="AB155" s="5"/>
      <c r="AC155" s="20"/>
      <c r="AF155" s="2"/>
      <c r="AG155" s="2"/>
      <c r="AH155" s="2"/>
      <c r="AI155" s="2">
        <v>1</v>
      </c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7"/>
      <c r="AU155" s="7"/>
      <c r="AV155" s="7"/>
      <c r="AW155" s="8"/>
      <c r="AX155" s="8"/>
      <c r="AY155" s="8"/>
      <c r="AZ155" s="8"/>
      <c r="BA155" s="8"/>
      <c r="BB155" s="8"/>
      <c r="BD155" s="8"/>
      <c r="BF155" s="2"/>
      <c r="BH155" s="2"/>
      <c r="BP155" s="2"/>
    </row>
    <row r="156" spans="1:68" x14ac:dyDescent="0.2">
      <c r="A156">
        <v>1</v>
      </c>
      <c r="B156">
        <v>2022</v>
      </c>
      <c r="C156">
        <v>6</v>
      </c>
      <c r="D156" s="1">
        <v>3</v>
      </c>
      <c r="E156" s="2"/>
      <c r="F156" s="2"/>
      <c r="I156" s="2" t="s">
        <v>61</v>
      </c>
      <c r="J156" s="2"/>
      <c r="K156" s="24">
        <v>23</v>
      </c>
      <c r="L156" s="24">
        <v>7</v>
      </c>
      <c r="N156" s="2"/>
      <c r="Q156" s="2">
        <v>54</v>
      </c>
      <c r="V156" s="2"/>
      <c r="W156" s="2"/>
      <c r="X156" s="2"/>
      <c r="Y156" s="2"/>
      <c r="Z156" s="2">
        <v>1</v>
      </c>
      <c r="AB156" s="6">
        <v>1</v>
      </c>
      <c r="AC156" s="20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>
        <v>1</v>
      </c>
      <c r="AT156" s="7">
        <v>1</v>
      </c>
      <c r="AU156" s="7">
        <v>1</v>
      </c>
      <c r="AV156" s="7"/>
      <c r="AW156" s="8"/>
      <c r="AX156" s="8"/>
      <c r="AY156" s="8">
        <v>1</v>
      </c>
      <c r="AZ156" s="8"/>
      <c r="BA156" s="8"/>
      <c r="BB156" s="8"/>
      <c r="BD156" s="8"/>
      <c r="BF156" s="2"/>
      <c r="BH156" s="2"/>
      <c r="BP156" s="2"/>
    </row>
    <row r="157" spans="1:68" x14ac:dyDescent="0.2">
      <c r="A157">
        <v>1</v>
      </c>
      <c r="B157">
        <v>2022</v>
      </c>
      <c r="C157">
        <v>6</v>
      </c>
      <c r="D157" s="1">
        <v>4</v>
      </c>
      <c r="E157" s="2"/>
      <c r="F157" s="2"/>
      <c r="I157" s="2" t="s">
        <v>61</v>
      </c>
      <c r="J157" s="2"/>
      <c r="K157" s="24">
        <v>2</v>
      </c>
      <c r="L157" s="24">
        <v>9</v>
      </c>
      <c r="N157" s="2"/>
      <c r="Q157" s="2">
        <v>54</v>
      </c>
      <c r="V157" s="2"/>
      <c r="W157" s="2"/>
      <c r="X157" s="2"/>
      <c r="Y157" s="2"/>
      <c r="Z157" s="2"/>
      <c r="AB157" s="6">
        <v>1</v>
      </c>
      <c r="AC157" s="20"/>
      <c r="AF157" s="2"/>
      <c r="AG157" s="2"/>
      <c r="AH157" s="2"/>
      <c r="AI157" s="2">
        <v>1</v>
      </c>
      <c r="AJ157" s="2"/>
      <c r="AK157" s="2"/>
      <c r="AL157" s="2"/>
      <c r="AM157" s="2"/>
      <c r="AN157" s="2">
        <v>1</v>
      </c>
      <c r="AO157" s="2"/>
      <c r="AP157" s="2"/>
      <c r="AQ157" s="2"/>
      <c r="AR157" s="2"/>
      <c r="AS157" s="2">
        <v>1</v>
      </c>
      <c r="AT157" s="7">
        <v>1</v>
      </c>
      <c r="AU157" s="7"/>
      <c r="AV157" s="7"/>
      <c r="AW157" s="8"/>
      <c r="AX157" s="8">
        <v>1</v>
      </c>
      <c r="AY157" s="8">
        <v>1</v>
      </c>
      <c r="AZ157" s="8"/>
      <c r="BA157" s="8"/>
      <c r="BB157" s="8"/>
      <c r="BD157" s="8"/>
      <c r="BF157" s="2"/>
      <c r="BH157" s="2"/>
      <c r="BP157" s="2"/>
    </row>
    <row r="158" spans="1:68" x14ac:dyDescent="0.2">
      <c r="A158">
        <v>1</v>
      </c>
      <c r="B158">
        <v>2022</v>
      </c>
      <c r="C158">
        <v>6</v>
      </c>
      <c r="D158" s="1">
        <v>5</v>
      </c>
      <c r="E158" t="s">
        <v>82</v>
      </c>
      <c r="F158" s="2">
        <v>2</v>
      </c>
      <c r="I158" s="2" t="s">
        <v>61</v>
      </c>
      <c r="J158" s="2"/>
      <c r="K158" s="24">
        <v>0</v>
      </c>
      <c r="L158" s="24">
        <v>8</v>
      </c>
      <c r="N158" s="2"/>
      <c r="Q158" s="2">
        <v>54</v>
      </c>
      <c r="V158" s="2"/>
      <c r="W158" s="2"/>
      <c r="X158" s="2"/>
      <c r="Y158" s="2"/>
      <c r="Z158" s="2"/>
      <c r="AB158" s="6">
        <v>1</v>
      </c>
      <c r="AC158" s="20"/>
      <c r="AF158" s="2"/>
      <c r="AG158" s="2"/>
      <c r="AH158" s="2"/>
      <c r="AI158" s="2"/>
      <c r="AJ158" s="2"/>
      <c r="AK158" s="2"/>
      <c r="AL158" s="2"/>
      <c r="AM158" s="2"/>
      <c r="AN158" s="2">
        <v>1</v>
      </c>
      <c r="AO158" s="2">
        <v>1</v>
      </c>
      <c r="AP158" s="2"/>
      <c r="AQ158" s="2">
        <v>1</v>
      </c>
      <c r="AR158" s="2"/>
      <c r="AS158" s="2">
        <v>1</v>
      </c>
      <c r="AT158" s="7">
        <v>1</v>
      </c>
      <c r="AU158" s="7"/>
      <c r="AV158" s="7"/>
      <c r="AW158" s="8"/>
      <c r="AX158" s="8"/>
      <c r="AY158" s="8">
        <v>1</v>
      </c>
      <c r="AZ158" s="8"/>
      <c r="BA158" s="8"/>
      <c r="BB158" s="8"/>
      <c r="BD158" s="8"/>
      <c r="BF158" s="2"/>
      <c r="BH158" s="2"/>
      <c r="BP158" s="2"/>
    </row>
    <row r="159" spans="1:68" ht="18" x14ac:dyDescent="0.2">
      <c r="A159">
        <v>1</v>
      </c>
      <c r="B159">
        <v>2022</v>
      </c>
      <c r="C159">
        <v>6</v>
      </c>
      <c r="D159" s="1">
        <v>6</v>
      </c>
      <c r="E159" s="17" t="s">
        <v>79</v>
      </c>
      <c r="F159" s="2">
        <v>2</v>
      </c>
      <c r="I159" s="2" t="s">
        <v>61</v>
      </c>
      <c r="J159" s="2" t="s">
        <v>59</v>
      </c>
      <c r="K159" s="24">
        <v>0</v>
      </c>
      <c r="L159" s="24">
        <v>7</v>
      </c>
      <c r="N159" s="2"/>
      <c r="Q159" s="2">
        <v>55</v>
      </c>
      <c r="V159" s="2"/>
      <c r="W159" s="2"/>
      <c r="X159" s="2"/>
      <c r="Y159" s="2"/>
      <c r="Z159" s="2"/>
      <c r="AB159" s="6">
        <v>1</v>
      </c>
      <c r="AC159" s="20"/>
      <c r="AF159" s="2">
        <v>1</v>
      </c>
      <c r="AG159" s="2"/>
      <c r="AH159" s="2"/>
      <c r="AI159" s="2">
        <v>1</v>
      </c>
      <c r="AJ159" s="2"/>
      <c r="AK159" s="2"/>
      <c r="AL159" s="2"/>
      <c r="AM159" s="2">
        <v>1</v>
      </c>
      <c r="AN159" s="2"/>
      <c r="AO159" s="2">
        <v>1</v>
      </c>
      <c r="AP159" s="2"/>
      <c r="AQ159" s="2"/>
      <c r="AR159" s="2"/>
      <c r="AS159" s="2">
        <v>1</v>
      </c>
      <c r="AT159" s="7">
        <v>1</v>
      </c>
      <c r="AU159" s="7"/>
      <c r="AV159" s="7"/>
      <c r="AW159" s="8"/>
      <c r="AX159" s="8"/>
      <c r="AY159" s="8">
        <v>1</v>
      </c>
      <c r="AZ159" s="8"/>
      <c r="BA159" s="8"/>
      <c r="BB159" s="8">
        <v>1</v>
      </c>
      <c r="BD159" s="8"/>
      <c r="BF159" s="2">
        <v>1025</v>
      </c>
      <c r="BH159" s="2"/>
      <c r="BP159" s="2"/>
    </row>
    <row r="160" spans="1:68" ht="18" x14ac:dyDescent="0.2">
      <c r="A160">
        <v>1</v>
      </c>
      <c r="B160">
        <v>2022</v>
      </c>
      <c r="C160">
        <v>6</v>
      </c>
      <c r="D160" s="1">
        <v>7</v>
      </c>
      <c r="E160" s="17" t="s">
        <v>79</v>
      </c>
      <c r="F160" s="2">
        <v>2</v>
      </c>
      <c r="I160" s="2" t="s">
        <v>59</v>
      </c>
      <c r="J160" s="2"/>
      <c r="K160" s="24">
        <v>1</v>
      </c>
      <c r="L160" s="24">
        <v>7</v>
      </c>
      <c r="N160" s="2"/>
      <c r="Q160" s="2">
        <v>55</v>
      </c>
      <c r="V160" s="2">
        <v>1</v>
      </c>
      <c r="W160" s="2"/>
      <c r="X160" s="2"/>
      <c r="Y160" s="2"/>
      <c r="Z160" s="2"/>
      <c r="AB160" s="5"/>
      <c r="AC160" s="20"/>
      <c r="AF160" s="2"/>
      <c r="AG160" s="2"/>
      <c r="AH160" s="2">
        <v>1</v>
      </c>
      <c r="AI160" s="2">
        <v>1</v>
      </c>
      <c r="AJ160" s="2"/>
      <c r="AK160" s="2">
        <v>1</v>
      </c>
      <c r="AL160" s="2"/>
      <c r="AM160" s="2"/>
      <c r="AN160" s="2"/>
      <c r="AO160" s="2"/>
      <c r="AP160" s="2">
        <v>1</v>
      </c>
      <c r="AQ160" s="2"/>
      <c r="AR160" s="2">
        <v>1</v>
      </c>
      <c r="AS160" s="2"/>
      <c r="AT160" s="7"/>
      <c r="AU160" s="7"/>
      <c r="AV160" s="7"/>
      <c r="AW160" s="8"/>
      <c r="AX160" s="8"/>
      <c r="AY160" s="8"/>
      <c r="AZ160" s="8"/>
      <c r="BA160" s="8"/>
      <c r="BB160" s="8">
        <v>1</v>
      </c>
      <c r="BD160" s="8"/>
      <c r="BF160" s="2">
        <v>1024</v>
      </c>
      <c r="BH160" s="2"/>
      <c r="BP160" s="2">
        <v>130</v>
      </c>
    </row>
    <row r="161" spans="1:68" x14ac:dyDescent="0.2">
      <c r="A161">
        <v>1</v>
      </c>
      <c r="B161">
        <v>2022</v>
      </c>
      <c r="C161">
        <v>6</v>
      </c>
      <c r="D161" s="1">
        <v>8</v>
      </c>
      <c r="E161" t="s">
        <v>82</v>
      </c>
      <c r="F161" s="2">
        <v>2</v>
      </c>
      <c r="I161" s="2" t="s">
        <v>59</v>
      </c>
      <c r="J161" s="2" t="s">
        <v>60</v>
      </c>
      <c r="K161" s="24">
        <v>23</v>
      </c>
      <c r="L161" s="24">
        <v>7</v>
      </c>
      <c r="N161" s="2"/>
      <c r="Q161" s="2">
        <v>55</v>
      </c>
      <c r="V161" s="2">
        <v>1</v>
      </c>
      <c r="W161" s="2">
        <v>1</v>
      </c>
      <c r="X161" s="2">
        <v>1</v>
      </c>
      <c r="Y161" s="2"/>
      <c r="Z161" s="2">
        <v>1</v>
      </c>
      <c r="AB161" s="5"/>
      <c r="AC161" s="6">
        <v>1</v>
      </c>
      <c r="AF161" s="2"/>
      <c r="AG161" s="2"/>
      <c r="AH161" s="2"/>
      <c r="AI161" s="2">
        <v>1</v>
      </c>
      <c r="AJ161" s="2"/>
      <c r="AK161" s="2">
        <v>1</v>
      </c>
      <c r="AL161" s="2"/>
      <c r="AM161" s="2"/>
      <c r="AN161" s="2">
        <v>1</v>
      </c>
      <c r="AO161" s="2"/>
      <c r="AP161" s="2"/>
      <c r="AQ161" s="2">
        <v>1</v>
      </c>
      <c r="AR161" s="2">
        <v>1</v>
      </c>
      <c r="AS161" s="2"/>
      <c r="AT161" s="7">
        <v>1</v>
      </c>
      <c r="AU161" s="7"/>
      <c r="AV161" s="7"/>
      <c r="AW161" s="8"/>
      <c r="AX161" s="8"/>
      <c r="AY161" s="8"/>
      <c r="AZ161" s="8"/>
      <c r="BA161" s="8"/>
      <c r="BB161" s="8"/>
      <c r="BD161" s="8"/>
      <c r="BF161" s="2">
        <v>1024</v>
      </c>
      <c r="BH161" s="2">
        <v>24557</v>
      </c>
      <c r="BP161" s="2">
        <v>131</v>
      </c>
    </row>
    <row r="162" spans="1:68" x14ac:dyDescent="0.2">
      <c r="A162">
        <v>1</v>
      </c>
      <c r="B162">
        <v>2022</v>
      </c>
      <c r="C162">
        <v>6</v>
      </c>
      <c r="D162" s="1">
        <v>9</v>
      </c>
      <c r="E162" s="18" t="s">
        <v>80</v>
      </c>
      <c r="F162" s="2">
        <v>3</v>
      </c>
      <c r="I162" s="2" t="s">
        <v>59</v>
      </c>
      <c r="J162" s="2"/>
      <c r="K162" s="24">
        <v>1</v>
      </c>
      <c r="L162" s="24">
        <v>7</v>
      </c>
      <c r="N162" s="2"/>
      <c r="Q162" s="2">
        <v>55</v>
      </c>
      <c r="V162" s="2">
        <v>1</v>
      </c>
      <c r="W162" s="2"/>
      <c r="X162" s="2">
        <v>1</v>
      </c>
      <c r="Y162" s="2"/>
      <c r="Z162" s="2"/>
      <c r="AB162" s="6">
        <v>1</v>
      </c>
      <c r="AC162" s="20"/>
      <c r="AF162" s="2"/>
      <c r="AG162" s="2"/>
      <c r="AH162" s="2"/>
      <c r="AI162" s="2">
        <v>1</v>
      </c>
      <c r="AJ162" s="2"/>
      <c r="AK162" s="2"/>
      <c r="AL162" s="2">
        <v>1</v>
      </c>
      <c r="AM162" s="2">
        <v>1</v>
      </c>
      <c r="AN162" s="2"/>
      <c r="AO162" s="2">
        <v>1</v>
      </c>
      <c r="AP162" s="2"/>
      <c r="AQ162" s="2"/>
      <c r="AR162" s="2">
        <v>1</v>
      </c>
      <c r="AS162" s="2"/>
      <c r="AT162" s="7"/>
      <c r="AU162" s="7"/>
      <c r="AV162" s="7"/>
      <c r="AW162" s="8"/>
      <c r="AX162" s="8"/>
      <c r="AY162" s="8"/>
      <c r="AZ162" s="8"/>
      <c r="BA162" s="8"/>
      <c r="BB162" s="8"/>
      <c r="BD162" s="8"/>
      <c r="BF162" s="2">
        <v>1024</v>
      </c>
      <c r="BH162" s="2"/>
      <c r="BP162" s="2">
        <v>138</v>
      </c>
    </row>
    <row r="163" spans="1:68" x14ac:dyDescent="0.2">
      <c r="A163">
        <v>1</v>
      </c>
      <c r="B163">
        <v>2022</v>
      </c>
      <c r="C163">
        <v>6</v>
      </c>
      <c r="D163" s="1">
        <v>10</v>
      </c>
      <c r="E163" t="s">
        <v>78</v>
      </c>
      <c r="F163" s="2">
        <v>2</v>
      </c>
      <c r="I163" s="2" t="s">
        <v>60</v>
      </c>
      <c r="J163" s="2" t="s">
        <v>61</v>
      </c>
      <c r="K163" s="24">
        <v>1</v>
      </c>
      <c r="L163" s="24">
        <v>8</v>
      </c>
      <c r="N163" s="2"/>
      <c r="Q163" s="2">
        <v>54</v>
      </c>
      <c r="V163" s="2">
        <v>1</v>
      </c>
      <c r="W163" s="2">
        <v>1</v>
      </c>
      <c r="X163" s="2">
        <v>1</v>
      </c>
      <c r="Y163" s="2"/>
      <c r="Z163" s="2"/>
      <c r="AB163" s="5"/>
      <c r="AC163" s="20"/>
      <c r="AF163" s="2"/>
      <c r="AG163" s="2"/>
      <c r="AH163" s="2"/>
      <c r="AI163" s="2">
        <v>1</v>
      </c>
      <c r="AJ163" s="2"/>
      <c r="AK163" s="2"/>
      <c r="AL163" s="2"/>
      <c r="AM163" s="2"/>
      <c r="AN163" s="2"/>
      <c r="AO163" s="2"/>
      <c r="AP163" s="2"/>
      <c r="AQ163" s="2"/>
      <c r="AR163" s="2">
        <v>1</v>
      </c>
      <c r="AS163" s="2">
        <v>1</v>
      </c>
      <c r="AT163" s="7"/>
      <c r="AU163" s="7"/>
      <c r="AV163" s="7"/>
      <c r="AW163" s="8"/>
      <c r="AX163" s="8"/>
      <c r="AY163" s="8"/>
      <c r="AZ163" s="8"/>
      <c r="BA163" s="8"/>
      <c r="BB163" s="8"/>
      <c r="BD163" s="8"/>
      <c r="BF163" s="2">
        <v>1024</v>
      </c>
      <c r="BH163" s="2">
        <v>24556</v>
      </c>
      <c r="BP163" s="2">
        <v>140</v>
      </c>
    </row>
    <row r="164" spans="1:68" x14ac:dyDescent="0.2">
      <c r="A164">
        <v>1</v>
      </c>
      <c r="B164">
        <v>2022</v>
      </c>
      <c r="C164">
        <v>6</v>
      </c>
      <c r="D164" s="1">
        <v>11</v>
      </c>
      <c r="E164" t="s">
        <v>78</v>
      </c>
      <c r="F164" s="2">
        <v>2</v>
      </c>
      <c r="I164" s="2" t="s">
        <v>60</v>
      </c>
      <c r="J164" s="2" t="s">
        <v>57</v>
      </c>
      <c r="K164" s="24">
        <v>0</v>
      </c>
      <c r="L164" s="24">
        <v>8</v>
      </c>
      <c r="N164" s="2"/>
      <c r="Q164" s="2">
        <v>54</v>
      </c>
      <c r="V164" s="2">
        <v>1</v>
      </c>
      <c r="W164" s="2"/>
      <c r="X164" s="2">
        <v>1</v>
      </c>
      <c r="Y164" s="2"/>
      <c r="Z164" s="2">
        <v>1</v>
      </c>
      <c r="AB164" s="6">
        <v>1</v>
      </c>
      <c r="AC164" s="20"/>
      <c r="AF164" s="2"/>
      <c r="AG164" s="2"/>
      <c r="AH164" s="2"/>
      <c r="AI164" s="2">
        <v>1</v>
      </c>
      <c r="AJ164" s="2"/>
      <c r="AK164" s="2"/>
      <c r="AL164" s="2"/>
      <c r="AM164" s="2"/>
      <c r="AN164" s="2"/>
      <c r="AO164" s="2"/>
      <c r="AP164" s="2"/>
      <c r="AQ164" s="2"/>
      <c r="AR164" s="2">
        <v>1</v>
      </c>
      <c r="AS164" s="2">
        <v>1</v>
      </c>
      <c r="AT164" s="7">
        <v>1</v>
      </c>
      <c r="AU164" s="7"/>
      <c r="AV164" s="7">
        <v>1</v>
      </c>
      <c r="AW164" s="8"/>
      <c r="AX164" s="8">
        <v>1</v>
      </c>
      <c r="AY164" s="8">
        <v>1</v>
      </c>
      <c r="AZ164" s="8"/>
      <c r="BA164" s="8"/>
      <c r="BB164" s="8"/>
      <c r="BD164" s="8"/>
      <c r="BF164" s="15">
        <v>1025</v>
      </c>
      <c r="BH164" s="15"/>
      <c r="BP164" s="15">
        <v>146</v>
      </c>
    </row>
    <row r="165" spans="1:68" x14ac:dyDescent="0.2">
      <c r="A165">
        <v>1</v>
      </c>
      <c r="B165">
        <v>2022</v>
      </c>
      <c r="C165">
        <v>6</v>
      </c>
      <c r="D165" s="1">
        <v>12</v>
      </c>
      <c r="E165" t="s">
        <v>78</v>
      </c>
      <c r="F165" s="2">
        <v>2</v>
      </c>
      <c r="I165" s="2" t="s">
        <v>59</v>
      </c>
      <c r="J165" s="2" t="s">
        <v>61</v>
      </c>
      <c r="K165" s="24">
        <v>1</v>
      </c>
      <c r="L165" s="24">
        <v>9</v>
      </c>
      <c r="N165" s="2"/>
      <c r="Q165" s="2">
        <v>54</v>
      </c>
      <c r="V165" s="2"/>
      <c r="W165" s="2"/>
      <c r="X165" s="2"/>
      <c r="Y165" s="2"/>
      <c r="Z165" s="2"/>
      <c r="AB165" s="6">
        <v>1</v>
      </c>
      <c r="AC165" s="20"/>
      <c r="AF165" s="2"/>
      <c r="AG165" s="2"/>
      <c r="AH165" s="2"/>
      <c r="AI165" s="2">
        <v>1</v>
      </c>
      <c r="AJ165" s="2"/>
      <c r="AK165" s="2"/>
      <c r="AL165" s="2"/>
      <c r="AM165" s="2"/>
      <c r="AN165" s="2">
        <v>1</v>
      </c>
      <c r="AO165" s="2">
        <v>1</v>
      </c>
      <c r="AP165" s="2">
        <v>1</v>
      </c>
      <c r="AQ165" s="2">
        <v>1</v>
      </c>
      <c r="AR165" s="2"/>
      <c r="AS165" s="2">
        <v>1</v>
      </c>
      <c r="AT165" s="7">
        <v>1</v>
      </c>
      <c r="AU165" s="7">
        <v>1</v>
      </c>
      <c r="AV165" s="7"/>
      <c r="AW165" s="8"/>
      <c r="AX165" s="8"/>
      <c r="AY165" s="8"/>
      <c r="AZ165" s="8">
        <v>1</v>
      </c>
      <c r="BA165" s="8"/>
      <c r="BB165" s="8">
        <v>1</v>
      </c>
      <c r="BD165" s="8"/>
      <c r="BF165" s="2">
        <v>1025</v>
      </c>
      <c r="BH165" s="2"/>
      <c r="BP165" s="2">
        <v>128</v>
      </c>
    </row>
    <row r="166" spans="1:68" x14ac:dyDescent="0.2">
      <c r="A166">
        <v>1</v>
      </c>
      <c r="B166">
        <v>2022</v>
      </c>
      <c r="C166">
        <v>6</v>
      </c>
      <c r="D166" s="1">
        <v>13</v>
      </c>
      <c r="E166" t="s">
        <v>78</v>
      </c>
      <c r="F166" s="2">
        <v>2</v>
      </c>
      <c r="I166" s="2" t="s">
        <v>60</v>
      </c>
      <c r="J166" s="2"/>
      <c r="K166" s="24">
        <v>0</v>
      </c>
      <c r="L166" s="24">
        <v>7</v>
      </c>
      <c r="N166" s="2"/>
      <c r="Q166" s="2">
        <v>55</v>
      </c>
      <c r="V166" s="2">
        <v>1</v>
      </c>
      <c r="W166" s="2">
        <v>1</v>
      </c>
      <c r="X166" s="2">
        <v>1</v>
      </c>
      <c r="Y166" s="2"/>
      <c r="Z166" s="2">
        <v>1</v>
      </c>
      <c r="AB166" s="5"/>
      <c r="AC166" s="20"/>
      <c r="AF166" s="2"/>
      <c r="AG166" s="2"/>
      <c r="AH166" s="2"/>
      <c r="AI166" s="2">
        <v>1</v>
      </c>
      <c r="AJ166" s="2"/>
      <c r="AK166" s="2"/>
      <c r="AL166" s="2"/>
      <c r="AM166" s="2"/>
      <c r="AN166" s="2"/>
      <c r="AO166" s="2">
        <v>1</v>
      </c>
      <c r="AP166" s="2"/>
      <c r="AQ166" s="2"/>
      <c r="AR166" s="2">
        <v>1</v>
      </c>
      <c r="AS166" s="2"/>
      <c r="AT166" s="7"/>
      <c r="AU166" s="7"/>
      <c r="AV166" s="7"/>
      <c r="AW166" s="8"/>
      <c r="AX166" s="8"/>
      <c r="AY166" s="8"/>
      <c r="AZ166" s="8"/>
      <c r="BA166" s="8"/>
      <c r="BB166" s="8"/>
      <c r="BD166" s="8"/>
      <c r="BF166" s="2">
        <v>1028</v>
      </c>
      <c r="BH166" s="2"/>
      <c r="BP166" s="2">
        <v>152</v>
      </c>
    </row>
    <row r="167" spans="1:68" x14ac:dyDescent="0.2">
      <c r="A167">
        <v>1</v>
      </c>
      <c r="B167">
        <v>2022</v>
      </c>
      <c r="C167">
        <v>6</v>
      </c>
      <c r="D167" s="1">
        <v>14</v>
      </c>
      <c r="E167" t="s">
        <v>78</v>
      </c>
      <c r="F167" s="2">
        <v>2</v>
      </c>
      <c r="I167" s="2" t="s">
        <v>60</v>
      </c>
      <c r="J167" s="2"/>
      <c r="K167" s="24">
        <v>0</v>
      </c>
      <c r="L167" s="24">
        <v>8</v>
      </c>
      <c r="N167" s="2"/>
      <c r="Q167" s="2">
        <v>55</v>
      </c>
      <c r="V167" s="2">
        <v>1</v>
      </c>
      <c r="W167" s="2">
        <v>1</v>
      </c>
      <c r="X167" s="2">
        <v>1</v>
      </c>
      <c r="Y167" s="2"/>
      <c r="Z167" s="2"/>
      <c r="AB167" s="5"/>
      <c r="AC167" s="20"/>
      <c r="AF167" s="2"/>
      <c r="AG167" s="2"/>
      <c r="AH167" s="2"/>
      <c r="AI167" s="2">
        <v>1</v>
      </c>
      <c r="AJ167" s="2"/>
      <c r="AK167" s="2">
        <v>1</v>
      </c>
      <c r="AL167" s="2"/>
      <c r="AM167" s="2">
        <v>1</v>
      </c>
      <c r="AN167" s="2"/>
      <c r="AO167" s="2"/>
      <c r="AP167" s="2">
        <v>1</v>
      </c>
      <c r="AQ167" s="2"/>
      <c r="AR167" s="2">
        <v>1</v>
      </c>
      <c r="AS167" s="2"/>
      <c r="AT167" s="7"/>
      <c r="AU167" s="7"/>
      <c r="AV167" s="7"/>
      <c r="AW167" s="8">
        <v>1</v>
      </c>
      <c r="AX167" s="8"/>
      <c r="AY167" s="8"/>
      <c r="AZ167" s="8">
        <v>1</v>
      </c>
      <c r="BA167" s="8"/>
      <c r="BB167" s="8"/>
      <c r="BD167" s="8"/>
      <c r="BF167" s="15">
        <v>1028</v>
      </c>
      <c r="BH167" s="15">
        <v>24580</v>
      </c>
      <c r="BP167" s="15">
        <v>156</v>
      </c>
    </row>
    <row r="168" spans="1:68" x14ac:dyDescent="0.2">
      <c r="A168">
        <v>1</v>
      </c>
      <c r="B168">
        <v>2022</v>
      </c>
      <c r="C168">
        <v>6</v>
      </c>
      <c r="D168" s="1">
        <v>15</v>
      </c>
      <c r="E168" s="18" t="s">
        <v>80</v>
      </c>
      <c r="F168" s="2">
        <v>2</v>
      </c>
      <c r="I168" s="2"/>
      <c r="J168" s="2"/>
      <c r="K168" s="24">
        <v>0</v>
      </c>
      <c r="L168" s="24">
        <v>7</v>
      </c>
      <c r="N168" s="2"/>
      <c r="Q168" s="2">
        <v>55</v>
      </c>
      <c r="V168" s="2"/>
      <c r="W168" s="2"/>
      <c r="X168" s="2"/>
      <c r="Y168" s="2"/>
      <c r="Z168" s="2"/>
      <c r="AB168" s="5"/>
      <c r="AC168" s="20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7"/>
      <c r="AU168" s="7"/>
      <c r="AV168" s="7"/>
      <c r="AW168" s="8"/>
      <c r="AX168" s="8"/>
      <c r="AY168" s="8"/>
      <c r="AZ168" s="8"/>
      <c r="BA168" s="8"/>
      <c r="BB168" s="8"/>
      <c r="BD168" s="8"/>
      <c r="BF168" s="2">
        <v>1026</v>
      </c>
      <c r="BH168" s="2"/>
      <c r="BP168" s="2">
        <v>157</v>
      </c>
    </row>
    <row r="169" spans="1:68" x14ac:dyDescent="0.2">
      <c r="A169">
        <v>1</v>
      </c>
      <c r="B169">
        <v>2022</v>
      </c>
      <c r="C169">
        <v>6</v>
      </c>
      <c r="D169" s="1">
        <v>16</v>
      </c>
      <c r="E169" t="s">
        <v>82</v>
      </c>
      <c r="F169" s="2">
        <v>2</v>
      </c>
      <c r="I169" s="2" t="s">
        <v>60</v>
      </c>
      <c r="J169" s="2" t="s">
        <v>61</v>
      </c>
      <c r="K169" s="24">
        <v>0</v>
      </c>
      <c r="L169" s="24">
        <v>7</v>
      </c>
      <c r="N169" s="2"/>
      <c r="Q169" s="2">
        <v>55</v>
      </c>
      <c r="V169" s="2">
        <v>1</v>
      </c>
      <c r="W169" s="2">
        <v>1</v>
      </c>
      <c r="X169" s="2"/>
      <c r="Y169" s="2"/>
      <c r="Z169" s="2"/>
      <c r="AB169" s="5"/>
      <c r="AC169" s="6">
        <v>1</v>
      </c>
      <c r="AF169" s="2"/>
      <c r="AG169" s="2"/>
      <c r="AH169" s="2"/>
      <c r="AI169" s="2"/>
      <c r="AJ169" s="2"/>
      <c r="AK169" s="2">
        <v>1</v>
      </c>
      <c r="AL169" s="2">
        <v>1</v>
      </c>
      <c r="AM169" s="2"/>
      <c r="AN169" s="2"/>
      <c r="AO169" s="2"/>
      <c r="AP169" s="2"/>
      <c r="AQ169" s="2">
        <v>1</v>
      </c>
      <c r="AR169" s="2">
        <v>1</v>
      </c>
      <c r="AS169" s="2"/>
      <c r="AT169" s="7"/>
      <c r="AU169" s="7"/>
      <c r="AV169" s="7"/>
      <c r="AW169" s="8">
        <v>1</v>
      </c>
      <c r="AX169" s="8"/>
      <c r="AY169" s="8"/>
      <c r="AZ169" s="8"/>
      <c r="BA169" s="8"/>
      <c r="BB169" s="8">
        <v>1</v>
      </c>
      <c r="BD169" s="8"/>
      <c r="BF169" s="2">
        <v>1026</v>
      </c>
      <c r="BH169" s="2"/>
      <c r="BP169" s="2">
        <v>157</v>
      </c>
    </row>
    <row r="170" spans="1:68" x14ac:dyDescent="0.2">
      <c r="A170">
        <v>1</v>
      </c>
      <c r="B170">
        <v>2022</v>
      </c>
      <c r="C170">
        <v>6</v>
      </c>
      <c r="D170" s="1">
        <v>17</v>
      </c>
      <c r="E170" s="18" t="s">
        <v>80</v>
      </c>
      <c r="F170" s="2">
        <v>2</v>
      </c>
      <c r="I170" s="2" t="s">
        <v>59</v>
      </c>
      <c r="J170" s="2"/>
      <c r="K170" s="24">
        <v>0</v>
      </c>
      <c r="L170" s="24">
        <v>8</v>
      </c>
      <c r="N170" s="2"/>
      <c r="Q170" s="2">
        <v>55</v>
      </c>
      <c r="V170" s="2"/>
      <c r="W170" s="2"/>
      <c r="X170" s="2"/>
      <c r="Y170" s="2"/>
      <c r="Z170" s="2"/>
      <c r="AB170" s="5"/>
      <c r="AC170" s="6">
        <v>1</v>
      </c>
      <c r="AF170" s="2"/>
      <c r="AG170" s="2"/>
      <c r="AH170" s="2"/>
      <c r="AI170" s="2">
        <v>1</v>
      </c>
      <c r="AJ170" s="2"/>
      <c r="AK170" s="2"/>
      <c r="AL170" s="2"/>
      <c r="AM170" s="2">
        <v>1</v>
      </c>
      <c r="AN170" s="2"/>
      <c r="AO170" s="2">
        <v>1</v>
      </c>
      <c r="AP170" s="2"/>
      <c r="AQ170" s="2">
        <v>1</v>
      </c>
      <c r="AR170" s="2">
        <v>1</v>
      </c>
      <c r="AS170" s="2">
        <v>1</v>
      </c>
      <c r="AT170" s="7">
        <v>1</v>
      </c>
      <c r="AU170" s="7"/>
      <c r="AV170" s="7">
        <v>1</v>
      </c>
      <c r="AW170" s="8"/>
      <c r="AX170" s="8">
        <v>1</v>
      </c>
      <c r="AY170" s="8">
        <v>1</v>
      </c>
      <c r="AZ170" s="8"/>
      <c r="BA170" s="8"/>
      <c r="BB170" s="8"/>
      <c r="BD170" s="8"/>
      <c r="BF170" s="15">
        <v>1026</v>
      </c>
      <c r="BH170" s="15"/>
      <c r="BP170" s="15">
        <v>157</v>
      </c>
    </row>
    <row r="171" spans="1:68" x14ac:dyDescent="0.2">
      <c r="A171">
        <v>1</v>
      </c>
      <c r="B171">
        <v>2022</v>
      </c>
      <c r="C171">
        <v>6</v>
      </c>
      <c r="D171" s="1">
        <v>18</v>
      </c>
      <c r="E171" t="s">
        <v>82</v>
      </c>
      <c r="F171" s="2">
        <v>2</v>
      </c>
      <c r="I171" s="2" t="s">
        <v>57</v>
      </c>
      <c r="J171" s="2"/>
      <c r="K171" s="24">
        <v>1</v>
      </c>
      <c r="L171" s="24">
        <v>8</v>
      </c>
      <c r="N171" s="2"/>
      <c r="Q171" s="2">
        <v>56</v>
      </c>
      <c r="V171" s="2"/>
      <c r="W171" s="2"/>
      <c r="X171" s="2"/>
      <c r="Y171" s="2"/>
      <c r="Z171" s="2"/>
      <c r="AB171" s="5"/>
      <c r="AC171" s="20"/>
      <c r="AF171" s="2"/>
      <c r="AG171" s="2"/>
      <c r="AH171" s="2"/>
      <c r="AI171" s="2"/>
      <c r="AJ171" s="2"/>
      <c r="AK171" s="2"/>
      <c r="AL171" s="2"/>
      <c r="AM171" s="2"/>
      <c r="AN171" s="2">
        <v>1</v>
      </c>
      <c r="AO171" s="2"/>
      <c r="AP171" s="2"/>
      <c r="AQ171" s="2">
        <v>1</v>
      </c>
      <c r="AR171" s="2"/>
      <c r="AS171" s="2"/>
      <c r="AT171" s="7">
        <v>1</v>
      </c>
      <c r="AU171" s="7"/>
      <c r="AV171" s="7"/>
      <c r="AW171" s="8"/>
      <c r="AX171" s="8">
        <v>1</v>
      </c>
      <c r="AY171" s="8">
        <v>1</v>
      </c>
      <c r="AZ171" s="8"/>
      <c r="BA171" s="8"/>
      <c r="BB171" s="8"/>
      <c r="BD171" s="8"/>
      <c r="BF171" s="2">
        <v>1028</v>
      </c>
      <c r="BH171" s="2">
        <v>24614</v>
      </c>
      <c r="BP171" s="2">
        <v>157</v>
      </c>
    </row>
    <row r="172" spans="1:68" x14ac:dyDescent="0.2">
      <c r="A172">
        <v>1</v>
      </c>
      <c r="B172">
        <v>2022</v>
      </c>
      <c r="C172">
        <v>6</v>
      </c>
      <c r="D172" s="1">
        <v>19</v>
      </c>
      <c r="E172" t="s">
        <v>82</v>
      </c>
      <c r="F172" s="2">
        <v>2</v>
      </c>
      <c r="I172" s="2" t="s">
        <v>59</v>
      </c>
      <c r="J172" s="2"/>
      <c r="K172" s="24">
        <v>0</v>
      </c>
      <c r="L172" s="24">
        <v>8</v>
      </c>
      <c r="N172" s="2"/>
      <c r="Q172" s="2">
        <v>56</v>
      </c>
      <c r="V172" s="2"/>
      <c r="W172" s="2"/>
      <c r="X172" s="2"/>
      <c r="Y172" s="2"/>
      <c r="Z172" s="2"/>
      <c r="AB172" s="5"/>
      <c r="AC172" s="20"/>
      <c r="AF172" s="2"/>
      <c r="AG172" s="2"/>
      <c r="AH172" s="2"/>
      <c r="AI172" s="2"/>
      <c r="AJ172" s="2"/>
      <c r="AK172" s="2"/>
      <c r="AL172" s="2"/>
      <c r="AM172" s="2"/>
      <c r="AN172" s="2">
        <v>1</v>
      </c>
      <c r="AO172" s="2">
        <v>1</v>
      </c>
      <c r="AP172" s="2">
        <v>1</v>
      </c>
      <c r="AQ172" s="2">
        <v>1</v>
      </c>
      <c r="AR172" s="2"/>
      <c r="AS172" s="2"/>
      <c r="AT172" s="7">
        <v>1</v>
      </c>
      <c r="AU172" s="7"/>
      <c r="AV172" s="7"/>
      <c r="AW172" s="8"/>
      <c r="AX172" s="8"/>
      <c r="AY172" s="8">
        <v>1</v>
      </c>
      <c r="AZ172" s="8">
        <v>1</v>
      </c>
      <c r="BA172" s="8"/>
      <c r="BB172" s="8">
        <v>1</v>
      </c>
      <c r="BD172" s="8"/>
      <c r="BF172" s="2">
        <v>1028</v>
      </c>
      <c r="BH172" s="2"/>
      <c r="BP172" s="2"/>
    </row>
    <row r="173" spans="1:68" x14ac:dyDescent="0.2">
      <c r="A173">
        <v>1</v>
      </c>
      <c r="B173">
        <v>2022</v>
      </c>
      <c r="C173">
        <v>6</v>
      </c>
      <c r="D173" s="1">
        <v>20</v>
      </c>
      <c r="E173" t="s">
        <v>78</v>
      </c>
      <c r="F173" s="2">
        <v>2</v>
      </c>
      <c r="I173" s="2" t="s">
        <v>59</v>
      </c>
      <c r="J173" s="2"/>
      <c r="K173" s="24">
        <v>0</v>
      </c>
      <c r="L173" s="24">
        <v>8</v>
      </c>
      <c r="N173" s="2"/>
      <c r="Q173" s="2">
        <v>55</v>
      </c>
      <c r="V173" s="2">
        <v>1</v>
      </c>
      <c r="W173" s="2">
        <v>1</v>
      </c>
      <c r="X173" s="2">
        <v>1</v>
      </c>
      <c r="Y173" s="2"/>
      <c r="Z173" s="2">
        <v>1</v>
      </c>
      <c r="AB173" s="6">
        <v>1</v>
      </c>
      <c r="AC173" s="6">
        <v>1</v>
      </c>
      <c r="AF173" s="2"/>
      <c r="AG173" s="2"/>
      <c r="AH173" s="2"/>
      <c r="AI173" s="2">
        <v>1</v>
      </c>
      <c r="AJ173" s="2"/>
      <c r="AK173" s="2"/>
      <c r="AL173" s="2">
        <v>1</v>
      </c>
      <c r="AM173" s="2"/>
      <c r="AN173" s="2"/>
      <c r="AO173" s="2">
        <v>1</v>
      </c>
      <c r="AP173" s="2"/>
      <c r="AQ173" s="2">
        <v>1</v>
      </c>
      <c r="AR173" s="2">
        <v>1</v>
      </c>
      <c r="AS173" s="2"/>
      <c r="AT173" s="7"/>
      <c r="AU173" s="7"/>
      <c r="AV173" s="7"/>
      <c r="AW173" s="8"/>
      <c r="AX173" s="8"/>
      <c r="AY173" s="8"/>
      <c r="AZ173" s="8">
        <v>1</v>
      </c>
      <c r="BA173" s="8"/>
      <c r="BB173" s="8"/>
      <c r="BD173" s="8"/>
      <c r="BF173" s="2">
        <v>1028</v>
      </c>
      <c r="BH173" s="2">
        <v>24659</v>
      </c>
      <c r="BP173" s="2">
        <v>161</v>
      </c>
    </row>
    <row r="174" spans="1:68" x14ac:dyDescent="0.2">
      <c r="A174">
        <v>1</v>
      </c>
      <c r="B174">
        <v>2022</v>
      </c>
      <c r="C174">
        <v>6</v>
      </c>
      <c r="D174" s="1">
        <v>21</v>
      </c>
      <c r="E174" t="s">
        <v>78</v>
      </c>
      <c r="F174" s="2">
        <v>6</v>
      </c>
      <c r="I174" s="2" t="s">
        <v>57</v>
      </c>
      <c r="J174" s="2"/>
      <c r="K174" s="24">
        <v>23</v>
      </c>
      <c r="L174" s="24">
        <v>7</v>
      </c>
      <c r="N174" s="2"/>
      <c r="Q174" s="2">
        <v>54</v>
      </c>
      <c r="V174" s="2"/>
      <c r="W174" s="2"/>
      <c r="X174" s="2"/>
      <c r="Y174" s="2"/>
      <c r="Z174" s="2"/>
      <c r="AB174" s="5"/>
      <c r="AC174" s="20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7"/>
      <c r="AU174" s="7"/>
      <c r="AV174" s="7"/>
      <c r="AW174" s="8"/>
      <c r="AX174" s="8"/>
      <c r="AY174" s="8"/>
      <c r="AZ174" s="8"/>
      <c r="BA174" s="8"/>
      <c r="BB174" s="8"/>
      <c r="BD174" s="8"/>
      <c r="BF174" s="2">
        <v>1028</v>
      </c>
      <c r="BH174" s="2"/>
      <c r="BP174" s="2"/>
    </row>
    <row r="175" spans="1:68" x14ac:dyDescent="0.2">
      <c r="A175">
        <v>1</v>
      </c>
      <c r="B175">
        <v>2022</v>
      </c>
      <c r="C175">
        <v>6</v>
      </c>
      <c r="D175" s="1">
        <v>22</v>
      </c>
      <c r="E175" t="s">
        <v>78</v>
      </c>
      <c r="F175" s="2">
        <v>5</v>
      </c>
      <c r="I175" s="15" t="s">
        <v>59</v>
      </c>
      <c r="J175" s="2" t="s">
        <v>61</v>
      </c>
      <c r="K175" s="24">
        <v>23</v>
      </c>
      <c r="L175" s="24">
        <v>7</v>
      </c>
      <c r="N175" s="2">
        <v>2</v>
      </c>
      <c r="Q175" s="2">
        <v>55</v>
      </c>
      <c r="V175" s="2"/>
      <c r="W175" s="2"/>
      <c r="X175" s="2"/>
      <c r="Y175" s="2"/>
      <c r="Z175" s="2"/>
      <c r="AB175" s="5"/>
      <c r="AC175" s="6">
        <v>1</v>
      </c>
      <c r="AF175" s="2"/>
      <c r="AI175" s="2"/>
      <c r="AJ175" s="2"/>
      <c r="AK175" s="2"/>
      <c r="AL175" s="2"/>
      <c r="AM175" s="2"/>
      <c r="AN175" s="2"/>
      <c r="AO175" s="2"/>
      <c r="AP175" s="2"/>
      <c r="AQ175" s="2">
        <v>1</v>
      </c>
      <c r="AR175" s="2">
        <v>1</v>
      </c>
      <c r="AS175" s="2"/>
      <c r="AT175" s="7">
        <v>1</v>
      </c>
      <c r="AU175" s="7"/>
      <c r="AV175" s="7"/>
      <c r="AW175" s="8"/>
      <c r="AX175" s="8"/>
      <c r="AY175" s="8">
        <v>1</v>
      </c>
      <c r="AZ175" s="8"/>
      <c r="BA175" s="8"/>
      <c r="BB175" s="8">
        <v>1</v>
      </c>
      <c r="BD175" s="8">
        <v>1</v>
      </c>
      <c r="BF175" s="2">
        <v>1028</v>
      </c>
      <c r="BH175" s="2"/>
      <c r="BP175" s="2"/>
    </row>
    <row r="176" spans="1:68" x14ac:dyDescent="0.2">
      <c r="A176">
        <v>1</v>
      </c>
      <c r="B176">
        <v>2022</v>
      </c>
      <c r="C176">
        <v>6</v>
      </c>
      <c r="D176" s="1">
        <v>23</v>
      </c>
      <c r="E176" s="18" t="s">
        <v>80</v>
      </c>
      <c r="F176" s="15">
        <v>4</v>
      </c>
      <c r="I176" s="2" t="s">
        <v>60</v>
      </c>
      <c r="J176" s="2"/>
      <c r="K176" s="24">
        <v>0</v>
      </c>
      <c r="L176" s="24">
        <v>7</v>
      </c>
      <c r="N176" s="2">
        <v>1</v>
      </c>
      <c r="Q176" s="2">
        <v>54</v>
      </c>
      <c r="V176" s="2">
        <v>1</v>
      </c>
      <c r="W176" s="2"/>
      <c r="X176" s="2"/>
      <c r="Y176" s="2"/>
      <c r="Z176" s="2"/>
      <c r="AB176" s="5"/>
      <c r="AC176" s="20"/>
      <c r="AF176" s="2"/>
      <c r="AG176" s="2"/>
      <c r="AH176" s="2"/>
      <c r="AI176" s="2"/>
      <c r="AJ176" s="2">
        <v>1</v>
      </c>
      <c r="AK176" s="2"/>
      <c r="AL176" s="2"/>
      <c r="AM176" s="2">
        <v>1</v>
      </c>
      <c r="AN176" s="2"/>
      <c r="AO176" s="2"/>
      <c r="AP176" s="2"/>
      <c r="AQ176" s="2"/>
      <c r="AR176" s="2">
        <v>1</v>
      </c>
      <c r="AS176" s="2"/>
      <c r="AT176" s="7"/>
      <c r="AU176" s="7"/>
      <c r="AV176" s="7"/>
      <c r="AW176" s="8"/>
      <c r="AX176" s="8"/>
      <c r="AY176" s="8"/>
      <c r="AZ176" s="8"/>
      <c r="BA176" s="8"/>
      <c r="BB176" s="8"/>
      <c r="BD176" s="8"/>
      <c r="BF176" s="2">
        <v>1029</v>
      </c>
      <c r="BH176" s="2">
        <v>24716</v>
      </c>
      <c r="BP176" s="2">
        <v>165</v>
      </c>
    </row>
    <row r="177" spans="1:68" x14ac:dyDescent="0.2">
      <c r="A177">
        <v>1</v>
      </c>
      <c r="B177">
        <v>2022</v>
      </c>
      <c r="C177">
        <v>6</v>
      </c>
      <c r="D177" s="1">
        <v>24</v>
      </c>
      <c r="E177" s="18" t="s">
        <v>80</v>
      </c>
      <c r="F177" s="2"/>
      <c r="I177" s="2"/>
      <c r="J177" s="2"/>
      <c r="K177" s="24">
        <v>0</v>
      </c>
      <c r="L177" s="24">
        <v>7</v>
      </c>
      <c r="N177" s="2"/>
      <c r="Q177" s="2">
        <v>54</v>
      </c>
      <c r="V177" s="2"/>
      <c r="W177" s="2"/>
      <c r="X177" s="2"/>
      <c r="Y177" s="2"/>
      <c r="Z177" s="2"/>
      <c r="AB177" s="6">
        <v>1</v>
      </c>
      <c r="AC177" s="20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7"/>
      <c r="AU177" s="7"/>
      <c r="AV177" s="7"/>
      <c r="AW177" s="8"/>
      <c r="AX177" s="8"/>
      <c r="AY177" s="8"/>
      <c r="AZ177" s="8"/>
      <c r="BA177" s="8"/>
      <c r="BB177" s="8"/>
      <c r="BD177" s="8"/>
      <c r="BF177" s="2">
        <v>1029</v>
      </c>
      <c r="BH177" s="2"/>
      <c r="BP177" s="2"/>
    </row>
    <row r="178" spans="1:68" x14ac:dyDescent="0.2">
      <c r="A178">
        <v>1</v>
      </c>
      <c r="B178">
        <v>2022</v>
      </c>
      <c r="C178">
        <v>6</v>
      </c>
      <c r="D178" s="1">
        <v>25</v>
      </c>
      <c r="E178" t="s">
        <v>82</v>
      </c>
      <c r="F178" s="2"/>
      <c r="I178" s="2"/>
      <c r="J178" s="2"/>
      <c r="K178" s="24">
        <v>1</v>
      </c>
      <c r="L178" s="24">
        <v>8</v>
      </c>
      <c r="N178" s="2"/>
      <c r="Q178" s="2">
        <v>54</v>
      </c>
      <c r="V178" s="2"/>
      <c r="W178" s="2"/>
      <c r="X178" s="2"/>
      <c r="Y178" s="2"/>
      <c r="Z178" s="2"/>
      <c r="AB178" s="6">
        <v>1</v>
      </c>
      <c r="AC178" s="20"/>
      <c r="AF178" s="2"/>
      <c r="AG178" s="2">
        <v>1</v>
      </c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>
        <v>1</v>
      </c>
      <c r="AS178" s="2">
        <v>1</v>
      </c>
      <c r="AT178" s="7"/>
      <c r="AU178" s="7"/>
      <c r="AV178" s="7"/>
      <c r="AW178" s="8">
        <v>1</v>
      </c>
      <c r="AX178" s="8"/>
      <c r="AY178" s="8"/>
      <c r="AZ178" s="8"/>
      <c r="BA178" s="8"/>
      <c r="BB178" s="8">
        <v>1</v>
      </c>
      <c r="BD178" s="8"/>
      <c r="BF178" s="2">
        <v>1029</v>
      </c>
      <c r="BH178" s="2"/>
      <c r="BP178" s="2"/>
    </row>
    <row r="179" spans="1:68" x14ac:dyDescent="0.2">
      <c r="A179">
        <v>1</v>
      </c>
      <c r="B179">
        <v>2022</v>
      </c>
      <c r="C179">
        <v>6</v>
      </c>
      <c r="D179" s="1">
        <v>26</v>
      </c>
      <c r="E179" t="s">
        <v>82</v>
      </c>
      <c r="F179" s="2"/>
      <c r="I179" s="2"/>
      <c r="J179" s="2"/>
      <c r="K179" s="24">
        <v>1</v>
      </c>
      <c r="L179" s="24">
        <v>8</v>
      </c>
      <c r="N179" s="2"/>
      <c r="Q179" s="2">
        <v>54</v>
      </c>
      <c r="V179" s="2">
        <v>1</v>
      </c>
      <c r="W179" s="2">
        <v>1</v>
      </c>
      <c r="X179" s="2"/>
      <c r="Y179" s="2"/>
      <c r="Z179" s="2">
        <v>1</v>
      </c>
      <c r="AB179" s="6">
        <v>1</v>
      </c>
      <c r="AC179" s="6">
        <v>1</v>
      </c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>
        <v>1</v>
      </c>
      <c r="AS179" s="2"/>
      <c r="AT179" s="7">
        <v>1</v>
      </c>
      <c r="AU179" s="7"/>
      <c r="AV179" s="7"/>
      <c r="AW179" s="8"/>
      <c r="AX179" s="8"/>
      <c r="AY179" s="8"/>
      <c r="AZ179" s="8"/>
      <c r="BA179" s="8"/>
      <c r="BB179" s="8"/>
      <c r="BD179" s="8"/>
      <c r="BF179" s="2">
        <v>1030</v>
      </c>
      <c r="BH179" s="2"/>
      <c r="BP179" s="2"/>
    </row>
    <row r="180" spans="1:68" x14ac:dyDescent="0.2">
      <c r="A180">
        <v>1</v>
      </c>
      <c r="B180">
        <v>2022</v>
      </c>
      <c r="C180">
        <v>6</v>
      </c>
      <c r="D180" s="1">
        <v>27</v>
      </c>
      <c r="E180" s="18" t="s">
        <v>80</v>
      </c>
      <c r="F180" s="2">
        <v>2</v>
      </c>
      <c r="I180" s="2" t="s">
        <v>57</v>
      </c>
      <c r="J180" s="2" t="s">
        <v>59</v>
      </c>
      <c r="K180" s="24">
        <v>1</v>
      </c>
      <c r="L180" s="24">
        <v>7</v>
      </c>
      <c r="N180" s="2"/>
      <c r="Q180" s="2">
        <v>54</v>
      </c>
      <c r="V180" s="2">
        <v>1</v>
      </c>
      <c r="W180" s="2">
        <v>1</v>
      </c>
      <c r="X180" s="2"/>
      <c r="Y180" s="2"/>
      <c r="Z180" s="2"/>
      <c r="AB180" s="5"/>
      <c r="AC180" s="6">
        <v>1</v>
      </c>
      <c r="AF180" s="2"/>
      <c r="AG180" s="2"/>
      <c r="AH180" s="2"/>
      <c r="AI180" s="2"/>
      <c r="AJ180" s="2"/>
      <c r="AK180" s="2">
        <v>1</v>
      </c>
      <c r="AL180" s="2">
        <v>1</v>
      </c>
      <c r="AM180" s="2">
        <v>1</v>
      </c>
      <c r="AN180" s="2"/>
      <c r="AO180" s="2"/>
      <c r="AP180" s="2">
        <v>1</v>
      </c>
      <c r="AQ180" s="2"/>
      <c r="AR180" s="2">
        <v>1</v>
      </c>
      <c r="AS180" s="2"/>
      <c r="AT180" s="7"/>
      <c r="AU180" s="7"/>
      <c r="AV180" s="7"/>
      <c r="AW180" s="8"/>
      <c r="AX180" s="8"/>
      <c r="AY180" s="8"/>
      <c r="AZ180" s="8"/>
      <c r="BA180" s="8"/>
      <c r="BB180" s="8"/>
      <c r="BD180" s="8"/>
      <c r="BF180" s="2">
        <v>1029</v>
      </c>
      <c r="BH180" s="2"/>
      <c r="BP180" s="2"/>
    </row>
    <row r="181" spans="1:68" x14ac:dyDescent="0.2">
      <c r="A181">
        <v>1</v>
      </c>
      <c r="B181">
        <v>2022</v>
      </c>
      <c r="C181">
        <v>6</v>
      </c>
      <c r="D181" s="1">
        <v>28</v>
      </c>
      <c r="E181" s="18" t="s">
        <v>80</v>
      </c>
      <c r="F181" s="2">
        <v>3</v>
      </c>
      <c r="I181" s="2" t="s">
        <v>60</v>
      </c>
      <c r="J181" s="2"/>
      <c r="K181" s="24">
        <v>23</v>
      </c>
      <c r="L181" s="24">
        <v>8</v>
      </c>
      <c r="N181" s="2"/>
      <c r="Q181" s="2">
        <v>54</v>
      </c>
      <c r="V181" s="2"/>
      <c r="W181" s="2">
        <v>1</v>
      </c>
      <c r="X181" s="2">
        <v>1</v>
      </c>
      <c r="Y181" s="2"/>
      <c r="Z181" s="2"/>
      <c r="AB181" s="5"/>
      <c r="AC181" s="6">
        <v>1</v>
      </c>
      <c r="AF181" s="2"/>
      <c r="AG181" s="2">
        <v>1</v>
      </c>
      <c r="AH181" s="2"/>
      <c r="AI181" s="2"/>
      <c r="AJ181" s="2">
        <v>1</v>
      </c>
      <c r="AK181" s="2"/>
      <c r="AL181" s="2"/>
      <c r="AN181" s="2"/>
      <c r="AO181" s="2"/>
      <c r="AP181" s="2">
        <v>1</v>
      </c>
      <c r="AQ181" s="2"/>
      <c r="AR181" s="2">
        <v>1</v>
      </c>
      <c r="AS181" s="2"/>
      <c r="AT181" s="7"/>
      <c r="AU181" s="7"/>
      <c r="AV181" s="7"/>
      <c r="AW181" s="8"/>
      <c r="AX181" s="8"/>
      <c r="AY181" s="8"/>
      <c r="AZ181" s="8"/>
      <c r="BA181" s="8"/>
      <c r="BB181" s="8"/>
      <c r="BD181" s="8"/>
      <c r="BF181" s="2">
        <v>1028</v>
      </c>
      <c r="BH181" s="2">
        <v>24749</v>
      </c>
      <c r="BP181" s="2">
        <v>175</v>
      </c>
    </row>
    <row r="182" spans="1:68" x14ac:dyDescent="0.2">
      <c r="A182">
        <v>1</v>
      </c>
      <c r="B182">
        <v>2022</v>
      </c>
      <c r="C182">
        <v>6</v>
      </c>
      <c r="D182" s="1">
        <v>29</v>
      </c>
      <c r="E182" t="s">
        <v>85</v>
      </c>
      <c r="F182" s="2">
        <v>3</v>
      </c>
      <c r="I182" s="2" t="s">
        <v>60</v>
      </c>
      <c r="J182" s="2"/>
      <c r="K182" s="24">
        <v>0</v>
      </c>
      <c r="L182" s="24">
        <v>9</v>
      </c>
      <c r="N182" s="2"/>
      <c r="Q182" s="2">
        <v>54</v>
      </c>
      <c r="V182" s="2"/>
      <c r="W182" s="2">
        <v>1</v>
      </c>
      <c r="X182" s="2">
        <v>1</v>
      </c>
      <c r="Y182" s="2"/>
      <c r="Z182" s="2"/>
      <c r="AB182" s="6">
        <v>1</v>
      </c>
      <c r="AC182" s="6">
        <v>1</v>
      </c>
      <c r="AF182" s="2"/>
      <c r="AG182" s="2">
        <v>1</v>
      </c>
      <c r="AH182" s="2"/>
      <c r="AI182" s="2"/>
      <c r="AJ182" s="2"/>
      <c r="AK182" s="2">
        <v>1</v>
      </c>
      <c r="AL182" s="2">
        <v>1</v>
      </c>
      <c r="AM182" s="2"/>
      <c r="AN182" s="2"/>
      <c r="AO182" s="2">
        <v>1</v>
      </c>
      <c r="AP182" s="2"/>
      <c r="AQ182" s="2">
        <v>1</v>
      </c>
      <c r="AR182" s="2">
        <v>1</v>
      </c>
      <c r="AS182" s="2">
        <v>1</v>
      </c>
      <c r="AT182" s="7"/>
      <c r="AU182" s="7"/>
      <c r="AV182" s="7"/>
      <c r="AW182" s="8"/>
      <c r="AX182" s="8"/>
      <c r="AY182" s="8"/>
      <c r="AZ182" s="8"/>
      <c r="BA182" s="8"/>
      <c r="BB182" s="8"/>
      <c r="BD182" s="8"/>
      <c r="BF182" s="2">
        <v>1028</v>
      </c>
      <c r="BH182" s="2">
        <v>24756</v>
      </c>
      <c r="BP182" s="2">
        <v>176</v>
      </c>
    </row>
    <row r="183" spans="1:68" x14ac:dyDescent="0.2">
      <c r="A183">
        <v>1</v>
      </c>
      <c r="B183">
        <v>2022</v>
      </c>
      <c r="C183">
        <v>6</v>
      </c>
      <c r="D183" s="1">
        <v>30</v>
      </c>
      <c r="E183" t="s">
        <v>85</v>
      </c>
      <c r="F183" s="2">
        <v>1</v>
      </c>
      <c r="I183" s="2" t="s">
        <v>60</v>
      </c>
      <c r="J183" s="2"/>
      <c r="K183" s="24">
        <v>0</v>
      </c>
      <c r="L183" s="24">
        <v>9</v>
      </c>
      <c r="N183" s="2"/>
      <c r="Q183" s="2">
        <v>54</v>
      </c>
      <c r="V183" s="2"/>
      <c r="W183" s="2">
        <v>1</v>
      </c>
      <c r="X183" s="2">
        <v>1</v>
      </c>
      <c r="Y183" s="2"/>
      <c r="Z183" s="2"/>
      <c r="AB183" s="5"/>
      <c r="AC183" s="20"/>
      <c r="AF183" s="2"/>
      <c r="AG183" s="2">
        <v>1</v>
      </c>
      <c r="AH183" s="2"/>
      <c r="AI183" s="2">
        <v>1</v>
      </c>
      <c r="AJ183" s="2">
        <v>1</v>
      </c>
      <c r="AK183" s="2"/>
      <c r="AL183" s="2"/>
      <c r="AM183" s="2"/>
      <c r="AN183" s="2"/>
      <c r="AO183" s="2"/>
      <c r="AP183" s="2"/>
      <c r="AQ183" s="2"/>
      <c r="AR183" s="2"/>
      <c r="AS183" s="2">
        <v>1</v>
      </c>
      <c r="AT183" s="7"/>
      <c r="AU183" s="7">
        <v>1</v>
      </c>
      <c r="AV183" s="7"/>
      <c r="AW183" s="8"/>
      <c r="AX183" s="8"/>
      <c r="AY183" s="8"/>
      <c r="AZ183" s="8"/>
      <c r="BA183" s="8"/>
      <c r="BB183" s="8"/>
      <c r="BD183" s="8"/>
      <c r="BF183" s="2">
        <v>1028</v>
      </c>
      <c r="BH183" s="2">
        <v>24758</v>
      </c>
      <c r="BP183" s="2">
        <v>177</v>
      </c>
    </row>
    <row r="184" spans="1:68" x14ac:dyDescent="0.2">
      <c r="A184">
        <v>1</v>
      </c>
      <c r="B184">
        <v>2022</v>
      </c>
      <c r="C184">
        <v>7</v>
      </c>
      <c r="D184" s="1">
        <v>1</v>
      </c>
      <c r="E184" t="s">
        <v>82</v>
      </c>
      <c r="F184" s="2">
        <v>3</v>
      </c>
      <c r="I184" s="2" t="s">
        <v>60</v>
      </c>
      <c r="J184" s="2" t="s">
        <v>61</v>
      </c>
      <c r="K184" s="24">
        <v>0</v>
      </c>
      <c r="L184" s="24">
        <v>7</v>
      </c>
      <c r="Q184" s="2">
        <v>55</v>
      </c>
      <c r="V184" s="2">
        <v>1</v>
      </c>
      <c r="W184" s="2">
        <v>1</v>
      </c>
      <c r="X184" s="2">
        <v>1</v>
      </c>
      <c r="Y184" s="2"/>
      <c r="Z184" s="2"/>
      <c r="AB184" s="2"/>
      <c r="AC184" s="2">
        <v>1</v>
      </c>
      <c r="AF184" s="2"/>
      <c r="AG184" s="2">
        <v>1</v>
      </c>
      <c r="AH184" s="2"/>
      <c r="AI184" s="2"/>
      <c r="AJ184" s="2"/>
      <c r="AK184" s="2">
        <v>1</v>
      </c>
      <c r="AL184" s="2">
        <v>1</v>
      </c>
      <c r="AM184" s="2">
        <v>1</v>
      </c>
      <c r="AN184" s="2"/>
      <c r="AO184" s="2"/>
      <c r="AP184" s="2"/>
      <c r="AQ184" s="2">
        <v>1</v>
      </c>
      <c r="AR184" s="2">
        <v>1</v>
      </c>
      <c r="AS184" s="2">
        <v>1</v>
      </c>
      <c r="AT184" s="7"/>
      <c r="AU184" s="7"/>
      <c r="AV184" s="7"/>
      <c r="AW184" s="8"/>
      <c r="AX184" s="8"/>
      <c r="AY184" s="8">
        <v>1</v>
      </c>
      <c r="AZ184" s="8"/>
      <c r="BA184" s="8"/>
      <c r="BB184" s="8">
        <v>1</v>
      </c>
      <c r="BD184" s="8"/>
      <c r="BF184" s="2">
        <v>1029</v>
      </c>
      <c r="BH184" s="2">
        <v>24811</v>
      </c>
      <c r="BP184" s="2">
        <v>180</v>
      </c>
    </row>
    <row r="185" spans="1:68" x14ac:dyDescent="0.2">
      <c r="A185">
        <v>1</v>
      </c>
      <c r="B185">
        <v>2022</v>
      </c>
      <c r="C185">
        <v>7</v>
      </c>
      <c r="D185" s="1">
        <v>2</v>
      </c>
      <c r="E185" s="2"/>
      <c r="F185" s="2"/>
      <c r="I185" s="2"/>
      <c r="J185" s="2"/>
      <c r="K185" s="24">
        <v>0</v>
      </c>
      <c r="L185" s="24">
        <v>7</v>
      </c>
      <c r="Q185" s="2">
        <v>55</v>
      </c>
      <c r="V185" s="2">
        <v>1</v>
      </c>
      <c r="W185" s="2"/>
      <c r="X185" s="2"/>
      <c r="Y185" s="2"/>
      <c r="Z185" s="2"/>
      <c r="AB185" s="2"/>
      <c r="AC185" s="2"/>
      <c r="AF185" s="2"/>
      <c r="AG185" s="2">
        <v>1</v>
      </c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7"/>
      <c r="AU185" s="7"/>
      <c r="AV185" s="7"/>
      <c r="AW185" s="8">
        <v>1</v>
      </c>
      <c r="AX185" s="8"/>
      <c r="AY185" s="8"/>
      <c r="AZ185" s="8"/>
      <c r="BA185" s="8"/>
      <c r="BB185" s="8"/>
      <c r="BD185" s="8"/>
      <c r="BF185" s="2"/>
      <c r="BH185" s="2"/>
      <c r="BP185" s="2"/>
    </row>
    <row r="186" spans="1:68" x14ac:dyDescent="0.2">
      <c r="A186">
        <v>1</v>
      </c>
      <c r="B186">
        <v>2022</v>
      </c>
      <c r="C186">
        <v>7</v>
      </c>
      <c r="D186" s="1">
        <v>3</v>
      </c>
      <c r="E186" s="2"/>
      <c r="F186" s="2"/>
      <c r="I186" s="2"/>
      <c r="J186" s="2"/>
      <c r="K186" s="24">
        <v>0</v>
      </c>
      <c r="L186" s="24">
        <v>8</v>
      </c>
      <c r="Q186" s="2"/>
      <c r="V186" s="2"/>
      <c r="W186" s="2"/>
      <c r="X186" s="2"/>
      <c r="Y186" s="2"/>
      <c r="Z186" s="2"/>
      <c r="AB186" s="2"/>
      <c r="AC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7"/>
      <c r="AU186" s="7"/>
      <c r="AV186" s="7"/>
      <c r="AW186" s="8"/>
      <c r="AX186" s="8"/>
      <c r="AY186" s="8"/>
      <c r="AZ186" s="8"/>
      <c r="BA186" s="8"/>
      <c r="BB186" s="8"/>
      <c r="BD186" s="8"/>
      <c r="BF186" s="2"/>
      <c r="BH186" s="2"/>
      <c r="BP186" s="2"/>
    </row>
    <row r="187" spans="1:68" x14ac:dyDescent="0.2">
      <c r="A187">
        <v>1</v>
      </c>
      <c r="B187">
        <v>2022</v>
      </c>
      <c r="C187">
        <v>7</v>
      </c>
      <c r="D187" s="1">
        <v>4</v>
      </c>
      <c r="E187" s="2"/>
      <c r="F187" s="2"/>
      <c r="I187" s="2" t="s">
        <v>61</v>
      </c>
      <c r="J187" s="2"/>
      <c r="K187" s="24">
        <v>0</v>
      </c>
      <c r="L187" s="24">
        <v>6</v>
      </c>
      <c r="Q187" s="2"/>
      <c r="V187" s="2"/>
      <c r="W187" s="2">
        <v>1</v>
      </c>
      <c r="X187" s="2"/>
      <c r="Y187" s="2"/>
      <c r="Z187" s="2">
        <v>1</v>
      </c>
      <c r="AB187" s="2">
        <v>1</v>
      </c>
      <c r="AC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7">
        <v>1</v>
      </c>
      <c r="AU187" s="7"/>
      <c r="AV187" s="7"/>
      <c r="AW187" s="8"/>
      <c r="AX187" s="8"/>
      <c r="AY187" s="8"/>
      <c r="AZ187" s="8"/>
      <c r="BA187" s="8"/>
      <c r="BB187" s="8"/>
      <c r="BD187" s="8"/>
      <c r="BF187" s="2"/>
      <c r="BH187" s="2"/>
      <c r="BP187" s="2"/>
    </row>
    <row r="188" spans="1:68" x14ac:dyDescent="0.2">
      <c r="A188">
        <v>1</v>
      </c>
      <c r="B188">
        <v>2022</v>
      </c>
      <c r="C188">
        <v>7</v>
      </c>
      <c r="D188" s="1">
        <v>5</v>
      </c>
      <c r="E188" s="2"/>
      <c r="F188" s="2"/>
      <c r="I188" s="2" t="s">
        <v>61</v>
      </c>
      <c r="J188" s="2"/>
      <c r="K188" s="24">
        <v>23</v>
      </c>
      <c r="L188" s="24">
        <v>6</v>
      </c>
      <c r="Q188" s="2"/>
      <c r="V188" s="2"/>
      <c r="W188" s="2"/>
      <c r="X188" s="2"/>
      <c r="Y188" s="2"/>
      <c r="Z188" s="2"/>
      <c r="AB188" s="2">
        <v>1</v>
      </c>
      <c r="AC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7">
        <v>1</v>
      </c>
      <c r="AU188" s="7"/>
      <c r="AV188" s="7"/>
      <c r="AW188" s="8"/>
      <c r="AX188" s="8"/>
      <c r="AY188" s="8">
        <v>1</v>
      </c>
      <c r="AZ188" s="8"/>
      <c r="BA188" s="8"/>
      <c r="BB188" s="8"/>
      <c r="BD188" s="8"/>
      <c r="BF188" s="2"/>
      <c r="BH188" s="2"/>
      <c r="BP188" s="2"/>
    </row>
    <row r="189" spans="1:68" x14ac:dyDescent="0.2">
      <c r="A189">
        <v>1</v>
      </c>
      <c r="B189">
        <v>2022</v>
      </c>
      <c r="C189">
        <v>7</v>
      </c>
      <c r="D189" s="1">
        <v>6</v>
      </c>
      <c r="E189" s="2"/>
      <c r="F189" s="2">
        <v>5</v>
      </c>
      <c r="I189" s="2" t="s">
        <v>61</v>
      </c>
      <c r="J189" s="2"/>
      <c r="K189" s="24">
        <v>23</v>
      </c>
      <c r="L189" s="24">
        <v>6</v>
      </c>
      <c r="Q189" s="2"/>
      <c r="V189" s="2"/>
      <c r="W189" s="2"/>
      <c r="X189" s="2"/>
      <c r="Y189" s="2"/>
      <c r="Z189" s="2"/>
      <c r="AB189" s="2">
        <v>1</v>
      </c>
      <c r="AC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7">
        <v>1</v>
      </c>
      <c r="AU189" s="7">
        <v>1</v>
      </c>
      <c r="AV189" s="7"/>
      <c r="AW189" s="8"/>
      <c r="AX189" s="8"/>
      <c r="AY189" s="8">
        <v>1</v>
      </c>
      <c r="AZ189" s="8"/>
      <c r="BA189" s="8"/>
      <c r="BB189" s="8"/>
      <c r="BD189" s="8"/>
      <c r="BF189" s="2"/>
      <c r="BH189" s="2"/>
      <c r="BP189" s="2"/>
    </row>
    <row r="190" spans="1:68" ht="18" x14ac:dyDescent="0.2">
      <c r="A190">
        <v>1</v>
      </c>
      <c r="B190">
        <v>2022</v>
      </c>
      <c r="C190">
        <v>7</v>
      </c>
      <c r="D190" s="1">
        <v>7</v>
      </c>
      <c r="E190" s="17" t="s">
        <v>79</v>
      </c>
      <c r="F190" s="2"/>
      <c r="I190" s="2" t="s">
        <v>61</v>
      </c>
      <c r="J190" s="2"/>
      <c r="K190" s="24">
        <v>23</v>
      </c>
      <c r="L190" s="24">
        <v>6</v>
      </c>
      <c r="Q190" s="2"/>
      <c r="V190" s="2">
        <v>1</v>
      </c>
      <c r="W190" s="2"/>
      <c r="X190" s="2"/>
      <c r="Y190" s="2"/>
      <c r="Z190" s="2"/>
      <c r="AB190" s="2">
        <v>1</v>
      </c>
      <c r="AC190" s="2"/>
      <c r="AF190" s="2"/>
      <c r="AG190" s="2"/>
      <c r="AH190" s="2"/>
      <c r="AI190" s="2"/>
      <c r="AJ190" s="2"/>
      <c r="AK190" s="2"/>
      <c r="AL190" s="2"/>
      <c r="AM190" s="2">
        <v>1</v>
      </c>
      <c r="AN190" s="2"/>
      <c r="AO190" s="2"/>
      <c r="AP190" s="2"/>
      <c r="AQ190" s="2"/>
      <c r="AR190" s="2"/>
      <c r="AS190" s="2"/>
      <c r="AT190" s="7">
        <v>1</v>
      </c>
      <c r="AU190" s="7">
        <v>1</v>
      </c>
      <c r="AV190" s="7"/>
      <c r="AW190" s="8"/>
      <c r="AX190" s="8"/>
      <c r="AY190" s="8">
        <v>1</v>
      </c>
      <c r="AZ190" s="8"/>
      <c r="BA190" s="8">
        <v>1</v>
      </c>
      <c r="BB190" s="8"/>
      <c r="BD190" s="8"/>
      <c r="BF190" s="2"/>
      <c r="BH190" s="2"/>
      <c r="BP190" s="2"/>
    </row>
    <row r="191" spans="1:68" x14ac:dyDescent="0.2">
      <c r="A191">
        <v>1</v>
      </c>
      <c r="B191">
        <v>2022</v>
      </c>
      <c r="C191">
        <v>7</v>
      </c>
      <c r="D191" s="1">
        <v>8</v>
      </c>
      <c r="E191" t="s">
        <v>78</v>
      </c>
      <c r="F191" s="2"/>
      <c r="I191" s="2" t="s">
        <v>61</v>
      </c>
      <c r="J191" s="2" t="s">
        <v>57</v>
      </c>
      <c r="K191" s="24">
        <v>1</v>
      </c>
      <c r="L191" s="24">
        <v>6</v>
      </c>
      <c r="Q191" s="2"/>
      <c r="V191" s="2"/>
      <c r="W191" s="2"/>
      <c r="X191" s="2"/>
      <c r="Y191" s="2"/>
      <c r="Z191" s="2"/>
      <c r="AB191" s="2">
        <v>1</v>
      </c>
      <c r="AC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7">
        <v>1</v>
      </c>
      <c r="AU191" s="7"/>
      <c r="AV191" s="7"/>
      <c r="AW191" s="8"/>
      <c r="AX191" s="8"/>
      <c r="AY191" s="8">
        <v>1</v>
      </c>
      <c r="AZ191" s="8"/>
      <c r="BA191" s="8"/>
      <c r="BB191" s="8">
        <v>1</v>
      </c>
      <c r="BD191" s="8"/>
      <c r="BF191" s="2"/>
      <c r="BH191" s="2"/>
      <c r="BP191" s="2"/>
    </row>
    <row r="192" spans="1:68" x14ac:dyDescent="0.2">
      <c r="A192">
        <v>1</v>
      </c>
      <c r="B192">
        <v>2022</v>
      </c>
      <c r="C192">
        <v>7</v>
      </c>
      <c r="D192" s="1">
        <v>9</v>
      </c>
      <c r="E192" t="s">
        <v>82</v>
      </c>
      <c r="F192" s="2"/>
      <c r="I192" s="2" t="s">
        <v>61</v>
      </c>
      <c r="J192" s="2"/>
      <c r="K192" s="24">
        <v>1</v>
      </c>
      <c r="L192" s="24">
        <v>7</v>
      </c>
      <c r="Q192" s="2"/>
      <c r="V192" s="2"/>
      <c r="W192" s="2"/>
      <c r="X192" s="2"/>
      <c r="Y192" s="2"/>
      <c r="Z192" s="2">
        <v>1</v>
      </c>
      <c r="AB192" s="2">
        <v>1</v>
      </c>
      <c r="AC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7">
        <v>1</v>
      </c>
      <c r="AU192" s="7"/>
      <c r="AV192" s="7"/>
      <c r="AW192" s="8"/>
      <c r="AX192" s="8"/>
      <c r="AY192" s="8">
        <v>1</v>
      </c>
      <c r="AZ192" s="8"/>
      <c r="BA192" s="8"/>
      <c r="BB192" s="8"/>
      <c r="BD192" s="8"/>
      <c r="BF192" s="2"/>
      <c r="BH192" s="2"/>
      <c r="BP192" s="2"/>
    </row>
    <row r="193" spans="1:68" ht="18" x14ac:dyDescent="0.2">
      <c r="A193">
        <v>1</v>
      </c>
      <c r="B193">
        <v>2022</v>
      </c>
      <c r="C193">
        <v>7</v>
      </c>
      <c r="D193" s="1">
        <v>10</v>
      </c>
      <c r="E193" s="17" t="s">
        <v>79</v>
      </c>
      <c r="F193" s="2"/>
      <c r="I193" s="2" t="s">
        <v>61</v>
      </c>
      <c r="J193" s="2"/>
      <c r="K193" s="24">
        <v>0</v>
      </c>
      <c r="L193" s="24">
        <v>9</v>
      </c>
      <c r="Q193" s="2">
        <v>57</v>
      </c>
      <c r="V193" s="2"/>
      <c r="W193" s="2"/>
      <c r="X193" s="2"/>
      <c r="Y193" s="2"/>
      <c r="Z193" s="2"/>
      <c r="AB193" s="2">
        <v>1</v>
      </c>
      <c r="AC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>
        <v>1</v>
      </c>
      <c r="AQ193" s="2">
        <v>1</v>
      </c>
      <c r="AR193" s="2"/>
      <c r="AS193" s="2"/>
      <c r="AT193" s="7">
        <v>1</v>
      </c>
      <c r="AU193" s="7"/>
      <c r="AV193" s="7"/>
      <c r="AW193" s="8"/>
      <c r="AX193" s="8"/>
      <c r="AY193" s="8">
        <v>1</v>
      </c>
      <c r="AZ193" s="8"/>
      <c r="BA193" s="8">
        <v>1</v>
      </c>
      <c r="BB193" s="8">
        <v>1</v>
      </c>
      <c r="BD193" s="8"/>
      <c r="BF193" s="2">
        <v>1035</v>
      </c>
      <c r="BH193" s="2"/>
      <c r="BP193" s="2">
        <v>188</v>
      </c>
    </row>
    <row r="194" spans="1:68" x14ac:dyDescent="0.2">
      <c r="A194">
        <v>1</v>
      </c>
      <c r="B194">
        <v>2022</v>
      </c>
      <c r="C194">
        <v>7</v>
      </c>
      <c r="D194" s="1">
        <v>11</v>
      </c>
      <c r="E194" t="s">
        <v>82</v>
      </c>
      <c r="F194" s="2"/>
      <c r="I194" s="2" t="s">
        <v>60</v>
      </c>
      <c r="J194" s="2"/>
      <c r="K194" s="24">
        <v>0</v>
      </c>
      <c r="L194" s="24">
        <v>7</v>
      </c>
      <c r="Q194" s="2">
        <v>56</v>
      </c>
      <c r="V194" s="2"/>
      <c r="W194" s="2"/>
      <c r="X194" s="2"/>
      <c r="Y194" s="2"/>
      <c r="Z194" s="2"/>
      <c r="AB194" s="2"/>
      <c r="AC194" s="2">
        <v>1</v>
      </c>
      <c r="AF194" s="2"/>
      <c r="AG194" s="2">
        <v>1</v>
      </c>
      <c r="AH194" s="2"/>
      <c r="AI194" s="2"/>
      <c r="AJ194" s="2"/>
      <c r="AK194" s="2">
        <v>1</v>
      </c>
      <c r="AL194" s="2"/>
      <c r="AM194" s="2">
        <v>1</v>
      </c>
      <c r="AN194" s="2"/>
      <c r="AO194" s="2"/>
      <c r="AP194" s="2">
        <v>1</v>
      </c>
      <c r="AQ194" s="2"/>
      <c r="AR194" s="2">
        <v>1</v>
      </c>
      <c r="AS194" s="2"/>
      <c r="AT194" s="7"/>
      <c r="AU194" s="7"/>
      <c r="AV194" s="7"/>
      <c r="AW194" s="8"/>
      <c r="AX194" s="8"/>
      <c r="AY194" s="8"/>
      <c r="AZ194" s="8"/>
      <c r="BA194" s="8"/>
      <c r="BB194" s="8"/>
      <c r="BD194" s="8"/>
      <c r="BF194" s="15">
        <v>1034</v>
      </c>
      <c r="BH194" s="15">
        <v>24863</v>
      </c>
      <c r="BP194" s="15">
        <v>187</v>
      </c>
    </row>
    <row r="195" spans="1:68" x14ac:dyDescent="0.2">
      <c r="A195">
        <v>1</v>
      </c>
      <c r="B195">
        <v>2022</v>
      </c>
      <c r="C195">
        <v>7</v>
      </c>
      <c r="D195" s="1">
        <v>12</v>
      </c>
      <c r="E195" t="s">
        <v>82</v>
      </c>
      <c r="F195" s="2">
        <v>2</v>
      </c>
      <c r="I195" s="2" t="s">
        <v>61</v>
      </c>
      <c r="J195" s="2"/>
      <c r="K195" s="24">
        <v>0</v>
      </c>
      <c r="L195" s="24">
        <v>7</v>
      </c>
      <c r="Q195" s="2">
        <v>56</v>
      </c>
      <c r="V195" s="2"/>
      <c r="W195" s="2"/>
      <c r="X195" s="2"/>
      <c r="Y195" s="2"/>
      <c r="Z195" s="2">
        <v>1</v>
      </c>
      <c r="AB195" s="2"/>
      <c r="AC195" s="2"/>
      <c r="AF195" s="2"/>
      <c r="AG195" s="2"/>
      <c r="AH195" s="2"/>
      <c r="AI195" s="2"/>
      <c r="AJ195" s="2"/>
      <c r="AK195" s="2"/>
      <c r="AL195" s="2"/>
      <c r="AM195" s="2"/>
      <c r="AN195" s="2">
        <v>1</v>
      </c>
      <c r="AO195" s="2"/>
      <c r="AP195" s="2"/>
      <c r="AQ195" s="2">
        <v>1</v>
      </c>
      <c r="AR195" s="2"/>
      <c r="AS195" s="2">
        <v>1</v>
      </c>
      <c r="AT195" s="7">
        <v>1</v>
      </c>
      <c r="AU195" s="7">
        <v>1</v>
      </c>
      <c r="AV195" s="7"/>
      <c r="AW195" s="8"/>
      <c r="AX195" s="8"/>
      <c r="AY195" s="8">
        <v>1</v>
      </c>
      <c r="AZ195" s="8"/>
      <c r="BA195" s="8"/>
      <c r="BB195" s="8"/>
      <c r="BD195" s="8"/>
      <c r="BF195" s="2"/>
      <c r="BH195" s="2"/>
      <c r="BP195" s="2"/>
    </row>
    <row r="196" spans="1:68" x14ac:dyDescent="0.2">
      <c r="A196">
        <v>1</v>
      </c>
      <c r="B196">
        <v>2022</v>
      </c>
      <c r="C196">
        <v>7</v>
      </c>
      <c r="D196" s="1">
        <v>13</v>
      </c>
      <c r="E196" s="18" t="s">
        <v>80</v>
      </c>
      <c r="F196" s="2">
        <v>2</v>
      </c>
      <c r="I196" s="2" t="s">
        <v>59</v>
      </c>
      <c r="J196" s="2"/>
      <c r="K196" s="24">
        <v>1</v>
      </c>
      <c r="L196" s="24">
        <v>7</v>
      </c>
      <c r="Q196" s="2">
        <v>57</v>
      </c>
      <c r="V196" s="2"/>
      <c r="W196" s="2"/>
      <c r="X196" s="2"/>
      <c r="Y196" s="2"/>
      <c r="Z196" s="2"/>
      <c r="AB196" s="2"/>
      <c r="AC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>
        <v>1</v>
      </c>
      <c r="AR196" s="2"/>
      <c r="AS196" s="2">
        <v>1</v>
      </c>
      <c r="AT196" s="7">
        <v>1</v>
      </c>
      <c r="AU196" s="7">
        <v>1</v>
      </c>
      <c r="AV196" s="7"/>
      <c r="AW196" s="8"/>
      <c r="AX196" s="8"/>
      <c r="AY196" s="8">
        <v>1</v>
      </c>
      <c r="AZ196" s="8"/>
      <c r="BA196" s="8">
        <v>1</v>
      </c>
      <c r="BB196" s="8"/>
      <c r="BD196" s="8"/>
      <c r="BF196" s="2">
        <v>1035</v>
      </c>
      <c r="BH196" s="2"/>
      <c r="BP196" s="2"/>
    </row>
    <row r="197" spans="1:68" x14ac:dyDescent="0.2">
      <c r="A197">
        <v>1</v>
      </c>
      <c r="B197">
        <v>2022</v>
      </c>
      <c r="C197">
        <v>7</v>
      </c>
      <c r="D197" s="1">
        <v>14</v>
      </c>
      <c r="E197" t="s">
        <v>82</v>
      </c>
      <c r="F197" s="2">
        <v>1</v>
      </c>
      <c r="I197" s="2" t="s">
        <v>58</v>
      </c>
      <c r="J197" s="2"/>
      <c r="K197" s="24">
        <v>0</v>
      </c>
      <c r="L197" s="24">
        <v>7</v>
      </c>
      <c r="Q197" s="2">
        <v>56</v>
      </c>
      <c r="V197" s="2"/>
      <c r="W197" s="2"/>
      <c r="X197" s="2"/>
      <c r="Y197" s="2"/>
      <c r="Z197" s="2">
        <v>1</v>
      </c>
      <c r="AB197" s="2">
        <v>1</v>
      </c>
      <c r="AC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>
        <v>1</v>
      </c>
      <c r="AS197" s="2">
        <v>1</v>
      </c>
      <c r="AT197" s="7">
        <v>1</v>
      </c>
      <c r="AU197" s="7"/>
      <c r="AV197" s="7"/>
      <c r="AW197" s="8"/>
      <c r="AX197" s="8">
        <v>1</v>
      </c>
      <c r="AY197" s="8">
        <v>1</v>
      </c>
      <c r="AZ197" s="8"/>
      <c r="BA197" s="8">
        <v>1</v>
      </c>
      <c r="BB197" s="8"/>
      <c r="BD197" s="8"/>
      <c r="BF197" s="15">
        <v>1035</v>
      </c>
      <c r="BH197" s="15">
        <v>24870</v>
      </c>
      <c r="BP197" s="15">
        <v>189</v>
      </c>
    </row>
    <row r="198" spans="1:68" x14ac:dyDescent="0.2">
      <c r="A198">
        <v>1</v>
      </c>
      <c r="B198">
        <v>2022</v>
      </c>
      <c r="C198">
        <v>7</v>
      </c>
      <c r="D198" s="1">
        <v>15</v>
      </c>
      <c r="E198" s="2"/>
      <c r="F198" s="2"/>
      <c r="I198" s="2"/>
      <c r="J198" s="2"/>
      <c r="K198" s="24">
        <v>2</v>
      </c>
      <c r="L198" s="24">
        <v>7</v>
      </c>
      <c r="Q198" s="2">
        <v>57</v>
      </c>
      <c r="V198" s="2"/>
      <c r="W198" s="2"/>
      <c r="X198" s="2"/>
      <c r="Y198" s="2"/>
      <c r="Z198" s="2"/>
      <c r="AB198" s="2"/>
      <c r="AC198" s="2"/>
      <c r="AF198" s="2"/>
      <c r="AG198" s="2">
        <v>1</v>
      </c>
      <c r="AH198" s="2"/>
      <c r="AI198" s="2"/>
      <c r="AJ198" s="2"/>
      <c r="AK198" s="2"/>
      <c r="AL198" s="2"/>
      <c r="AM198" s="2">
        <v>1</v>
      </c>
      <c r="AN198" s="2"/>
      <c r="AO198" s="2"/>
      <c r="AP198" s="2"/>
      <c r="AQ198" s="2"/>
      <c r="AR198" s="2">
        <v>1</v>
      </c>
      <c r="AS198" s="2"/>
      <c r="AT198" s="7"/>
      <c r="AU198" s="7"/>
      <c r="AV198" s="7"/>
      <c r="AW198" s="8"/>
      <c r="AX198" s="8"/>
      <c r="AY198" s="8"/>
      <c r="AZ198" s="8"/>
      <c r="BA198" s="8"/>
      <c r="BB198" s="8"/>
      <c r="BD198" s="8"/>
      <c r="BF198" s="2">
        <v>1036</v>
      </c>
      <c r="BH198" s="2">
        <v>24874</v>
      </c>
      <c r="BP198" s="2">
        <v>189</v>
      </c>
    </row>
    <row r="199" spans="1:68" x14ac:dyDescent="0.2">
      <c r="A199">
        <v>1</v>
      </c>
      <c r="B199">
        <v>2022</v>
      </c>
      <c r="C199">
        <v>7</v>
      </c>
      <c r="D199" s="1">
        <v>16</v>
      </c>
      <c r="E199" s="2"/>
      <c r="F199" s="2"/>
      <c r="I199" s="2"/>
      <c r="J199" s="2"/>
      <c r="K199" s="24">
        <v>2</v>
      </c>
      <c r="L199" s="24">
        <v>8</v>
      </c>
      <c r="Q199" s="2">
        <v>56</v>
      </c>
      <c r="V199" s="2"/>
      <c r="W199" s="2"/>
      <c r="X199" s="2"/>
      <c r="Y199" s="2"/>
      <c r="Z199" s="2">
        <v>1</v>
      </c>
      <c r="AB199" s="2"/>
      <c r="AC199" s="2"/>
      <c r="AF199" s="2"/>
      <c r="AG199" s="2">
        <v>1</v>
      </c>
      <c r="AH199" s="2"/>
      <c r="AI199" s="2"/>
      <c r="AJ199" s="2"/>
      <c r="AK199" s="2">
        <v>1</v>
      </c>
      <c r="AL199" s="2"/>
      <c r="AM199" s="2"/>
      <c r="AN199" s="2"/>
      <c r="AO199" s="2">
        <v>1</v>
      </c>
      <c r="AP199" s="2"/>
      <c r="AQ199" s="2"/>
      <c r="AR199" s="2">
        <v>1</v>
      </c>
      <c r="AS199" s="2">
        <v>1</v>
      </c>
      <c r="AT199" s="7"/>
      <c r="AU199" s="7"/>
      <c r="AV199" s="7">
        <v>1</v>
      </c>
      <c r="AW199" s="8"/>
      <c r="AX199" s="8">
        <v>1</v>
      </c>
      <c r="AY199" s="8"/>
      <c r="AZ199" s="8"/>
      <c r="BA199" s="8"/>
      <c r="BB199" s="8"/>
      <c r="BD199" s="8"/>
      <c r="BF199" s="2"/>
      <c r="BH199" s="2"/>
      <c r="BP199" s="2"/>
    </row>
    <row r="200" spans="1:68" x14ac:dyDescent="0.2">
      <c r="A200">
        <v>1</v>
      </c>
      <c r="B200">
        <v>2022</v>
      </c>
      <c r="C200">
        <v>7</v>
      </c>
      <c r="D200" s="1">
        <v>17</v>
      </c>
      <c r="E200" s="2"/>
      <c r="F200" s="2"/>
      <c r="I200" s="2" t="s">
        <v>58</v>
      </c>
      <c r="J200" s="2"/>
      <c r="K200" s="24">
        <v>1</v>
      </c>
      <c r="L200" s="24">
        <v>8</v>
      </c>
      <c r="Q200" s="2">
        <v>54</v>
      </c>
      <c r="V200" s="2"/>
      <c r="W200" s="2"/>
      <c r="X200" s="2"/>
      <c r="Y200" s="2"/>
      <c r="Z200" s="2"/>
      <c r="AB200" s="2"/>
      <c r="AC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7"/>
      <c r="AU200" s="7"/>
      <c r="AV200" s="7"/>
      <c r="AW200" s="8"/>
      <c r="AX200" s="8"/>
      <c r="AY200" s="8"/>
      <c r="AZ200" s="8"/>
      <c r="BA200" s="8"/>
      <c r="BB200" s="8"/>
      <c r="BD200" s="8"/>
      <c r="BF200" s="15"/>
      <c r="BH200" s="15"/>
      <c r="BP200" s="15"/>
    </row>
    <row r="201" spans="1:68" x14ac:dyDescent="0.2">
      <c r="A201">
        <v>1</v>
      </c>
      <c r="B201">
        <v>2022</v>
      </c>
      <c r="C201">
        <v>7</v>
      </c>
      <c r="D201" s="1">
        <v>18</v>
      </c>
      <c r="E201" s="2"/>
      <c r="F201" s="2"/>
      <c r="I201" s="2" t="s">
        <v>73</v>
      </c>
      <c r="J201" s="2" t="s">
        <v>77</v>
      </c>
      <c r="K201" s="24">
        <v>1</v>
      </c>
      <c r="L201" s="24">
        <v>7</v>
      </c>
      <c r="Q201" s="2">
        <v>55</v>
      </c>
      <c r="V201" s="2"/>
      <c r="W201" s="2"/>
      <c r="X201" s="2"/>
      <c r="Y201" s="2"/>
      <c r="Z201" s="2"/>
      <c r="AB201" s="2"/>
      <c r="AC201" s="2"/>
      <c r="AF201" s="2"/>
      <c r="AG201" s="2">
        <v>1</v>
      </c>
      <c r="AH201" s="2"/>
      <c r="AI201" s="2"/>
      <c r="AJ201" s="2"/>
      <c r="AK201" s="2"/>
      <c r="AL201" s="2">
        <v>1</v>
      </c>
      <c r="AM201" s="2"/>
      <c r="AN201" s="2"/>
      <c r="AO201" s="2"/>
      <c r="AP201" s="2"/>
      <c r="AQ201" s="2"/>
      <c r="AR201" s="2">
        <v>1</v>
      </c>
      <c r="AS201" s="2"/>
      <c r="AT201" s="7"/>
      <c r="AU201" s="7"/>
      <c r="AV201" s="7"/>
      <c r="AW201" s="8"/>
      <c r="AX201" s="8"/>
      <c r="AY201" s="8"/>
      <c r="AZ201" s="8"/>
      <c r="BA201" s="8"/>
      <c r="BB201" s="8"/>
      <c r="BD201" s="8">
        <v>1</v>
      </c>
      <c r="BF201" s="2">
        <v>1037</v>
      </c>
      <c r="BH201" s="2"/>
      <c r="BP201" s="2"/>
    </row>
    <row r="202" spans="1:68" x14ac:dyDescent="0.2">
      <c r="A202">
        <v>1</v>
      </c>
      <c r="B202">
        <v>2022</v>
      </c>
      <c r="C202">
        <v>7</v>
      </c>
      <c r="D202" s="1">
        <v>19</v>
      </c>
      <c r="E202" s="2"/>
      <c r="F202" s="2">
        <v>6</v>
      </c>
      <c r="I202" s="2" t="s">
        <v>75</v>
      </c>
      <c r="J202" s="2" t="s">
        <v>84</v>
      </c>
      <c r="K202" s="24">
        <v>0</v>
      </c>
      <c r="L202" s="24">
        <v>7</v>
      </c>
      <c r="Q202" s="2">
        <v>55</v>
      </c>
      <c r="V202" s="2">
        <v>1</v>
      </c>
      <c r="W202" s="2">
        <v>1</v>
      </c>
      <c r="X202" s="2"/>
      <c r="Y202" s="2"/>
      <c r="Z202" s="2"/>
      <c r="AB202" s="2">
        <v>1</v>
      </c>
      <c r="AC202" s="2"/>
      <c r="AF202" s="2"/>
      <c r="AG202" s="2"/>
      <c r="AH202" s="2"/>
      <c r="AI202" s="2"/>
      <c r="AJ202" s="2"/>
      <c r="AK202" s="2"/>
      <c r="AL202" s="2"/>
      <c r="AM202" s="2">
        <v>1</v>
      </c>
      <c r="AN202" s="2"/>
      <c r="AO202" s="2"/>
      <c r="AP202" s="2">
        <v>1</v>
      </c>
      <c r="AQ202" s="2"/>
      <c r="AR202" s="2">
        <v>1</v>
      </c>
      <c r="AS202" s="2">
        <v>1</v>
      </c>
      <c r="AT202" s="7">
        <v>1</v>
      </c>
      <c r="AU202" s="7"/>
      <c r="AV202" s="7"/>
      <c r="AW202" s="8"/>
      <c r="AX202" s="8"/>
      <c r="AY202" s="8"/>
      <c r="AZ202" s="8"/>
      <c r="BA202" s="8"/>
      <c r="BB202" s="8">
        <v>1</v>
      </c>
      <c r="BD202" s="8">
        <v>1</v>
      </c>
      <c r="BF202" s="2">
        <v>1037</v>
      </c>
      <c r="BH202" s="2"/>
      <c r="BP202" s="2">
        <v>191</v>
      </c>
    </row>
    <row r="203" spans="1:68" x14ac:dyDescent="0.2">
      <c r="A203">
        <v>1</v>
      </c>
      <c r="B203">
        <v>2022</v>
      </c>
      <c r="C203">
        <v>7</v>
      </c>
      <c r="D203" s="1">
        <v>20</v>
      </c>
      <c r="E203" s="2"/>
      <c r="F203" s="2">
        <v>6</v>
      </c>
      <c r="I203" s="2" t="s">
        <v>84</v>
      </c>
      <c r="J203" s="2"/>
      <c r="K203" s="24">
        <v>1</v>
      </c>
      <c r="L203" s="24">
        <v>7</v>
      </c>
      <c r="Q203" s="2">
        <v>55</v>
      </c>
      <c r="V203" s="2"/>
      <c r="W203" s="2"/>
      <c r="X203" s="2"/>
      <c r="Y203" s="2"/>
      <c r="Z203" s="2">
        <v>1</v>
      </c>
      <c r="AB203" s="2"/>
      <c r="AC203" s="2"/>
      <c r="AF203" s="2"/>
      <c r="AG203" s="2">
        <v>1</v>
      </c>
      <c r="AH203" s="2"/>
      <c r="AI203" s="2"/>
      <c r="AJ203" s="2"/>
      <c r="AK203" s="2"/>
      <c r="AL203" s="2">
        <v>1</v>
      </c>
      <c r="AM203" s="2"/>
      <c r="AN203" s="2"/>
      <c r="AO203" s="2"/>
      <c r="AP203" s="2"/>
      <c r="AQ203" s="2"/>
      <c r="AR203" s="2">
        <v>1</v>
      </c>
      <c r="AS203" s="2">
        <v>1</v>
      </c>
      <c r="AT203" s="7"/>
      <c r="AU203" s="7"/>
      <c r="AV203" s="7"/>
      <c r="AW203" s="8"/>
      <c r="AX203" s="8"/>
      <c r="AY203" s="8"/>
      <c r="AZ203" s="8">
        <v>1</v>
      </c>
      <c r="BA203" s="8"/>
      <c r="BB203" s="8"/>
      <c r="BD203" s="8">
        <v>1</v>
      </c>
      <c r="BF203" s="2">
        <v>1037</v>
      </c>
      <c r="BH203" s="2">
        <v>24885</v>
      </c>
      <c r="BP203" s="2">
        <v>192</v>
      </c>
    </row>
    <row r="204" spans="1:68" x14ac:dyDescent="0.2">
      <c r="A204">
        <v>1</v>
      </c>
      <c r="B204">
        <v>2022</v>
      </c>
      <c r="C204">
        <v>7</v>
      </c>
      <c r="D204" s="1">
        <v>21</v>
      </c>
      <c r="E204" t="s">
        <v>82</v>
      </c>
      <c r="F204" s="2">
        <v>4</v>
      </c>
      <c r="I204" s="2"/>
      <c r="J204" s="2"/>
      <c r="K204" s="24">
        <v>0</v>
      </c>
      <c r="L204" s="24">
        <v>7</v>
      </c>
      <c r="Q204" s="2">
        <v>55</v>
      </c>
      <c r="V204" s="2">
        <v>1</v>
      </c>
      <c r="W204" s="2"/>
      <c r="X204" s="2"/>
      <c r="Y204" s="2"/>
      <c r="Z204" s="2">
        <v>1</v>
      </c>
      <c r="AB204" s="2"/>
      <c r="AC204" s="2"/>
      <c r="AF204" s="2"/>
      <c r="AG204" s="2">
        <v>1</v>
      </c>
      <c r="AH204" s="2"/>
      <c r="AI204" s="2">
        <v>1</v>
      </c>
      <c r="AJ204" s="2">
        <v>1</v>
      </c>
      <c r="AK204" s="2"/>
      <c r="AL204" s="2"/>
      <c r="AM204" s="2"/>
      <c r="AN204" s="2"/>
      <c r="AO204" s="2">
        <v>1</v>
      </c>
      <c r="AP204" s="2"/>
      <c r="AQ204" s="2">
        <v>1</v>
      </c>
      <c r="AR204" s="2">
        <v>1</v>
      </c>
      <c r="AS204" s="2"/>
      <c r="AT204" s="7"/>
      <c r="AU204" s="7"/>
      <c r="AV204" s="7"/>
      <c r="AW204" s="8"/>
      <c r="AX204" s="8"/>
      <c r="AY204" s="8"/>
      <c r="AZ204" s="8">
        <v>1</v>
      </c>
      <c r="BA204" s="8"/>
      <c r="BB204" s="8"/>
      <c r="BD204" s="8"/>
      <c r="BF204" s="2">
        <v>1038</v>
      </c>
      <c r="BH204" s="2">
        <v>24889</v>
      </c>
      <c r="BP204" s="2">
        <v>191</v>
      </c>
    </row>
    <row r="205" spans="1:68" x14ac:dyDescent="0.2">
      <c r="A205">
        <v>1</v>
      </c>
      <c r="B205">
        <v>2022</v>
      </c>
      <c r="C205">
        <v>7</v>
      </c>
      <c r="D205" s="1">
        <v>22</v>
      </c>
      <c r="E205" t="s">
        <v>78</v>
      </c>
      <c r="F205" s="2">
        <v>5</v>
      </c>
      <c r="I205" s="15"/>
      <c r="J205" s="2"/>
      <c r="K205" s="24">
        <v>23</v>
      </c>
      <c r="L205" s="24">
        <v>8</v>
      </c>
      <c r="Q205" s="2">
        <v>55</v>
      </c>
      <c r="V205" s="2"/>
      <c r="W205" s="2"/>
      <c r="X205" s="2"/>
      <c r="Y205" s="2"/>
      <c r="Z205" s="2"/>
      <c r="AB205" s="2"/>
      <c r="AC205" s="2"/>
      <c r="AF205" s="2"/>
      <c r="AG205" s="2">
        <v>1</v>
      </c>
      <c r="AH205" s="2"/>
      <c r="AI205" s="2"/>
      <c r="AJ205" s="2"/>
      <c r="AK205" s="2"/>
      <c r="AL205" s="2">
        <v>1</v>
      </c>
      <c r="AM205" s="2">
        <v>1</v>
      </c>
      <c r="AN205" s="2"/>
      <c r="AO205" s="2"/>
      <c r="AP205" s="2"/>
      <c r="AQ205" s="2"/>
      <c r="AR205" s="2">
        <v>1</v>
      </c>
      <c r="AS205" s="2"/>
      <c r="AT205" s="7">
        <v>1</v>
      </c>
      <c r="AU205" s="7"/>
      <c r="AV205" s="7"/>
      <c r="AW205" s="8"/>
      <c r="AX205" s="8"/>
      <c r="AY205" s="8"/>
      <c r="AZ205" s="8">
        <v>1</v>
      </c>
      <c r="BA205" s="8"/>
      <c r="BB205" s="8">
        <v>1</v>
      </c>
      <c r="BD205" s="8"/>
      <c r="BF205" s="2">
        <v>1037</v>
      </c>
      <c r="BH205" s="2"/>
      <c r="BP205" s="2"/>
    </row>
    <row r="206" spans="1:68" x14ac:dyDescent="0.2">
      <c r="A206">
        <v>1</v>
      </c>
      <c r="B206">
        <v>2022</v>
      </c>
      <c r="C206">
        <v>7</v>
      </c>
      <c r="D206" s="1">
        <v>23</v>
      </c>
      <c r="E206" s="18" t="s">
        <v>80</v>
      </c>
      <c r="F206" s="15">
        <v>4</v>
      </c>
      <c r="I206" s="2"/>
      <c r="J206" s="2"/>
      <c r="K206" s="24">
        <v>1</v>
      </c>
      <c r="L206" s="24">
        <v>8</v>
      </c>
      <c r="Q206" s="2">
        <v>54</v>
      </c>
      <c r="V206" s="2"/>
      <c r="W206" s="2"/>
      <c r="X206" s="2"/>
      <c r="Y206" s="2"/>
      <c r="Z206" s="2">
        <v>1</v>
      </c>
      <c r="AB206" s="2"/>
      <c r="AC206" s="2"/>
      <c r="AF206" s="2"/>
      <c r="AG206" s="2">
        <v>1</v>
      </c>
      <c r="AH206" s="2"/>
      <c r="AI206" s="2"/>
      <c r="AJ206" s="2"/>
      <c r="AK206" s="2"/>
      <c r="AL206" s="2"/>
      <c r="AM206" s="2"/>
      <c r="AN206" s="2"/>
      <c r="AO206" s="2">
        <v>1</v>
      </c>
      <c r="AP206" s="2"/>
      <c r="AQ206" s="2"/>
      <c r="AR206" s="2">
        <v>1</v>
      </c>
      <c r="AS206" s="2">
        <v>1</v>
      </c>
      <c r="AT206" s="7"/>
      <c r="AU206" s="7"/>
      <c r="AV206" s="7"/>
      <c r="AW206" s="8">
        <v>1</v>
      </c>
      <c r="AX206" s="8">
        <v>1</v>
      </c>
      <c r="AY206" s="8">
        <v>1</v>
      </c>
      <c r="AZ206" s="8">
        <v>1</v>
      </c>
      <c r="BA206" s="8"/>
      <c r="BB206" s="8"/>
      <c r="BD206" s="8"/>
      <c r="BF206" s="2">
        <v>1037</v>
      </c>
      <c r="BH206" s="2"/>
      <c r="BP206" s="2"/>
    </row>
    <row r="207" spans="1:68" x14ac:dyDescent="0.2">
      <c r="A207">
        <v>1</v>
      </c>
      <c r="B207">
        <v>2022</v>
      </c>
      <c r="C207">
        <v>7</v>
      </c>
      <c r="D207" s="1">
        <v>24</v>
      </c>
      <c r="E207" t="s">
        <v>78</v>
      </c>
      <c r="F207" s="2"/>
      <c r="I207" s="2"/>
      <c r="J207" s="2"/>
      <c r="K207" s="24">
        <v>2</v>
      </c>
      <c r="L207" s="24">
        <v>8</v>
      </c>
      <c r="Q207" s="2">
        <v>55</v>
      </c>
      <c r="V207" s="2"/>
      <c r="W207" s="2">
        <v>1</v>
      </c>
      <c r="X207" s="2"/>
      <c r="Y207" s="2"/>
      <c r="Z207" s="2">
        <v>1</v>
      </c>
      <c r="AB207" s="2"/>
      <c r="AC207" s="2"/>
      <c r="AF207" s="2"/>
      <c r="AG207" s="2">
        <v>1</v>
      </c>
      <c r="AH207" s="2"/>
      <c r="AI207" s="2"/>
      <c r="AJ207" s="2">
        <v>1</v>
      </c>
      <c r="AK207" s="2"/>
      <c r="AL207" s="2"/>
      <c r="AM207" s="2"/>
      <c r="AN207" s="2"/>
      <c r="AO207" s="2"/>
      <c r="AP207" s="2"/>
      <c r="AQ207" s="2"/>
      <c r="AR207" s="2">
        <v>1</v>
      </c>
      <c r="AS207" s="2">
        <v>1</v>
      </c>
      <c r="AT207" s="7"/>
      <c r="AU207" s="7"/>
      <c r="AV207" s="7"/>
      <c r="AW207" s="8">
        <v>1</v>
      </c>
      <c r="AX207" s="8"/>
      <c r="AY207" s="8"/>
      <c r="AZ207" s="8"/>
      <c r="BA207" s="8"/>
      <c r="BB207" s="8"/>
      <c r="BD207" s="8"/>
      <c r="BF207" s="2">
        <v>1036</v>
      </c>
      <c r="BH207" s="2"/>
      <c r="BP207" s="2"/>
    </row>
    <row r="208" spans="1:68" ht="18" x14ac:dyDescent="0.2">
      <c r="A208">
        <v>1</v>
      </c>
      <c r="B208">
        <v>2022</v>
      </c>
      <c r="C208">
        <v>7</v>
      </c>
      <c r="D208" s="1">
        <v>25</v>
      </c>
      <c r="E208" s="17" t="s">
        <v>79</v>
      </c>
      <c r="F208" s="2"/>
      <c r="I208" s="2"/>
      <c r="J208" s="2"/>
      <c r="K208" s="24">
        <v>23</v>
      </c>
      <c r="L208" s="24">
        <v>7</v>
      </c>
      <c r="Q208" s="2">
        <v>54</v>
      </c>
      <c r="V208" s="2">
        <v>1</v>
      </c>
      <c r="W208" s="2"/>
      <c r="X208" s="2"/>
      <c r="Y208" s="2"/>
      <c r="Z208" s="2">
        <v>1</v>
      </c>
      <c r="AB208" s="2"/>
      <c r="AC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>
        <v>1</v>
      </c>
      <c r="AQ208" s="2"/>
      <c r="AR208" s="2">
        <v>1</v>
      </c>
      <c r="AS208" s="2"/>
      <c r="AT208" s="7"/>
      <c r="AU208" s="7"/>
      <c r="AV208" s="7"/>
      <c r="AW208" s="8"/>
      <c r="AX208" s="8"/>
      <c r="AY208" s="8"/>
      <c r="AZ208" s="8"/>
      <c r="BA208" s="8"/>
      <c r="BB208" s="8"/>
      <c r="BD208" s="8"/>
      <c r="BF208" s="2">
        <v>1036</v>
      </c>
      <c r="BH208" s="2"/>
      <c r="BP208" s="2"/>
    </row>
    <row r="209" spans="1:68" x14ac:dyDescent="0.2">
      <c r="A209">
        <v>1</v>
      </c>
      <c r="B209">
        <v>2022</v>
      </c>
      <c r="C209">
        <v>7</v>
      </c>
      <c r="D209" s="1">
        <v>26</v>
      </c>
      <c r="E209" s="2"/>
      <c r="F209" s="2"/>
      <c r="I209" s="2"/>
      <c r="J209" s="2"/>
      <c r="K209" s="24">
        <v>0</v>
      </c>
      <c r="L209" s="24">
        <v>7</v>
      </c>
      <c r="Q209" s="2">
        <v>54</v>
      </c>
      <c r="V209" s="2">
        <v>1</v>
      </c>
      <c r="W209" s="2">
        <v>1</v>
      </c>
      <c r="X209" s="2"/>
      <c r="Y209" s="2"/>
      <c r="Z209" s="2"/>
      <c r="AB209" s="2"/>
      <c r="AC209" s="2"/>
      <c r="AG209" s="2">
        <v>1</v>
      </c>
      <c r="AH209" s="2"/>
      <c r="AI209" s="2">
        <v>1</v>
      </c>
      <c r="AJ209" s="2"/>
      <c r="AK209" s="2"/>
      <c r="AL209" s="2"/>
      <c r="AM209" s="2">
        <v>1</v>
      </c>
      <c r="AN209" s="2"/>
      <c r="AO209" s="2">
        <v>1</v>
      </c>
      <c r="AP209" s="2"/>
      <c r="AQ209" s="2"/>
      <c r="AR209" s="2"/>
      <c r="AS209" s="2"/>
      <c r="AT209" s="7"/>
      <c r="AU209" s="7"/>
      <c r="AV209" s="7"/>
      <c r="AW209" s="8"/>
      <c r="AX209" s="8"/>
      <c r="AY209" s="8"/>
      <c r="AZ209" s="8"/>
      <c r="BA209" s="8"/>
      <c r="BB209" s="8"/>
      <c r="BD209" s="8"/>
      <c r="BF209" s="2"/>
      <c r="BH209" s="2"/>
      <c r="BP209" s="2"/>
    </row>
    <row r="210" spans="1:68" x14ac:dyDescent="0.2">
      <c r="A210">
        <v>1</v>
      </c>
      <c r="B210">
        <v>2022</v>
      </c>
      <c r="C210">
        <v>7</v>
      </c>
      <c r="D210" s="1">
        <v>27</v>
      </c>
      <c r="E210" s="2"/>
      <c r="F210" s="2"/>
      <c r="I210" s="2"/>
      <c r="J210" s="2"/>
      <c r="K210" s="24">
        <v>0</v>
      </c>
      <c r="L210" s="24">
        <v>7</v>
      </c>
      <c r="Q210" s="2">
        <v>55</v>
      </c>
      <c r="V210" s="2"/>
      <c r="W210" s="2">
        <v>1</v>
      </c>
      <c r="X210" s="2"/>
      <c r="Y210" s="2"/>
      <c r="Z210" s="2">
        <v>1</v>
      </c>
      <c r="AB210" s="2"/>
      <c r="AC210" s="2"/>
      <c r="AF210" s="2"/>
      <c r="AG210" s="2">
        <v>1</v>
      </c>
      <c r="AH210" s="2"/>
      <c r="AI210" s="2">
        <v>1</v>
      </c>
      <c r="AJ210" s="2">
        <v>1</v>
      </c>
      <c r="AK210" s="2">
        <v>1</v>
      </c>
      <c r="AL210" s="2"/>
      <c r="AM210" s="2"/>
      <c r="AN210" s="2"/>
      <c r="AO210" s="2"/>
      <c r="AP210" s="2"/>
      <c r="AQ210" s="2"/>
      <c r="AR210" s="2"/>
      <c r="AS210" s="2"/>
      <c r="AT210" s="7"/>
      <c r="AU210" s="7"/>
      <c r="AV210" s="7"/>
      <c r="AW210" s="8"/>
      <c r="AX210" s="8"/>
      <c r="AY210" s="8"/>
      <c r="AZ210" s="8"/>
      <c r="BA210" s="8"/>
      <c r="BB210" s="8"/>
      <c r="BD210" s="8"/>
      <c r="BF210" s="2"/>
      <c r="BH210" s="2"/>
      <c r="BP210" s="2"/>
    </row>
    <row r="211" spans="1:68" ht="18" x14ac:dyDescent="0.2">
      <c r="A211">
        <v>1</v>
      </c>
      <c r="B211">
        <v>2022</v>
      </c>
      <c r="C211">
        <v>7</v>
      </c>
      <c r="D211" s="1">
        <v>28</v>
      </c>
      <c r="E211" s="17" t="s">
        <v>79</v>
      </c>
      <c r="F211" s="2">
        <v>2</v>
      </c>
      <c r="I211" s="2" t="s">
        <v>60</v>
      </c>
      <c r="J211" s="2" t="s">
        <v>61</v>
      </c>
      <c r="K211" s="24">
        <v>0</v>
      </c>
      <c r="L211" s="24">
        <v>7</v>
      </c>
      <c r="Q211" s="2">
        <v>55</v>
      </c>
      <c r="V211" s="2">
        <v>1</v>
      </c>
      <c r="W211" s="2">
        <v>1</v>
      </c>
      <c r="X211" s="2"/>
      <c r="Y211" s="2"/>
      <c r="Z211" s="2"/>
      <c r="AB211" s="2"/>
      <c r="AC211" s="2"/>
      <c r="AF211" s="2"/>
      <c r="AG211" s="2">
        <v>1</v>
      </c>
      <c r="AH211" s="2"/>
      <c r="AI211" s="2">
        <v>1</v>
      </c>
      <c r="AJ211" s="2">
        <v>1</v>
      </c>
      <c r="AK211" s="2"/>
      <c r="AL211" s="2"/>
      <c r="AN211" s="2"/>
      <c r="AO211" s="2">
        <v>1</v>
      </c>
      <c r="AP211" s="2"/>
      <c r="AQ211" s="2"/>
      <c r="AR211" s="2"/>
      <c r="AS211" s="2"/>
      <c r="AT211" s="7"/>
      <c r="AU211" s="7"/>
      <c r="AV211" s="7"/>
      <c r="AW211" s="8"/>
      <c r="AX211" s="8"/>
      <c r="AY211" s="8">
        <v>1</v>
      </c>
      <c r="AZ211" s="8"/>
      <c r="BA211" s="8"/>
      <c r="BB211" s="8"/>
      <c r="BD211" s="8">
        <v>1</v>
      </c>
      <c r="BF211" s="2"/>
      <c r="BH211" s="2"/>
      <c r="BP211" s="2"/>
    </row>
    <row r="212" spans="1:68" ht="18" x14ac:dyDescent="0.2">
      <c r="A212">
        <v>1</v>
      </c>
      <c r="B212">
        <v>2022</v>
      </c>
      <c r="C212">
        <v>7</v>
      </c>
      <c r="D212" s="1">
        <v>29</v>
      </c>
      <c r="E212" s="17" t="s">
        <v>79</v>
      </c>
      <c r="F212" s="2">
        <v>1</v>
      </c>
      <c r="I212" s="2" t="s">
        <v>61</v>
      </c>
      <c r="J212" s="2"/>
      <c r="K212" s="24">
        <v>0</v>
      </c>
      <c r="L212" s="24">
        <v>7</v>
      </c>
      <c r="Q212" s="2">
        <v>55</v>
      </c>
      <c r="V212" s="2"/>
      <c r="W212" s="2"/>
      <c r="X212" s="2"/>
      <c r="Y212" s="2"/>
      <c r="Z212" s="2"/>
      <c r="AB212" s="2"/>
      <c r="AC212" s="2"/>
      <c r="AF212" s="2"/>
      <c r="AG212" s="2"/>
      <c r="AH212" s="2"/>
      <c r="AI212" s="2"/>
      <c r="AJ212" s="2"/>
      <c r="AK212" s="2"/>
      <c r="AL212" s="2"/>
      <c r="AM212" s="2"/>
      <c r="AN212" s="2">
        <v>1</v>
      </c>
      <c r="AO212" s="2"/>
      <c r="AP212" s="2"/>
      <c r="AQ212" s="2">
        <v>1</v>
      </c>
      <c r="AR212" s="2"/>
      <c r="AS212" s="2"/>
      <c r="AT212" s="7"/>
      <c r="AU212" s="7"/>
      <c r="AV212" s="7"/>
      <c r="AW212" s="8"/>
      <c r="AX212" s="8"/>
      <c r="AY212" s="8">
        <v>1</v>
      </c>
      <c r="AZ212" s="8"/>
      <c r="BA212" s="8"/>
      <c r="BB212" s="8"/>
      <c r="BD212" s="8"/>
      <c r="BF212" s="2"/>
      <c r="BH212" s="2"/>
      <c r="BP212" s="2"/>
    </row>
    <row r="213" spans="1:68" x14ac:dyDescent="0.2">
      <c r="A213">
        <v>1</v>
      </c>
      <c r="B213">
        <v>2022</v>
      </c>
      <c r="C213">
        <v>7</v>
      </c>
      <c r="D213" s="1">
        <v>30</v>
      </c>
      <c r="E213" t="s">
        <v>78</v>
      </c>
      <c r="F213" s="2">
        <v>2</v>
      </c>
      <c r="I213" s="2" t="s">
        <v>61</v>
      </c>
      <c r="J213" s="2"/>
      <c r="K213" s="24">
        <v>0</v>
      </c>
      <c r="L213" s="24">
        <v>8</v>
      </c>
      <c r="Q213" s="2">
        <v>56</v>
      </c>
      <c r="V213" s="2"/>
      <c r="W213" s="2"/>
      <c r="X213" s="2"/>
      <c r="Y213" s="2"/>
      <c r="Z213" s="2"/>
      <c r="AB213" s="2"/>
      <c r="AC213" s="2"/>
      <c r="AF213" s="2"/>
      <c r="AG213" s="2"/>
      <c r="AH213" s="2"/>
      <c r="AI213" s="2">
        <v>1</v>
      </c>
      <c r="AJ213" s="2"/>
      <c r="AK213" s="2"/>
      <c r="AL213" s="2"/>
      <c r="AM213" s="2">
        <v>1</v>
      </c>
      <c r="AN213" s="2">
        <v>1</v>
      </c>
      <c r="AO213" s="2"/>
      <c r="AP213" s="2"/>
      <c r="AQ213" s="2"/>
      <c r="AR213" s="2"/>
      <c r="AS213" s="2"/>
      <c r="AT213" s="7"/>
      <c r="AU213" s="7"/>
      <c r="AV213" s="7"/>
      <c r="AW213" s="8"/>
      <c r="AX213" s="8"/>
      <c r="AY213" s="8"/>
      <c r="AZ213" s="8">
        <v>1</v>
      </c>
      <c r="BA213" s="8"/>
      <c r="BB213" s="8"/>
      <c r="BD213" s="8"/>
      <c r="BF213" s="2"/>
      <c r="BH213" s="2"/>
      <c r="BP213" s="2"/>
    </row>
    <row r="214" spans="1:68" x14ac:dyDescent="0.2">
      <c r="A214">
        <v>1</v>
      </c>
      <c r="B214">
        <v>2022</v>
      </c>
      <c r="C214">
        <v>7</v>
      </c>
      <c r="D214" s="1">
        <v>31</v>
      </c>
      <c r="E214" s="18" t="s">
        <v>80</v>
      </c>
      <c r="F214" s="2"/>
      <c r="I214" s="2" t="s">
        <v>57</v>
      </c>
      <c r="J214" s="2"/>
      <c r="K214" s="24">
        <v>0</v>
      </c>
      <c r="L214" s="24">
        <v>8</v>
      </c>
      <c r="Q214" s="2">
        <v>56</v>
      </c>
      <c r="V214" s="2"/>
      <c r="W214" s="2"/>
      <c r="X214" s="2"/>
      <c r="Y214" s="2"/>
      <c r="Z214" s="2"/>
      <c r="AB214" s="2"/>
      <c r="AC214" s="2"/>
      <c r="AF214" s="2"/>
      <c r="AG214" s="2"/>
      <c r="AH214" s="2"/>
      <c r="AI214" s="2"/>
      <c r="AJ214" s="2"/>
      <c r="AK214" s="2"/>
      <c r="AL214" s="2"/>
      <c r="AM214" s="2"/>
      <c r="AN214" s="2">
        <v>1</v>
      </c>
      <c r="AO214" s="2"/>
      <c r="AP214" s="2"/>
      <c r="AQ214" s="2"/>
      <c r="AR214" s="2">
        <v>1</v>
      </c>
      <c r="AS214" s="2"/>
      <c r="AT214" s="7"/>
      <c r="AU214" s="7"/>
      <c r="AV214" s="7"/>
      <c r="AW214" s="8"/>
      <c r="AX214" s="8"/>
      <c r="AY214" s="8"/>
      <c r="AZ214" s="8">
        <v>1</v>
      </c>
      <c r="BA214" s="8"/>
      <c r="BB214" s="8"/>
      <c r="BD214" s="8">
        <v>1</v>
      </c>
      <c r="BF214" s="2">
        <v>1035</v>
      </c>
      <c r="BH214" s="2"/>
      <c r="BP214" s="2"/>
    </row>
    <row r="215" spans="1:68" x14ac:dyDescent="0.2">
      <c r="A215">
        <v>1</v>
      </c>
      <c r="B215">
        <v>2022</v>
      </c>
      <c r="C215">
        <v>8</v>
      </c>
      <c r="D215" s="1">
        <v>1</v>
      </c>
      <c r="F215" s="2"/>
      <c r="G215" s="2"/>
      <c r="I215" s="2" t="s">
        <v>60</v>
      </c>
      <c r="J215" s="2"/>
      <c r="K215" s="24">
        <v>1</v>
      </c>
      <c r="L215" s="24">
        <v>7</v>
      </c>
      <c r="N215" s="2"/>
      <c r="Q215" s="2">
        <v>55</v>
      </c>
      <c r="V215" s="2"/>
      <c r="W215" s="2"/>
      <c r="X215" s="2"/>
      <c r="Y215" s="2"/>
      <c r="Z215" s="2">
        <v>1</v>
      </c>
      <c r="AB215" s="2"/>
      <c r="AC215" s="2"/>
      <c r="AF215" s="2"/>
      <c r="AG215" s="2">
        <v>1</v>
      </c>
      <c r="AH215" s="2"/>
      <c r="AI215" s="2"/>
      <c r="AJ215" s="2"/>
      <c r="AK215" s="2"/>
      <c r="AL215" s="2"/>
      <c r="AM215" s="2"/>
      <c r="AN215" s="2"/>
      <c r="AO215" s="2"/>
      <c r="AP215" s="2">
        <v>1</v>
      </c>
      <c r="AQ215" s="2"/>
      <c r="AR215" s="2">
        <v>1</v>
      </c>
      <c r="AS215" s="2"/>
      <c r="AT215" s="7"/>
      <c r="AU215" s="7"/>
      <c r="AV215" s="7"/>
      <c r="AW215" s="8"/>
      <c r="AX215" s="8"/>
      <c r="AY215" s="8"/>
      <c r="AZ215" s="8"/>
      <c r="BA215" s="8"/>
      <c r="BB215" s="8"/>
      <c r="BD215" s="8"/>
      <c r="BF215" s="2"/>
      <c r="BH215" s="2"/>
      <c r="BP215" s="2"/>
    </row>
    <row r="216" spans="1:68" x14ac:dyDescent="0.2">
      <c r="A216">
        <v>1</v>
      </c>
      <c r="B216">
        <v>2022</v>
      </c>
      <c r="C216">
        <v>8</v>
      </c>
      <c r="D216" s="1">
        <v>2</v>
      </c>
      <c r="E216" s="2"/>
      <c r="F216" s="2"/>
      <c r="G216" s="2"/>
      <c r="I216" s="2" t="s">
        <v>60</v>
      </c>
      <c r="J216" s="2"/>
      <c r="K216" s="24">
        <v>23</v>
      </c>
      <c r="L216" s="24">
        <v>7</v>
      </c>
      <c r="N216" s="2"/>
      <c r="Q216" s="2">
        <v>55</v>
      </c>
      <c r="V216" s="2">
        <v>1</v>
      </c>
      <c r="W216" s="2"/>
      <c r="X216" s="2"/>
      <c r="Y216" s="2"/>
      <c r="Z216" s="2"/>
      <c r="AB216" s="2"/>
      <c r="AC216" s="2"/>
      <c r="AF216" s="2"/>
      <c r="AG216" s="2">
        <v>1</v>
      </c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>
        <v>1</v>
      </c>
      <c r="AS216" s="2">
        <v>1</v>
      </c>
      <c r="AT216" s="7"/>
      <c r="AU216" s="7"/>
      <c r="AV216" s="7"/>
      <c r="AW216" s="8"/>
      <c r="AX216" s="8"/>
      <c r="AY216" s="8"/>
      <c r="AZ216" s="8"/>
      <c r="BA216" s="8"/>
      <c r="BB216" s="8"/>
      <c r="BD216" s="8">
        <v>1</v>
      </c>
      <c r="BF216" s="2"/>
      <c r="BH216" s="2"/>
      <c r="BP216" s="2"/>
    </row>
    <row r="217" spans="1:68" x14ac:dyDescent="0.2">
      <c r="A217">
        <v>1</v>
      </c>
      <c r="B217">
        <v>2022</v>
      </c>
      <c r="C217">
        <v>8</v>
      </c>
      <c r="D217" s="1">
        <v>3</v>
      </c>
      <c r="E217" s="2"/>
      <c r="F217" s="2"/>
      <c r="G217" s="2"/>
      <c r="I217" s="2" t="s">
        <v>61</v>
      </c>
      <c r="J217" s="2"/>
      <c r="K217" s="24">
        <v>23</v>
      </c>
      <c r="L217" s="24">
        <v>7</v>
      </c>
      <c r="N217" s="2"/>
      <c r="Q217" s="2">
        <v>54</v>
      </c>
      <c r="V217" s="2"/>
      <c r="W217" s="2">
        <v>1</v>
      </c>
      <c r="X217" s="2"/>
      <c r="Y217" s="2"/>
      <c r="Z217" s="2">
        <v>1</v>
      </c>
      <c r="AB217" s="2"/>
      <c r="AC217" s="2"/>
      <c r="AF217" s="2"/>
      <c r="AG217" s="2">
        <v>1</v>
      </c>
      <c r="AH217" s="2"/>
      <c r="AI217" s="2"/>
      <c r="AJ217" s="2"/>
      <c r="AK217" s="2">
        <v>1</v>
      </c>
      <c r="AL217" s="2">
        <v>1</v>
      </c>
      <c r="AM217" s="2"/>
      <c r="AN217" s="2"/>
      <c r="AO217" s="2"/>
      <c r="AP217" s="2"/>
      <c r="AQ217" s="2"/>
      <c r="AR217" s="2">
        <v>1</v>
      </c>
      <c r="AS217" s="2"/>
      <c r="AT217" s="7"/>
      <c r="AU217" s="7"/>
      <c r="AV217" s="7"/>
      <c r="AW217" s="8">
        <v>1</v>
      </c>
      <c r="AX217" s="8"/>
      <c r="AY217" s="8"/>
      <c r="AZ217" s="8"/>
      <c r="BA217" s="8"/>
      <c r="BB217" s="8"/>
      <c r="BD217" s="8">
        <v>1</v>
      </c>
      <c r="BF217" s="2"/>
      <c r="BH217" s="2"/>
      <c r="BP217" s="2"/>
    </row>
    <row r="218" spans="1:68" x14ac:dyDescent="0.2">
      <c r="A218">
        <v>1</v>
      </c>
      <c r="B218">
        <v>2022</v>
      </c>
      <c r="C218">
        <v>8</v>
      </c>
      <c r="D218" s="1">
        <v>4</v>
      </c>
      <c r="E218" s="2"/>
      <c r="F218" s="2"/>
      <c r="G218" s="2"/>
      <c r="I218" s="2" t="s">
        <v>59</v>
      </c>
      <c r="J218" s="2"/>
      <c r="K218" s="24">
        <v>0</v>
      </c>
      <c r="L218" s="24">
        <v>8</v>
      </c>
      <c r="N218" s="2"/>
      <c r="Q218" s="2">
        <v>54</v>
      </c>
      <c r="V218" s="2">
        <v>1</v>
      </c>
      <c r="W218" s="2">
        <v>1</v>
      </c>
      <c r="X218" s="2"/>
      <c r="Y218" s="2"/>
      <c r="Z218" s="2">
        <v>1</v>
      </c>
      <c r="AB218" s="2"/>
      <c r="AC218" s="2"/>
      <c r="AF218" s="2"/>
      <c r="AG218" s="2">
        <v>1</v>
      </c>
      <c r="AH218" s="2"/>
      <c r="AI218" s="2"/>
      <c r="AJ218" s="2"/>
      <c r="AK218" s="2"/>
      <c r="AL218" s="2">
        <v>1</v>
      </c>
      <c r="AM218" s="2"/>
      <c r="AN218" s="2"/>
      <c r="AO218" s="2"/>
      <c r="AP218" s="2"/>
      <c r="AQ218" s="2"/>
      <c r="AR218" s="2">
        <v>1</v>
      </c>
      <c r="AS218" s="2">
        <v>1</v>
      </c>
      <c r="AT218" s="7"/>
      <c r="AU218" s="7"/>
      <c r="AV218" s="7"/>
      <c r="AW218" s="8"/>
      <c r="AX218" s="8"/>
      <c r="AY218" s="8"/>
      <c r="AZ218" s="8"/>
      <c r="BA218" s="8"/>
      <c r="BB218" s="8">
        <v>1</v>
      </c>
      <c r="BD218" s="8">
        <v>1</v>
      </c>
      <c r="BF218" s="2">
        <v>1039</v>
      </c>
      <c r="BH218" s="2"/>
      <c r="BP218" s="2"/>
    </row>
    <row r="219" spans="1:68" x14ac:dyDescent="0.2">
      <c r="A219">
        <v>1</v>
      </c>
      <c r="B219">
        <v>2022</v>
      </c>
      <c r="C219">
        <v>8</v>
      </c>
      <c r="D219" s="1">
        <v>5</v>
      </c>
      <c r="E219" s="2"/>
      <c r="F219" s="2"/>
      <c r="G219" s="2"/>
      <c r="I219" s="2"/>
      <c r="J219" s="2"/>
      <c r="K219" s="24">
        <v>0</v>
      </c>
      <c r="L219" s="24">
        <v>7</v>
      </c>
      <c r="N219" s="2"/>
      <c r="Q219" s="2">
        <v>54</v>
      </c>
      <c r="V219" s="2"/>
      <c r="W219" s="2"/>
      <c r="X219" s="2"/>
      <c r="Y219" s="2"/>
      <c r="Z219" s="2"/>
      <c r="AB219" s="2"/>
      <c r="AC219" s="2"/>
      <c r="AF219" s="2"/>
      <c r="AG219" s="2"/>
      <c r="AH219" s="2"/>
      <c r="AI219" s="2"/>
      <c r="AJ219" s="2"/>
      <c r="AK219" s="2"/>
      <c r="AL219" s="2">
        <v>1</v>
      </c>
      <c r="AM219" s="2"/>
      <c r="AN219" s="2"/>
      <c r="AO219" s="2"/>
      <c r="AP219" s="2"/>
      <c r="AQ219" s="2"/>
      <c r="AR219" s="2"/>
      <c r="AS219" s="2"/>
      <c r="AT219" s="7"/>
      <c r="AU219" s="7"/>
      <c r="AV219" s="7"/>
      <c r="AW219" s="8"/>
      <c r="AX219" s="8"/>
      <c r="AY219" s="8"/>
      <c r="AZ219" s="8"/>
      <c r="BA219" s="8"/>
      <c r="BB219" s="8"/>
      <c r="BD219" s="8"/>
      <c r="BF219" s="2"/>
      <c r="BH219" s="2"/>
      <c r="BP219" s="2"/>
    </row>
    <row r="220" spans="1:68" x14ac:dyDescent="0.2">
      <c r="A220">
        <v>1</v>
      </c>
      <c r="B220">
        <v>2022</v>
      </c>
      <c r="C220">
        <v>8</v>
      </c>
      <c r="D220" s="1">
        <v>6</v>
      </c>
      <c r="F220" s="2"/>
      <c r="G220" s="2"/>
      <c r="I220" s="2"/>
      <c r="J220" s="2"/>
      <c r="K220" s="24">
        <v>0</v>
      </c>
      <c r="L220" s="24">
        <v>8</v>
      </c>
      <c r="N220" s="2"/>
      <c r="Q220" s="2">
        <v>54</v>
      </c>
      <c r="V220" s="2"/>
      <c r="W220" s="2"/>
      <c r="X220" s="2"/>
      <c r="Y220" s="2"/>
      <c r="Z220" s="2"/>
      <c r="AB220" s="2"/>
      <c r="AC220" s="2"/>
      <c r="AF220" s="2"/>
      <c r="AG220" s="2">
        <v>1</v>
      </c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7"/>
      <c r="AU220" s="7"/>
      <c r="AV220" s="7"/>
      <c r="AW220" s="8"/>
      <c r="AX220" s="8"/>
      <c r="AY220" s="8"/>
      <c r="AZ220" s="8"/>
      <c r="BA220" s="8"/>
      <c r="BB220" s="8"/>
      <c r="BD220" s="8"/>
      <c r="BF220" s="2"/>
      <c r="BH220" s="2"/>
      <c r="BP220" s="2"/>
    </row>
    <row r="221" spans="1:68" x14ac:dyDescent="0.2">
      <c r="A221">
        <v>1</v>
      </c>
      <c r="B221">
        <v>2022</v>
      </c>
      <c r="C221">
        <v>8</v>
      </c>
      <c r="D221" s="1">
        <v>7</v>
      </c>
      <c r="F221" s="2"/>
      <c r="G221" s="2"/>
      <c r="I221" s="2" t="s">
        <v>59</v>
      </c>
      <c r="J221" s="2"/>
      <c r="K221" s="24">
        <v>2</v>
      </c>
      <c r="L221" s="24">
        <v>9</v>
      </c>
      <c r="N221" s="2"/>
      <c r="Q221" s="2">
        <v>54</v>
      </c>
      <c r="V221" s="2">
        <v>1</v>
      </c>
      <c r="W221" s="2">
        <v>1</v>
      </c>
      <c r="X221" s="2"/>
      <c r="Y221" s="2"/>
      <c r="Z221" s="2"/>
      <c r="AB221" s="2"/>
      <c r="AC221" s="2"/>
      <c r="AF221" s="2"/>
      <c r="AG221" s="2">
        <v>1</v>
      </c>
      <c r="AH221" s="2"/>
      <c r="AI221" s="2"/>
      <c r="AJ221" s="2"/>
      <c r="AK221" s="2"/>
      <c r="AL221" s="2"/>
      <c r="AM221" s="2"/>
      <c r="AN221" s="2"/>
      <c r="AO221" s="2">
        <v>1</v>
      </c>
      <c r="AP221" s="2"/>
      <c r="AQ221" s="2"/>
      <c r="AR221" s="2"/>
      <c r="AS221" s="2"/>
      <c r="AT221" s="7"/>
      <c r="AU221" s="7"/>
      <c r="AV221" s="7"/>
      <c r="AW221" s="8"/>
      <c r="AX221" s="8"/>
      <c r="AY221" s="8"/>
      <c r="AZ221" s="8"/>
      <c r="BA221" s="8"/>
      <c r="BB221" s="8"/>
      <c r="BD221" s="8"/>
      <c r="BF221" s="2"/>
      <c r="BH221" s="2"/>
      <c r="BP221" s="2"/>
    </row>
    <row r="222" spans="1:68" x14ac:dyDescent="0.2">
      <c r="A222">
        <v>1</v>
      </c>
      <c r="B222">
        <v>2022</v>
      </c>
      <c r="C222">
        <v>8</v>
      </c>
      <c r="D222" s="1">
        <v>8</v>
      </c>
      <c r="E222" t="s">
        <v>85</v>
      </c>
      <c r="F222" s="2">
        <v>2</v>
      </c>
      <c r="G222" s="2"/>
      <c r="I222" s="2" t="s">
        <v>59</v>
      </c>
      <c r="J222" s="2"/>
      <c r="K222" s="24">
        <v>0</v>
      </c>
      <c r="L222" s="24">
        <v>7</v>
      </c>
      <c r="N222" s="2"/>
      <c r="Q222" s="2">
        <v>55</v>
      </c>
      <c r="V222" s="2"/>
      <c r="W222" s="2"/>
      <c r="X222" s="2"/>
      <c r="Y222" s="2"/>
      <c r="Z222" s="2"/>
      <c r="AB222" s="2"/>
      <c r="AC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7">
        <v>1</v>
      </c>
      <c r="AU222" s="7">
        <v>1</v>
      </c>
      <c r="AV222" s="7"/>
      <c r="AW222" s="8"/>
      <c r="AX222" s="8"/>
      <c r="AY222" s="8"/>
      <c r="AZ222" s="8">
        <v>1</v>
      </c>
      <c r="BA222" s="8"/>
      <c r="BB222" s="8"/>
      <c r="BD222" s="8"/>
      <c r="BF222" s="2"/>
      <c r="BH222" s="2"/>
      <c r="BP222" s="2"/>
    </row>
    <row r="223" spans="1:68" x14ac:dyDescent="0.2">
      <c r="A223">
        <v>1</v>
      </c>
      <c r="B223">
        <v>2022</v>
      </c>
      <c r="C223">
        <v>8</v>
      </c>
      <c r="D223" s="1">
        <v>9</v>
      </c>
      <c r="E223" t="s">
        <v>85</v>
      </c>
      <c r="F223" s="2">
        <v>2</v>
      </c>
      <c r="G223" s="2"/>
      <c r="I223" s="2" t="s">
        <v>58</v>
      </c>
      <c r="J223" s="2" t="s">
        <v>56</v>
      </c>
      <c r="K223" s="24">
        <v>23</v>
      </c>
      <c r="L223" s="24">
        <v>7</v>
      </c>
      <c r="N223" s="2"/>
      <c r="Q223" s="2">
        <v>55</v>
      </c>
      <c r="V223" s="2"/>
      <c r="W223" s="2"/>
      <c r="X223" s="2"/>
      <c r="Y223" s="2"/>
      <c r="Z223" s="2"/>
      <c r="AB223" s="2"/>
      <c r="AC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7">
        <v>1</v>
      </c>
      <c r="AU223" s="7"/>
      <c r="AV223" s="7"/>
      <c r="AW223" s="8"/>
      <c r="AX223" s="8"/>
      <c r="AY223" s="8"/>
      <c r="AZ223" s="8">
        <v>1</v>
      </c>
      <c r="BA223" s="8"/>
      <c r="BB223" s="8"/>
      <c r="BD223" s="8"/>
      <c r="BF223" s="2"/>
      <c r="BH223" s="2"/>
      <c r="BP223" s="2"/>
    </row>
    <row r="224" spans="1:68" x14ac:dyDescent="0.2">
      <c r="A224">
        <v>1</v>
      </c>
      <c r="B224">
        <v>2022</v>
      </c>
      <c r="C224">
        <v>8</v>
      </c>
      <c r="D224" s="1">
        <v>10</v>
      </c>
      <c r="E224" s="18" t="s">
        <v>80</v>
      </c>
      <c r="F224" s="2">
        <v>2</v>
      </c>
      <c r="G224" s="2">
        <v>6</v>
      </c>
      <c r="I224" s="2" t="s">
        <v>58</v>
      </c>
      <c r="J224" s="2" t="s">
        <v>59</v>
      </c>
      <c r="K224" s="24">
        <v>23</v>
      </c>
      <c r="L224" s="24">
        <v>7</v>
      </c>
      <c r="N224" s="2"/>
      <c r="Q224" s="2">
        <v>55</v>
      </c>
      <c r="V224" s="2"/>
      <c r="W224" s="2"/>
      <c r="X224" s="2"/>
      <c r="Y224" s="2"/>
      <c r="Z224" s="2"/>
      <c r="AB224" s="2"/>
      <c r="AC224" s="2"/>
      <c r="AF224" s="2"/>
      <c r="AG224" s="2"/>
      <c r="AH224" s="2"/>
      <c r="AI224" s="2">
        <v>1</v>
      </c>
      <c r="AJ224" s="2"/>
      <c r="AK224" s="2"/>
      <c r="AL224" s="2"/>
      <c r="AM224" s="2">
        <v>1</v>
      </c>
      <c r="AN224" s="2"/>
      <c r="AO224" s="2">
        <v>1</v>
      </c>
      <c r="AP224" s="2"/>
      <c r="AQ224" s="2"/>
      <c r="AR224" s="2"/>
      <c r="AS224" s="2"/>
      <c r="AT224" s="7"/>
      <c r="AU224" s="7"/>
      <c r="AV224" s="7"/>
      <c r="AW224" s="8"/>
      <c r="AX224" s="8"/>
      <c r="AY224" s="8"/>
      <c r="AZ224" s="8">
        <v>1</v>
      </c>
      <c r="BA224" s="8"/>
      <c r="BB224" s="8">
        <v>1</v>
      </c>
      <c r="BD224" s="8"/>
      <c r="BF224" s="2"/>
      <c r="BH224" s="2"/>
      <c r="BP224" s="2"/>
    </row>
    <row r="225" spans="1:68" x14ac:dyDescent="0.2">
      <c r="A225">
        <v>1</v>
      </c>
      <c r="B225">
        <v>2022</v>
      </c>
      <c r="C225">
        <v>8</v>
      </c>
      <c r="D225" s="1">
        <v>11</v>
      </c>
      <c r="E225" t="s">
        <v>82</v>
      </c>
      <c r="F225" s="2">
        <v>1</v>
      </c>
      <c r="G225" s="2">
        <v>4</v>
      </c>
      <c r="I225" s="2" t="s">
        <v>58</v>
      </c>
      <c r="J225" s="2"/>
      <c r="K225" s="24">
        <v>23</v>
      </c>
      <c r="L225" s="24">
        <v>8</v>
      </c>
      <c r="N225" s="2"/>
      <c r="Q225" s="2">
        <v>55</v>
      </c>
      <c r="V225" s="2"/>
      <c r="W225" s="2"/>
      <c r="X225" s="2"/>
      <c r="Y225" s="2"/>
      <c r="Z225" s="2"/>
      <c r="AB225" s="2"/>
      <c r="AC225" s="2"/>
      <c r="AF225" s="2"/>
      <c r="AG225" s="2">
        <v>1</v>
      </c>
      <c r="AH225" s="2"/>
      <c r="AI225" s="2">
        <v>1</v>
      </c>
      <c r="AJ225" s="2"/>
      <c r="AK225" s="2">
        <v>1</v>
      </c>
      <c r="AL225" s="2">
        <v>1</v>
      </c>
      <c r="AM225" s="2"/>
      <c r="AN225" s="2"/>
      <c r="AO225" s="2">
        <v>1</v>
      </c>
      <c r="AP225" s="2"/>
      <c r="AQ225" s="2"/>
      <c r="AR225" s="2">
        <v>1</v>
      </c>
      <c r="AS225" s="2"/>
      <c r="AT225" s="7"/>
      <c r="AU225" s="7"/>
      <c r="AV225" s="7"/>
      <c r="AW225" s="8">
        <v>1</v>
      </c>
      <c r="AX225" s="8"/>
      <c r="AY225" s="8"/>
      <c r="AZ225" s="8"/>
      <c r="BA225" s="8"/>
      <c r="BB225" s="8"/>
      <c r="BD225" s="8"/>
      <c r="BF225" s="15"/>
      <c r="BH225" s="15"/>
      <c r="BP225" s="15">
        <v>200</v>
      </c>
    </row>
    <row r="226" spans="1:68" ht="18" x14ac:dyDescent="0.2">
      <c r="A226">
        <v>1</v>
      </c>
      <c r="B226">
        <v>2022</v>
      </c>
      <c r="C226">
        <v>8</v>
      </c>
      <c r="D226" s="1">
        <v>12</v>
      </c>
      <c r="E226" s="17" t="s">
        <v>79</v>
      </c>
      <c r="F226" s="2">
        <v>4</v>
      </c>
      <c r="G226" s="2">
        <v>2</v>
      </c>
      <c r="I226" s="2" t="s">
        <v>58</v>
      </c>
      <c r="J226" s="2" t="s">
        <v>60</v>
      </c>
      <c r="K226" s="24">
        <v>0</v>
      </c>
      <c r="L226" s="24">
        <v>7</v>
      </c>
      <c r="N226" s="2"/>
      <c r="Q226" s="2">
        <v>54</v>
      </c>
      <c r="V226" s="2"/>
      <c r="W226" s="2">
        <v>1</v>
      </c>
      <c r="X226" s="2"/>
      <c r="Y226" s="2"/>
      <c r="Z226" s="2">
        <v>1</v>
      </c>
      <c r="AB226" s="2"/>
      <c r="AC226" s="2"/>
      <c r="AF226" s="2"/>
      <c r="AG226" s="2">
        <v>1</v>
      </c>
      <c r="AH226" s="2"/>
      <c r="AI226" s="2">
        <v>1</v>
      </c>
      <c r="AJ226" s="2">
        <v>1</v>
      </c>
      <c r="AK226" s="2"/>
      <c r="AL226" s="2"/>
      <c r="AM226" s="2"/>
      <c r="AN226" s="2"/>
      <c r="AO226" s="2"/>
      <c r="AP226" s="2"/>
      <c r="AQ226" s="2">
        <v>1</v>
      </c>
      <c r="AR226" s="2">
        <v>1</v>
      </c>
      <c r="AS226" s="2">
        <v>1</v>
      </c>
      <c r="AT226" s="7"/>
      <c r="AU226" s="7"/>
      <c r="AV226" s="7"/>
      <c r="AW226" s="8"/>
      <c r="AX226" s="8"/>
      <c r="AY226" s="8"/>
      <c r="AZ226" s="8"/>
      <c r="BA226" s="8">
        <v>1</v>
      </c>
      <c r="BB226" s="8">
        <v>1</v>
      </c>
      <c r="BD226" s="8"/>
      <c r="BF226" s="2">
        <v>1041</v>
      </c>
      <c r="BH226" s="2">
        <v>25158</v>
      </c>
      <c r="BP226" s="2">
        <v>202</v>
      </c>
    </row>
    <row r="227" spans="1:68" x14ac:dyDescent="0.2">
      <c r="A227">
        <v>1</v>
      </c>
      <c r="B227">
        <v>2022</v>
      </c>
      <c r="C227">
        <v>8</v>
      </c>
      <c r="D227" s="1">
        <v>13</v>
      </c>
      <c r="E227" s="2"/>
      <c r="F227" s="2">
        <v>2</v>
      </c>
      <c r="G227" s="2"/>
      <c r="I227" s="2"/>
      <c r="J227" s="2"/>
      <c r="K227" s="24">
        <v>23</v>
      </c>
      <c r="L227" s="24">
        <v>7</v>
      </c>
      <c r="N227" s="2"/>
      <c r="Q227" s="2">
        <v>54</v>
      </c>
      <c r="V227" s="2"/>
      <c r="W227" s="2">
        <v>1</v>
      </c>
      <c r="X227" s="2"/>
      <c r="Y227" s="2"/>
      <c r="Z227" s="2"/>
      <c r="AB227" s="2"/>
      <c r="AC227" s="2"/>
      <c r="AF227" s="2"/>
      <c r="AG227" s="2"/>
      <c r="AH227" s="2"/>
      <c r="AI227" s="2">
        <v>1</v>
      </c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7"/>
      <c r="AU227" s="7"/>
      <c r="AV227" s="7"/>
      <c r="AW227" s="8"/>
      <c r="AX227" s="8"/>
      <c r="AY227" s="8"/>
      <c r="AZ227" s="8"/>
      <c r="BA227" s="8"/>
      <c r="BB227" s="8"/>
      <c r="BD227" s="8"/>
      <c r="BF227" s="2"/>
      <c r="BH227" s="2">
        <v>25173</v>
      </c>
      <c r="BP227" s="2"/>
    </row>
    <row r="228" spans="1:68" x14ac:dyDescent="0.2">
      <c r="A228">
        <v>1</v>
      </c>
      <c r="B228">
        <v>2022</v>
      </c>
      <c r="C228">
        <v>8</v>
      </c>
      <c r="D228" s="1">
        <v>14</v>
      </c>
      <c r="E228" s="2"/>
      <c r="F228" s="2">
        <v>2</v>
      </c>
      <c r="G228" s="2"/>
      <c r="I228" s="2"/>
      <c r="J228" s="2"/>
      <c r="K228" s="24">
        <v>23</v>
      </c>
      <c r="L228" s="24">
        <v>7</v>
      </c>
      <c r="N228" s="2"/>
      <c r="Q228" s="2">
        <v>54</v>
      </c>
      <c r="V228" s="2"/>
      <c r="W228" s="2"/>
      <c r="X228" s="2"/>
      <c r="Y228" s="2"/>
      <c r="Z228" s="2"/>
      <c r="AB228" s="2"/>
      <c r="AC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7"/>
      <c r="AU228" s="7"/>
      <c r="AV228" s="7"/>
      <c r="AW228" s="8"/>
      <c r="AX228" s="8"/>
      <c r="AY228" s="8"/>
      <c r="AZ228" s="8"/>
      <c r="BA228" s="8"/>
      <c r="BB228" s="8"/>
      <c r="BD228" s="8"/>
      <c r="BF228" s="15"/>
      <c r="BH228" s="15"/>
      <c r="BP228" s="15"/>
    </row>
    <row r="229" spans="1:68" x14ac:dyDescent="0.2">
      <c r="A229">
        <v>1</v>
      </c>
      <c r="B229">
        <v>2022</v>
      </c>
      <c r="C229">
        <v>8</v>
      </c>
      <c r="D229" s="1">
        <v>15</v>
      </c>
      <c r="E229" s="2"/>
      <c r="F229" s="2">
        <v>2</v>
      </c>
      <c r="G229" s="2"/>
      <c r="I229" s="2"/>
      <c r="J229" s="2"/>
      <c r="K229" s="24">
        <v>23</v>
      </c>
      <c r="L229" s="24">
        <v>7</v>
      </c>
      <c r="N229" s="2"/>
      <c r="Q229" s="2">
        <v>54</v>
      </c>
      <c r="V229" s="2"/>
      <c r="W229" s="2"/>
      <c r="X229" s="2"/>
      <c r="Y229" s="2"/>
      <c r="Z229" s="2"/>
      <c r="AB229" s="2"/>
      <c r="AC229" s="2">
        <v>1</v>
      </c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7"/>
      <c r="AU229" s="7"/>
      <c r="AV229" s="7"/>
      <c r="AW229" s="8"/>
      <c r="AX229" s="8"/>
      <c r="AY229" s="8"/>
      <c r="AZ229" s="8"/>
      <c r="BA229" s="8"/>
      <c r="BB229" s="8"/>
      <c r="BD229" s="8"/>
      <c r="BF229" s="2"/>
      <c r="BH229" s="2"/>
      <c r="BP229" s="2"/>
    </row>
    <row r="230" spans="1:68" x14ac:dyDescent="0.2">
      <c r="A230">
        <v>1</v>
      </c>
      <c r="B230">
        <v>2022</v>
      </c>
      <c r="C230">
        <v>8</v>
      </c>
      <c r="D230" s="1">
        <v>16</v>
      </c>
      <c r="E230" s="2"/>
      <c r="F230" s="2">
        <v>2</v>
      </c>
      <c r="G230" s="2"/>
      <c r="I230" s="2"/>
      <c r="J230" s="2"/>
      <c r="K230" s="24">
        <v>23</v>
      </c>
      <c r="L230" s="24">
        <v>7</v>
      </c>
      <c r="N230" s="2"/>
      <c r="Q230" s="2">
        <v>54</v>
      </c>
      <c r="V230" s="2"/>
      <c r="W230" s="2">
        <v>1</v>
      </c>
      <c r="X230" s="2"/>
      <c r="Y230" s="2"/>
      <c r="Z230" s="2"/>
      <c r="AB230" s="2"/>
      <c r="AC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7"/>
      <c r="AU230" s="7"/>
      <c r="AV230" s="7"/>
      <c r="AW230" s="8"/>
      <c r="AX230" s="8"/>
      <c r="AY230" s="8"/>
      <c r="AZ230" s="8"/>
      <c r="BA230" s="8"/>
      <c r="BB230" s="8"/>
      <c r="BD230" s="8"/>
      <c r="BF230" s="2"/>
      <c r="BH230" s="2"/>
      <c r="BP230" s="2"/>
    </row>
    <row r="231" spans="1:68" x14ac:dyDescent="0.2">
      <c r="A231">
        <v>1</v>
      </c>
      <c r="B231">
        <v>2022</v>
      </c>
      <c r="C231">
        <v>8</v>
      </c>
      <c r="D231" s="1">
        <v>17</v>
      </c>
      <c r="E231" s="2"/>
      <c r="F231" s="2">
        <v>2</v>
      </c>
      <c r="G231" s="2"/>
      <c r="I231" s="2"/>
      <c r="J231" s="2"/>
      <c r="K231" s="24">
        <v>23</v>
      </c>
      <c r="L231" s="24">
        <v>7</v>
      </c>
      <c r="N231" s="2"/>
      <c r="Q231" s="2">
        <v>54</v>
      </c>
      <c r="V231" s="2"/>
      <c r="W231" s="2">
        <v>1</v>
      </c>
      <c r="X231" s="2"/>
      <c r="Y231" s="2"/>
      <c r="Z231" s="2"/>
      <c r="AB231" s="2"/>
      <c r="AC231" s="2"/>
      <c r="AF231" s="2"/>
      <c r="AG231" s="2"/>
      <c r="AH231" s="2"/>
      <c r="AI231" s="2"/>
      <c r="AJ231" s="2"/>
      <c r="AK231" s="2"/>
      <c r="AL231" s="2"/>
      <c r="AM231" s="2">
        <v>1</v>
      </c>
      <c r="AN231" s="2"/>
      <c r="AO231" s="2"/>
      <c r="AP231" s="2"/>
      <c r="AQ231" s="2"/>
      <c r="AR231" s="2"/>
      <c r="AS231" s="2"/>
      <c r="AT231" s="7"/>
      <c r="AU231" s="7"/>
      <c r="AV231" s="7"/>
      <c r="AW231" s="8"/>
      <c r="AX231" s="8"/>
      <c r="AY231" s="8"/>
      <c r="AZ231" s="8"/>
      <c r="BA231" s="8"/>
      <c r="BB231" s="8"/>
      <c r="BD231" s="8"/>
      <c r="BF231" s="15"/>
      <c r="BH231" s="15"/>
      <c r="BP231" s="15"/>
    </row>
    <row r="232" spans="1:68" x14ac:dyDescent="0.2">
      <c r="A232">
        <v>1</v>
      </c>
      <c r="B232">
        <v>2022</v>
      </c>
      <c r="C232">
        <v>8</v>
      </c>
      <c r="D232" s="1">
        <v>18</v>
      </c>
      <c r="E232" s="2"/>
      <c r="F232" s="2">
        <v>2</v>
      </c>
      <c r="G232" s="2"/>
      <c r="I232" s="2"/>
      <c r="J232" s="2"/>
      <c r="K232" s="24">
        <v>23</v>
      </c>
      <c r="L232" s="24">
        <v>7</v>
      </c>
      <c r="N232" s="2"/>
      <c r="Q232" s="2">
        <v>54</v>
      </c>
      <c r="V232" s="2">
        <v>1</v>
      </c>
      <c r="W232" s="2">
        <v>1</v>
      </c>
      <c r="X232" s="2"/>
      <c r="Y232" s="2"/>
      <c r="Z232" s="2"/>
      <c r="AB232" s="2"/>
      <c r="AC232" s="2"/>
      <c r="AF232" s="2"/>
      <c r="AG232" s="2"/>
      <c r="AH232" s="2"/>
      <c r="AI232" s="2">
        <v>1</v>
      </c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7"/>
      <c r="AU232" s="7"/>
      <c r="AV232" s="7"/>
      <c r="AW232" s="8"/>
      <c r="AX232" s="8"/>
      <c r="AY232" s="8"/>
      <c r="AZ232" s="8">
        <v>1</v>
      </c>
      <c r="BA232" s="8"/>
      <c r="BB232" s="8"/>
      <c r="BD232" s="8"/>
      <c r="BF232" s="2"/>
      <c r="BH232" s="2"/>
      <c r="BP232" s="2"/>
    </row>
    <row r="233" spans="1:68" x14ac:dyDescent="0.2">
      <c r="A233">
        <v>1</v>
      </c>
      <c r="B233">
        <v>2022</v>
      </c>
      <c r="C233">
        <v>8</v>
      </c>
      <c r="D233" s="1">
        <v>19</v>
      </c>
      <c r="E233" s="2"/>
      <c r="F233" s="2">
        <v>2</v>
      </c>
      <c r="G233" s="2"/>
      <c r="I233" s="2"/>
      <c r="J233" s="2"/>
      <c r="K233" s="24">
        <v>23</v>
      </c>
      <c r="L233" s="24">
        <v>7</v>
      </c>
      <c r="N233" s="2"/>
      <c r="Q233" s="2">
        <v>54</v>
      </c>
      <c r="V233" s="2"/>
      <c r="W233" s="2"/>
      <c r="X233" s="2"/>
      <c r="Y233" s="2"/>
      <c r="Z233" s="2"/>
      <c r="AB233" s="2"/>
      <c r="AC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>
        <v>1</v>
      </c>
      <c r="AT233" s="7"/>
      <c r="AU233" s="7"/>
      <c r="AV233" s="7"/>
      <c r="AW233" s="8"/>
      <c r="AX233" s="8"/>
      <c r="AY233" s="8"/>
      <c r="AZ233" s="8">
        <v>1</v>
      </c>
      <c r="BA233" s="8">
        <v>1</v>
      </c>
      <c r="BB233" s="8"/>
      <c r="BD233" s="8"/>
      <c r="BF233" s="2"/>
      <c r="BH233" s="2"/>
      <c r="BP233" s="2"/>
    </row>
    <row r="234" spans="1:68" x14ac:dyDescent="0.2">
      <c r="A234">
        <v>1</v>
      </c>
      <c r="B234">
        <v>2022</v>
      </c>
      <c r="C234">
        <v>8</v>
      </c>
      <c r="D234" s="1">
        <v>20</v>
      </c>
      <c r="E234" s="2"/>
      <c r="F234" s="2">
        <v>3</v>
      </c>
      <c r="G234" s="2"/>
      <c r="I234" s="2"/>
      <c r="J234" s="2"/>
      <c r="K234" s="24">
        <v>23</v>
      </c>
      <c r="L234" s="24">
        <v>7</v>
      </c>
      <c r="N234" s="2"/>
      <c r="Q234" s="2">
        <v>54</v>
      </c>
      <c r="V234" s="2"/>
      <c r="W234" s="2"/>
      <c r="X234" s="2"/>
      <c r="Y234" s="2"/>
      <c r="Z234" s="2"/>
      <c r="AB234" s="2"/>
      <c r="AC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7"/>
      <c r="AU234" s="7"/>
      <c r="AV234" s="7"/>
      <c r="AW234" s="8"/>
      <c r="AX234" s="8"/>
      <c r="AY234" s="8"/>
      <c r="AZ234" s="8"/>
      <c r="BA234" s="8"/>
      <c r="BB234" s="8"/>
      <c r="BD234" s="8"/>
      <c r="BF234" s="2"/>
      <c r="BH234" s="2"/>
      <c r="BP234" s="2"/>
    </row>
    <row r="235" spans="1:68" x14ac:dyDescent="0.2">
      <c r="A235">
        <v>1</v>
      </c>
      <c r="B235">
        <v>2022</v>
      </c>
      <c r="C235">
        <v>8</v>
      </c>
      <c r="D235" s="1">
        <v>21</v>
      </c>
      <c r="E235" s="2"/>
      <c r="F235" s="2">
        <v>2</v>
      </c>
      <c r="G235" s="2"/>
      <c r="I235" s="2" t="s">
        <v>61</v>
      </c>
      <c r="J235" s="2"/>
      <c r="K235" s="24">
        <v>1</v>
      </c>
      <c r="L235" s="24">
        <v>7</v>
      </c>
      <c r="N235" s="2"/>
      <c r="Q235" s="2">
        <v>54</v>
      </c>
      <c r="V235" s="2"/>
      <c r="W235" s="2"/>
      <c r="X235" s="2"/>
      <c r="Y235" s="2"/>
      <c r="Z235" s="2"/>
      <c r="AB235" s="2"/>
      <c r="AC235" s="2"/>
      <c r="AF235" s="2"/>
      <c r="AG235" s="2">
        <v>1</v>
      </c>
      <c r="AH235" s="2"/>
      <c r="AI235" s="2"/>
      <c r="AJ235" s="2">
        <v>1</v>
      </c>
      <c r="AK235" s="2"/>
      <c r="AL235" s="2">
        <v>1</v>
      </c>
      <c r="AM235" s="2"/>
      <c r="AN235" s="2"/>
      <c r="AO235" s="2"/>
      <c r="AP235" s="2"/>
      <c r="AQ235" s="2">
        <v>1</v>
      </c>
      <c r="AR235" s="2"/>
      <c r="AS235" s="2">
        <v>1</v>
      </c>
      <c r="AT235" s="7"/>
      <c r="AU235" s="7"/>
      <c r="AV235" s="7"/>
      <c r="AW235" s="8"/>
      <c r="AX235" s="8"/>
      <c r="AY235" s="8"/>
      <c r="AZ235" s="8"/>
      <c r="BA235" s="8">
        <v>1</v>
      </c>
      <c r="BB235" s="8">
        <v>1</v>
      </c>
      <c r="BD235" s="8"/>
      <c r="BF235" s="2"/>
      <c r="BH235" s="2"/>
      <c r="BP235" s="2"/>
    </row>
    <row r="236" spans="1:68" x14ac:dyDescent="0.2">
      <c r="A236">
        <v>1</v>
      </c>
      <c r="B236">
        <v>2022</v>
      </c>
      <c r="C236">
        <v>8</v>
      </c>
      <c r="D236" s="1">
        <v>22</v>
      </c>
      <c r="E236" s="2"/>
      <c r="F236" s="2">
        <v>2</v>
      </c>
      <c r="G236" s="2"/>
      <c r="I236" s="15" t="s">
        <v>61</v>
      </c>
      <c r="J236" s="2" t="s">
        <v>60</v>
      </c>
      <c r="K236" s="24">
        <v>23</v>
      </c>
      <c r="L236" s="24">
        <v>7</v>
      </c>
      <c r="N236" s="2"/>
      <c r="Q236" s="2">
        <v>54</v>
      </c>
      <c r="V236" s="2">
        <v>1</v>
      </c>
      <c r="W236" s="2"/>
      <c r="X236" s="2"/>
      <c r="Y236" s="2"/>
      <c r="Z236" s="2"/>
      <c r="AB236" s="2"/>
      <c r="AC236" s="2"/>
      <c r="AF236" s="2"/>
      <c r="AG236" s="2"/>
      <c r="AH236" s="2">
        <v>1</v>
      </c>
      <c r="AI236" s="2"/>
      <c r="AJ236" s="2">
        <v>1</v>
      </c>
      <c r="AK236" s="2"/>
      <c r="AL236" s="2"/>
      <c r="AM236" s="2"/>
      <c r="AN236" s="2"/>
      <c r="AO236" s="2">
        <v>1</v>
      </c>
      <c r="AP236" s="2"/>
      <c r="AQ236" s="2">
        <v>1</v>
      </c>
      <c r="AR236" s="2"/>
      <c r="AS236" s="2"/>
      <c r="AT236" s="7"/>
      <c r="AU236" s="7"/>
      <c r="AV236" s="7"/>
      <c r="AW236" s="8">
        <v>1</v>
      </c>
      <c r="AX236" s="8"/>
      <c r="AY236" s="8"/>
      <c r="AZ236" s="8"/>
      <c r="BA236" s="8"/>
      <c r="BB236" s="8"/>
      <c r="BD236" s="8"/>
      <c r="BF236" s="2"/>
      <c r="BH236" s="2"/>
      <c r="BP236" s="2"/>
    </row>
    <row r="237" spans="1:68" x14ac:dyDescent="0.2">
      <c r="A237">
        <v>1</v>
      </c>
      <c r="B237">
        <v>2022</v>
      </c>
      <c r="C237">
        <v>8</v>
      </c>
      <c r="D237" s="1">
        <v>23</v>
      </c>
      <c r="E237" s="2"/>
      <c r="F237" s="15">
        <v>2</v>
      </c>
      <c r="G237" s="15"/>
      <c r="I237" s="2" t="s">
        <v>59</v>
      </c>
      <c r="J237" s="2" t="s">
        <v>60</v>
      </c>
      <c r="K237" s="24">
        <v>0</v>
      </c>
      <c r="L237" s="24">
        <v>7</v>
      </c>
      <c r="N237" s="2"/>
      <c r="Q237" s="2">
        <v>54</v>
      </c>
      <c r="V237" s="2"/>
      <c r="W237" s="2"/>
      <c r="X237" s="2"/>
      <c r="Y237" s="2"/>
      <c r="Z237" s="2"/>
      <c r="AB237" s="2"/>
      <c r="AC237" s="2"/>
      <c r="AF237" s="2"/>
      <c r="AG237" s="2">
        <v>1</v>
      </c>
      <c r="AH237" s="2">
        <v>1</v>
      </c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7"/>
      <c r="AU237" s="7"/>
      <c r="AV237" s="7"/>
      <c r="AW237" s="8"/>
      <c r="AX237" s="8"/>
      <c r="AY237" s="8"/>
      <c r="AZ237" s="8"/>
      <c r="BA237" s="8">
        <v>1</v>
      </c>
      <c r="BB237" s="8"/>
      <c r="BD237" s="8"/>
      <c r="BF237" s="2"/>
      <c r="BH237" s="2"/>
      <c r="BP237" s="2"/>
    </row>
    <row r="238" spans="1:68" x14ac:dyDescent="0.2">
      <c r="A238">
        <v>1</v>
      </c>
      <c r="B238">
        <v>2022</v>
      </c>
      <c r="C238">
        <v>8</v>
      </c>
      <c r="D238" s="1">
        <v>24</v>
      </c>
      <c r="E238" s="2"/>
      <c r="F238" s="2">
        <v>2</v>
      </c>
      <c r="G238" s="2"/>
      <c r="I238" s="2" t="s">
        <v>59</v>
      </c>
      <c r="J238" s="2"/>
      <c r="K238" s="24">
        <v>0</v>
      </c>
      <c r="L238" s="24">
        <v>7</v>
      </c>
      <c r="N238" s="2">
        <v>2</v>
      </c>
      <c r="Q238" s="2"/>
      <c r="V238" s="2">
        <v>1</v>
      </c>
      <c r="W238" s="2"/>
      <c r="X238" s="2"/>
      <c r="Y238" s="2"/>
      <c r="Z238" s="2"/>
      <c r="AB238" s="2"/>
      <c r="AC238" s="2"/>
      <c r="AF238" s="2"/>
      <c r="AG238" s="2">
        <v>1</v>
      </c>
      <c r="AH238" s="2"/>
      <c r="AI238" s="2"/>
      <c r="AJ238" s="2">
        <v>1</v>
      </c>
      <c r="AK238" s="2"/>
      <c r="AL238" s="2">
        <v>1</v>
      </c>
      <c r="AM238" s="2"/>
      <c r="AN238" s="2"/>
      <c r="AO238" s="2"/>
      <c r="AP238" s="2"/>
      <c r="AQ238" s="2"/>
      <c r="AR238" s="2"/>
      <c r="AS238" s="2">
        <v>1</v>
      </c>
      <c r="AT238" s="7"/>
      <c r="AU238" s="7"/>
      <c r="AV238" s="7"/>
      <c r="AW238" s="8"/>
      <c r="AX238" s="8"/>
      <c r="AY238" s="8"/>
      <c r="AZ238" s="8"/>
      <c r="BA238" s="8"/>
      <c r="BB238" s="8"/>
      <c r="BD238" s="8"/>
      <c r="BF238" s="2"/>
      <c r="BH238" s="2"/>
      <c r="BP238" s="2"/>
    </row>
    <row r="239" spans="1:68" x14ac:dyDescent="0.2">
      <c r="A239">
        <v>1</v>
      </c>
      <c r="B239">
        <v>2022</v>
      </c>
      <c r="C239">
        <v>8</v>
      </c>
      <c r="D239" s="1">
        <v>25</v>
      </c>
      <c r="E239" s="2"/>
      <c r="F239" s="2">
        <v>2</v>
      </c>
      <c r="G239" s="2"/>
      <c r="I239" s="2" t="s">
        <v>60</v>
      </c>
      <c r="J239" s="2"/>
      <c r="K239" s="24">
        <v>23</v>
      </c>
      <c r="L239" s="24">
        <v>7</v>
      </c>
      <c r="N239" s="2"/>
      <c r="Q239" s="2"/>
      <c r="V239" s="2"/>
      <c r="W239" s="2"/>
      <c r="X239" s="2"/>
      <c r="Y239" s="2"/>
      <c r="Z239" s="2"/>
      <c r="AB239" s="2"/>
      <c r="AC239" s="2"/>
      <c r="AF239" s="2"/>
      <c r="AG239" s="2">
        <v>1</v>
      </c>
      <c r="AH239" s="2">
        <v>1</v>
      </c>
      <c r="AI239" s="2"/>
      <c r="AJ239" s="2">
        <v>1</v>
      </c>
      <c r="AK239" s="2"/>
      <c r="AL239" s="2"/>
      <c r="AM239" s="2"/>
      <c r="AN239" s="2"/>
      <c r="AO239" s="2"/>
      <c r="AP239" s="2"/>
      <c r="AQ239" s="2"/>
      <c r="AR239" s="2"/>
      <c r="AS239" s="2">
        <v>1</v>
      </c>
      <c r="AT239" s="7"/>
      <c r="AU239" s="7"/>
      <c r="AV239" s="7"/>
      <c r="AW239" s="8"/>
      <c r="AX239" s="8"/>
      <c r="AY239" s="8"/>
      <c r="AZ239" s="8"/>
      <c r="BA239" s="8"/>
      <c r="BB239" s="8"/>
      <c r="BD239" s="8"/>
      <c r="BF239" s="2"/>
      <c r="BH239" s="2"/>
      <c r="BP239" s="2"/>
    </row>
    <row r="240" spans="1:68" x14ac:dyDescent="0.2">
      <c r="A240">
        <v>1</v>
      </c>
      <c r="B240">
        <v>2022</v>
      </c>
      <c r="C240">
        <v>8</v>
      </c>
      <c r="D240" s="1">
        <v>26</v>
      </c>
      <c r="E240" s="2"/>
      <c r="F240" s="2">
        <v>2</v>
      </c>
      <c r="G240" s="2"/>
      <c r="I240" s="2" t="s">
        <v>59</v>
      </c>
      <c r="J240" s="2"/>
      <c r="K240" s="24">
        <v>23</v>
      </c>
      <c r="L240" s="24">
        <v>7</v>
      </c>
      <c r="N240" s="2"/>
      <c r="Q240" s="2"/>
      <c r="V240" s="2"/>
      <c r="W240" s="2"/>
      <c r="X240" s="2"/>
      <c r="Y240" s="2"/>
      <c r="Z240" s="2"/>
      <c r="AB240" s="2"/>
      <c r="AC240" s="2"/>
      <c r="AG240" s="2"/>
      <c r="AH240" s="2"/>
      <c r="AI240" s="2"/>
      <c r="AJ240" s="2">
        <v>1</v>
      </c>
      <c r="AK240" s="2"/>
      <c r="AL240" s="2"/>
      <c r="AM240" s="2"/>
      <c r="AN240" s="2"/>
      <c r="AO240" s="2"/>
      <c r="AP240" s="2"/>
      <c r="AQ240" s="2"/>
      <c r="AR240" s="2"/>
      <c r="AS240" s="2">
        <v>1</v>
      </c>
      <c r="AT240" s="7"/>
      <c r="AU240" s="7"/>
      <c r="AV240" s="7"/>
      <c r="AW240" s="8">
        <v>1</v>
      </c>
      <c r="AX240" s="8"/>
      <c r="AY240" s="8"/>
      <c r="AZ240" s="8"/>
      <c r="BA240" s="8"/>
      <c r="BB240" s="8"/>
      <c r="BD240" s="8"/>
      <c r="BF240" s="2"/>
      <c r="BH240" s="2"/>
      <c r="BP240" s="2"/>
    </row>
    <row r="241" spans="1:68" x14ac:dyDescent="0.2">
      <c r="A241">
        <v>1</v>
      </c>
      <c r="B241">
        <v>2022</v>
      </c>
      <c r="C241">
        <v>8</v>
      </c>
      <c r="D241" s="1">
        <v>27</v>
      </c>
      <c r="E241" s="2"/>
      <c r="F241" s="2">
        <v>2</v>
      </c>
      <c r="G241" s="2"/>
      <c r="I241" s="2" t="s">
        <v>61</v>
      </c>
      <c r="J241" s="2"/>
      <c r="K241" s="24">
        <v>23</v>
      </c>
      <c r="L241" s="24">
        <v>7</v>
      </c>
      <c r="N241" s="2"/>
      <c r="Q241" s="2"/>
      <c r="V241" s="2">
        <v>1</v>
      </c>
      <c r="W241" s="2"/>
      <c r="X241" s="2"/>
      <c r="Y241" s="2"/>
      <c r="Z241" s="2"/>
      <c r="AB241" s="2"/>
      <c r="AC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7">
        <v>1</v>
      </c>
      <c r="AU241" s="7"/>
      <c r="AV241" s="7"/>
      <c r="AW241" s="8"/>
      <c r="AX241" s="8"/>
      <c r="AY241" s="8"/>
      <c r="AZ241" s="8"/>
      <c r="BA241" s="8"/>
      <c r="BB241" s="8"/>
      <c r="BD241" s="8"/>
      <c r="BF241" s="2"/>
      <c r="BH241" s="2"/>
      <c r="BP241" s="2"/>
    </row>
    <row r="242" spans="1:68" x14ac:dyDescent="0.2">
      <c r="A242">
        <v>1</v>
      </c>
      <c r="B242">
        <v>2022</v>
      </c>
      <c r="C242">
        <v>8</v>
      </c>
      <c r="D242" s="1">
        <v>28</v>
      </c>
      <c r="E242" s="2"/>
      <c r="F242" s="2">
        <v>2</v>
      </c>
      <c r="G242" s="2"/>
      <c r="I242" s="2" t="s">
        <v>61</v>
      </c>
      <c r="J242" s="2"/>
      <c r="K242" s="24">
        <v>0</v>
      </c>
      <c r="L242" s="24">
        <v>8</v>
      </c>
      <c r="N242" s="2"/>
      <c r="Q242" s="2"/>
      <c r="V242" s="2"/>
      <c r="W242" s="2"/>
      <c r="X242" s="2"/>
      <c r="Y242" s="2"/>
      <c r="Z242" s="2"/>
      <c r="AB242" s="2"/>
      <c r="AC242" s="2"/>
      <c r="AF242" s="2"/>
      <c r="AG242" s="2"/>
      <c r="AH242" s="2">
        <v>1</v>
      </c>
      <c r="AI242" s="2"/>
      <c r="AJ242" s="2"/>
      <c r="AK242" s="2"/>
      <c r="AL242" s="2"/>
      <c r="AN242" s="2"/>
      <c r="AO242" s="2"/>
      <c r="AP242" s="2"/>
      <c r="AQ242" s="2">
        <v>1</v>
      </c>
      <c r="AR242" s="2"/>
      <c r="AS242" s="2">
        <v>1</v>
      </c>
      <c r="AT242" s="7">
        <v>1</v>
      </c>
      <c r="AU242" s="7"/>
      <c r="AV242" s="7"/>
      <c r="AW242" s="8">
        <v>1</v>
      </c>
      <c r="AX242" s="8"/>
      <c r="AY242" s="8">
        <v>1</v>
      </c>
      <c r="AZ242" s="8"/>
      <c r="BA242" s="8"/>
      <c r="BB242" s="8"/>
      <c r="BD242" s="8"/>
      <c r="BF242" s="2"/>
      <c r="BH242" s="2"/>
      <c r="BP242" s="2"/>
    </row>
    <row r="243" spans="1:68" x14ac:dyDescent="0.2">
      <c r="A243">
        <v>1</v>
      </c>
      <c r="B243">
        <v>2022</v>
      </c>
      <c r="C243">
        <v>8</v>
      </c>
      <c r="D243" s="1">
        <v>29</v>
      </c>
      <c r="E243" s="2"/>
      <c r="F243" s="2">
        <v>2</v>
      </c>
      <c r="G243" s="2"/>
      <c r="I243" s="2" t="s">
        <v>60</v>
      </c>
      <c r="J243" s="2" t="s">
        <v>61</v>
      </c>
      <c r="K243" s="24">
        <v>0</v>
      </c>
      <c r="L243" s="24">
        <v>7</v>
      </c>
      <c r="N243" s="2">
        <v>1</v>
      </c>
      <c r="Q243" s="2"/>
      <c r="V243" s="2">
        <v>1</v>
      </c>
      <c r="W243" s="2">
        <v>1</v>
      </c>
      <c r="X243" s="2"/>
      <c r="Y243" s="2"/>
      <c r="Z243" s="2"/>
      <c r="AB243" s="2"/>
      <c r="AC243" s="2"/>
      <c r="AF243" s="2"/>
      <c r="AG243" s="2"/>
      <c r="AH243" s="2">
        <v>1</v>
      </c>
      <c r="AI243" s="2">
        <v>1</v>
      </c>
      <c r="AJ243" s="2">
        <v>1</v>
      </c>
      <c r="AK243" s="2">
        <v>1</v>
      </c>
      <c r="AL243" s="2"/>
      <c r="AM243" s="2"/>
      <c r="AN243" s="2"/>
      <c r="AO243" s="2"/>
      <c r="AP243" s="2"/>
      <c r="AQ243" s="2"/>
      <c r="AR243" s="2"/>
      <c r="AS243" s="2">
        <v>1</v>
      </c>
      <c r="AT243" s="7"/>
      <c r="AU243" s="7"/>
      <c r="AV243" s="7"/>
      <c r="AW243" s="8"/>
      <c r="AX243" s="8"/>
      <c r="AY243" s="8"/>
      <c r="AZ243" s="8"/>
      <c r="BA243" s="8"/>
      <c r="BB243" s="8"/>
      <c r="BD243" s="8"/>
      <c r="BF243" s="2"/>
      <c r="BH243" s="2"/>
      <c r="BP243" s="2"/>
    </row>
    <row r="244" spans="1:68" x14ac:dyDescent="0.2">
      <c r="A244">
        <v>1</v>
      </c>
      <c r="B244">
        <v>2022</v>
      </c>
      <c r="C244">
        <v>8</v>
      </c>
      <c r="D244" s="1">
        <v>30</v>
      </c>
      <c r="E244" s="2"/>
      <c r="F244" s="2">
        <v>2</v>
      </c>
      <c r="G244" s="2"/>
      <c r="I244" s="2" t="s">
        <v>60</v>
      </c>
      <c r="J244" s="2" t="s">
        <v>59</v>
      </c>
      <c r="K244" s="24">
        <v>0</v>
      </c>
      <c r="L244" s="24">
        <v>7</v>
      </c>
      <c r="N244" s="2"/>
      <c r="Q244" s="2"/>
      <c r="V244" s="2">
        <v>1</v>
      </c>
      <c r="W244" s="2"/>
      <c r="X244" s="2"/>
      <c r="Y244" s="2"/>
      <c r="Z244" s="2"/>
      <c r="AB244" s="2"/>
      <c r="AC244" s="2"/>
      <c r="AF244" s="2"/>
      <c r="AG244" s="2"/>
      <c r="AH244" s="2"/>
      <c r="AI244" s="2">
        <v>1</v>
      </c>
      <c r="AJ244" s="2">
        <v>1</v>
      </c>
      <c r="AK244" s="2">
        <v>1</v>
      </c>
      <c r="AL244" s="2"/>
      <c r="AM244" s="2"/>
      <c r="AN244" s="2"/>
      <c r="AO244" s="2"/>
      <c r="AP244" s="2"/>
      <c r="AQ244" s="2"/>
      <c r="AR244" s="2"/>
      <c r="AS244" s="2">
        <v>1</v>
      </c>
      <c r="AT244" s="7"/>
      <c r="AU244" s="7"/>
      <c r="AV244" s="7"/>
      <c r="AW244" s="8"/>
      <c r="AX244" s="8"/>
      <c r="AY244" s="8"/>
      <c r="AZ244" s="8"/>
      <c r="BA244" s="8"/>
      <c r="BB244" s="8"/>
      <c r="BD244" s="8"/>
      <c r="BF244" s="2"/>
      <c r="BH244" s="2"/>
      <c r="BP244" s="2"/>
    </row>
    <row r="245" spans="1:68" x14ac:dyDescent="0.2">
      <c r="A245">
        <v>1</v>
      </c>
      <c r="B245">
        <v>2022</v>
      </c>
      <c r="C245">
        <v>8</v>
      </c>
      <c r="D245" s="1">
        <v>31</v>
      </c>
      <c r="E245" s="2"/>
      <c r="F245" s="2">
        <v>2</v>
      </c>
      <c r="G245" s="23"/>
      <c r="I245" s="2" t="s">
        <v>59</v>
      </c>
      <c r="J245" s="2"/>
      <c r="K245" s="24">
        <v>0</v>
      </c>
      <c r="L245" s="24">
        <v>7</v>
      </c>
      <c r="N245" s="2"/>
      <c r="Q245" s="23"/>
      <c r="V245" s="2"/>
      <c r="W245" s="2"/>
      <c r="X245" s="2"/>
      <c r="Y245" s="2"/>
      <c r="Z245" s="2"/>
      <c r="AB245" s="2"/>
      <c r="AC245" s="2"/>
      <c r="AF245" s="2"/>
      <c r="AG245" s="2"/>
      <c r="AH245" s="2"/>
      <c r="AI245" s="2"/>
      <c r="AJ245" s="2">
        <v>1</v>
      </c>
      <c r="AK245" s="2"/>
      <c r="AL245" s="2"/>
      <c r="AM245" s="2"/>
      <c r="AN245" s="2"/>
      <c r="AO245" s="2"/>
      <c r="AP245" s="2"/>
      <c r="AQ245" s="2"/>
      <c r="AR245" s="2"/>
      <c r="AS245" s="2"/>
      <c r="AT245" s="7"/>
      <c r="AU245" s="7"/>
      <c r="AV245" s="7"/>
      <c r="AW245" s="8"/>
      <c r="AX245" s="8"/>
      <c r="AY245" s="8"/>
      <c r="AZ245" s="8"/>
      <c r="BA245" s="8"/>
      <c r="BB245" s="8"/>
      <c r="BD245" s="8"/>
      <c r="BF245" s="2"/>
      <c r="BH245" s="2"/>
      <c r="BP245" s="23"/>
    </row>
    <row r="246" spans="1:68" x14ac:dyDescent="0.2">
      <c r="A246">
        <v>1</v>
      </c>
      <c r="B246">
        <v>2022</v>
      </c>
      <c r="C246">
        <v>9</v>
      </c>
      <c r="D246" s="1">
        <v>1</v>
      </c>
      <c r="F246" s="2">
        <v>1</v>
      </c>
      <c r="I246" s="2"/>
      <c r="J246" s="2"/>
      <c r="K246" s="24">
        <v>23</v>
      </c>
      <c r="L246" s="24">
        <v>7</v>
      </c>
      <c r="N246" s="2"/>
      <c r="Q246" s="2">
        <v>54</v>
      </c>
      <c r="V246" s="2"/>
      <c r="W246" s="2"/>
      <c r="X246" s="2"/>
      <c r="Y246" s="2"/>
      <c r="Z246" s="2"/>
      <c r="AB246" s="2"/>
      <c r="AC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7"/>
      <c r="AU246" s="7"/>
      <c r="AV246" s="7"/>
      <c r="AW246" s="8"/>
      <c r="AX246" s="8"/>
      <c r="AY246" s="8"/>
      <c r="AZ246" s="8"/>
      <c r="BA246" s="8"/>
      <c r="BB246" s="8"/>
      <c r="BD246" s="8"/>
      <c r="BF246" s="2"/>
      <c r="BH246" s="2"/>
      <c r="BP246" s="2"/>
    </row>
    <row r="247" spans="1:68" x14ac:dyDescent="0.2">
      <c r="A247">
        <v>1</v>
      </c>
      <c r="B247">
        <v>2022</v>
      </c>
      <c r="C247">
        <v>9</v>
      </c>
      <c r="D247" s="1">
        <v>2</v>
      </c>
      <c r="E247" s="2"/>
      <c r="F247" s="2">
        <v>1</v>
      </c>
      <c r="I247" s="2" t="s">
        <v>59</v>
      </c>
      <c r="J247" s="2"/>
      <c r="K247" s="24">
        <v>23</v>
      </c>
      <c r="L247" s="24">
        <v>7</v>
      </c>
      <c r="N247" s="2"/>
      <c r="Q247" s="2">
        <v>54</v>
      </c>
      <c r="V247" s="2"/>
      <c r="W247" s="2"/>
      <c r="X247" s="2"/>
      <c r="Y247" s="2"/>
      <c r="Z247" s="2"/>
      <c r="AB247" s="2">
        <v>1</v>
      </c>
      <c r="AC247" s="2"/>
      <c r="AF247" s="2"/>
      <c r="AG247" s="2">
        <v>1</v>
      </c>
      <c r="AH247" s="2"/>
      <c r="AI247" s="2"/>
      <c r="AJ247" s="2">
        <v>1</v>
      </c>
      <c r="AK247" s="2"/>
      <c r="AL247" s="2"/>
      <c r="AM247" s="2"/>
      <c r="AN247" s="2"/>
      <c r="AO247" s="2"/>
      <c r="AP247" s="2"/>
      <c r="AQ247" s="2"/>
      <c r="AR247" s="2"/>
      <c r="AS247" s="2">
        <v>1</v>
      </c>
      <c r="AT247" s="7">
        <v>1</v>
      </c>
      <c r="AU247" s="7"/>
      <c r="AV247" s="7">
        <v>1</v>
      </c>
      <c r="AW247" s="8"/>
      <c r="AX247" s="8">
        <v>1</v>
      </c>
      <c r="AY247" s="8"/>
      <c r="AZ247" s="8"/>
      <c r="BA247" s="8"/>
      <c r="BB247" s="8"/>
      <c r="BD247" s="8"/>
      <c r="BF247" s="2"/>
      <c r="BH247" s="2"/>
      <c r="BP247" s="2"/>
    </row>
    <row r="248" spans="1:68" x14ac:dyDescent="0.2">
      <c r="A248">
        <v>1</v>
      </c>
      <c r="B248">
        <v>2022</v>
      </c>
      <c r="C248">
        <v>9</v>
      </c>
      <c r="D248" s="1">
        <v>3</v>
      </c>
      <c r="E248" s="2"/>
      <c r="F248" s="2">
        <v>2</v>
      </c>
      <c r="J248" s="2"/>
      <c r="K248" s="24">
        <v>1</v>
      </c>
      <c r="L248" s="24">
        <v>8</v>
      </c>
      <c r="N248" s="2"/>
      <c r="Q248" s="2">
        <v>54</v>
      </c>
      <c r="V248" s="2"/>
      <c r="W248" s="2"/>
      <c r="X248" s="2"/>
      <c r="Y248" s="2"/>
      <c r="Z248" s="2"/>
      <c r="AB248" s="2"/>
      <c r="AC248" s="2"/>
      <c r="AF248" s="2"/>
      <c r="AG248" s="2"/>
      <c r="AH248" s="2"/>
      <c r="AI248" s="2"/>
      <c r="AJ248" s="2"/>
      <c r="AK248" s="2"/>
      <c r="AL248" s="2"/>
      <c r="AM248" s="2">
        <v>1</v>
      </c>
      <c r="AN248" s="2"/>
      <c r="AO248" s="2"/>
      <c r="AP248" s="2">
        <v>1</v>
      </c>
      <c r="AQ248" s="2"/>
      <c r="AR248" s="2"/>
      <c r="AS248" s="2"/>
      <c r="AT248" s="7"/>
      <c r="AU248" s="7"/>
      <c r="AV248" s="7"/>
      <c r="AW248" s="8"/>
      <c r="AX248" s="8"/>
      <c r="AY248" s="8"/>
      <c r="AZ248" s="8"/>
      <c r="BA248" s="8"/>
      <c r="BB248" s="8"/>
      <c r="BD248" s="8"/>
      <c r="BF248" s="2"/>
      <c r="BH248" s="2"/>
      <c r="BP248" s="2"/>
    </row>
    <row r="249" spans="1:68" ht="18" x14ac:dyDescent="0.2">
      <c r="A249">
        <v>1</v>
      </c>
      <c r="B249">
        <v>2022</v>
      </c>
      <c r="C249">
        <v>9</v>
      </c>
      <c r="D249" s="1">
        <v>4</v>
      </c>
      <c r="E249" s="17" t="s">
        <v>79</v>
      </c>
      <c r="F249" s="2">
        <v>1</v>
      </c>
      <c r="I249" s="2" t="s">
        <v>60</v>
      </c>
      <c r="J249" s="2"/>
      <c r="K249" s="24">
        <v>0</v>
      </c>
      <c r="L249" s="24">
        <v>7</v>
      </c>
      <c r="N249" s="2"/>
      <c r="Q249" s="2">
        <v>54</v>
      </c>
      <c r="V249" s="2">
        <v>1</v>
      </c>
      <c r="W249" s="2">
        <v>1</v>
      </c>
      <c r="X249" s="2"/>
      <c r="Y249" s="2"/>
      <c r="Z249" s="2"/>
      <c r="AB249" s="2"/>
      <c r="AC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>
        <v>1</v>
      </c>
      <c r="AQ249" s="2"/>
      <c r="AR249" s="2"/>
      <c r="AS249" s="2"/>
      <c r="AT249" s="7"/>
      <c r="AU249" s="7"/>
      <c r="AV249" s="7"/>
      <c r="AW249" s="8"/>
      <c r="AX249" s="8"/>
      <c r="AY249" s="8"/>
      <c r="AZ249" s="8">
        <v>1</v>
      </c>
      <c r="BA249" s="8"/>
      <c r="BB249" s="8"/>
      <c r="BD249" s="8"/>
      <c r="BF249" s="2"/>
      <c r="BH249" s="2"/>
      <c r="BP249" s="2"/>
    </row>
    <row r="250" spans="1:68" x14ac:dyDescent="0.2">
      <c r="A250">
        <v>1</v>
      </c>
      <c r="B250">
        <v>2022</v>
      </c>
      <c r="C250">
        <v>9</v>
      </c>
      <c r="D250" s="1">
        <v>5</v>
      </c>
      <c r="E250" s="18" t="s">
        <v>80</v>
      </c>
      <c r="F250" s="2">
        <v>2</v>
      </c>
      <c r="I250" s="2" t="s">
        <v>61</v>
      </c>
      <c r="J250" s="2" t="s">
        <v>60</v>
      </c>
      <c r="K250" s="24">
        <v>23</v>
      </c>
      <c r="L250" s="24">
        <v>7</v>
      </c>
      <c r="N250" s="2"/>
      <c r="Q250" s="2">
        <v>53</v>
      </c>
      <c r="V250" s="2">
        <v>1</v>
      </c>
      <c r="W250" s="2">
        <v>1</v>
      </c>
      <c r="X250" s="2"/>
      <c r="Y250" s="2"/>
      <c r="Z250" s="2"/>
      <c r="AB250" s="2">
        <v>1</v>
      </c>
      <c r="AC250" s="2"/>
      <c r="AF250" s="2"/>
      <c r="AG250" s="2">
        <v>1</v>
      </c>
      <c r="AH250" s="2"/>
      <c r="AI250" s="2"/>
      <c r="AJ250" s="2"/>
      <c r="AK250" s="2"/>
      <c r="AL250" s="2"/>
      <c r="AM250" s="2"/>
      <c r="AN250" s="2"/>
      <c r="AO250" s="2">
        <v>1</v>
      </c>
      <c r="AP250" s="2"/>
      <c r="AQ250" s="2"/>
      <c r="AR250" s="2"/>
      <c r="AS250" s="2"/>
      <c r="AT250" s="7"/>
      <c r="AU250" s="7"/>
      <c r="AV250" s="7"/>
      <c r="AW250" s="8"/>
      <c r="AX250" s="8"/>
      <c r="AY250" s="8"/>
      <c r="AZ250" s="8">
        <v>1</v>
      </c>
      <c r="BA250" s="8">
        <v>1</v>
      </c>
      <c r="BB250" s="8"/>
      <c r="BD250" s="8"/>
      <c r="BF250" s="2"/>
      <c r="BH250" s="2"/>
      <c r="BP250" s="2"/>
    </row>
    <row r="251" spans="1:68" ht="18" x14ac:dyDescent="0.2">
      <c r="A251">
        <v>1</v>
      </c>
      <c r="B251">
        <v>2022</v>
      </c>
      <c r="C251">
        <v>9</v>
      </c>
      <c r="D251" s="1">
        <v>6</v>
      </c>
      <c r="E251" s="17" t="s">
        <v>79</v>
      </c>
      <c r="F251" s="2">
        <v>3</v>
      </c>
      <c r="I251" s="2" t="s">
        <v>56</v>
      </c>
      <c r="J251" s="2" t="s">
        <v>61</v>
      </c>
      <c r="K251" s="24">
        <v>1</v>
      </c>
      <c r="L251" s="24">
        <v>7</v>
      </c>
      <c r="N251" s="2"/>
      <c r="Q251" s="2">
        <v>54</v>
      </c>
      <c r="V251" s="2">
        <v>1</v>
      </c>
      <c r="W251" s="2"/>
      <c r="X251" s="2"/>
      <c r="Y251" s="2"/>
      <c r="Z251" s="2"/>
      <c r="AB251" s="2"/>
      <c r="AC251" s="2"/>
      <c r="AF251" s="2">
        <v>1</v>
      </c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>
        <v>1</v>
      </c>
      <c r="AT251" s="7">
        <v>1</v>
      </c>
      <c r="AU251" s="7"/>
      <c r="AV251" s="7"/>
      <c r="AW251" s="8"/>
      <c r="AX251" s="8"/>
      <c r="AY251" s="8"/>
      <c r="AZ251" s="8">
        <v>1</v>
      </c>
      <c r="BA251" s="8"/>
      <c r="BB251" s="8"/>
      <c r="BD251" s="8"/>
      <c r="BF251" s="2"/>
      <c r="BH251" s="2"/>
      <c r="BP251" s="2"/>
    </row>
    <row r="252" spans="1:68" ht="18" x14ac:dyDescent="0.2">
      <c r="A252">
        <v>1</v>
      </c>
      <c r="B252">
        <v>2022</v>
      </c>
      <c r="C252">
        <v>9</v>
      </c>
      <c r="D252" s="1">
        <v>7</v>
      </c>
      <c r="E252" s="17" t="s">
        <v>79</v>
      </c>
      <c r="F252" s="2">
        <v>5</v>
      </c>
      <c r="I252" s="2" t="s">
        <v>57</v>
      </c>
      <c r="J252" s="2" t="s">
        <v>58</v>
      </c>
      <c r="K252" s="24">
        <v>23</v>
      </c>
      <c r="L252" s="24">
        <v>7</v>
      </c>
      <c r="N252" s="2"/>
      <c r="Q252" s="2">
        <v>54</v>
      </c>
      <c r="V252" s="2">
        <v>1</v>
      </c>
      <c r="W252" s="2"/>
      <c r="X252" s="2"/>
      <c r="Y252" s="2"/>
      <c r="Z252" s="2"/>
      <c r="AB252" s="2"/>
      <c r="AC252" s="2"/>
      <c r="AF252" s="2"/>
      <c r="AG252" s="2"/>
      <c r="AH252" s="2"/>
      <c r="AI252" s="2">
        <v>1</v>
      </c>
      <c r="AJ252" s="2">
        <v>1</v>
      </c>
      <c r="AK252" s="2"/>
      <c r="AL252" s="2">
        <v>1</v>
      </c>
      <c r="AM252" s="2"/>
      <c r="AN252" s="2"/>
      <c r="AO252" s="2">
        <v>1</v>
      </c>
      <c r="AP252" s="2"/>
      <c r="AQ252" s="2">
        <v>1</v>
      </c>
      <c r="AR252" s="2">
        <v>1</v>
      </c>
      <c r="AS252" s="2">
        <v>1</v>
      </c>
      <c r="AT252" s="7"/>
      <c r="AU252" s="7">
        <v>1</v>
      </c>
      <c r="AV252" s="7"/>
      <c r="AW252" s="8"/>
      <c r="AX252" s="8"/>
      <c r="AY252" s="8"/>
      <c r="AZ252" s="8">
        <v>1</v>
      </c>
      <c r="BA252" s="8"/>
      <c r="BB252" s="8"/>
      <c r="BD252" s="8"/>
      <c r="BF252" s="2"/>
      <c r="BH252" s="2"/>
      <c r="BP252" s="2"/>
    </row>
    <row r="253" spans="1:68" ht="18" x14ac:dyDescent="0.2">
      <c r="A253">
        <v>1</v>
      </c>
      <c r="B253">
        <v>2022</v>
      </c>
      <c r="C253">
        <v>9</v>
      </c>
      <c r="D253" s="1">
        <v>8</v>
      </c>
      <c r="E253" s="17" t="s">
        <v>79</v>
      </c>
      <c r="F253" s="2">
        <v>3</v>
      </c>
      <c r="I253" s="2" t="s">
        <v>58</v>
      </c>
      <c r="J253" s="2"/>
      <c r="K253" s="24">
        <v>23</v>
      </c>
      <c r="L253" s="24">
        <v>7</v>
      </c>
      <c r="N253" s="2"/>
      <c r="Q253" s="2">
        <v>53</v>
      </c>
      <c r="V253" s="2">
        <v>1</v>
      </c>
      <c r="W253" s="2"/>
      <c r="X253" s="2"/>
      <c r="Y253" s="2"/>
      <c r="Z253" s="2">
        <v>1</v>
      </c>
      <c r="AB253" s="2"/>
      <c r="AC253" s="2"/>
      <c r="AF253" s="2"/>
      <c r="AG253" s="2"/>
      <c r="AH253" s="2"/>
      <c r="AI253" s="2"/>
      <c r="AJ253" s="2"/>
      <c r="AK253" s="2"/>
      <c r="AL253" s="2"/>
      <c r="AM253" s="2">
        <v>1</v>
      </c>
      <c r="AN253" s="2"/>
      <c r="AO253" s="2"/>
      <c r="AP253" s="2"/>
      <c r="AQ253" s="2"/>
      <c r="AR253" s="2">
        <v>1</v>
      </c>
      <c r="AS253" s="2">
        <v>1</v>
      </c>
      <c r="AT253" s="7">
        <v>1</v>
      </c>
      <c r="AU253" s="7"/>
      <c r="AV253" s="7"/>
      <c r="AW253" s="8"/>
      <c r="AX253" s="8"/>
      <c r="AY253" s="8">
        <v>1</v>
      </c>
      <c r="AZ253" s="8">
        <v>1</v>
      </c>
      <c r="BA253" s="8"/>
      <c r="BB253" s="8"/>
      <c r="BD253" s="8"/>
      <c r="BF253" s="2">
        <v>1037</v>
      </c>
      <c r="BH253" s="2">
        <v>25307</v>
      </c>
      <c r="BP253" s="2">
        <v>215</v>
      </c>
    </row>
    <row r="254" spans="1:68" ht="18" x14ac:dyDescent="0.2">
      <c r="A254">
        <v>1</v>
      </c>
      <c r="B254">
        <v>2022</v>
      </c>
      <c r="C254">
        <v>9</v>
      </c>
      <c r="D254" s="1">
        <v>9</v>
      </c>
      <c r="E254" s="17" t="s">
        <v>79</v>
      </c>
      <c r="F254" s="2">
        <v>2</v>
      </c>
      <c r="I254" s="2" t="s">
        <v>58</v>
      </c>
      <c r="J254" s="2"/>
      <c r="K254" s="24">
        <v>23</v>
      </c>
      <c r="L254" s="24">
        <v>7</v>
      </c>
      <c r="N254" s="2">
        <v>4</v>
      </c>
      <c r="Q254" s="2">
        <v>55</v>
      </c>
      <c r="V254" s="2"/>
      <c r="W254" s="2"/>
      <c r="X254" s="2"/>
      <c r="Y254" s="2"/>
      <c r="Z254" s="2"/>
      <c r="AB254" s="2"/>
      <c r="AC254" s="2"/>
      <c r="AF254" s="2"/>
      <c r="AG254" s="2">
        <v>1</v>
      </c>
      <c r="AH254" s="2">
        <v>1</v>
      </c>
      <c r="AI254" s="2"/>
      <c r="AJ254" s="2"/>
      <c r="AK254" s="2"/>
      <c r="AL254" s="2"/>
      <c r="AM254" s="2"/>
      <c r="AN254" s="2"/>
      <c r="AO254" s="2"/>
      <c r="AP254" s="2"/>
      <c r="AQ254" s="2"/>
      <c r="AR254" s="2">
        <v>1</v>
      </c>
      <c r="AS254" s="2"/>
      <c r="AT254" s="7"/>
      <c r="AU254" s="7"/>
      <c r="AV254" s="7"/>
      <c r="AW254" s="8">
        <v>1</v>
      </c>
      <c r="AX254" s="8"/>
      <c r="AY254" s="8"/>
      <c r="AZ254" s="8">
        <v>1</v>
      </c>
      <c r="BA254" s="8"/>
      <c r="BB254" s="8"/>
      <c r="BD254" s="8">
        <v>1</v>
      </c>
      <c r="BF254" s="2">
        <v>1036</v>
      </c>
      <c r="BH254" s="2">
        <v>25300</v>
      </c>
      <c r="BP254" s="2">
        <v>215</v>
      </c>
    </row>
    <row r="255" spans="1:68" x14ac:dyDescent="0.2">
      <c r="A255">
        <v>1</v>
      </c>
      <c r="B255">
        <v>2022</v>
      </c>
      <c r="C255">
        <v>9</v>
      </c>
      <c r="D255" s="1">
        <v>10</v>
      </c>
      <c r="E255" t="s">
        <v>78</v>
      </c>
      <c r="F255" s="2">
        <v>1</v>
      </c>
      <c r="I255" s="2" t="s">
        <v>59</v>
      </c>
      <c r="J255" s="2"/>
      <c r="K255" s="24">
        <v>23</v>
      </c>
      <c r="L255" s="24">
        <v>7</v>
      </c>
      <c r="N255" s="2"/>
      <c r="Q255" s="2">
        <v>55</v>
      </c>
      <c r="V255" s="2">
        <v>1</v>
      </c>
      <c r="W255" s="2">
        <v>1</v>
      </c>
      <c r="X255" s="2">
        <v>1</v>
      </c>
      <c r="Y255" s="2"/>
      <c r="Z255" s="2"/>
      <c r="AB255" s="2"/>
      <c r="AC255" s="2"/>
      <c r="AF255" s="2"/>
      <c r="AG255" s="2"/>
      <c r="AH255" s="2"/>
      <c r="AI255" s="2"/>
      <c r="AJ255" s="2"/>
      <c r="AK255" s="2">
        <v>1</v>
      </c>
      <c r="AL255" s="2"/>
      <c r="AM255" s="2"/>
      <c r="AN255" s="2"/>
      <c r="AO255" s="2"/>
      <c r="AP255" s="2">
        <v>1</v>
      </c>
      <c r="AQ255" s="2">
        <v>1</v>
      </c>
      <c r="AR255" s="2">
        <v>1</v>
      </c>
      <c r="AS255" s="2">
        <v>1</v>
      </c>
      <c r="AT255" s="7"/>
      <c r="AU255" s="7"/>
      <c r="AV255" s="7"/>
      <c r="AW255" s="8"/>
      <c r="AX255" s="8"/>
      <c r="AY255" s="8"/>
      <c r="AZ255" s="8">
        <v>1</v>
      </c>
      <c r="BA255" s="8"/>
      <c r="BB255" s="8"/>
      <c r="BD255" s="8"/>
      <c r="BF255" s="2">
        <v>1037</v>
      </c>
      <c r="BH255" s="2">
        <v>25295</v>
      </c>
      <c r="BP255" s="2">
        <v>216</v>
      </c>
    </row>
    <row r="256" spans="1:68" x14ac:dyDescent="0.2">
      <c r="A256">
        <v>1</v>
      </c>
      <c r="B256">
        <v>2022</v>
      </c>
      <c r="C256">
        <v>9</v>
      </c>
      <c r="D256" s="1">
        <v>11</v>
      </c>
      <c r="E256" s="2"/>
      <c r="F256" s="2">
        <v>1</v>
      </c>
      <c r="I256" s="2"/>
      <c r="J256" s="2"/>
      <c r="K256" s="24">
        <v>0</v>
      </c>
      <c r="L256" s="24">
        <v>7</v>
      </c>
      <c r="N256" s="2"/>
      <c r="Q256" s="2">
        <v>54</v>
      </c>
      <c r="V256" s="2"/>
      <c r="W256" s="2"/>
      <c r="X256" s="2"/>
      <c r="Y256" s="2"/>
      <c r="Z256" s="2"/>
      <c r="AB256" s="2"/>
      <c r="AC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7"/>
      <c r="AU256" s="7"/>
      <c r="AV256" s="7"/>
      <c r="AW256" s="8"/>
      <c r="AX256" s="8"/>
      <c r="AY256" s="8"/>
      <c r="AZ256" s="8"/>
      <c r="BA256" s="8"/>
      <c r="BB256" s="8"/>
      <c r="BD256" s="8"/>
      <c r="BF256" s="15"/>
      <c r="BH256" s="15"/>
      <c r="BP256" s="15"/>
    </row>
    <row r="257" spans="1:68" x14ac:dyDescent="0.2">
      <c r="A257">
        <v>1</v>
      </c>
      <c r="B257">
        <v>2022</v>
      </c>
      <c r="C257">
        <v>9</v>
      </c>
      <c r="D257" s="1">
        <v>12</v>
      </c>
      <c r="E257" s="2"/>
      <c r="F257" s="2">
        <v>1</v>
      </c>
      <c r="I257" s="2"/>
      <c r="J257" s="2"/>
      <c r="K257" s="24">
        <v>23</v>
      </c>
      <c r="L257" s="24">
        <v>7</v>
      </c>
      <c r="N257" s="2"/>
      <c r="Q257" s="2">
        <v>54</v>
      </c>
      <c r="V257" s="2"/>
      <c r="W257" s="2"/>
      <c r="X257" s="2"/>
      <c r="Y257" s="2"/>
      <c r="Z257" s="2">
        <v>1</v>
      </c>
      <c r="AB257" s="2"/>
      <c r="AC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7"/>
      <c r="AU257" s="7"/>
      <c r="AV257" s="7"/>
      <c r="AW257" s="8"/>
      <c r="AX257" s="8"/>
      <c r="AY257" s="8"/>
      <c r="AZ257" s="8"/>
      <c r="BA257" s="8"/>
      <c r="BB257" s="8"/>
      <c r="BD257" s="8"/>
      <c r="BF257" s="2"/>
      <c r="BH257" s="2"/>
      <c r="BP257" s="2"/>
    </row>
    <row r="258" spans="1:68" x14ac:dyDescent="0.2">
      <c r="A258">
        <v>1</v>
      </c>
      <c r="B258">
        <v>2022</v>
      </c>
      <c r="C258">
        <v>9</v>
      </c>
      <c r="D258" s="1">
        <v>13</v>
      </c>
      <c r="E258" s="2"/>
      <c r="F258" s="2">
        <v>1</v>
      </c>
      <c r="I258" s="2"/>
      <c r="J258" s="2"/>
      <c r="K258" s="24">
        <v>0</v>
      </c>
      <c r="L258" s="24">
        <v>7</v>
      </c>
      <c r="N258" s="2"/>
      <c r="Q258" s="2">
        <v>54</v>
      </c>
      <c r="V258" s="2">
        <v>1</v>
      </c>
      <c r="W258" s="2"/>
      <c r="X258" s="2"/>
      <c r="Y258" s="2"/>
      <c r="Z258" s="2"/>
      <c r="AB258" s="2"/>
      <c r="AC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7"/>
      <c r="AU258" s="7"/>
      <c r="AV258" s="7"/>
      <c r="AW258" s="8"/>
      <c r="AX258" s="8"/>
      <c r="AY258" s="8"/>
      <c r="AZ258" s="8"/>
      <c r="BA258" s="8"/>
      <c r="BB258" s="8"/>
      <c r="BD258" s="8"/>
      <c r="BF258" s="2"/>
      <c r="BH258" s="2"/>
      <c r="BP258" s="2"/>
    </row>
    <row r="259" spans="1:68" x14ac:dyDescent="0.2">
      <c r="A259">
        <v>1</v>
      </c>
      <c r="B259">
        <v>2022</v>
      </c>
      <c r="C259">
        <v>9</v>
      </c>
      <c r="D259" s="1">
        <v>14</v>
      </c>
      <c r="E259" s="2"/>
      <c r="F259" s="2">
        <v>1</v>
      </c>
      <c r="I259" s="2"/>
      <c r="J259" s="2"/>
      <c r="K259" s="24">
        <v>23</v>
      </c>
      <c r="L259" s="24">
        <v>7</v>
      </c>
      <c r="N259" s="2"/>
      <c r="Q259" s="2">
        <v>54</v>
      </c>
      <c r="V259" s="2">
        <v>1</v>
      </c>
      <c r="W259" s="2">
        <v>1</v>
      </c>
      <c r="X259" s="2"/>
      <c r="Y259" s="2"/>
      <c r="Z259" s="2"/>
      <c r="AB259" s="2"/>
      <c r="AC259" s="2"/>
      <c r="AF259" s="2"/>
      <c r="AG259" s="2"/>
      <c r="AH259" s="2"/>
      <c r="AI259" s="2"/>
      <c r="AJ259" s="2">
        <v>1</v>
      </c>
      <c r="AK259" s="2"/>
      <c r="AL259" s="2"/>
      <c r="AM259" s="2"/>
      <c r="AN259" s="2"/>
      <c r="AO259" s="2"/>
      <c r="AP259" s="2"/>
      <c r="AQ259" s="2"/>
      <c r="AR259" s="2"/>
      <c r="AS259" s="2">
        <v>1</v>
      </c>
      <c r="AT259" s="7">
        <v>1</v>
      </c>
      <c r="AU259" s="7"/>
      <c r="AV259" s="7"/>
      <c r="AW259" s="8"/>
      <c r="AX259" s="8"/>
      <c r="AY259" s="8"/>
      <c r="AZ259" s="8">
        <v>1</v>
      </c>
      <c r="BA259" s="8"/>
      <c r="BB259" s="8"/>
      <c r="BD259" s="8"/>
      <c r="BF259" s="15"/>
      <c r="BH259" s="15"/>
      <c r="BP259" s="15"/>
    </row>
    <row r="260" spans="1:68" x14ac:dyDescent="0.2">
      <c r="A260">
        <v>1</v>
      </c>
      <c r="B260">
        <v>2022</v>
      </c>
      <c r="C260">
        <v>9</v>
      </c>
      <c r="D260" s="1">
        <v>15</v>
      </c>
      <c r="E260" s="2"/>
      <c r="F260" s="2">
        <v>1</v>
      </c>
      <c r="I260" s="2"/>
      <c r="J260" s="2"/>
      <c r="K260" s="24">
        <v>23</v>
      </c>
      <c r="L260" s="24">
        <v>6</v>
      </c>
      <c r="N260" s="2"/>
      <c r="Q260" s="2">
        <v>53</v>
      </c>
      <c r="V260" s="2">
        <v>1</v>
      </c>
      <c r="W260" s="2"/>
      <c r="X260" s="2"/>
      <c r="Y260" s="2"/>
      <c r="Z260" s="2"/>
      <c r="AB260" s="2"/>
      <c r="AC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7"/>
      <c r="AU260" s="7"/>
      <c r="AV260" s="7"/>
      <c r="AW260" s="8"/>
      <c r="AX260" s="8"/>
      <c r="AY260" s="8"/>
      <c r="AZ260" s="8">
        <v>1</v>
      </c>
      <c r="BA260" s="8"/>
      <c r="BB260" s="8"/>
      <c r="BD260" s="8"/>
      <c r="BF260" s="2"/>
      <c r="BH260" s="2"/>
      <c r="BP260" s="2"/>
    </row>
    <row r="261" spans="1:68" x14ac:dyDescent="0.2">
      <c r="A261">
        <v>1</v>
      </c>
      <c r="B261">
        <v>2022</v>
      </c>
      <c r="C261">
        <v>9</v>
      </c>
      <c r="D261" s="1">
        <v>16</v>
      </c>
      <c r="E261" s="2"/>
      <c r="F261" s="2">
        <v>1</v>
      </c>
      <c r="I261" s="2"/>
      <c r="J261" s="2"/>
      <c r="K261" s="24">
        <v>23</v>
      </c>
      <c r="L261" s="24">
        <v>7</v>
      </c>
      <c r="N261" s="2"/>
      <c r="Q261" s="2">
        <v>52</v>
      </c>
      <c r="V261" s="2">
        <v>1</v>
      </c>
      <c r="W261" s="2">
        <v>1</v>
      </c>
      <c r="X261" s="2"/>
      <c r="Y261" s="2"/>
      <c r="Z261" s="2"/>
      <c r="AB261" s="2"/>
      <c r="AC261" s="2"/>
      <c r="AF261" s="2"/>
      <c r="AG261" s="2"/>
      <c r="AH261" s="2"/>
      <c r="AI261" s="2"/>
      <c r="AJ261" s="2">
        <v>1</v>
      </c>
      <c r="AK261" s="2"/>
      <c r="AL261" s="2"/>
      <c r="AM261" s="2"/>
      <c r="AN261" s="2">
        <v>1</v>
      </c>
      <c r="AO261" s="2"/>
      <c r="AP261" s="2"/>
      <c r="AQ261" s="2"/>
      <c r="AR261" s="2"/>
      <c r="AS261" s="2"/>
      <c r="AT261" s="7"/>
      <c r="AU261" s="7"/>
      <c r="AV261" s="7"/>
      <c r="AW261" s="8"/>
      <c r="AX261" s="8"/>
      <c r="AY261" s="8"/>
      <c r="AZ261" s="8">
        <v>1</v>
      </c>
      <c r="BA261" s="8"/>
      <c r="BB261" s="8"/>
      <c r="BD261" s="8"/>
      <c r="BF261" s="2"/>
      <c r="BH261" s="2"/>
      <c r="BP261" s="2"/>
    </row>
    <row r="262" spans="1:68" x14ac:dyDescent="0.2">
      <c r="A262">
        <v>1</v>
      </c>
      <c r="B262">
        <v>2022</v>
      </c>
      <c r="C262">
        <v>9</v>
      </c>
      <c r="D262" s="1">
        <v>17</v>
      </c>
      <c r="E262" s="2"/>
      <c r="F262" s="2">
        <v>1</v>
      </c>
      <c r="I262" s="2" t="s">
        <v>57</v>
      </c>
      <c r="J262" s="2"/>
      <c r="K262" s="24">
        <v>0</v>
      </c>
      <c r="L262" s="24">
        <v>7</v>
      </c>
      <c r="N262" s="2"/>
      <c r="Q262" s="2">
        <v>53</v>
      </c>
      <c r="V262" s="2">
        <v>1</v>
      </c>
      <c r="W262" s="2">
        <v>1</v>
      </c>
      <c r="X262" s="2">
        <v>1</v>
      </c>
      <c r="Y262" s="2"/>
      <c r="Z262" s="2"/>
      <c r="AB262" s="2"/>
      <c r="AC262" s="2"/>
      <c r="AF262" s="2"/>
      <c r="AG262" s="2"/>
      <c r="AH262" s="2"/>
      <c r="AI262" s="2">
        <v>1</v>
      </c>
      <c r="AJ262" s="2"/>
      <c r="AK262" s="2"/>
      <c r="AL262" s="2"/>
      <c r="AM262" s="2">
        <v>1</v>
      </c>
      <c r="AN262" s="2"/>
      <c r="AO262" s="2"/>
      <c r="AP262" s="2">
        <v>1</v>
      </c>
      <c r="AQ262" s="2"/>
      <c r="AR262" s="2">
        <v>1</v>
      </c>
      <c r="AS262" s="2">
        <v>1</v>
      </c>
      <c r="AT262" s="7"/>
      <c r="AU262" s="7"/>
      <c r="AV262" s="7"/>
      <c r="AW262" s="8">
        <v>1</v>
      </c>
      <c r="AX262" s="8"/>
      <c r="AY262" s="8"/>
      <c r="AZ262" s="8">
        <v>1</v>
      </c>
      <c r="BA262" s="8">
        <v>1</v>
      </c>
      <c r="BB262" s="8"/>
      <c r="BD262" s="8"/>
      <c r="BF262" s="15">
        <v>1038</v>
      </c>
      <c r="BH262" s="15"/>
      <c r="BP262" s="15"/>
    </row>
    <row r="263" spans="1:68" x14ac:dyDescent="0.2">
      <c r="A263">
        <v>1</v>
      </c>
      <c r="B263">
        <v>2022</v>
      </c>
      <c r="C263">
        <v>9</v>
      </c>
      <c r="D263" s="1">
        <v>18</v>
      </c>
      <c r="E263" s="2"/>
      <c r="F263" s="2">
        <v>1</v>
      </c>
      <c r="I263" s="2" t="s">
        <v>55</v>
      </c>
      <c r="J263" s="2" t="s">
        <v>57</v>
      </c>
      <c r="K263" s="24">
        <v>0</v>
      </c>
      <c r="L263" s="24">
        <v>7</v>
      </c>
      <c r="N263" s="2"/>
      <c r="Q263" s="2">
        <v>53</v>
      </c>
      <c r="V263" s="2"/>
      <c r="W263" s="2"/>
      <c r="X263" s="2"/>
      <c r="Y263" s="2"/>
      <c r="Z263" s="2"/>
      <c r="AB263" s="2"/>
      <c r="AC263" s="2"/>
      <c r="AF263" s="2"/>
      <c r="AG263" s="2"/>
      <c r="AH263" s="2"/>
      <c r="AI263" s="2">
        <v>1</v>
      </c>
      <c r="AJ263" s="2"/>
      <c r="AK263" s="2"/>
      <c r="AL263" s="2">
        <v>1</v>
      </c>
      <c r="AM263" s="2"/>
      <c r="AN263" s="2"/>
      <c r="AO263" s="2"/>
      <c r="AP263" s="2">
        <v>1</v>
      </c>
      <c r="AQ263" s="2">
        <v>1</v>
      </c>
      <c r="AR263" s="2">
        <v>1</v>
      </c>
      <c r="AS263" s="2">
        <v>1</v>
      </c>
      <c r="AT263" s="7">
        <v>1</v>
      </c>
      <c r="AU263" s="7"/>
      <c r="AV263" s="7"/>
      <c r="AW263" s="8"/>
      <c r="AX263" s="8"/>
      <c r="AY263" s="8"/>
      <c r="AZ263" s="8">
        <v>1</v>
      </c>
      <c r="BA263" s="8">
        <v>1</v>
      </c>
      <c r="BB263" s="8"/>
      <c r="BD263" s="8"/>
      <c r="BF263" s="2">
        <v>1038</v>
      </c>
      <c r="BH263" s="2">
        <v>25876</v>
      </c>
      <c r="BP263" s="2"/>
    </row>
    <row r="264" spans="1:68" x14ac:dyDescent="0.2">
      <c r="A264">
        <v>1</v>
      </c>
      <c r="B264">
        <v>2022</v>
      </c>
      <c r="C264">
        <v>9</v>
      </c>
      <c r="D264" s="1">
        <v>19</v>
      </c>
      <c r="E264" s="2"/>
      <c r="F264" s="2">
        <v>1</v>
      </c>
      <c r="I264" s="2"/>
      <c r="J264" s="2"/>
      <c r="K264" s="24">
        <v>0</v>
      </c>
      <c r="L264" s="24">
        <v>7</v>
      </c>
      <c r="N264" s="2"/>
      <c r="Q264" s="2">
        <v>54</v>
      </c>
      <c r="V264" s="2">
        <v>1</v>
      </c>
      <c r="W264" s="2"/>
      <c r="X264" s="2"/>
      <c r="Y264" s="2"/>
      <c r="Z264" s="2"/>
      <c r="AB264" s="2"/>
      <c r="AC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7"/>
      <c r="AU264" s="7"/>
      <c r="AV264" s="7"/>
      <c r="AW264" s="8"/>
      <c r="AX264" s="8"/>
      <c r="AY264" s="8"/>
      <c r="AZ264" s="8"/>
      <c r="BA264" s="8"/>
      <c r="BB264" s="8"/>
      <c r="BD264" s="8"/>
      <c r="BF264" s="2">
        <v>1038</v>
      </c>
      <c r="BH264" s="2"/>
      <c r="BP264" s="2">
        <v>235</v>
      </c>
    </row>
    <row r="265" spans="1:68" x14ac:dyDescent="0.2">
      <c r="A265">
        <v>1</v>
      </c>
      <c r="B265">
        <v>2022</v>
      </c>
      <c r="C265">
        <v>9</v>
      </c>
      <c r="D265" s="1">
        <v>20</v>
      </c>
      <c r="E265" s="2"/>
      <c r="F265" s="2">
        <v>1</v>
      </c>
      <c r="I265" s="2" t="s">
        <v>60</v>
      </c>
      <c r="J265" s="2"/>
      <c r="K265" s="24">
        <v>0</v>
      </c>
      <c r="L265" s="24">
        <v>7</v>
      </c>
      <c r="N265" s="2"/>
      <c r="Q265" s="2">
        <v>54</v>
      </c>
      <c r="V265" s="2">
        <v>1</v>
      </c>
      <c r="W265" s="2"/>
      <c r="X265" s="2"/>
      <c r="Y265" s="2"/>
      <c r="Z265" s="2"/>
      <c r="AB265" s="2"/>
      <c r="AC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7"/>
      <c r="AU265" s="7"/>
      <c r="AV265" s="7"/>
      <c r="AW265" s="8"/>
      <c r="AX265" s="8"/>
      <c r="AY265" s="8"/>
      <c r="AZ265" s="8"/>
      <c r="BA265" s="8"/>
      <c r="BB265" s="8"/>
      <c r="BD265" s="8"/>
      <c r="BF265" s="2">
        <v>1039</v>
      </c>
      <c r="BH265" s="2"/>
      <c r="BP265" s="2"/>
    </row>
    <row r="266" spans="1:68" x14ac:dyDescent="0.2">
      <c r="A266">
        <v>1</v>
      </c>
      <c r="B266">
        <v>2022</v>
      </c>
      <c r="C266">
        <v>9</v>
      </c>
      <c r="D266" s="1">
        <v>21</v>
      </c>
      <c r="E266" s="2"/>
      <c r="F266" s="2">
        <v>1</v>
      </c>
      <c r="I266" s="2"/>
      <c r="J266" s="2"/>
      <c r="K266" s="24">
        <v>0</v>
      </c>
      <c r="L266" s="24">
        <v>7</v>
      </c>
      <c r="N266" s="2"/>
      <c r="Q266" s="2">
        <v>53</v>
      </c>
      <c r="V266" s="2">
        <v>1</v>
      </c>
      <c r="W266" s="2"/>
      <c r="X266" s="2"/>
      <c r="Y266" s="2"/>
      <c r="Z266" s="2"/>
      <c r="AB266" s="2"/>
      <c r="AC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7"/>
      <c r="AU266" s="7"/>
      <c r="AV266" s="7"/>
      <c r="AW266" s="8"/>
      <c r="AX266" s="8"/>
      <c r="AY266" s="8"/>
      <c r="AZ266" s="8">
        <v>1</v>
      </c>
      <c r="BA266" s="8"/>
      <c r="BB266" s="8"/>
      <c r="BD266" s="8"/>
      <c r="BF266" s="2">
        <v>1040</v>
      </c>
      <c r="BH266" s="2">
        <v>27414</v>
      </c>
      <c r="BP266" s="2">
        <v>270</v>
      </c>
    </row>
    <row r="267" spans="1:68" x14ac:dyDescent="0.2">
      <c r="A267">
        <v>1</v>
      </c>
      <c r="B267">
        <v>2022</v>
      </c>
      <c r="C267">
        <v>9</v>
      </c>
      <c r="D267" s="1">
        <v>22</v>
      </c>
      <c r="E267" s="2"/>
      <c r="F267" s="2">
        <v>1</v>
      </c>
      <c r="I267" s="15" t="s">
        <v>60</v>
      </c>
      <c r="J267" s="2" t="s">
        <v>61</v>
      </c>
      <c r="K267" s="24">
        <v>0</v>
      </c>
      <c r="L267" s="24">
        <v>7</v>
      </c>
      <c r="N267" s="2"/>
      <c r="Q267" s="2">
        <v>53</v>
      </c>
      <c r="V267" s="2"/>
      <c r="W267" s="2"/>
      <c r="X267" s="2"/>
      <c r="Y267" s="2"/>
      <c r="Z267" s="2"/>
      <c r="AB267" s="2"/>
      <c r="AC267" s="2"/>
      <c r="AF267" s="2"/>
      <c r="AG267" s="2"/>
      <c r="AH267" s="2"/>
      <c r="AI267" s="2"/>
      <c r="AJ267" s="2">
        <v>1</v>
      </c>
      <c r="AK267" s="2"/>
      <c r="AL267" s="2"/>
      <c r="AM267" s="2"/>
      <c r="AN267" s="2"/>
      <c r="AO267" s="2"/>
      <c r="AP267" s="2"/>
      <c r="AQ267" s="2"/>
      <c r="AR267" s="2"/>
      <c r="AS267" s="2">
        <v>1</v>
      </c>
      <c r="AT267" s="7">
        <v>1</v>
      </c>
      <c r="AU267" s="7"/>
      <c r="AV267" s="7">
        <v>1</v>
      </c>
      <c r="AW267" s="8"/>
      <c r="AX267" s="8">
        <v>1</v>
      </c>
      <c r="AY267" s="8">
        <v>1</v>
      </c>
      <c r="AZ267" s="8"/>
      <c r="BA267" s="8"/>
      <c r="BB267" s="8"/>
      <c r="BD267" s="8"/>
      <c r="BF267" s="2">
        <v>1041</v>
      </c>
      <c r="BH267" s="2">
        <v>27832</v>
      </c>
      <c r="BP267" s="2">
        <v>286</v>
      </c>
    </row>
    <row r="268" spans="1:68" x14ac:dyDescent="0.2">
      <c r="A268">
        <v>1</v>
      </c>
      <c r="B268">
        <v>2022</v>
      </c>
      <c r="C268">
        <v>9</v>
      </c>
      <c r="D268" s="1">
        <v>23</v>
      </c>
      <c r="E268" s="2"/>
      <c r="F268" s="15">
        <v>1</v>
      </c>
      <c r="I268" s="2" t="s">
        <v>61</v>
      </c>
      <c r="J268" s="2"/>
      <c r="K268" s="24">
        <v>1</v>
      </c>
      <c r="L268" s="24">
        <v>7</v>
      </c>
      <c r="N268" s="2"/>
      <c r="Q268" s="2">
        <v>54</v>
      </c>
      <c r="V268" s="2"/>
      <c r="W268" s="2"/>
      <c r="X268" s="2"/>
      <c r="Y268" s="2"/>
      <c r="Z268" s="2"/>
      <c r="AB268" s="2"/>
      <c r="AC268" s="2"/>
      <c r="AF268" s="2"/>
      <c r="AG268" s="2"/>
      <c r="AH268" s="2"/>
      <c r="AI268" s="2"/>
      <c r="AJ268" s="2">
        <v>1</v>
      </c>
      <c r="AK268" s="2"/>
      <c r="AL268" s="2"/>
      <c r="AM268" s="2"/>
      <c r="AN268" s="2"/>
      <c r="AO268" s="2"/>
      <c r="AP268" s="2"/>
      <c r="AQ268" s="2"/>
      <c r="AR268" s="2"/>
      <c r="AS268" s="2"/>
      <c r="AT268" s="7">
        <v>1</v>
      </c>
      <c r="AU268" s="7"/>
      <c r="AV268" s="7"/>
      <c r="AW268" s="8"/>
      <c r="AX268" s="8"/>
      <c r="AY268" s="8"/>
      <c r="AZ268" s="8">
        <v>1</v>
      </c>
      <c r="BA268" s="8"/>
      <c r="BB268" s="8"/>
      <c r="BD268" s="8"/>
      <c r="BF268" s="2"/>
      <c r="BH268" s="2"/>
      <c r="BP268" s="2"/>
    </row>
    <row r="269" spans="1:68" x14ac:dyDescent="0.2">
      <c r="A269">
        <v>1</v>
      </c>
      <c r="B269">
        <v>2022</v>
      </c>
      <c r="C269">
        <v>9</v>
      </c>
      <c r="D269" s="1">
        <v>24</v>
      </c>
      <c r="E269" s="2"/>
      <c r="F269" s="2">
        <v>1</v>
      </c>
      <c r="I269" s="2"/>
      <c r="J269" s="2"/>
      <c r="K269" s="24">
        <v>0</v>
      </c>
      <c r="L269" s="24">
        <v>7</v>
      </c>
      <c r="N269" s="2"/>
      <c r="Q269" s="2">
        <v>54</v>
      </c>
      <c r="V269" s="2">
        <v>1</v>
      </c>
      <c r="W269" s="2"/>
      <c r="X269" s="2"/>
      <c r="Y269" s="2"/>
      <c r="Z269" s="2"/>
      <c r="AB269" s="2"/>
      <c r="AC269" s="2"/>
      <c r="AF269" s="2"/>
      <c r="AG269" s="2"/>
      <c r="AH269" s="2"/>
      <c r="AI269" s="2">
        <v>1</v>
      </c>
      <c r="AJ269" s="2"/>
      <c r="AK269" s="2"/>
      <c r="AL269" s="2"/>
      <c r="AM269" s="2"/>
      <c r="AN269" s="2"/>
      <c r="AO269" s="2"/>
      <c r="AP269" s="2"/>
      <c r="AQ269" s="2"/>
      <c r="AR269" s="2">
        <v>1</v>
      </c>
      <c r="AS269" s="2"/>
      <c r="AT269" s="7"/>
      <c r="AU269" s="7"/>
      <c r="AV269" s="7"/>
      <c r="AW269" s="8"/>
      <c r="AX269" s="8"/>
      <c r="AY269" s="8"/>
      <c r="AZ269" s="8">
        <v>1</v>
      </c>
      <c r="BA269" s="8"/>
      <c r="BB269" s="8"/>
      <c r="BD269" s="8"/>
      <c r="BF269" s="2"/>
      <c r="BH269" s="2">
        <v>30267</v>
      </c>
      <c r="BP269" s="2">
        <v>333</v>
      </c>
    </row>
    <row r="270" spans="1:68" x14ac:dyDescent="0.2">
      <c r="A270">
        <v>1</v>
      </c>
      <c r="B270">
        <v>2022</v>
      </c>
      <c r="C270">
        <v>9</v>
      </c>
      <c r="D270" s="1">
        <v>25</v>
      </c>
      <c r="E270" s="2"/>
      <c r="F270" s="2">
        <v>1</v>
      </c>
      <c r="I270" s="15" t="s">
        <v>57</v>
      </c>
      <c r="J270" s="2"/>
      <c r="K270" s="24">
        <v>0</v>
      </c>
      <c r="L270" s="24">
        <v>7</v>
      </c>
      <c r="N270" s="2"/>
      <c r="Q270" s="2">
        <v>54</v>
      </c>
      <c r="V270" s="2">
        <v>1</v>
      </c>
      <c r="W270" s="2">
        <v>1</v>
      </c>
      <c r="X270" s="2"/>
      <c r="Y270" s="2"/>
      <c r="Z270" s="2"/>
      <c r="AB270" s="2">
        <v>1</v>
      </c>
      <c r="AC270" s="2"/>
      <c r="AF270" s="2"/>
      <c r="AG270" s="2"/>
      <c r="AH270" s="2"/>
      <c r="AI270" s="2">
        <v>1</v>
      </c>
      <c r="AJ270" s="2">
        <v>1</v>
      </c>
      <c r="AK270" s="2">
        <v>1</v>
      </c>
      <c r="AL270" s="2">
        <v>1</v>
      </c>
      <c r="AM270" s="2">
        <v>1</v>
      </c>
      <c r="AN270" s="2"/>
      <c r="AO270" s="2"/>
      <c r="AP270" s="2"/>
      <c r="AQ270" s="2"/>
      <c r="AR270" s="2">
        <v>1</v>
      </c>
      <c r="AS270" s="2"/>
      <c r="AT270" s="7"/>
      <c r="AU270" s="7"/>
      <c r="AV270" s="7"/>
      <c r="AW270" s="8">
        <v>1</v>
      </c>
      <c r="AX270" s="8"/>
      <c r="AY270" s="8"/>
      <c r="AZ270" s="8"/>
      <c r="BA270" s="8"/>
      <c r="BB270" s="8"/>
      <c r="BD270" s="8"/>
      <c r="BF270" s="2"/>
      <c r="BH270" s="2">
        <v>30968</v>
      </c>
      <c r="BP270" s="2">
        <v>343</v>
      </c>
    </row>
    <row r="271" spans="1:68" x14ac:dyDescent="0.2">
      <c r="A271">
        <v>1</v>
      </c>
      <c r="B271">
        <v>2022</v>
      </c>
      <c r="C271">
        <v>9</v>
      </c>
      <c r="D271" s="1">
        <v>26</v>
      </c>
      <c r="E271" s="2"/>
      <c r="F271" s="2">
        <v>2</v>
      </c>
      <c r="I271" s="2" t="s">
        <v>57</v>
      </c>
      <c r="J271" s="2"/>
      <c r="K271" s="24">
        <v>0</v>
      </c>
      <c r="L271" s="24">
        <v>7</v>
      </c>
      <c r="N271" s="2"/>
      <c r="Q271" s="2">
        <v>54</v>
      </c>
      <c r="V271" s="2">
        <v>1</v>
      </c>
      <c r="W271" s="2"/>
      <c r="X271" s="2"/>
      <c r="Y271" s="2"/>
      <c r="Z271" s="2"/>
      <c r="AB271" s="2"/>
      <c r="AC271" s="2"/>
      <c r="AG271" s="2"/>
      <c r="AH271" s="2"/>
      <c r="AI271" s="2"/>
      <c r="AJ271" s="2">
        <v>1</v>
      </c>
      <c r="AK271" s="2">
        <v>1</v>
      </c>
      <c r="AL271" s="2"/>
      <c r="AM271" s="2"/>
      <c r="AN271" s="2"/>
      <c r="AO271" s="2"/>
      <c r="AP271" s="2"/>
      <c r="AQ271" s="2"/>
      <c r="AR271" s="2"/>
      <c r="AS271" s="2"/>
      <c r="AT271" s="7"/>
      <c r="AU271" s="7"/>
      <c r="AV271" s="7"/>
      <c r="AW271" s="8"/>
      <c r="AX271" s="8"/>
      <c r="AY271" s="8"/>
      <c r="AZ271" s="8"/>
      <c r="BA271" s="8"/>
      <c r="BB271" s="8"/>
      <c r="BD271" s="8"/>
      <c r="BF271" s="2">
        <v>1043</v>
      </c>
      <c r="BH271" s="2">
        <v>31113</v>
      </c>
      <c r="BP271" s="2">
        <v>358</v>
      </c>
    </row>
    <row r="272" spans="1:68" x14ac:dyDescent="0.2">
      <c r="A272">
        <v>1</v>
      </c>
      <c r="B272">
        <v>2022</v>
      </c>
      <c r="C272">
        <v>9</v>
      </c>
      <c r="D272" s="1">
        <v>27</v>
      </c>
      <c r="E272" s="2"/>
      <c r="F272" s="2">
        <v>2</v>
      </c>
      <c r="I272" s="2"/>
      <c r="J272" s="2"/>
      <c r="K272" s="24">
        <v>1</v>
      </c>
      <c r="L272" s="24">
        <v>7</v>
      </c>
      <c r="N272" s="2"/>
      <c r="Q272" s="2">
        <v>54</v>
      </c>
      <c r="V272" s="2">
        <v>1</v>
      </c>
      <c r="W272" s="2"/>
      <c r="X272" s="2"/>
      <c r="Y272" s="2"/>
      <c r="Z272" s="2">
        <v>1</v>
      </c>
      <c r="AB272" s="2"/>
      <c r="AC272" s="2"/>
      <c r="AF272" s="2"/>
      <c r="AG272" s="2"/>
      <c r="AH272" s="2"/>
      <c r="AI272" s="2">
        <v>1</v>
      </c>
      <c r="AJ272" s="2">
        <v>1</v>
      </c>
      <c r="AK272" s="2"/>
      <c r="AL272" s="2"/>
      <c r="AM272" s="2"/>
      <c r="AN272" s="2"/>
      <c r="AO272" s="2"/>
      <c r="AP272" s="2"/>
      <c r="AQ272" s="2"/>
      <c r="AR272" s="2">
        <v>1</v>
      </c>
      <c r="AS272" s="2"/>
      <c r="AT272" s="7"/>
      <c r="AU272" s="7"/>
      <c r="AV272" s="7"/>
      <c r="AW272" s="8"/>
      <c r="AX272" s="8"/>
      <c r="AY272" s="8"/>
      <c r="AZ272" s="8"/>
      <c r="BA272" s="8"/>
      <c r="BB272" s="8"/>
      <c r="BD272" s="8"/>
      <c r="BF272" s="2">
        <v>1044</v>
      </c>
      <c r="BH272" s="2">
        <v>31255</v>
      </c>
      <c r="BP272" s="2">
        <v>359</v>
      </c>
    </row>
    <row r="273" spans="1:68" x14ac:dyDescent="0.2">
      <c r="A273">
        <v>1</v>
      </c>
      <c r="B273">
        <v>2022</v>
      </c>
      <c r="C273">
        <v>9</v>
      </c>
      <c r="D273" s="1">
        <v>28</v>
      </c>
      <c r="E273" s="2"/>
      <c r="F273" s="2"/>
      <c r="I273" s="2"/>
      <c r="J273" s="2"/>
      <c r="K273" s="24">
        <v>23</v>
      </c>
      <c r="L273" s="24">
        <v>7</v>
      </c>
      <c r="N273" s="2"/>
      <c r="Q273" s="2">
        <v>54</v>
      </c>
      <c r="V273" s="2"/>
      <c r="W273" s="2"/>
      <c r="X273" s="2"/>
      <c r="Y273" s="2"/>
      <c r="Z273" s="2">
        <v>1</v>
      </c>
      <c r="AB273" s="2"/>
      <c r="AC273" s="2"/>
      <c r="AF273" s="2"/>
      <c r="AG273" s="2"/>
      <c r="AH273" s="2"/>
      <c r="AI273" s="2"/>
      <c r="AJ273" s="2"/>
      <c r="AK273" s="2"/>
      <c r="AL273" s="2"/>
      <c r="AN273" s="2"/>
      <c r="AO273" s="2"/>
      <c r="AP273" s="2"/>
      <c r="AQ273" s="2"/>
      <c r="AR273" s="2"/>
      <c r="AS273" s="2"/>
      <c r="AT273" s="7"/>
      <c r="AU273" s="7"/>
      <c r="AV273" s="7"/>
      <c r="AW273" s="8"/>
      <c r="AX273" s="8"/>
      <c r="AY273" s="8"/>
      <c r="AZ273" s="8"/>
      <c r="BA273" s="8"/>
      <c r="BB273" s="8"/>
      <c r="BD273" s="8"/>
      <c r="BF273" s="2">
        <v>1044</v>
      </c>
      <c r="BH273" s="2">
        <v>31577</v>
      </c>
      <c r="BP273" s="2">
        <v>361</v>
      </c>
    </row>
    <row r="274" spans="1:68" x14ac:dyDescent="0.2">
      <c r="A274">
        <v>1</v>
      </c>
      <c r="B274">
        <v>2022</v>
      </c>
      <c r="C274">
        <v>9</v>
      </c>
      <c r="D274" s="1">
        <v>29</v>
      </c>
      <c r="E274" s="2"/>
      <c r="F274" s="2">
        <v>6</v>
      </c>
      <c r="I274" s="2"/>
      <c r="J274" s="2"/>
      <c r="K274" s="24">
        <v>0</v>
      </c>
      <c r="L274" s="24">
        <v>7</v>
      </c>
      <c r="N274" s="2"/>
      <c r="Q274" s="2"/>
      <c r="V274" s="2"/>
      <c r="W274" s="2"/>
      <c r="X274" s="2"/>
      <c r="Y274" s="2"/>
      <c r="Z274" s="2">
        <v>1</v>
      </c>
      <c r="AB274" s="2"/>
      <c r="AC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7"/>
      <c r="AU274" s="7"/>
      <c r="AV274" s="7"/>
      <c r="AW274" s="8"/>
      <c r="AX274" s="8"/>
      <c r="AY274" s="8"/>
      <c r="AZ274" s="8"/>
      <c r="BA274" s="8"/>
      <c r="BB274" s="8"/>
      <c r="BD274" s="8"/>
      <c r="BF274" s="2"/>
      <c r="BH274" s="2"/>
      <c r="BP274" s="2"/>
    </row>
    <row r="275" spans="1:68" x14ac:dyDescent="0.2">
      <c r="A275">
        <v>1</v>
      </c>
      <c r="B275">
        <v>2022</v>
      </c>
      <c r="C275">
        <v>9</v>
      </c>
      <c r="D275" s="1">
        <v>30</v>
      </c>
      <c r="E275" s="2"/>
      <c r="F275" s="2">
        <v>6</v>
      </c>
      <c r="I275" s="2"/>
      <c r="J275" s="2"/>
      <c r="K275" s="24">
        <v>0</v>
      </c>
      <c r="L275" s="24">
        <v>7</v>
      </c>
      <c r="N275" s="2"/>
      <c r="Q275" s="2"/>
      <c r="V275" s="2"/>
      <c r="W275" s="2"/>
      <c r="X275" s="2"/>
      <c r="Y275" s="2"/>
      <c r="Z275" s="2">
        <v>1</v>
      </c>
      <c r="AB275" s="2"/>
      <c r="AC275" s="2"/>
      <c r="AF275" s="2"/>
      <c r="AG275" s="2"/>
      <c r="AH275" s="2"/>
      <c r="AI275" s="2"/>
      <c r="AJ275" s="2">
        <v>1</v>
      </c>
      <c r="AK275" s="2"/>
      <c r="AL275" s="2"/>
      <c r="AM275" s="2"/>
      <c r="AN275" s="2"/>
      <c r="AO275" s="2">
        <v>1</v>
      </c>
      <c r="AP275" s="2"/>
      <c r="AQ275" s="2"/>
      <c r="AR275" s="2"/>
      <c r="AS275" s="2">
        <v>1</v>
      </c>
      <c r="AT275" s="7"/>
      <c r="AU275" s="7"/>
      <c r="AV275" s="7"/>
      <c r="AW275" s="8"/>
      <c r="AX275" s="8"/>
      <c r="AY275" s="8"/>
      <c r="AZ275" s="8"/>
      <c r="BA275" s="8"/>
      <c r="BB275" s="8"/>
      <c r="BD275" s="8"/>
      <c r="BF275" s="2"/>
      <c r="BH275" s="2"/>
      <c r="BP275" s="2"/>
    </row>
    <row r="276" spans="1:68" x14ac:dyDescent="0.2">
      <c r="A276">
        <v>1</v>
      </c>
      <c r="B276">
        <v>2022</v>
      </c>
      <c r="C276">
        <v>10</v>
      </c>
      <c r="D276" s="1">
        <v>1</v>
      </c>
      <c r="F276" s="2">
        <v>6</v>
      </c>
      <c r="I276" s="2"/>
      <c r="J276" s="2"/>
      <c r="K276" s="24">
        <v>0</v>
      </c>
      <c r="L276" s="24">
        <v>7</v>
      </c>
      <c r="Q276" s="2">
        <v>54</v>
      </c>
      <c r="V276" s="2"/>
      <c r="W276" s="2"/>
      <c r="X276" s="2"/>
      <c r="Y276" s="2"/>
      <c r="Z276" s="2">
        <v>1</v>
      </c>
      <c r="AB276" s="2"/>
      <c r="AC276" s="2"/>
      <c r="AF276" s="2"/>
      <c r="AG276" s="2"/>
      <c r="AH276" s="2"/>
      <c r="AI276" s="2"/>
      <c r="AJ276" s="2"/>
      <c r="AK276" s="2">
        <v>1</v>
      </c>
      <c r="AL276" s="2">
        <v>1</v>
      </c>
      <c r="AM276" s="2"/>
      <c r="AN276" s="2"/>
      <c r="AO276" s="2"/>
      <c r="AP276" s="2"/>
      <c r="AQ276" s="2"/>
      <c r="AR276" s="2">
        <v>1</v>
      </c>
      <c r="AS276" s="2"/>
      <c r="AT276" s="7"/>
      <c r="AU276" s="7"/>
      <c r="AV276" s="7"/>
      <c r="AW276" s="8"/>
      <c r="AX276" s="8"/>
      <c r="AY276" s="8"/>
      <c r="AZ276" s="8"/>
      <c r="BA276" s="8"/>
      <c r="BB276" s="8"/>
      <c r="BD276" s="8"/>
      <c r="BF276" s="2">
        <v>1044</v>
      </c>
      <c r="BH276" s="2">
        <v>33026</v>
      </c>
      <c r="BP276" s="2">
        <v>385</v>
      </c>
    </row>
    <row r="277" spans="1:68" x14ac:dyDescent="0.2">
      <c r="A277">
        <v>1</v>
      </c>
      <c r="B277">
        <v>2022</v>
      </c>
      <c r="C277">
        <v>10</v>
      </c>
      <c r="D277" s="1">
        <v>2</v>
      </c>
      <c r="E277" s="18" t="s">
        <v>80</v>
      </c>
      <c r="F277" s="2">
        <v>1</v>
      </c>
      <c r="I277" s="2"/>
      <c r="J277" s="2"/>
      <c r="K277" s="24">
        <v>0</v>
      </c>
      <c r="L277" s="24">
        <v>7</v>
      </c>
      <c r="Q277" s="2">
        <v>54</v>
      </c>
      <c r="V277" s="2">
        <v>1</v>
      </c>
      <c r="W277" s="2">
        <v>1</v>
      </c>
      <c r="X277" s="2"/>
      <c r="Y277" s="2"/>
      <c r="Z277" s="2"/>
      <c r="AB277" s="2">
        <v>1</v>
      </c>
      <c r="AC277" s="2"/>
      <c r="AF277" s="2"/>
      <c r="AG277" s="2"/>
      <c r="AH277" s="2"/>
      <c r="AI277" s="2">
        <v>1</v>
      </c>
      <c r="AJ277" s="2"/>
      <c r="AK277" s="2">
        <v>1</v>
      </c>
      <c r="AL277" s="2"/>
      <c r="AM277" s="2">
        <v>1</v>
      </c>
      <c r="AN277" s="2"/>
      <c r="AO277" s="2"/>
      <c r="AP277" s="2"/>
      <c r="AQ277" s="2">
        <v>1</v>
      </c>
      <c r="AR277" s="2"/>
      <c r="AS277" s="2"/>
      <c r="AT277" s="7">
        <v>1</v>
      </c>
      <c r="AU277" s="7"/>
      <c r="AV277" s="7"/>
      <c r="AW277" s="8"/>
      <c r="AX277" s="8"/>
      <c r="AY277" s="8"/>
      <c r="AZ277" s="8"/>
      <c r="BA277" s="8"/>
      <c r="BB277" s="8"/>
      <c r="BD277" s="8"/>
      <c r="BF277" s="2">
        <v>1044</v>
      </c>
      <c r="BH277" s="2"/>
      <c r="BP277" s="2"/>
    </row>
    <row r="278" spans="1:68" x14ac:dyDescent="0.2">
      <c r="A278">
        <v>1</v>
      </c>
      <c r="B278">
        <v>2022</v>
      </c>
      <c r="C278">
        <v>10</v>
      </c>
      <c r="D278" s="1">
        <v>3</v>
      </c>
      <c r="E278" s="18" t="s">
        <v>80</v>
      </c>
      <c r="F278" s="2">
        <v>1</v>
      </c>
      <c r="J278" s="2"/>
      <c r="K278" s="24">
        <v>23</v>
      </c>
      <c r="L278" s="24">
        <v>7</v>
      </c>
      <c r="Q278" s="2">
        <v>54</v>
      </c>
      <c r="V278" s="2"/>
      <c r="W278" s="2"/>
      <c r="X278" s="2"/>
      <c r="Y278" s="2"/>
      <c r="Z278" s="2"/>
      <c r="AB278" s="2">
        <v>1</v>
      </c>
      <c r="AC278" s="2">
        <v>1</v>
      </c>
      <c r="AF278" s="2"/>
      <c r="AG278" s="2"/>
      <c r="AH278" s="2"/>
      <c r="AI278" s="2">
        <v>1</v>
      </c>
      <c r="AJ278" s="2"/>
      <c r="AK278" s="2">
        <v>1</v>
      </c>
      <c r="AL278" s="2"/>
      <c r="AM278" s="2"/>
      <c r="AN278" s="2"/>
      <c r="AO278" s="2">
        <v>1</v>
      </c>
      <c r="AP278" s="2"/>
      <c r="AQ278" s="2">
        <v>1</v>
      </c>
      <c r="AR278" s="2">
        <v>1</v>
      </c>
      <c r="AS278" s="2">
        <v>1</v>
      </c>
      <c r="AT278" s="7">
        <v>1</v>
      </c>
      <c r="AU278" s="7"/>
      <c r="AV278" s="7"/>
      <c r="AW278" s="8">
        <v>1</v>
      </c>
      <c r="AX278" s="8"/>
      <c r="AY278" s="8"/>
      <c r="AZ278" s="8"/>
      <c r="BA278" s="8"/>
      <c r="BB278" s="8"/>
      <c r="BD278" s="8"/>
      <c r="BF278" s="2">
        <v>1045</v>
      </c>
      <c r="BH278" s="2"/>
      <c r="BP278" s="2"/>
    </row>
    <row r="279" spans="1:68" x14ac:dyDescent="0.2">
      <c r="A279">
        <v>1</v>
      </c>
      <c r="B279">
        <v>2022</v>
      </c>
      <c r="C279">
        <v>10</v>
      </c>
      <c r="D279" s="1">
        <v>4</v>
      </c>
      <c r="E279" t="s">
        <v>82</v>
      </c>
      <c r="F279" s="2">
        <v>2</v>
      </c>
      <c r="I279" s="2"/>
      <c r="J279" s="2"/>
      <c r="K279" s="24">
        <v>0</v>
      </c>
      <c r="L279" s="24">
        <v>7</v>
      </c>
      <c r="Q279" s="2">
        <v>55</v>
      </c>
      <c r="V279" s="2">
        <v>1</v>
      </c>
      <c r="W279" s="2">
        <v>1</v>
      </c>
      <c r="X279" s="2"/>
      <c r="Y279" s="2"/>
      <c r="Z279" s="2">
        <v>1</v>
      </c>
      <c r="AB279" s="2"/>
      <c r="AC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>
        <v>1</v>
      </c>
      <c r="AQ279" s="2"/>
      <c r="AR279" s="2">
        <v>1</v>
      </c>
      <c r="AS279" s="2"/>
      <c r="AT279" s="7"/>
      <c r="AU279" s="7"/>
      <c r="AV279" s="7"/>
      <c r="AW279" s="8">
        <v>1</v>
      </c>
      <c r="AX279" s="8"/>
      <c r="AY279" s="8"/>
      <c r="AZ279" s="8"/>
      <c r="BA279" s="8"/>
      <c r="BB279" s="8"/>
      <c r="BD279" s="8"/>
      <c r="BF279" s="2">
        <v>1045</v>
      </c>
      <c r="BH279" s="2">
        <v>33237</v>
      </c>
      <c r="BP279" s="2">
        <v>392</v>
      </c>
    </row>
    <row r="280" spans="1:68" x14ac:dyDescent="0.2">
      <c r="A280">
        <v>1</v>
      </c>
      <c r="B280">
        <v>2022</v>
      </c>
      <c r="C280">
        <v>10</v>
      </c>
      <c r="D280" s="1">
        <v>5</v>
      </c>
      <c r="E280" s="2"/>
      <c r="F280" s="2">
        <v>1</v>
      </c>
      <c r="I280" s="2"/>
      <c r="J280" s="2"/>
      <c r="K280" s="24">
        <v>0</v>
      </c>
      <c r="L280" s="24">
        <v>7</v>
      </c>
      <c r="Q280" s="2">
        <v>54</v>
      </c>
      <c r="V280" s="2">
        <v>1</v>
      </c>
      <c r="W280" s="2"/>
      <c r="X280" s="2"/>
      <c r="Y280" s="2"/>
      <c r="Z280" s="2">
        <v>1</v>
      </c>
      <c r="AB280" s="2">
        <v>1</v>
      </c>
      <c r="AC280" s="2">
        <v>1</v>
      </c>
      <c r="AF280" s="2"/>
      <c r="AG280" s="2"/>
      <c r="AH280" s="2"/>
      <c r="AI280" s="2"/>
      <c r="AJ280" s="2"/>
      <c r="AK280" s="2"/>
      <c r="AL280" s="2"/>
      <c r="AM280" s="2">
        <v>1</v>
      </c>
      <c r="AN280" s="2"/>
      <c r="AO280" s="2">
        <v>1</v>
      </c>
      <c r="AP280" s="2">
        <v>1</v>
      </c>
      <c r="AQ280" s="2"/>
      <c r="AR280" s="2">
        <v>1</v>
      </c>
      <c r="AS280" s="2"/>
      <c r="AT280" s="7"/>
      <c r="AU280" s="7"/>
      <c r="AV280" s="7"/>
      <c r="AW280" s="8"/>
      <c r="AX280" s="8"/>
      <c r="AY280" s="8"/>
      <c r="AZ280" s="8"/>
      <c r="BA280" s="8">
        <v>1</v>
      </c>
      <c r="BB280" s="8"/>
      <c r="BD280" s="8"/>
      <c r="BF280" s="2">
        <v>1045</v>
      </c>
      <c r="BH280" s="2"/>
      <c r="BP280" s="2"/>
    </row>
    <row r="281" spans="1:68" x14ac:dyDescent="0.2">
      <c r="A281">
        <v>1</v>
      </c>
      <c r="B281">
        <v>2022</v>
      </c>
      <c r="C281">
        <v>10</v>
      </c>
      <c r="D281" s="1">
        <v>6</v>
      </c>
      <c r="E281" s="2"/>
      <c r="F281" s="2">
        <v>1</v>
      </c>
      <c r="I281" s="2"/>
      <c r="J281" s="2"/>
      <c r="K281" s="24">
        <v>23</v>
      </c>
      <c r="L281" s="24">
        <v>7</v>
      </c>
      <c r="Q281" s="2">
        <v>54</v>
      </c>
      <c r="V281" s="2"/>
      <c r="W281" s="2"/>
      <c r="X281" s="2"/>
      <c r="Y281" s="2"/>
      <c r="Z281" s="2"/>
      <c r="AB281" s="2"/>
      <c r="AC281" s="2">
        <v>1</v>
      </c>
      <c r="AF281" s="2"/>
      <c r="AG281" s="2"/>
      <c r="AH281" s="2"/>
      <c r="AI281" s="2"/>
      <c r="AJ281" s="2">
        <v>1</v>
      </c>
      <c r="AK281" s="2"/>
      <c r="AL281" s="2"/>
      <c r="AM281" s="2"/>
      <c r="AN281" s="2"/>
      <c r="AO281" s="2"/>
      <c r="AP281" s="2"/>
      <c r="AQ281" s="2">
        <v>1</v>
      </c>
      <c r="AR281" s="2">
        <v>1</v>
      </c>
      <c r="AS281" s="2"/>
      <c r="AT281" s="7"/>
      <c r="AU281" s="7"/>
      <c r="AV281" s="7"/>
      <c r="AW281" s="8"/>
      <c r="AX281" s="8"/>
      <c r="AY281" s="8"/>
      <c r="AZ281" s="8"/>
      <c r="BA281" s="8"/>
      <c r="BB281" s="8"/>
      <c r="BD281" s="8"/>
      <c r="BF281" s="2">
        <v>1045</v>
      </c>
      <c r="BH281" s="2">
        <v>33501</v>
      </c>
      <c r="BP281" s="2">
        <v>393</v>
      </c>
    </row>
    <row r="282" spans="1:68" x14ac:dyDescent="0.2">
      <c r="A282">
        <v>1</v>
      </c>
      <c r="B282">
        <v>2022</v>
      </c>
      <c r="C282">
        <v>10</v>
      </c>
      <c r="D282" s="1">
        <v>7</v>
      </c>
      <c r="E282" s="2"/>
      <c r="F282" s="2">
        <v>1</v>
      </c>
      <c r="I282" s="2"/>
      <c r="J282" s="2"/>
      <c r="K282" s="24">
        <v>0</v>
      </c>
      <c r="L282" s="24">
        <v>7</v>
      </c>
      <c r="Q282" s="2">
        <v>54</v>
      </c>
      <c r="V282" s="2">
        <v>1</v>
      </c>
      <c r="W282" s="2">
        <v>1</v>
      </c>
      <c r="X282" s="2"/>
      <c r="Y282" s="2"/>
      <c r="Z282" s="2">
        <v>1</v>
      </c>
      <c r="AB282" s="2"/>
      <c r="AC282" s="2">
        <v>1</v>
      </c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>
        <v>1</v>
      </c>
      <c r="AR282" s="2">
        <v>1</v>
      </c>
      <c r="AS282" s="2"/>
      <c r="AT282" s="7"/>
      <c r="AU282" s="7"/>
      <c r="AV282" s="7"/>
      <c r="AW282" s="8">
        <v>1</v>
      </c>
      <c r="AX282" s="8"/>
      <c r="AY282" s="8"/>
      <c r="AZ282" s="8">
        <v>1</v>
      </c>
      <c r="BA282" s="8">
        <v>1</v>
      </c>
      <c r="BB282" s="8">
        <v>1</v>
      </c>
      <c r="BD282" s="8"/>
      <c r="BF282" s="2">
        <v>1045</v>
      </c>
      <c r="BH282" s="2">
        <v>33531</v>
      </c>
      <c r="BP282" s="2"/>
    </row>
    <row r="283" spans="1:68" x14ac:dyDescent="0.2">
      <c r="A283">
        <v>1</v>
      </c>
      <c r="B283">
        <v>2022</v>
      </c>
      <c r="C283">
        <v>10</v>
      </c>
      <c r="D283" s="1">
        <v>8</v>
      </c>
      <c r="E283" t="s">
        <v>78</v>
      </c>
      <c r="F283" s="2">
        <v>1</v>
      </c>
      <c r="I283" s="2"/>
      <c r="J283" s="2"/>
      <c r="K283" s="24">
        <v>0</v>
      </c>
      <c r="L283" s="24">
        <v>7</v>
      </c>
      <c r="Q283" s="2">
        <v>53</v>
      </c>
      <c r="V283" s="2"/>
      <c r="W283" s="2">
        <v>1</v>
      </c>
      <c r="X283" s="2"/>
      <c r="Y283" s="2"/>
      <c r="Z283" s="2"/>
      <c r="AB283" s="2"/>
      <c r="AC283" s="2">
        <v>1</v>
      </c>
      <c r="AF283" s="2"/>
      <c r="AG283" s="2"/>
      <c r="AH283" s="2"/>
      <c r="AI283" s="2">
        <v>1</v>
      </c>
      <c r="AJ283" s="2">
        <v>1</v>
      </c>
      <c r="AK283" s="2">
        <v>1</v>
      </c>
      <c r="AL283" s="2">
        <v>1</v>
      </c>
      <c r="AM283" s="2">
        <v>1</v>
      </c>
      <c r="AN283" s="2"/>
      <c r="AO283" s="2"/>
      <c r="AP283" s="2"/>
      <c r="AQ283" s="2">
        <v>1</v>
      </c>
      <c r="AR283" s="2">
        <v>1</v>
      </c>
      <c r="AS283" s="2"/>
      <c r="AT283" s="7"/>
      <c r="AU283" s="7"/>
      <c r="AV283" s="7"/>
      <c r="AW283" s="8"/>
      <c r="AX283" s="8"/>
      <c r="AY283" s="8"/>
      <c r="AZ283" s="8"/>
      <c r="BA283" s="8">
        <v>1</v>
      </c>
      <c r="BB283" s="8"/>
      <c r="BD283" s="8"/>
      <c r="BF283" s="2">
        <v>1045</v>
      </c>
      <c r="BH283" s="2">
        <v>33546</v>
      </c>
      <c r="BP283" s="2">
        <v>398</v>
      </c>
    </row>
    <row r="284" spans="1:68" x14ac:dyDescent="0.2">
      <c r="A284">
        <v>1</v>
      </c>
      <c r="B284">
        <v>2022</v>
      </c>
      <c r="C284">
        <v>10</v>
      </c>
      <c r="D284" s="1">
        <v>9</v>
      </c>
      <c r="E284" s="2"/>
      <c r="F284" s="2">
        <v>1</v>
      </c>
      <c r="I284" s="2"/>
      <c r="J284" s="2"/>
      <c r="K284" s="24">
        <v>1</v>
      </c>
      <c r="L284" s="24">
        <v>7</v>
      </c>
      <c r="Q284" s="2">
        <v>54</v>
      </c>
      <c r="V284" s="2"/>
      <c r="W284" s="2"/>
      <c r="X284" s="2"/>
      <c r="Y284" s="2"/>
      <c r="Z284" s="2"/>
      <c r="AB284" s="2">
        <v>1</v>
      </c>
      <c r="AC284" s="2">
        <v>1</v>
      </c>
      <c r="AF284" s="2"/>
      <c r="AG284" s="2"/>
      <c r="AH284" s="2"/>
      <c r="AI284" s="2"/>
      <c r="AJ284" s="2"/>
      <c r="AK284" s="2"/>
      <c r="AL284" s="2"/>
      <c r="AM284" s="2"/>
      <c r="AN284" s="2">
        <v>1</v>
      </c>
      <c r="AO284" s="2"/>
      <c r="AP284" s="2"/>
      <c r="AQ284" s="2">
        <v>1</v>
      </c>
      <c r="AR284" s="2"/>
      <c r="AS284" s="2">
        <v>1</v>
      </c>
      <c r="AT284" s="7"/>
      <c r="AU284" s="7"/>
      <c r="AV284" s="7"/>
      <c r="AW284" s="8"/>
      <c r="AX284" s="8"/>
      <c r="AY284" s="8">
        <v>1</v>
      </c>
      <c r="AZ284" s="8"/>
      <c r="BA284" s="8"/>
      <c r="BB284" s="8"/>
      <c r="BD284" s="8"/>
      <c r="BF284" s="2">
        <v>1045</v>
      </c>
      <c r="BH284" s="2"/>
      <c r="BP284" s="2"/>
    </row>
    <row r="285" spans="1:68" x14ac:dyDescent="0.2">
      <c r="A285">
        <v>1</v>
      </c>
      <c r="B285">
        <v>2022</v>
      </c>
      <c r="C285">
        <v>10</v>
      </c>
      <c r="D285" s="1">
        <v>10</v>
      </c>
      <c r="E285" s="2"/>
      <c r="F285" s="2">
        <v>1</v>
      </c>
      <c r="I285" s="2"/>
      <c r="J285" s="2"/>
      <c r="K285" s="24">
        <v>0</v>
      </c>
      <c r="L285" s="24">
        <v>7</v>
      </c>
      <c r="Q285" s="2">
        <v>55</v>
      </c>
      <c r="V285" s="2"/>
      <c r="W285" s="2">
        <v>1</v>
      </c>
      <c r="X285" s="2"/>
      <c r="Y285" s="2"/>
      <c r="Z285" s="2"/>
      <c r="AB285" s="2">
        <v>1</v>
      </c>
      <c r="AC285" s="2">
        <v>1</v>
      </c>
      <c r="AF285" s="2"/>
      <c r="AG285" s="2"/>
      <c r="AH285" s="2"/>
      <c r="AI285" s="2"/>
      <c r="AJ285" s="2"/>
      <c r="AK285" s="2"/>
      <c r="AL285" s="2"/>
      <c r="AM285" s="2"/>
      <c r="AN285" s="2">
        <v>1</v>
      </c>
      <c r="AO285" s="2"/>
      <c r="AP285" s="2"/>
      <c r="AQ285" s="2">
        <v>1</v>
      </c>
      <c r="AR285" s="2"/>
      <c r="AS285" s="2">
        <v>1</v>
      </c>
      <c r="AT285" s="7">
        <v>1</v>
      </c>
      <c r="AU285" s="7"/>
      <c r="AV285" s="7"/>
      <c r="AW285" s="8"/>
      <c r="AX285" s="8"/>
      <c r="AY285" s="8"/>
      <c r="AZ285" s="8"/>
      <c r="BA285" s="8"/>
      <c r="BB285" s="8"/>
      <c r="BD285" s="8"/>
      <c r="BF285" s="2">
        <v>1045</v>
      </c>
      <c r="BH285" s="2"/>
      <c r="BP285" s="2"/>
    </row>
    <row r="286" spans="1:68" x14ac:dyDescent="0.2">
      <c r="A286">
        <v>1</v>
      </c>
      <c r="B286">
        <v>2022</v>
      </c>
      <c r="C286">
        <v>10</v>
      </c>
      <c r="D286" s="1">
        <v>11</v>
      </c>
      <c r="E286" s="2"/>
      <c r="F286" s="2">
        <v>1</v>
      </c>
      <c r="I286" s="2"/>
      <c r="J286" s="2"/>
      <c r="K286" s="24">
        <v>23</v>
      </c>
      <c r="L286" s="24">
        <v>7</v>
      </c>
      <c r="Q286" s="2">
        <v>55</v>
      </c>
      <c r="V286" s="2"/>
      <c r="W286" s="2">
        <v>1</v>
      </c>
      <c r="X286" s="2"/>
      <c r="Y286" s="2"/>
      <c r="Z286" s="2"/>
      <c r="AB286" s="2"/>
      <c r="AC286" s="2">
        <v>1</v>
      </c>
      <c r="AF286" s="2"/>
      <c r="AG286" s="2"/>
      <c r="AH286" s="2"/>
      <c r="AI286" s="2">
        <v>1</v>
      </c>
      <c r="AJ286" s="2"/>
      <c r="AK286" s="2"/>
      <c r="AL286" s="2">
        <v>1</v>
      </c>
      <c r="AM286" s="2"/>
      <c r="AN286" s="2"/>
      <c r="AO286" s="2">
        <v>1</v>
      </c>
      <c r="AP286" s="2"/>
      <c r="AQ286" s="2"/>
      <c r="AR286" s="2">
        <v>1</v>
      </c>
      <c r="AS286" s="2"/>
      <c r="AT286" s="7"/>
      <c r="AU286" s="7"/>
      <c r="AV286" s="7"/>
      <c r="AW286" s="8"/>
      <c r="AX286" s="8"/>
      <c r="AY286" s="8"/>
      <c r="AZ286" s="8">
        <v>1</v>
      </c>
      <c r="BA286" s="8"/>
      <c r="BB286" s="8"/>
      <c r="BD286" s="8"/>
      <c r="BF286" s="2">
        <v>1045</v>
      </c>
      <c r="BH286" s="15"/>
      <c r="BP286" s="15"/>
    </row>
    <row r="287" spans="1:68" x14ac:dyDescent="0.2">
      <c r="A287">
        <v>1</v>
      </c>
      <c r="B287">
        <v>2022</v>
      </c>
      <c r="C287">
        <v>10</v>
      </c>
      <c r="D287" s="1">
        <v>12</v>
      </c>
      <c r="E287" s="2"/>
      <c r="F287" s="2">
        <v>2</v>
      </c>
      <c r="I287" s="2"/>
      <c r="J287" s="2"/>
      <c r="K287" s="24">
        <v>23</v>
      </c>
      <c r="L287" s="24">
        <v>7</v>
      </c>
      <c r="Q287" s="2">
        <v>54</v>
      </c>
      <c r="V287" s="2">
        <v>1</v>
      </c>
      <c r="W287" s="2">
        <v>1</v>
      </c>
      <c r="X287" s="2"/>
      <c r="Y287" s="2"/>
      <c r="Z287" s="2">
        <v>1</v>
      </c>
      <c r="AB287" s="2"/>
      <c r="AC287" s="2">
        <v>1</v>
      </c>
      <c r="AF287" s="2"/>
      <c r="AG287" s="2"/>
      <c r="AH287" s="2"/>
      <c r="AI287" s="2">
        <v>1</v>
      </c>
      <c r="AJ287" s="2">
        <v>1</v>
      </c>
      <c r="AK287" s="2"/>
      <c r="AL287" s="2"/>
      <c r="AM287" s="2">
        <v>1</v>
      </c>
      <c r="AN287" s="2"/>
      <c r="AO287" s="2"/>
      <c r="AP287" s="2"/>
      <c r="AQ287" s="2"/>
      <c r="AR287" s="2">
        <v>1</v>
      </c>
      <c r="AS287" s="2"/>
      <c r="AT287" s="7"/>
      <c r="AU287" s="7"/>
      <c r="AV287" s="7"/>
      <c r="AW287" s="8"/>
      <c r="AX287" s="8"/>
      <c r="AY287" s="8"/>
      <c r="AZ287" s="8">
        <v>1</v>
      </c>
      <c r="BA287" s="8"/>
      <c r="BB287" s="8">
        <v>1</v>
      </c>
      <c r="BD287" s="8"/>
      <c r="BF287" s="2">
        <v>1045</v>
      </c>
      <c r="BH287" s="2"/>
      <c r="BP287" s="2"/>
    </row>
    <row r="288" spans="1:68" x14ac:dyDescent="0.2">
      <c r="A288">
        <v>1</v>
      </c>
      <c r="B288">
        <v>2022</v>
      </c>
      <c r="C288">
        <v>10</v>
      </c>
      <c r="D288" s="1">
        <v>13</v>
      </c>
      <c r="E288" s="2"/>
      <c r="F288" s="2">
        <v>2</v>
      </c>
      <c r="I288" s="2"/>
      <c r="J288" s="2"/>
      <c r="K288" s="24">
        <v>23</v>
      </c>
      <c r="L288" s="24">
        <v>7</v>
      </c>
      <c r="Q288" s="2">
        <v>54</v>
      </c>
      <c r="V288" s="2">
        <v>1</v>
      </c>
      <c r="W288" s="2">
        <v>1</v>
      </c>
      <c r="X288" s="2"/>
      <c r="Y288" s="2"/>
      <c r="Z288" s="2"/>
      <c r="AB288" s="2"/>
      <c r="AC288" s="2">
        <v>1</v>
      </c>
      <c r="AF288" s="2"/>
      <c r="AG288" s="2"/>
      <c r="AH288" s="2"/>
      <c r="AI288" s="2">
        <v>1</v>
      </c>
      <c r="AJ288" s="2"/>
      <c r="AK288" s="2"/>
      <c r="AL288" s="2"/>
      <c r="AM288" s="2"/>
      <c r="AN288" s="2"/>
      <c r="AO288" s="2"/>
      <c r="AP288" s="2"/>
      <c r="AQ288" s="2"/>
      <c r="AR288" s="2">
        <v>1</v>
      </c>
      <c r="AS288" s="2"/>
      <c r="AT288" s="7"/>
      <c r="AU288" s="7"/>
      <c r="AV288" s="7"/>
      <c r="AW288" s="8"/>
      <c r="AX288" s="8"/>
      <c r="AY288" s="8"/>
      <c r="AZ288" s="8">
        <v>1</v>
      </c>
      <c r="BA288" s="8">
        <v>1</v>
      </c>
      <c r="BB288" s="8"/>
      <c r="BD288" s="8"/>
      <c r="BF288" s="2">
        <v>1045</v>
      </c>
      <c r="BH288" s="2">
        <v>33642</v>
      </c>
      <c r="BP288" s="2">
        <v>400</v>
      </c>
    </row>
    <row r="289" spans="1:68" x14ac:dyDescent="0.2">
      <c r="A289">
        <v>1</v>
      </c>
      <c r="B289">
        <v>2022</v>
      </c>
      <c r="C289">
        <v>10</v>
      </c>
      <c r="D289" s="1">
        <v>14</v>
      </c>
      <c r="E289" s="2"/>
      <c r="F289" s="2">
        <v>2</v>
      </c>
      <c r="I289" s="2"/>
      <c r="J289" s="2"/>
      <c r="K289" s="24">
        <v>0</v>
      </c>
      <c r="L289" s="24">
        <v>7</v>
      </c>
      <c r="Q289" s="2">
        <v>54</v>
      </c>
      <c r="V289" s="2"/>
      <c r="W289" s="2"/>
      <c r="X289" s="2"/>
      <c r="Y289" s="2"/>
      <c r="Z289" s="2"/>
      <c r="AB289" s="2"/>
      <c r="AC289" s="2">
        <v>1</v>
      </c>
      <c r="AF289" s="2"/>
      <c r="AG289" s="2">
        <v>1</v>
      </c>
      <c r="AH289" s="2"/>
      <c r="AI289" s="2">
        <v>1</v>
      </c>
      <c r="AJ289" s="2">
        <v>1</v>
      </c>
      <c r="AK289" s="2"/>
      <c r="AL289" s="2"/>
      <c r="AM289" s="2"/>
      <c r="AN289" s="2"/>
      <c r="AO289" s="2"/>
      <c r="AP289" s="2"/>
      <c r="AQ289" s="2"/>
      <c r="AR289" s="2">
        <v>1</v>
      </c>
      <c r="AS289" s="2">
        <v>1</v>
      </c>
      <c r="AT289" s="7">
        <v>1</v>
      </c>
      <c r="AU289" s="7"/>
      <c r="AV289" s="7"/>
      <c r="AW289" s="8"/>
      <c r="AX289" s="8">
        <v>1</v>
      </c>
      <c r="AY289" s="8"/>
      <c r="AZ289" s="8">
        <v>1</v>
      </c>
      <c r="BA289" s="8">
        <v>1</v>
      </c>
      <c r="BB289" s="8"/>
      <c r="BD289" s="8">
        <v>1</v>
      </c>
      <c r="BF289" s="15">
        <v>1042</v>
      </c>
      <c r="BH289" s="15"/>
      <c r="BP289" s="15"/>
    </row>
    <row r="290" spans="1:68" x14ac:dyDescent="0.2">
      <c r="A290">
        <v>1</v>
      </c>
      <c r="B290">
        <v>2022</v>
      </c>
      <c r="C290">
        <v>10</v>
      </c>
      <c r="D290" s="1">
        <v>15</v>
      </c>
      <c r="E290" s="2"/>
      <c r="F290" s="2">
        <v>2</v>
      </c>
      <c r="I290" s="2"/>
      <c r="J290" s="2"/>
      <c r="K290" s="24">
        <v>0</v>
      </c>
      <c r="L290" s="24">
        <v>7</v>
      </c>
      <c r="Q290" s="2">
        <v>54</v>
      </c>
      <c r="V290" s="2"/>
      <c r="W290" s="2"/>
      <c r="X290" s="2"/>
      <c r="Y290" s="2"/>
      <c r="Z290" s="2"/>
      <c r="AB290" s="2"/>
      <c r="AC290" s="2">
        <v>1</v>
      </c>
      <c r="AF290" s="2"/>
      <c r="AG290" s="2">
        <v>1</v>
      </c>
      <c r="AH290" s="2"/>
      <c r="AI290" s="2">
        <v>1</v>
      </c>
      <c r="AJ290" s="2">
        <v>1</v>
      </c>
      <c r="AK290" s="2"/>
      <c r="AL290" s="2"/>
      <c r="AM290" s="2"/>
      <c r="AN290" s="2"/>
      <c r="AO290" s="2"/>
      <c r="AP290" s="2">
        <v>1</v>
      </c>
      <c r="AQ290" s="2">
        <v>1</v>
      </c>
      <c r="AR290" s="2">
        <v>1</v>
      </c>
      <c r="AS290" s="2"/>
      <c r="AT290" s="7"/>
      <c r="AU290" s="7"/>
      <c r="AV290" s="7"/>
      <c r="AW290" s="8"/>
      <c r="AX290" s="8"/>
      <c r="AY290" s="8"/>
      <c r="AZ290" s="8"/>
      <c r="BA290" s="8">
        <v>1</v>
      </c>
      <c r="BB290" s="8"/>
      <c r="BD290" s="8">
        <v>1</v>
      </c>
      <c r="BF290" s="2">
        <v>1042</v>
      </c>
      <c r="BH290" s="2">
        <v>34087</v>
      </c>
      <c r="BP290" s="2">
        <v>411</v>
      </c>
    </row>
    <row r="291" spans="1:68" x14ac:dyDescent="0.2">
      <c r="A291">
        <v>1</v>
      </c>
      <c r="B291">
        <v>2022</v>
      </c>
      <c r="C291">
        <v>10</v>
      </c>
      <c r="D291" s="1">
        <v>16</v>
      </c>
      <c r="E291" s="2"/>
      <c r="F291" s="2">
        <v>5</v>
      </c>
      <c r="I291" s="2"/>
      <c r="J291" s="2"/>
      <c r="K291" s="24">
        <v>0</v>
      </c>
      <c r="L291" s="24">
        <v>7</v>
      </c>
      <c r="Q291" s="2">
        <v>54</v>
      </c>
      <c r="V291" s="2"/>
      <c r="W291" s="2"/>
      <c r="X291" s="2"/>
      <c r="Y291" s="2"/>
      <c r="Z291" s="2"/>
      <c r="AB291" s="2"/>
      <c r="AC291" s="2">
        <v>1</v>
      </c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>
        <v>1</v>
      </c>
      <c r="AS291" s="2"/>
      <c r="AT291" s="7"/>
      <c r="AU291" s="7"/>
      <c r="AV291" s="7"/>
      <c r="AW291" s="8"/>
      <c r="AX291" s="8"/>
      <c r="AY291" s="8"/>
      <c r="AZ291" s="8"/>
      <c r="BA291" s="8"/>
      <c r="BB291" s="8"/>
      <c r="BD291" s="8"/>
      <c r="BF291" s="2">
        <v>1042</v>
      </c>
      <c r="BH291" s="2"/>
      <c r="BP291" s="2"/>
    </row>
    <row r="292" spans="1:68" x14ac:dyDescent="0.2">
      <c r="A292">
        <v>1</v>
      </c>
      <c r="B292">
        <v>2022</v>
      </c>
      <c r="C292">
        <v>10</v>
      </c>
      <c r="D292" s="1">
        <v>17</v>
      </c>
      <c r="E292" s="2"/>
      <c r="F292" s="2">
        <v>2</v>
      </c>
      <c r="I292" s="2"/>
      <c r="J292" s="2"/>
      <c r="K292" s="24">
        <v>23</v>
      </c>
      <c r="L292" s="24">
        <v>7</v>
      </c>
      <c r="Q292" s="2">
        <v>54</v>
      </c>
      <c r="V292" s="2"/>
      <c r="W292" s="2"/>
      <c r="X292" s="2"/>
      <c r="Y292" s="2"/>
      <c r="Z292" s="2"/>
      <c r="AB292" s="2"/>
      <c r="AC292" s="2">
        <v>1</v>
      </c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>
        <v>1</v>
      </c>
      <c r="AS292" s="2"/>
      <c r="AT292" s="7"/>
      <c r="AU292" s="7"/>
      <c r="AV292" s="7"/>
      <c r="AW292" s="8"/>
      <c r="AX292" s="8"/>
      <c r="AY292" s="8"/>
      <c r="AZ292" s="8"/>
      <c r="BA292" s="8"/>
      <c r="BB292" s="8"/>
      <c r="BD292" s="8"/>
      <c r="BF292" s="2">
        <v>1042</v>
      </c>
      <c r="BH292" s="15">
        <v>34192</v>
      </c>
      <c r="BP292" s="15">
        <v>414</v>
      </c>
    </row>
    <row r="293" spans="1:68" x14ac:dyDescent="0.2">
      <c r="A293">
        <v>1</v>
      </c>
      <c r="B293">
        <v>2022</v>
      </c>
      <c r="C293">
        <v>10</v>
      </c>
      <c r="D293" s="1">
        <v>18</v>
      </c>
      <c r="E293" s="2"/>
      <c r="F293" s="2"/>
      <c r="I293" s="2" t="s">
        <v>57</v>
      </c>
      <c r="J293" s="2"/>
      <c r="K293" s="24">
        <v>0</v>
      </c>
      <c r="L293" s="24">
        <v>7</v>
      </c>
      <c r="Q293" s="2">
        <v>54</v>
      </c>
      <c r="V293" s="2"/>
      <c r="W293" s="2"/>
      <c r="X293" s="2"/>
      <c r="Y293" s="2"/>
      <c r="Z293" s="2"/>
      <c r="AB293" s="2"/>
      <c r="AC293" s="2">
        <v>1</v>
      </c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>
        <v>1</v>
      </c>
      <c r="AS293" s="2"/>
      <c r="AT293" s="7"/>
      <c r="AU293" s="7"/>
      <c r="AV293" s="7"/>
      <c r="AW293" s="8"/>
      <c r="AX293" s="8"/>
      <c r="AY293" s="8"/>
      <c r="AZ293" s="8"/>
      <c r="BA293" s="8"/>
      <c r="BB293" s="8"/>
      <c r="BD293" s="8"/>
      <c r="BF293" s="2">
        <v>1042</v>
      </c>
      <c r="BH293" s="2"/>
      <c r="BP293" s="2"/>
    </row>
    <row r="294" spans="1:68" x14ac:dyDescent="0.2">
      <c r="A294">
        <v>1</v>
      </c>
      <c r="B294">
        <v>2022</v>
      </c>
      <c r="C294">
        <v>10</v>
      </c>
      <c r="D294" s="1">
        <v>19</v>
      </c>
      <c r="E294" s="2"/>
      <c r="F294" s="2"/>
      <c r="I294" s="2" t="s">
        <v>57</v>
      </c>
      <c r="J294" s="2"/>
      <c r="K294" s="24">
        <v>0</v>
      </c>
      <c r="L294" s="24">
        <v>7</v>
      </c>
      <c r="Q294" s="2">
        <v>54</v>
      </c>
      <c r="V294" s="2"/>
      <c r="W294" s="2"/>
      <c r="X294" s="2"/>
      <c r="Y294" s="2"/>
      <c r="Z294" s="2"/>
      <c r="AB294" s="2"/>
      <c r="AC294" s="2">
        <v>1</v>
      </c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>
        <v>1</v>
      </c>
      <c r="AS294" s="2"/>
      <c r="AT294" s="7"/>
      <c r="AU294" s="7"/>
      <c r="AV294" s="7"/>
      <c r="AW294" s="8"/>
      <c r="AX294" s="8"/>
      <c r="AY294" s="8"/>
      <c r="AZ294" s="8"/>
      <c r="BA294" s="8"/>
      <c r="BB294" s="8"/>
      <c r="BD294" s="8"/>
      <c r="BF294" s="2">
        <v>1042</v>
      </c>
      <c r="BH294" s="2"/>
      <c r="BP294" s="2"/>
    </row>
    <row r="295" spans="1:68" x14ac:dyDescent="0.2">
      <c r="A295">
        <v>1</v>
      </c>
      <c r="B295">
        <v>2022</v>
      </c>
      <c r="C295">
        <v>10</v>
      </c>
      <c r="D295" s="1">
        <v>20</v>
      </c>
      <c r="E295" s="2"/>
      <c r="F295" s="2"/>
      <c r="I295" s="2" t="s">
        <v>57</v>
      </c>
      <c r="J295" s="2"/>
      <c r="K295" s="24">
        <v>23</v>
      </c>
      <c r="L295" s="24">
        <v>7</v>
      </c>
      <c r="Q295" s="2">
        <v>54</v>
      </c>
      <c r="V295" s="2"/>
      <c r="W295" s="2"/>
      <c r="X295" s="2"/>
      <c r="Y295" s="2"/>
      <c r="Z295" s="2"/>
      <c r="AB295" s="2"/>
      <c r="AC295" s="2">
        <v>1</v>
      </c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>
        <v>1</v>
      </c>
      <c r="AS295" s="2"/>
      <c r="AT295" s="7"/>
      <c r="AU295" s="7"/>
      <c r="AV295" s="7"/>
      <c r="AW295" s="8"/>
      <c r="AX295" s="8"/>
      <c r="AY295" s="8"/>
      <c r="AZ295" s="8"/>
      <c r="BA295" s="8"/>
      <c r="BB295" s="8"/>
      <c r="BD295" s="8"/>
      <c r="BF295" s="2">
        <v>1042</v>
      </c>
      <c r="BH295" s="2"/>
      <c r="BP295" s="2"/>
    </row>
    <row r="296" spans="1:68" x14ac:dyDescent="0.2">
      <c r="A296">
        <v>1</v>
      </c>
      <c r="B296">
        <v>2022</v>
      </c>
      <c r="C296">
        <v>10</v>
      </c>
      <c r="D296" s="1">
        <v>21</v>
      </c>
      <c r="E296" s="2"/>
      <c r="F296" s="2"/>
      <c r="I296" s="2" t="s">
        <v>57</v>
      </c>
      <c r="J296" s="2" t="s">
        <v>58</v>
      </c>
      <c r="K296" s="24">
        <v>2</v>
      </c>
      <c r="L296" s="24">
        <v>7</v>
      </c>
      <c r="Q296" s="2">
        <v>54</v>
      </c>
      <c r="V296" s="2"/>
      <c r="W296" s="2"/>
      <c r="X296" s="2"/>
      <c r="Y296" s="2"/>
      <c r="Z296" s="2"/>
      <c r="AB296" s="2"/>
      <c r="AC296" s="2">
        <v>1</v>
      </c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>
        <v>1</v>
      </c>
      <c r="AS296" s="2"/>
      <c r="AT296" s="7"/>
      <c r="AU296" s="7"/>
      <c r="AV296" s="7"/>
      <c r="AW296" s="8"/>
      <c r="AX296" s="8"/>
      <c r="AY296" s="8"/>
      <c r="AZ296" s="8"/>
      <c r="BA296" s="8"/>
      <c r="BB296" s="8"/>
      <c r="BD296" s="8"/>
      <c r="BF296" s="2">
        <v>1042</v>
      </c>
      <c r="BH296" s="2"/>
      <c r="BP296" s="2"/>
    </row>
    <row r="297" spans="1:68" x14ac:dyDescent="0.2">
      <c r="A297">
        <v>1</v>
      </c>
      <c r="B297">
        <v>2022</v>
      </c>
      <c r="C297">
        <v>10</v>
      </c>
      <c r="D297" s="1">
        <v>22</v>
      </c>
      <c r="E297" s="2"/>
      <c r="F297" s="2"/>
      <c r="I297" s="2" t="s">
        <v>57</v>
      </c>
      <c r="J297" s="15" t="s">
        <v>58</v>
      </c>
      <c r="K297" s="24">
        <v>0</v>
      </c>
      <c r="L297" s="24">
        <v>7</v>
      </c>
      <c r="Q297" s="2">
        <v>54</v>
      </c>
      <c r="V297" s="2"/>
      <c r="W297" s="2"/>
      <c r="X297" s="2"/>
      <c r="Y297" s="2"/>
      <c r="Z297" s="2"/>
      <c r="AB297" s="2"/>
      <c r="AC297" s="2">
        <v>1</v>
      </c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>
        <v>1</v>
      </c>
      <c r="AS297" s="2"/>
      <c r="AT297" s="7"/>
      <c r="AU297" s="7"/>
      <c r="AV297" s="7"/>
      <c r="AW297" s="8"/>
      <c r="AX297" s="8"/>
      <c r="AY297" s="8"/>
      <c r="AZ297" s="8"/>
      <c r="BA297" s="8"/>
      <c r="BB297" s="8"/>
      <c r="BD297" s="8"/>
      <c r="BF297" s="2">
        <v>1043</v>
      </c>
      <c r="BH297" s="2"/>
      <c r="BP297" s="2"/>
    </row>
    <row r="298" spans="1:68" x14ac:dyDescent="0.2">
      <c r="A298">
        <v>1</v>
      </c>
      <c r="B298">
        <v>2022</v>
      </c>
      <c r="C298">
        <v>10</v>
      </c>
      <c r="D298" s="1">
        <v>23</v>
      </c>
      <c r="E298" s="2"/>
      <c r="F298" s="15"/>
      <c r="I298" s="2" t="s">
        <v>57</v>
      </c>
      <c r="J298" s="2" t="s">
        <v>58</v>
      </c>
      <c r="K298" s="24">
        <v>0</v>
      </c>
      <c r="L298" s="24">
        <v>7</v>
      </c>
      <c r="Q298" s="2">
        <v>55</v>
      </c>
      <c r="V298" s="2"/>
      <c r="W298" s="2"/>
      <c r="X298" s="2"/>
      <c r="Y298" s="2"/>
      <c r="Z298" s="2"/>
      <c r="AB298" s="2"/>
      <c r="AC298" s="2">
        <v>1</v>
      </c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>
        <v>1</v>
      </c>
      <c r="AS298" s="2"/>
      <c r="AT298" s="7"/>
      <c r="AU298" s="7"/>
      <c r="AV298" s="7"/>
      <c r="AW298" s="8"/>
      <c r="AX298" s="8"/>
      <c r="AY298" s="8"/>
      <c r="AZ298" s="8"/>
      <c r="BA298" s="8"/>
      <c r="BB298" s="8"/>
      <c r="BD298" s="8"/>
      <c r="BF298" s="2">
        <v>1043</v>
      </c>
      <c r="BH298" s="2">
        <v>34807</v>
      </c>
      <c r="BP298" s="2">
        <v>428</v>
      </c>
    </row>
    <row r="299" spans="1:68" x14ac:dyDescent="0.2">
      <c r="A299">
        <v>1</v>
      </c>
      <c r="B299">
        <v>2022</v>
      </c>
      <c r="C299">
        <v>10</v>
      </c>
      <c r="D299" s="1">
        <v>24</v>
      </c>
      <c r="E299" s="2"/>
      <c r="F299" s="2"/>
      <c r="I299" s="2" t="s">
        <v>57</v>
      </c>
      <c r="J299" s="2"/>
      <c r="K299" s="24">
        <v>23</v>
      </c>
      <c r="L299" s="24">
        <v>7</v>
      </c>
      <c r="Q299" s="2">
        <v>55</v>
      </c>
      <c r="V299" s="2"/>
      <c r="W299" s="2"/>
      <c r="X299" s="2"/>
      <c r="Y299" s="2"/>
      <c r="Z299" s="2"/>
      <c r="AB299" s="2"/>
      <c r="AC299" s="2">
        <v>1</v>
      </c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>
        <v>1</v>
      </c>
      <c r="AS299" s="2"/>
      <c r="AT299" s="7"/>
      <c r="AU299" s="7"/>
      <c r="AV299" s="7"/>
      <c r="AW299" s="8"/>
      <c r="AX299" s="8"/>
      <c r="AY299" s="8"/>
      <c r="AZ299" s="8"/>
      <c r="BA299" s="8">
        <v>1</v>
      </c>
      <c r="BB299" s="8"/>
      <c r="BD299" s="8"/>
      <c r="BF299" s="2">
        <v>1043</v>
      </c>
      <c r="BH299" s="2"/>
      <c r="BP299" s="2"/>
    </row>
    <row r="300" spans="1:68" x14ac:dyDescent="0.2">
      <c r="A300">
        <v>1</v>
      </c>
      <c r="B300">
        <v>2022</v>
      </c>
      <c r="C300">
        <v>10</v>
      </c>
      <c r="D300" s="1">
        <v>25</v>
      </c>
      <c r="E300" s="2"/>
      <c r="F300" s="2"/>
      <c r="I300" s="2" t="s">
        <v>57</v>
      </c>
      <c r="J300" s="2"/>
      <c r="K300" s="24">
        <v>1</v>
      </c>
      <c r="L300" s="24">
        <v>7</v>
      </c>
      <c r="Q300" s="2">
        <v>55</v>
      </c>
      <c r="V300" s="2"/>
      <c r="W300" s="2"/>
      <c r="X300" s="2"/>
      <c r="Y300" s="2"/>
      <c r="Z300" s="2"/>
      <c r="AB300" s="2"/>
      <c r="AC300" s="2">
        <v>1</v>
      </c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>
        <v>1</v>
      </c>
      <c r="AQ300" s="2"/>
      <c r="AR300" s="2">
        <v>1</v>
      </c>
      <c r="AS300" s="2"/>
      <c r="AT300" s="7"/>
      <c r="AU300" s="7"/>
      <c r="AV300" s="7"/>
      <c r="AW300" s="8"/>
      <c r="AX300" s="8"/>
      <c r="AY300" s="8"/>
      <c r="AZ300" s="8"/>
      <c r="BA300" s="8">
        <v>1</v>
      </c>
      <c r="BB300" s="8"/>
      <c r="BD300" s="8"/>
      <c r="BF300" s="2">
        <v>1043</v>
      </c>
      <c r="BH300" s="2"/>
      <c r="BP300" s="2"/>
    </row>
    <row r="301" spans="1:68" x14ac:dyDescent="0.2">
      <c r="A301">
        <v>1</v>
      </c>
      <c r="B301">
        <v>2022</v>
      </c>
      <c r="C301">
        <v>10</v>
      </c>
      <c r="D301" s="1">
        <v>26</v>
      </c>
      <c r="E301" s="2"/>
      <c r="F301" s="2"/>
      <c r="I301" s="2" t="s">
        <v>57</v>
      </c>
      <c r="J301" s="2"/>
      <c r="K301" s="24">
        <v>1</v>
      </c>
      <c r="L301" s="24">
        <v>7</v>
      </c>
      <c r="Q301" s="2">
        <v>55</v>
      </c>
      <c r="V301" s="2"/>
      <c r="W301" s="2"/>
      <c r="X301" s="2"/>
      <c r="Y301" s="2"/>
      <c r="Z301" s="2"/>
      <c r="AB301" s="2"/>
      <c r="AC301" s="2">
        <v>1</v>
      </c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>
        <v>1</v>
      </c>
      <c r="AS301" s="2"/>
      <c r="AT301" s="7"/>
      <c r="AU301" s="7"/>
      <c r="AV301" s="7"/>
      <c r="AW301" s="8"/>
      <c r="AX301" s="8"/>
      <c r="AY301" s="8"/>
      <c r="AZ301" s="8"/>
      <c r="BA301" s="8">
        <v>1</v>
      </c>
      <c r="BB301" s="8"/>
      <c r="BD301" s="8"/>
      <c r="BF301" s="2">
        <v>1043</v>
      </c>
      <c r="BH301" s="2"/>
      <c r="BP301" s="2"/>
    </row>
    <row r="302" spans="1:68" x14ac:dyDescent="0.2">
      <c r="A302">
        <v>1</v>
      </c>
      <c r="B302">
        <v>2022</v>
      </c>
      <c r="C302">
        <v>10</v>
      </c>
      <c r="D302" s="1">
        <v>27</v>
      </c>
      <c r="E302" s="2"/>
      <c r="F302" s="2"/>
      <c r="I302" s="2" t="s">
        <v>57</v>
      </c>
      <c r="J302" s="2"/>
      <c r="K302" s="24">
        <v>23</v>
      </c>
      <c r="L302" s="24">
        <v>7</v>
      </c>
      <c r="Q302" s="2">
        <v>55</v>
      </c>
      <c r="V302" s="2">
        <v>1</v>
      </c>
      <c r="W302" s="2"/>
      <c r="X302" s="2"/>
      <c r="Y302" s="2"/>
      <c r="Z302" s="2"/>
      <c r="AB302" s="2"/>
      <c r="AC302" s="2">
        <v>1</v>
      </c>
      <c r="AF302" s="2"/>
      <c r="AG302" s="2"/>
      <c r="AH302" s="2"/>
      <c r="AI302" s="2"/>
      <c r="AJ302" s="2">
        <v>1</v>
      </c>
      <c r="AK302" s="2"/>
      <c r="AL302" s="2"/>
      <c r="AM302" s="2">
        <v>1</v>
      </c>
      <c r="AN302" s="2"/>
      <c r="AO302" s="2"/>
      <c r="AP302" s="2">
        <v>1</v>
      </c>
      <c r="AQ302" s="2"/>
      <c r="AR302" s="2">
        <v>1</v>
      </c>
      <c r="AS302" s="2"/>
      <c r="AT302" s="7"/>
      <c r="AU302" s="7"/>
      <c r="AV302" s="7"/>
      <c r="AW302" s="8"/>
      <c r="AX302" s="8"/>
      <c r="AY302" s="8"/>
      <c r="AZ302" s="8"/>
      <c r="BA302" s="8">
        <v>1</v>
      </c>
      <c r="BB302" s="8"/>
      <c r="BD302" s="8"/>
      <c r="BF302" s="2">
        <v>1043</v>
      </c>
      <c r="BH302" s="2"/>
      <c r="BP302" s="2"/>
    </row>
    <row r="303" spans="1:68" x14ac:dyDescent="0.2">
      <c r="A303">
        <v>1</v>
      </c>
      <c r="B303">
        <v>2022</v>
      </c>
      <c r="C303">
        <v>10</v>
      </c>
      <c r="D303" s="1">
        <v>28</v>
      </c>
      <c r="E303" s="2"/>
      <c r="F303" s="2"/>
      <c r="I303" s="2" t="s">
        <v>57</v>
      </c>
      <c r="J303" s="2"/>
      <c r="K303" s="24">
        <v>0</v>
      </c>
      <c r="L303" s="24">
        <v>7</v>
      </c>
      <c r="Q303" s="2">
        <v>55</v>
      </c>
      <c r="V303" s="2"/>
      <c r="W303" s="2"/>
      <c r="X303" s="2"/>
      <c r="Y303" s="2"/>
      <c r="Z303" s="2"/>
      <c r="AB303" s="2"/>
      <c r="AC303" s="2">
        <v>1</v>
      </c>
      <c r="AF303" s="2"/>
      <c r="AG303" s="2"/>
      <c r="AH303" s="2"/>
      <c r="AI303" s="2">
        <v>1</v>
      </c>
      <c r="AJ303" s="2"/>
      <c r="AK303" s="2">
        <v>1</v>
      </c>
      <c r="AL303" s="2">
        <v>1</v>
      </c>
      <c r="AN303" s="2"/>
      <c r="AO303" s="2"/>
      <c r="AP303" s="2"/>
      <c r="AQ303" s="2"/>
      <c r="AR303" s="2">
        <v>1</v>
      </c>
      <c r="AS303" s="2"/>
      <c r="AT303" s="7"/>
      <c r="AU303" s="7"/>
      <c r="AV303" s="7"/>
      <c r="AW303" s="8"/>
      <c r="AX303" s="8"/>
      <c r="AY303" s="8"/>
      <c r="AZ303" s="8"/>
      <c r="BA303" s="8">
        <v>1</v>
      </c>
      <c r="BB303" s="8"/>
      <c r="BD303" s="8"/>
      <c r="BF303" s="2">
        <v>1043</v>
      </c>
      <c r="BH303" s="2"/>
      <c r="BP303" s="2"/>
    </row>
    <row r="304" spans="1:68" x14ac:dyDescent="0.2">
      <c r="A304">
        <v>1</v>
      </c>
      <c r="B304">
        <v>2022</v>
      </c>
      <c r="C304">
        <v>10</v>
      </c>
      <c r="D304" s="1">
        <v>29</v>
      </c>
      <c r="E304" t="s">
        <v>78</v>
      </c>
      <c r="F304" s="2">
        <v>2</v>
      </c>
      <c r="I304" s="2" t="s">
        <v>61</v>
      </c>
      <c r="J304" s="2"/>
      <c r="K304" s="24">
        <v>22</v>
      </c>
      <c r="L304" s="24">
        <v>4</v>
      </c>
      <c r="Q304" s="2">
        <v>55</v>
      </c>
      <c r="V304" s="2"/>
      <c r="W304" s="2"/>
      <c r="X304" s="2"/>
      <c r="Y304" s="2"/>
      <c r="Z304" s="2"/>
      <c r="AB304" s="2"/>
      <c r="AC304" s="2">
        <v>1</v>
      </c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>
        <v>1</v>
      </c>
      <c r="AT304" s="7">
        <v>1</v>
      </c>
      <c r="AU304" s="7"/>
      <c r="AV304" s="7"/>
      <c r="AW304" s="8">
        <v>1</v>
      </c>
      <c r="AX304" s="8"/>
      <c r="AY304" s="8">
        <v>1</v>
      </c>
      <c r="AZ304" s="8"/>
      <c r="BA304" s="8"/>
      <c r="BB304" s="8"/>
      <c r="BD304" s="8"/>
      <c r="BF304" s="2">
        <v>1043</v>
      </c>
      <c r="BH304" s="2"/>
      <c r="BP304" s="2"/>
    </row>
    <row r="305" spans="1:68" x14ac:dyDescent="0.2">
      <c r="A305">
        <v>1</v>
      </c>
      <c r="B305">
        <v>2022</v>
      </c>
      <c r="C305">
        <v>10</v>
      </c>
      <c r="D305" s="1">
        <v>30</v>
      </c>
      <c r="E305" t="s">
        <v>82</v>
      </c>
      <c r="F305" s="2">
        <v>2</v>
      </c>
      <c r="I305" s="2" t="s">
        <v>56</v>
      </c>
      <c r="J305" s="2"/>
      <c r="K305" s="24">
        <v>23</v>
      </c>
      <c r="L305" s="24">
        <v>6</v>
      </c>
      <c r="Q305" s="2">
        <v>55</v>
      </c>
      <c r="V305" s="2"/>
      <c r="W305" s="2"/>
      <c r="X305" s="2"/>
      <c r="Y305" s="2"/>
      <c r="Z305" s="2"/>
      <c r="AB305" s="2"/>
      <c r="AC305" s="2">
        <v>1</v>
      </c>
      <c r="AF305" s="2"/>
      <c r="AG305" s="2"/>
      <c r="AH305" s="2"/>
      <c r="AI305" s="2"/>
      <c r="AJ305" s="2"/>
      <c r="AK305" s="2"/>
      <c r="AL305" s="2"/>
      <c r="AM305" s="2"/>
      <c r="AN305" s="2"/>
      <c r="AO305" s="2">
        <v>1</v>
      </c>
      <c r="AP305" s="2"/>
      <c r="AQ305" s="2"/>
      <c r="AR305" s="2"/>
      <c r="AS305" s="2">
        <v>1</v>
      </c>
      <c r="AT305" s="7">
        <v>1</v>
      </c>
      <c r="AU305" s="7">
        <v>1</v>
      </c>
      <c r="AV305" s="7"/>
      <c r="AW305" s="8"/>
      <c r="AX305" s="8">
        <v>1</v>
      </c>
      <c r="AY305" s="8">
        <v>1</v>
      </c>
      <c r="AZ305" s="8">
        <v>1</v>
      </c>
      <c r="BA305" s="8">
        <v>1</v>
      </c>
      <c r="BB305" s="8">
        <v>1</v>
      </c>
      <c r="BD305" s="8"/>
      <c r="BF305" s="2">
        <v>1043</v>
      </c>
      <c r="BH305" s="2"/>
      <c r="BP305" s="2"/>
    </row>
    <row r="306" spans="1:68" x14ac:dyDescent="0.2">
      <c r="A306">
        <v>1</v>
      </c>
      <c r="B306">
        <v>2022</v>
      </c>
      <c r="C306">
        <v>10</v>
      </c>
      <c r="D306" s="1">
        <v>31</v>
      </c>
      <c r="E306" s="2"/>
      <c r="F306" s="2"/>
      <c r="I306" s="2"/>
      <c r="J306" s="2"/>
      <c r="K306" s="24">
        <v>0</v>
      </c>
      <c r="L306" s="24">
        <v>7</v>
      </c>
      <c r="Q306" s="2">
        <v>55</v>
      </c>
      <c r="V306" s="2">
        <v>1</v>
      </c>
      <c r="W306" s="2"/>
      <c r="X306" s="2"/>
      <c r="Y306" s="2"/>
      <c r="Z306" s="2"/>
      <c r="AB306" s="2"/>
      <c r="AC306" s="2">
        <v>1</v>
      </c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7"/>
      <c r="AU306" s="7"/>
      <c r="AV306" s="7"/>
      <c r="AW306" s="8"/>
      <c r="AX306" s="8"/>
      <c r="AY306" s="8"/>
      <c r="AZ306" s="8"/>
      <c r="BA306" s="8"/>
      <c r="BB306" s="8"/>
      <c r="BD306" s="8"/>
      <c r="BF306" s="2">
        <v>1043</v>
      </c>
      <c r="BH306" s="2"/>
      <c r="BP306" s="2"/>
    </row>
    <row r="307" spans="1:68" x14ac:dyDescent="0.2">
      <c r="A307">
        <v>1</v>
      </c>
      <c r="B307">
        <v>2022</v>
      </c>
      <c r="C307">
        <v>11</v>
      </c>
      <c r="D307" s="1">
        <v>1</v>
      </c>
      <c r="E307" s="2"/>
      <c r="F307" s="2">
        <v>2</v>
      </c>
      <c r="G307" s="2">
        <v>4</v>
      </c>
      <c r="I307" s="2" t="s">
        <v>55</v>
      </c>
      <c r="J307" s="2" t="s">
        <v>58</v>
      </c>
      <c r="K307" s="24">
        <v>0</v>
      </c>
      <c r="L307" s="24">
        <v>7</v>
      </c>
      <c r="Q307" s="2">
        <v>55</v>
      </c>
      <c r="V307" s="2"/>
      <c r="W307" s="2"/>
      <c r="X307" s="2"/>
      <c r="Y307" s="2"/>
      <c r="Z307" s="2"/>
      <c r="AB307" s="2"/>
      <c r="AC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>
        <v>1</v>
      </c>
      <c r="AS307" s="2">
        <v>1</v>
      </c>
      <c r="AT307" s="7">
        <v>1</v>
      </c>
      <c r="AU307" s="7">
        <v>1</v>
      </c>
      <c r="AV307" s="7"/>
      <c r="AW307" s="8">
        <v>1</v>
      </c>
      <c r="AX307" s="8"/>
      <c r="AY307" s="8">
        <v>1</v>
      </c>
      <c r="AZ307" s="8"/>
      <c r="BA307" s="8">
        <v>1</v>
      </c>
      <c r="BB307" s="8"/>
      <c r="BC307" s="2"/>
      <c r="BD307" s="8"/>
      <c r="BF307" s="2"/>
      <c r="BH307" s="2"/>
      <c r="BL307" s="2"/>
      <c r="BP307" s="2"/>
    </row>
    <row r="308" spans="1:68" x14ac:dyDescent="0.2">
      <c r="A308">
        <v>1</v>
      </c>
      <c r="B308">
        <v>2022</v>
      </c>
      <c r="C308">
        <v>11</v>
      </c>
      <c r="D308" s="1">
        <v>2</v>
      </c>
      <c r="E308" s="2"/>
      <c r="F308" s="2">
        <v>2</v>
      </c>
      <c r="G308" s="2">
        <v>4</v>
      </c>
      <c r="I308" s="2" t="s">
        <v>57</v>
      </c>
      <c r="J308" s="2" t="s">
        <v>58</v>
      </c>
      <c r="K308" s="24">
        <v>23</v>
      </c>
      <c r="L308" s="24">
        <v>7</v>
      </c>
      <c r="Q308" s="2">
        <v>55</v>
      </c>
      <c r="V308" s="2"/>
      <c r="W308" s="2"/>
      <c r="X308" s="2"/>
      <c r="Y308" s="2"/>
      <c r="Z308" s="2"/>
      <c r="AB308" s="2"/>
      <c r="AC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>
        <v>1</v>
      </c>
      <c r="AS308" s="2"/>
      <c r="AT308" s="7"/>
      <c r="AU308" s="7"/>
      <c r="AV308" s="7"/>
      <c r="AW308" s="8"/>
      <c r="AX308" s="8"/>
      <c r="AY308" s="8"/>
      <c r="AZ308" s="8"/>
      <c r="BA308" s="8">
        <v>1</v>
      </c>
      <c r="BB308" s="8"/>
      <c r="BC308" s="2"/>
      <c r="BD308" s="8"/>
      <c r="BF308" s="2"/>
      <c r="BH308" s="2"/>
      <c r="BL308" s="2"/>
      <c r="BP308" s="2"/>
    </row>
    <row r="309" spans="1:68" x14ac:dyDescent="0.2">
      <c r="A309">
        <v>1</v>
      </c>
      <c r="B309">
        <v>2022</v>
      </c>
      <c r="C309">
        <v>11</v>
      </c>
      <c r="D309" s="1">
        <v>3</v>
      </c>
      <c r="E309" s="2"/>
      <c r="F309" s="2">
        <v>2</v>
      </c>
      <c r="G309" s="2">
        <v>4</v>
      </c>
      <c r="I309" s="2" t="s">
        <v>57</v>
      </c>
      <c r="J309" s="2"/>
      <c r="K309" s="24">
        <v>23</v>
      </c>
      <c r="L309" s="24">
        <v>7</v>
      </c>
      <c r="Q309" s="2">
        <v>54</v>
      </c>
      <c r="V309" s="2"/>
      <c r="W309" s="2"/>
      <c r="X309" s="2"/>
      <c r="Y309" s="2"/>
      <c r="Z309" s="2"/>
      <c r="AB309" s="2"/>
      <c r="AC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>
        <v>1</v>
      </c>
      <c r="AS309" s="2"/>
      <c r="AT309" s="7"/>
      <c r="AU309" s="7"/>
      <c r="AV309" s="7"/>
      <c r="AW309" s="8"/>
      <c r="AX309" s="8"/>
      <c r="AY309" s="8"/>
      <c r="AZ309" s="8"/>
      <c r="BA309" s="8">
        <v>1</v>
      </c>
      <c r="BB309" s="8"/>
      <c r="BC309" s="2"/>
      <c r="BD309" s="8"/>
      <c r="BF309" s="2"/>
      <c r="BH309" s="2"/>
      <c r="BL309" s="2"/>
      <c r="BP309" s="2"/>
    </row>
    <row r="310" spans="1:68" x14ac:dyDescent="0.2">
      <c r="A310">
        <v>1</v>
      </c>
      <c r="B310">
        <v>2022</v>
      </c>
      <c r="C310">
        <v>11</v>
      </c>
      <c r="D310" s="1">
        <v>4</v>
      </c>
      <c r="E310" s="2"/>
      <c r="F310" s="2">
        <v>2</v>
      </c>
      <c r="G310" s="2">
        <v>5</v>
      </c>
      <c r="I310" s="2" t="s">
        <v>61</v>
      </c>
      <c r="J310" s="2"/>
      <c r="K310" s="24">
        <v>23</v>
      </c>
      <c r="L310" s="24">
        <v>7</v>
      </c>
      <c r="Q310" s="2">
        <v>54</v>
      </c>
      <c r="V310" s="2">
        <v>1</v>
      </c>
      <c r="W310" s="2"/>
      <c r="X310" s="2"/>
      <c r="Y310" s="2"/>
      <c r="Z310" s="2"/>
      <c r="AB310" s="2"/>
      <c r="AC310" s="2">
        <v>1</v>
      </c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>
        <v>1</v>
      </c>
      <c r="AS310" s="2"/>
      <c r="AT310" s="7"/>
      <c r="AU310" s="7"/>
      <c r="AV310" s="7"/>
      <c r="AW310" s="8">
        <v>1</v>
      </c>
      <c r="AX310" s="8"/>
      <c r="AY310" s="8"/>
      <c r="AZ310" s="8"/>
      <c r="BA310" s="8">
        <v>1</v>
      </c>
      <c r="BB310" s="8">
        <v>1</v>
      </c>
      <c r="BC310" s="2"/>
      <c r="BD310" s="8"/>
      <c r="BF310" s="2"/>
      <c r="BH310" s="2"/>
      <c r="BL310" s="2"/>
      <c r="BP310" s="2"/>
    </row>
    <row r="311" spans="1:68" x14ac:dyDescent="0.2">
      <c r="A311">
        <v>1</v>
      </c>
      <c r="B311">
        <v>2022</v>
      </c>
      <c r="C311">
        <v>11</v>
      </c>
      <c r="D311" s="1">
        <v>5</v>
      </c>
      <c r="E311" s="2"/>
      <c r="F311" s="2">
        <v>2</v>
      </c>
      <c r="G311" s="2">
        <v>5</v>
      </c>
      <c r="I311" s="2" t="s">
        <v>61</v>
      </c>
      <c r="J311" s="2"/>
      <c r="K311" s="24">
        <v>0</v>
      </c>
      <c r="L311" s="24">
        <v>7</v>
      </c>
      <c r="Q311" s="2">
        <v>54</v>
      </c>
      <c r="V311" s="2"/>
      <c r="W311" s="2">
        <v>1</v>
      </c>
      <c r="X311" s="2"/>
      <c r="Y311" s="2"/>
      <c r="Z311" s="2"/>
      <c r="AB311" s="2"/>
      <c r="AC311" s="2">
        <v>1</v>
      </c>
      <c r="AF311" s="2"/>
      <c r="AG311" s="2"/>
      <c r="AH311" s="2">
        <v>1</v>
      </c>
      <c r="AI311" s="2">
        <v>1</v>
      </c>
      <c r="AJ311" s="2"/>
      <c r="AK311" s="2"/>
      <c r="AL311" s="2">
        <v>1</v>
      </c>
      <c r="AM311" s="2">
        <v>1</v>
      </c>
      <c r="AN311" s="2"/>
      <c r="AO311" s="2"/>
      <c r="AP311" s="2">
        <v>1</v>
      </c>
      <c r="AQ311" s="2">
        <v>1</v>
      </c>
      <c r="AR311" s="2">
        <v>1</v>
      </c>
      <c r="AS311" s="2"/>
      <c r="AT311" s="7"/>
      <c r="AU311" s="7"/>
      <c r="AV311" s="7"/>
      <c r="AW311" s="8"/>
      <c r="AX311" s="8"/>
      <c r="AY311" s="8"/>
      <c r="AZ311" s="8"/>
      <c r="BA311" s="8">
        <v>1</v>
      </c>
      <c r="BB311" s="8"/>
      <c r="BC311" s="2">
        <v>1</v>
      </c>
      <c r="BD311" s="8"/>
      <c r="BF311" s="2"/>
      <c r="BH311" s="2"/>
      <c r="BL311" s="2"/>
      <c r="BP311" s="2"/>
    </row>
    <row r="312" spans="1:68" x14ac:dyDescent="0.2">
      <c r="A312">
        <v>1</v>
      </c>
      <c r="B312">
        <v>2022</v>
      </c>
      <c r="C312">
        <v>11</v>
      </c>
      <c r="D312" s="1">
        <v>6</v>
      </c>
      <c r="E312" t="s">
        <v>78</v>
      </c>
      <c r="F312" s="2">
        <v>3</v>
      </c>
      <c r="G312" s="2">
        <v>5</v>
      </c>
      <c r="I312" s="2" t="s">
        <v>61</v>
      </c>
      <c r="J312" s="2"/>
      <c r="K312" s="24">
        <v>0</v>
      </c>
      <c r="L312" s="24">
        <v>7</v>
      </c>
      <c r="Q312" s="2">
        <v>54</v>
      </c>
      <c r="V312" s="2">
        <v>1</v>
      </c>
      <c r="W312" s="2">
        <v>1</v>
      </c>
      <c r="X312" s="2"/>
      <c r="Y312" s="2"/>
      <c r="Z312" s="2"/>
      <c r="AB312" s="2"/>
      <c r="AC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>
        <v>1</v>
      </c>
      <c r="AR312" s="2">
        <v>1</v>
      </c>
      <c r="AS312" s="2"/>
      <c r="AT312" s="7">
        <v>1</v>
      </c>
      <c r="AU312" s="7"/>
      <c r="AV312" s="7"/>
      <c r="AW312" s="8">
        <v>1</v>
      </c>
      <c r="AX312" s="8"/>
      <c r="AY312" s="8"/>
      <c r="AZ312" s="8">
        <v>1</v>
      </c>
      <c r="BA312" s="8">
        <v>1</v>
      </c>
      <c r="BB312" s="8"/>
      <c r="BC312" s="2"/>
      <c r="BD312" s="8"/>
      <c r="BF312" s="2"/>
      <c r="BH312" s="2"/>
      <c r="BL312" s="2"/>
      <c r="BP312" s="2"/>
    </row>
    <row r="313" spans="1:68" x14ac:dyDescent="0.2">
      <c r="A313">
        <v>1</v>
      </c>
      <c r="B313">
        <v>2022</v>
      </c>
      <c r="C313">
        <v>11</v>
      </c>
      <c r="D313" s="1">
        <v>7</v>
      </c>
      <c r="E313" t="s">
        <v>78</v>
      </c>
      <c r="F313" s="2">
        <v>4</v>
      </c>
      <c r="G313" s="2"/>
      <c r="I313" s="2" t="s">
        <v>61</v>
      </c>
      <c r="J313" s="2"/>
      <c r="K313" s="24">
        <v>23</v>
      </c>
      <c r="L313" s="24">
        <v>7</v>
      </c>
      <c r="Q313" s="2">
        <v>54</v>
      </c>
      <c r="V313" s="2"/>
      <c r="W313" s="2"/>
      <c r="X313" s="2"/>
      <c r="Y313" s="2"/>
      <c r="Z313" s="2"/>
      <c r="AB313" s="2"/>
      <c r="AC313" s="2"/>
      <c r="AF313" s="2"/>
      <c r="AG313" s="2"/>
      <c r="AH313" s="2"/>
      <c r="AI313" s="2">
        <v>1</v>
      </c>
      <c r="AJ313" s="2">
        <v>1</v>
      </c>
      <c r="AK313" s="2">
        <v>1</v>
      </c>
      <c r="AL313" s="2"/>
      <c r="AM313" s="2"/>
      <c r="AN313" s="2"/>
      <c r="AO313" s="2">
        <v>1</v>
      </c>
      <c r="AP313" s="2"/>
      <c r="AQ313" s="2"/>
      <c r="AR313" s="2">
        <v>1</v>
      </c>
      <c r="AS313" s="2"/>
      <c r="AT313" s="7"/>
      <c r="AU313" s="7"/>
      <c r="AV313" s="7"/>
      <c r="AW313" s="8"/>
      <c r="AX313" s="8"/>
      <c r="AY313" s="8"/>
      <c r="AZ313" s="8">
        <v>1</v>
      </c>
      <c r="BA313" s="8">
        <v>1</v>
      </c>
      <c r="BB313" s="8"/>
      <c r="BC313" s="2">
        <v>1</v>
      </c>
      <c r="BD313" s="8"/>
      <c r="BF313" s="2"/>
      <c r="BH313" s="2">
        <v>35658</v>
      </c>
      <c r="BL313" s="2"/>
      <c r="BP313" s="2">
        <v>441</v>
      </c>
    </row>
    <row r="314" spans="1:68" x14ac:dyDescent="0.2">
      <c r="A314">
        <v>1</v>
      </c>
      <c r="B314">
        <v>2022</v>
      </c>
      <c r="C314">
        <v>11</v>
      </c>
      <c r="D314" s="1">
        <v>8</v>
      </c>
      <c r="E314" t="s">
        <v>78</v>
      </c>
      <c r="F314" s="2">
        <v>5</v>
      </c>
      <c r="G314" s="2"/>
      <c r="I314" s="2" t="s">
        <v>61</v>
      </c>
      <c r="J314" s="2"/>
      <c r="K314" s="24">
        <v>0</v>
      </c>
      <c r="L314" s="24">
        <v>7</v>
      </c>
      <c r="Q314" s="2">
        <v>54</v>
      </c>
      <c r="V314" s="2">
        <v>1</v>
      </c>
      <c r="W314" s="2">
        <v>1</v>
      </c>
      <c r="X314" s="2"/>
      <c r="Y314" s="2"/>
      <c r="Z314" s="2">
        <v>1</v>
      </c>
      <c r="AB314" s="2">
        <v>1</v>
      </c>
      <c r="AC314" s="2"/>
      <c r="AF314" s="2"/>
      <c r="AG314" s="2"/>
      <c r="AH314" s="2"/>
      <c r="AI314" s="2"/>
      <c r="AJ314" s="2"/>
      <c r="AK314" s="2"/>
      <c r="AL314" s="2"/>
      <c r="AM314" s="2">
        <v>1</v>
      </c>
      <c r="AN314" s="2"/>
      <c r="AO314" s="2">
        <v>1</v>
      </c>
      <c r="AP314" s="2"/>
      <c r="AQ314" s="2"/>
      <c r="AR314" s="2">
        <v>1</v>
      </c>
      <c r="AS314" s="2"/>
      <c r="AT314" s="7">
        <v>1</v>
      </c>
      <c r="AU314" s="7">
        <v>1</v>
      </c>
      <c r="AV314" s="7"/>
      <c r="AW314" s="8"/>
      <c r="AX314" s="8"/>
      <c r="AY314" s="8">
        <v>1</v>
      </c>
      <c r="AZ314" s="8">
        <v>1</v>
      </c>
      <c r="BA314" s="8">
        <v>1</v>
      </c>
      <c r="BB314" s="8"/>
      <c r="BC314" s="2">
        <v>1</v>
      </c>
      <c r="BD314" s="8"/>
      <c r="BF314" s="2"/>
      <c r="BH314" s="2"/>
      <c r="BL314" s="2"/>
      <c r="BP314" s="2"/>
    </row>
    <row r="315" spans="1:68" x14ac:dyDescent="0.2">
      <c r="A315">
        <v>1</v>
      </c>
      <c r="B315">
        <v>2022</v>
      </c>
      <c r="C315">
        <v>11</v>
      </c>
      <c r="D315" s="1">
        <v>9</v>
      </c>
      <c r="E315" s="2"/>
      <c r="F315" s="2">
        <v>6</v>
      </c>
      <c r="G315" s="2"/>
      <c r="I315" s="2" t="s">
        <v>84</v>
      </c>
      <c r="J315" s="2" t="s">
        <v>75</v>
      </c>
      <c r="K315" s="24">
        <v>0</v>
      </c>
      <c r="L315" s="24">
        <v>7</v>
      </c>
      <c r="Q315" s="2">
        <v>54</v>
      </c>
      <c r="V315" s="2"/>
      <c r="W315" s="2"/>
      <c r="X315" s="2"/>
      <c r="Y315" s="2"/>
      <c r="Z315" s="2"/>
      <c r="AB315" s="2">
        <v>1</v>
      </c>
      <c r="AC315" s="2"/>
      <c r="AF315" s="2"/>
      <c r="AG315" s="2"/>
      <c r="AH315" s="2"/>
      <c r="AI315" s="2"/>
      <c r="AJ315" s="2">
        <v>1</v>
      </c>
      <c r="AK315" s="2"/>
      <c r="AL315" s="2"/>
      <c r="AM315" s="2"/>
      <c r="AN315" s="2"/>
      <c r="AO315" s="2"/>
      <c r="AP315" s="2"/>
      <c r="AQ315" s="2"/>
      <c r="AR315" s="2">
        <v>1</v>
      </c>
      <c r="AS315" s="2">
        <v>1</v>
      </c>
      <c r="AT315" s="7">
        <v>1</v>
      </c>
      <c r="AU315" s="7"/>
      <c r="AV315" s="7">
        <v>1</v>
      </c>
      <c r="AW315" s="8">
        <v>1</v>
      </c>
      <c r="AX315" s="8">
        <v>1</v>
      </c>
      <c r="AY315" s="8"/>
      <c r="AZ315" s="8">
        <v>1</v>
      </c>
      <c r="BA315" s="8">
        <v>1</v>
      </c>
      <c r="BB315" s="8"/>
      <c r="BC315" s="2"/>
      <c r="BD315" s="8"/>
      <c r="BF315" s="2"/>
      <c r="BH315" s="2"/>
      <c r="BL315" s="2"/>
      <c r="BP315" s="2"/>
    </row>
    <row r="316" spans="1:68" x14ac:dyDescent="0.2">
      <c r="A316">
        <v>1</v>
      </c>
      <c r="B316">
        <v>2022</v>
      </c>
      <c r="C316">
        <v>11</v>
      </c>
      <c r="D316" s="1">
        <v>10</v>
      </c>
      <c r="E316" s="2"/>
      <c r="F316" s="2">
        <v>7</v>
      </c>
      <c r="G316" s="2">
        <v>4</v>
      </c>
      <c r="I316" s="2" t="s">
        <v>77</v>
      </c>
      <c r="J316" s="2" t="s">
        <v>84</v>
      </c>
      <c r="K316" s="24">
        <v>2</v>
      </c>
      <c r="L316" s="24">
        <v>9</v>
      </c>
      <c r="Q316" s="2">
        <v>54</v>
      </c>
      <c r="V316" s="2"/>
      <c r="W316" s="2"/>
      <c r="X316" s="2"/>
      <c r="Y316" s="2"/>
      <c r="Z316" s="2"/>
      <c r="AB316" s="2"/>
      <c r="AC316" s="2">
        <v>1</v>
      </c>
      <c r="AF316" s="2"/>
      <c r="AG316" s="2"/>
      <c r="AH316" s="2"/>
      <c r="AI316" s="2"/>
      <c r="AJ316" s="2"/>
      <c r="AK316" s="2"/>
      <c r="AL316" s="2"/>
      <c r="AM316" s="2"/>
      <c r="AN316" s="2"/>
      <c r="AO316" s="2">
        <v>1</v>
      </c>
      <c r="AP316" s="2"/>
      <c r="AQ316" s="2"/>
      <c r="AR316" s="2"/>
      <c r="AS316" s="2"/>
      <c r="AT316" s="7"/>
      <c r="AU316" s="7"/>
      <c r="AV316" s="7"/>
      <c r="AW316" s="8"/>
      <c r="AX316" s="8"/>
      <c r="AY316" s="8"/>
      <c r="AZ316" s="8">
        <v>1</v>
      </c>
      <c r="BA316" s="8">
        <v>1</v>
      </c>
      <c r="BB316" s="8"/>
      <c r="BC316" s="2"/>
      <c r="BD316" s="8"/>
      <c r="BF316" s="2"/>
      <c r="BH316" s="2"/>
      <c r="BL316" s="2"/>
      <c r="BP316" s="2"/>
    </row>
    <row r="317" spans="1:68" x14ac:dyDescent="0.2">
      <c r="A317">
        <v>1</v>
      </c>
      <c r="B317">
        <v>2022</v>
      </c>
      <c r="C317">
        <v>11</v>
      </c>
      <c r="D317" s="1">
        <v>11</v>
      </c>
      <c r="E317" s="2"/>
      <c r="F317" s="2">
        <v>8</v>
      </c>
      <c r="G317" s="2">
        <v>5</v>
      </c>
      <c r="I317" s="2" t="s">
        <v>59</v>
      </c>
      <c r="J317" s="2" t="s">
        <v>84</v>
      </c>
      <c r="K317" s="24">
        <v>1</v>
      </c>
      <c r="L317" s="24">
        <v>8</v>
      </c>
      <c r="Q317" s="2">
        <v>54</v>
      </c>
      <c r="V317" s="2">
        <v>1</v>
      </c>
      <c r="W317" s="2"/>
      <c r="X317" s="2">
        <v>1</v>
      </c>
      <c r="Y317" s="2"/>
      <c r="Z317" s="2"/>
      <c r="AB317" s="2"/>
      <c r="AC317" s="2">
        <v>1</v>
      </c>
      <c r="AF317" s="2"/>
      <c r="AG317" s="2"/>
      <c r="AH317" s="2">
        <v>1</v>
      </c>
      <c r="AI317" s="2"/>
      <c r="AJ317" s="2"/>
      <c r="AK317" s="2">
        <v>1</v>
      </c>
      <c r="AL317" s="2">
        <v>1</v>
      </c>
      <c r="AM317" s="2"/>
      <c r="AN317" s="2"/>
      <c r="AO317" s="2"/>
      <c r="AP317" s="2"/>
      <c r="AQ317" s="2"/>
      <c r="AR317" s="2">
        <v>1</v>
      </c>
      <c r="AS317" s="2"/>
      <c r="AT317" s="7"/>
      <c r="AU317" s="7"/>
      <c r="AV317" s="7"/>
      <c r="AW317" s="8">
        <v>1</v>
      </c>
      <c r="AX317" s="8"/>
      <c r="AY317" s="8"/>
      <c r="AZ317" s="8">
        <v>1</v>
      </c>
      <c r="BA317" s="8">
        <v>1</v>
      </c>
      <c r="BB317" s="8"/>
      <c r="BC317" s="2"/>
      <c r="BD317" s="8"/>
      <c r="BF317" s="2"/>
      <c r="BH317" s="15"/>
      <c r="BL317" s="15"/>
      <c r="BP317" s="15"/>
    </row>
    <row r="318" spans="1:68" x14ac:dyDescent="0.2">
      <c r="A318">
        <v>1</v>
      </c>
      <c r="B318">
        <v>2022</v>
      </c>
      <c r="C318">
        <v>11</v>
      </c>
      <c r="D318" s="1">
        <v>12</v>
      </c>
      <c r="E318" s="18" t="s">
        <v>80</v>
      </c>
      <c r="F318" s="2">
        <v>6</v>
      </c>
      <c r="G318" s="2"/>
      <c r="I318" s="2" t="s">
        <v>61</v>
      </c>
      <c r="J318" s="2"/>
      <c r="K318" s="24">
        <v>0</v>
      </c>
      <c r="L318" s="24">
        <v>8</v>
      </c>
      <c r="Q318" s="2">
        <v>54</v>
      </c>
      <c r="V318" s="2"/>
      <c r="W318" s="2"/>
      <c r="X318" s="2">
        <v>1</v>
      </c>
      <c r="Y318" s="2"/>
      <c r="Z318" s="2"/>
      <c r="AB318" s="2"/>
      <c r="AC318" s="2">
        <v>1</v>
      </c>
      <c r="AF318" s="2"/>
      <c r="AG318" s="2"/>
      <c r="AH318" s="2">
        <v>1</v>
      </c>
      <c r="AI318" s="2"/>
      <c r="AJ318" s="2"/>
      <c r="AK318" s="2"/>
      <c r="AL318" s="2"/>
      <c r="AM318" s="2">
        <v>1</v>
      </c>
      <c r="AN318" s="2"/>
      <c r="AO318" s="2"/>
      <c r="AP318" s="2">
        <v>1</v>
      </c>
      <c r="AQ318" s="2"/>
      <c r="AR318" s="2">
        <v>1</v>
      </c>
      <c r="AS318" s="2">
        <v>1</v>
      </c>
      <c r="AT318" s="7">
        <v>1</v>
      </c>
      <c r="AU318" s="7"/>
      <c r="AV318" s="7"/>
      <c r="AW318" s="8"/>
      <c r="AX318" s="8"/>
      <c r="AY318" s="8">
        <v>1</v>
      </c>
      <c r="AZ318" s="8">
        <v>1</v>
      </c>
      <c r="BA318" s="8">
        <v>1</v>
      </c>
      <c r="BB318" s="8">
        <v>1</v>
      </c>
      <c r="BC318" s="2"/>
      <c r="BD318" s="8"/>
      <c r="BF318" s="2"/>
      <c r="BH318" s="2"/>
      <c r="BL318" s="2"/>
      <c r="BP318" s="2"/>
    </row>
    <row r="319" spans="1:68" x14ac:dyDescent="0.2">
      <c r="A319">
        <v>1</v>
      </c>
      <c r="B319">
        <v>2022</v>
      </c>
      <c r="C319">
        <v>11</v>
      </c>
      <c r="D319" s="1">
        <v>13</v>
      </c>
      <c r="E319" t="s">
        <v>86</v>
      </c>
      <c r="F319" s="2">
        <v>6</v>
      </c>
      <c r="G319" s="2"/>
      <c r="I319" s="2" t="s">
        <v>57</v>
      </c>
      <c r="J319" s="2"/>
      <c r="K319" s="24">
        <v>23</v>
      </c>
      <c r="L319" s="24">
        <v>8</v>
      </c>
      <c r="Q319" s="2">
        <v>55</v>
      </c>
      <c r="V319" s="2">
        <v>1</v>
      </c>
      <c r="W319" s="2">
        <v>1</v>
      </c>
      <c r="X319" s="2">
        <v>1</v>
      </c>
      <c r="Y319" s="2"/>
      <c r="Z319" s="2"/>
      <c r="AB319" s="2">
        <v>1</v>
      </c>
      <c r="AC319" s="2">
        <v>1</v>
      </c>
      <c r="AF319" s="2"/>
      <c r="AG319" s="2"/>
      <c r="AH319" s="2"/>
      <c r="AI319" s="2"/>
      <c r="AJ319" s="2"/>
      <c r="AK319" s="2">
        <v>1</v>
      </c>
      <c r="AL319" s="2"/>
      <c r="AM319" s="2"/>
      <c r="AN319" s="2"/>
      <c r="AO319" s="2"/>
      <c r="AP319" s="2"/>
      <c r="AQ319" s="2">
        <v>1</v>
      </c>
      <c r="AR319" s="2">
        <v>1</v>
      </c>
      <c r="AS319" s="2"/>
      <c r="AT319" s="7"/>
      <c r="AU319" s="7"/>
      <c r="AV319" s="7"/>
      <c r="AW319" s="8">
        <v>1</v>
      </c>
      <c r="AX319" s="8"/>
      <c r="AY319" s="8"/>
      <c r="AZ319" s="8">
        <v>1</v>
      </c>
      <c r="BA319" s="8">
        <v>1</v>
      </c>
      <c r="BB319" s="8"/>
      <c r="BC319" s="2"/>
      <c r="BD319" s="8"/>
      <c r="BF319" s="2"/>
      <c r="BH319" s="2"/>
      <c r="BL319" s="2"/>
      <c r="BP319" s="2"/>
    </row>
    <row r="320" spans="1:68" x14ac:dyDescent="0.2">
      <c r="A320">
        <v>1</v>
      </c>
      <c r="B320">
        <v>2022</v>
      </c>
      <c r="C320">
        <v>11</v>
      </c>
      <c r="D320" s="1">
        <v>14</v>
      </c>
      <c r="E320" t="s">
        <v>78</v>
      </c>
      <c r="F320" s="2">
        <v>3</v>
      </c>
      <c r="G320" s="2"/>
      <c r="I320" s="2" t="s">
        <v>60</v>
      </c>
      <c r="J320" s="2"/>
      <c r="K320" s="24">
        <v>23</v>
      </c>
      <c r="L320" s="24">
        <v>7</v>
      </c>
      <c r="Q320" s="2">
        <v>55</v>
      </c>
      <c r="V320" s="2"/>
      <c r="W320" s="2">
        <v>1</v>
      </c>
      <c r="X320" s="2">
        <v>1</v>
      </c>
      <c r="Y320" s="2"/>
      <c r="Z320" s="2"/>
      <c r="AB320" s="2"/>
      <c r="AC320" s="2"/>
      <c r="AF320" s="2"/>
      <c r="AG320" s="2"/>
      <c r="AH320" s="2"/>
      <c r="AI320" s="2">
        <v>1</v>
      </c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7"/>
      <c r="AU320" s="7"/>
      <c r="AV320" s="7"/>
      <c r="AW320" s="8"/>
      <c r="AX320" s="8"/>
      <c r="AY320" s="8"/>
      <c r="AZ320" s="8"/>
      <c r="BA320" s="8"/>
      <c r="BB320" s="8"/>
      <c r="BC320" s="2"/>
      <c r="BD320" s="8"/>
      <c r="BF320" s="15"/>
      <c r="BH320" s="15"/>
      <c r="BL320" s="15"/>
      <c r="BP320" s="15"/>
    </row>
    <row r="321" spans="1:68" x14ac:dyDescent="0.2">
      <c r="A321">
        <v>1</v>
      </c>
      <c r="B321">
        <v>2022</v>
      </c>
      <c r="C321">
        <v>11</v>
      </c>
      <c r="D321" s="1">
        <v>15</v>
      </c>
      <c r="E321" s="2"/>
      <c r="F321" s="2">
        <v>4</v>
      </c>
      <c r="G321" s="2"/>
      <c r="I321" s="2" t="s">
        <v>60</v>
      </c>
      <c r="J321" s="2" t="s">
        <v>61</v>
      </c>
      <c r="K321" s="24"/>
      <c r="L321" s="24"/>
      <c r="Q321" s="2">
        <v>54</v>
      </c>
      <c r="V321" s="2"/>
      <c r="W321" s="2"/>
      <c r="X321" s="2">
        <v>1</v>
      </c>
      <c r="Y321" s="2">
        <v>1</v>
      </c>
      <c r="Z321" s="2">
        <v>1</v>
      </c>
      <c r="AB321" s="2">
        <v>1</v>
      </c>
      <c r="AC321" s="2">
        <v>1</v>
      </c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>
        <v>1</v>
      </c>
      <c r="AT321" s="7"/>
      <c r="AU321" s="7"/>
      <c r="AV321" s="7">
        <v>1</v>
      </c>
      <c r="AW321" s="8">
        <v>1</v>
      </c>
      <c r="AX321" s="8">
        <v>1</v>
      </c>
      <c r="AY321" s="8"/>
      <c r="AZ321" s="8"/>
      <c r="BA321" s="8">
        <v>1</v>
      </c>
      <c r="BB321" s="8"/>
      <c r="BC321" s="2">
        <v>1</v>
      </c>
      <c r="BD321" s="8"/>
      <c r="BF321" s="2"/>
      <c r="BH321" s="2"/>
      <c r="BL321" s="2"/>
      <c r="BP321" s="2"/>
    </row>
    <row r="322" spans="1:68" x14ac:dyDescent="0.2">
      <c r="A322">
        <v>1</v>
      </c>
      <c r="B322">
        <v>2022</v>
      </c>
      <c r="C322">
        <v>11</v>
      </c>
      <c r="D322" s="1">
        <v>16</v>
      </c>
      <c r="E322" s="2"/>
      <c r="F322" s="2">
        <v>4</v>
      </c>
      <c r="G322" s="2"/>
      <c r="I322" s="2" t="s">
        <v>60</v>
      </c>
      <c r="J322" s="2"/>
      <c r="K322" s="24"/>
      <c r="L322" s="24"/>
      <c r="Q322" s="2">
        <v>55</v>
      </c>
      <c r="V322" s="2"/>
      <c r="W322" s="2"/>
      <c r="X322" s="2">
        <v>1</v>
      </c>
      <c r="Y322" s="2">
        <v>1</v>
      </c>
      <c r="Z322" s="2"/>
      <c r="AB322" s="2"/>
      <c r="AC322" s="2">
        <v>1</v>
      </c>
      <c r="AF322" s="2"/>
      <c r="AG322" s="2"/>
      <c r="AH322" s="2"/>
      <c r="AI322" s="2"/>
      <c r="AJ322" s="2"/>
      <c r="AK322" s="2">
        <v>1</v>
      </c>
      <c r="AL322" s="2"/>
      <c r="AM322" s="2"/>
      <c r="AN322" s="2"/>
      <c r="AO322" s="2">
        <v>1</v>
      </c>
      <c r="AP322" s="2"/>
      <c r="AQ322" s="2"/>
      <c r="AR322" s="2"/>
      <c r="AS322" s="2"/>
      <c r="AT322" s="7"/>
      <c r="AU322" s="7"/>
      <c r="AV322" s="7"/>
      <c r="AW322" s="8"/>
      <c r="AX322" s="8"/>
      <c r="AY322" s="8"/>
      <c r="AZ322" s="8"/>
      <c r="BA322" s="8">
        <v>1</v>
      </c>
      <c r="BB322" s="8"/>
      <c r="BC322" s="2"/>
      <c r="BD322" s="8"/>
      <c r="BF322" s="2"/>
      <c r="BH322" s="2"/>
      <c r="BL322" s="2">
        <v>3</v>
      </c>
      <c r="BP322" s="2"/>
    </row>
    <row r="323" spans="1:68" x14ac:dyDescent="0.2">
      <c r="A323">
        <v>1</v>
      </c>
      <c r="B323">
        <v>2022</v>
      </c>
      <c r="C323">
        <v>11</v>
      </c>
      <c r="D323" s="1">
        <v>17</v>
      </c>
      <c r="E323" t="s">
        <v>78</v>
      </c>
      <c r="F323" s="2">
        <v>4</v>
      </c>
      <c r="G323" s="2"/>
      <c r="I323" s="2" t="s">
        <v>60</v>
      </c>
      <c r="J323" s="2" t="s">
        <v>61</v>
      </c>
      <c r="K323" s="24"/>
      <c r="L323" s="24"/>
      <c r="Q323" s="2">
        <v>55</v>
      </c>
      <c r="V323" s="2"/>
      <c r="W323" s="2"/>
      <c r="X323" s="2">
        <v>1</v>
      </c>
      <c r="Y323" s="2">
        <v>1</v>
      </c>
      <c r="Z323" s="2"/>
      <c r="AB323" s="2"/>
      <c r="AC323" s="2">
        <v>1</v>
      </c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>
        <v>1</v>
      </c>
      <c r="AT323" s="7"/>
      <c r="AU323" s="7"/>
      <c r="AV323" s="7"/>
      <c r="AW323" s="8"/>
      <c r="AX323" s="8"/>
      <c r="AY323" s="8"/>
      <c r="AZ323" s="8"/>
      <c r="BA323" s="8"/>
      <c r="BB323" s="8"/>
      <c r="BC323" s="2">
        <v>1</v>
      </c>
      <c r="BD323" s="8"/>
      <c r="BF323" s="2">
        <v>1042</v>
      </c>
      <c r="BH323" s="15">
        <v>36417</v>
      </c>
      <c r="BL323" s="15">
        <v>6</v>
      </c>
      <c r="BP323" s="15">
        <v>453</v>
      </c>
    </row>
    <row r="324" spans="1:68" x14ac:dyDescent="0.2">
      <c r="A324">
        <v>1</v>
      </c>
      <c r="B324">
        <v>2022</v>
      </c>
      <c r="C324">
        <v>11</v>
      </c>
      <c r="D324" s="1">
        <v>18</v>
      </c>
      <c r="E324" s="2"/>
      <c r="F324" s="2">
        <v>3</v>
      </c>
      <c r="G324" s="2"/>
      <c r="I324" s="2"/>
      <c r="J324" s="2"/>
      <c r="K324" s="24">
        <v>1</v>
      </c>
      <c r="L324" s="24">
        <v>8</v>
      </c>
      <c r="Q324" s="2">
        <v>55</v>
      </c>
      <c r="V324" s="2">
        <v>1</v>
      </c>
      <c r="W324" s="2">
        <v>1</v>
      </c>
      <c r="X324" s="2">
        <v>1</v>
      </c>
      <c r="Y324" s="2">
        <v>1</v>
      </c>
      <c r="Z324" s="2"/>
      <c r="AB324" s="2"/>
      <c r="AC324" s="2">
        <v>1</v>
      </c>
      <c r="AF324" s="2"/>
      <c r="AG324" s="2"/>
      <c r="AH324" s="2"/>
      <c r="AI324" s="2"/>
      <c r="AJ324" s="2"/>
      <c r="AK324" s="2">
        <v>1</v>
      </c>
      <c r="AL324" s="2"/>
      <c r="AM324" s="2">
        <v>1</v>
      </c>
      <c r="AN324" s="2"/>
      <c r="AO324" s="2">
        <v>1</v>
      </c>
      <c r="AP324" s="2">
        <v>1</v>
      </c>
      <c r="AQ324" s="2">
        <v>1</v>
      </c>
      <c r="AR324" s="2"/>
      <c r="AS324" s="2"/>
      <c r="AT324" s="7"/>
      <c r="AU324" s="7"/>
      <c r="AV324" s="7"/>
      <c r="AW324" s="8"/>
      <c r="AX324" s="8"/>
      <c r="AY324" s="8"/>
      <c r="AZ324" s="8"/>
      <c r="BA324" s="8">
        <v>1</v>
      </c>
      <c r="BB324" s="8"/>
      <c r="BC324" s="2">
        <v>1</v>
      </c>
      <c r="BD324" s="8"/>
      <c r="BF324" s="2"/>
      <c r="BH324" s="2"/>
      <c r="BL324" s="2">
        <v>9</v>
      </c>
      <c r="BP324" s="2"/>
    </row>
    <row r="325" spans="1:68" ht="18" x14ac:dyDescent="0.2">
      <c r="A325">
        <v>1</v>
      </c>
      <c r="B325">
        <v>2022</v>
      </c>
      <c r="C325">
        <v>11</v>
      </c>
      <c r="D325" s="1">
        <v>19</v>
      </c>
      <c r="E325" s="17" t="s">
        <v>79</v>
      </c>
      <c r="F325" s="2">
        <v>2</v>
      </c>
      <c r="G325" s="2">
        <v>3</v>
      </c>
      <c r="I325" s="2" t="s">
        <v>61</v>
      </c>
      <c r="J325" s="2"/>
      <c r="K325" s="24">
        <v>0</v>
      </c>
      <c r="L325" s="24">
        <v>7</v>
      </c>
      <c r="Q325" s="2">
        <v>55</v>
      </c>
      <c r="V325" s="2"/>
      <c r="W325" s="2">
        <v>1</v>
      </c>
      <c r="X325" s="2">
        <v>1</v>
      </c>
      <c r="Y325" s="2"/>
      <c r="Z325" s="2"/>
      <c r="AB325" s="2"/>
      <c r="AC325" s="2">
        <v>1</v>
      </c>
      <c r="AF325" s="2"/>
      <c r="AG325" s="2"/>
      <c r="AH325" s="2">
        <v>1</v>
      </c>
      <c r="AI325" s="2">
        <v>1</v>
      </c>
      <c r="AJ325" s="2"/>
      <c r="AK325" s="2"/>
      <c r="AL325" s="2"/>
      <c r="AM325" s="2"/>
      <c r="AN325" s="2"/>
      <c r="AO325" s="2"/>
      <c r="AP325" s="2"/>
      <c r="AQ325" s="2">
        <v>1</v>
      </c>
      <c r="AR325" s="2"/>
      <c r="AS325" s="2">
        <v>1</v>
      </c>
      <c r="AT325" s="7">
        <v>1</v>
      </c>
      <c r="AU325" s="7">
        <v>1</v>
      </c>
      <c r="AV325" s="7"/>
      <c r="AW325" s="8">
        <v>1</v>
      </c>
      <c r="AX325" s="8"/>
      <c r="AY325" s="8"/>
      <c r="AZ325" s="8"/>
      <c r="BA325" s="8"/>
      <c r="BB325" s="8"/>
      <c r="BC325" s="2">
        <v>1</v>
      </c>
      <c r="BD325" s="8"/>
      <c r="BF325" s="2"/>
      <c r="BH325" s="2">
        <v>36485</v>
      </c>
      <c r="BL325" s="2">
        <v>9</v>
      </c>
      <c r="BP325" s="2">
        <v>455</v>
      </c>
    </row>
    <row r="326" spans="1:68" x14ac:dyDescent="0.2">
      <c r="A326">
        <v>1</v>
      </c>
      <c r="B326">
        <v>2022</v>
      </c>
      <c r="C326">
        <v>11</v>
      </c>
      <c r="D326" s="1">
        <v>20</v>
      </c>
      <c r="E326" s="2"/>
      <c r="F326" s="2">
        <v>5</v>
      </c>
      <c r="G326" s="2">
        <v>2</v>
      </c>
      <c r="I326" s="2" t="s">
        <v>59</v>
      </c>
      <c r="J326" s="2"/>
      <c r="K326" s="24"/>
      <c r="L326" s="24"/>
      <c r="Q326" s="2">
        <v>55</v>
      </c>
      <c r="V326" s="2"/>
      <c r="W326" s="2">
        <v>1</v>
      </c>
      <c r="X326" s="2">
        <v>1</v>
      </c>
      <c r="Y326" s="2">
        <v>1</v>
      </c>
      <c r="Z326" s="2"/>
      <c r="AB326" s="2"/>
      <c r="AC326" s="2">
        <v>1</v>
      </c>
      <c r="AF326" s="2"/>
      <c r="AG326" s="2"/>
      <c r="AH326" s="2">
        <v>1</v>
      </c>
      <c r="AI326" s="2"/>
      <c r="AJ326" s="2"/>
      <c r="AK326" s="2"/>
      <c r="AL326" s="2"/>
      <c r="AM326" s="2"/>
      <c r="AN326" s="2"/>
      <c r="AO326" s="2">
        <v>1</v>
      </c>
      <c r="AP326" s="2"/>
      <c r="AQ326" s="2">
        <v>1</v>
      </c>
      <c r="AR326" s="2"/>
      <c r="AS326" s="2">
        <v>1</v>
      </c>
      <c r="AT326" s="7">
        <v>1</v>
      </c>
      <c r="AU326" s="7">
        <v>1</v>
      </c>
      <c r="AV326" s="7"/>
      <c r="AW326" s="8"/>
      <c r="AX326" s="8"/>
      <c r="AY326" s="8">
        <v>1</v>
      </c>
      <c r="AZ326" s="8"/>
      <c r="BA326" s="8"/>
      <c r="BB326" s="8"/>
      <c r="BC326" s="2"/>
      <c r="BD326" s="8"/>
      <c r="BF326" s="2"/>
      <c r="BH326" s="2"/>
      <c r="BL326" s="2">
        <v>12</v>
      </c>
      <c r="BP326" s="2"/>
    </row>
    <row r="327" spans="1:68" x14ac:dyDescent="0.2">
      <c r="A327">
        <v>1</v>
      </c>
      <c r="B327">
        <v>2022</v>
      </c>
      <c r="C327">
        <v>11</v>
      </c>
      <c r="D327" s="1">
        <v>21</v>
      </c>
      <c r="E327" t="s">
        <v>82</v>
      </c>
      <c r="F327" s="15">
        <v>5</v>
      </c>
      <c r="G327" s="2">
        <v>2</v>
      </c>
      <c r="I327" s="2" t="s">
        <v>61</v>
      </c>
      <c r="J327" s="2" t="s">
        <v>60</v>
      </c>
      <c r="K327" s="24"/>
      <c r="L327" s="24"/>
      <c r="Q327" s="2">
        <v>55</v>
      </c>
      <c r="V327" s="2"/>
      <c r="W327" s="2">
        <v>1</v>
      </c>
      <c r="X327" s="2">
        <v>1</v>
      </c>
      <c r="Y327" s="2">
        <v>1</v>
      </c>
      <c r="Z327" s="2"/>
      <c r="AB327" s="2"/>
      <c r="AC327" s="2">
        <v>1</v>
      </c>
      <c r="AF327" s="2"/>
      <c r="AG327" s="2"/>
      <c r="AH327" s="2"/>
      <c r="AI327" s="2">
        <v>1</v>
      </c>
      <c r="AJ327" s="2"/>
      <c r="AK327" s="2"/>
      <c r="AL327" s="2"/>
      <c r="AM327" s="2"/>
      <c r="AN327" s="2"/>
      <c r="AO327" s="2"/>
      <c r="AP327" s="2"/>
      <c r="AQ327" s="2"/>
      <c r="AR327" s="2">
        <v>1</v>
      </c>
      <c r="AS327" s="2"/>
      <c r="AT327" s="7"/>
      <c r="AU327" s="7"/>
      <c r="AV327" s="7"/>
      <c r="AW327" s="8"/>
      <c r="AX327" s="8"/>
      <c r="AY327" s="8"/>
      <c r="AZ327" s="8"/>
      <c r="BA327" s="8"/>
      <c r="BB327" s="8"/>
      <c r="BC327" s="2"/>
      <c r="BD327" s="8"/>
      <c r="BF327" s="2"/>
      <c r="BH327" s="2">
        <v>36521</v>
      </c>
      <c r="BL327" s="2">
        <v>19</v>
      </c>
      <c r="BP327" s="2">
        <v>457</v>
      </c>
    </row>
    <row r="328" spans="1:68" x14ac:dyDescent="0.2">
      <c r="A328">
        <v>1</v>
      </c>
      <c r="B328">
        <v>2022</v>
      </c>
      <c r="C328">
        <v>11</v>
      </c>
      <c r="D328" s="1">
        <v>22</v>
      </c>
      <c r="E328" t="s">
        <v>82</v>
      </c>
      <c r="F328" s="2">
        <v>6</v>
      </c>
      <c r="G328" s="2">
        <v>3</v>
      </c>
      <c r="I328" s="15" t="s">
        <v>57</v>
      </c>
      <c r="K328" s="24">
        <v>11</v>
      </c>
      <c r="L328" s="24">
        <v>7</v>
      </c>
      <c r="Q328" s="2">
        <v>55</v>
      </c>
      <c r="V328" s="2">
        <v>1</v>
      </c>
      <c r="W328" s="2">
        <v>1</v>
      </c>
      <c r="X328" s="2"/>
      <c r="Y328" s="2"/>
      <c r="Z328" s="2">
        <v>1</v>
      </c>
      <c r="AB328" s="2">
        <v>1</v>
      </c>
      <c r="AC328" s="2">
        <v>1</v>
      </c>
      <c r="AF328" s="2"/>
      <c r="AG328" s="2"/>
      <c r="AH328" s="2"/>
      <c r="AI328" s="2"/>
      <c r="AJ328" s="2"/>
      <c r="AK328" s="2"/>
      <c r="AL328" s="2">
        <v>1</v>
      </c>
      <c r="AM328" s="2">
        <v>1</v>
      </c>
      <c r="AN328" s="2"/>
      <c r="AO328" s="2"/>
      <c r="AP328" s="2">
        <v>1</v>
      </c>
      <c r="AQ328" s="2"/>
      <c r="AR328" s="2"/>
      <c r="AS328" s="2">
        <v>1</v>
      </c>
      <c r="AT328" s="7"/>
      <c r="AU328" s="7"/>
      <c r="AV328" s="7"/>
      <c r="AW328" s="8"/>
      <c r="AX328" s="8">
        <v>1</v>
      </c>
      <c r="AY328" s="8"/>
      <c r="AZ328" s="8"/>
      <c r="BA328" s="8"/>
      <c r="BB328" s="8"/>
      <c r="BC328" s="2"/>
      <c r="BD328" s="8"/>
      <c r="BF328" s="2"/>
      <c r="BH328" s="2">
        <v>36548</v>
      </c>
      <c r="BL328" s="2">
        <v>21</v>
      </c>
      <c r="BP328" s="2">
        <v>459</v>
      </c>
    </row>
    <row r="329" spans="1:68" x14ac:dyDescent="0.2">
      <c r="A329">
        <v>1</v>
      </c>
      <c r="B329">
        <v>2022</v>
      </c>
      <c r="C329">
        <v>11</v>
      </c>
      <c r="D329" s="1">
        <v>23</v>
      </c>
      <c r="E329" s="2"/>
      <c r="F329" s="2">
        <v>6</v>
      </c>
      <c r="G329" s="15">
        <v>4</v>
      </c>
      <c r="I329" s="2" t="s">
        <v>57</v>
      </c>
      <c r="J329" s="2"/>
      <c r="K329" s="24"/>
      <c r="L329" s="24"/>
      <c r="Q329" s="2">
        <v>54</v>
      </c>
      <c r="V329" s="2"/>
      <c r="W329" s="2">
        <v>1</v>
      </c>
      <c r="X329" s="2">
        <v>1</v>
      </c>
      <c r="Y329" s="2">
        <v>1</v>
      </c>
      <c r="Z329" s="2"/>
      <c r="AB329" s="2"/>
      <c r="AC329" s="2">
        <v>1</v>
      </c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7"/>
      <c r="AU329" s="7"/>
      <c r="AV329" s="7"/>
      <c r="AW329" s="8"/>
      <c r="AX329" s="8"/>
      <c r="AY329" s="8"/>
      <c r="AZ329" s="8"/>
      <c r="BA329" s="8"/>
      <c r="BB329" s="8"/>
      <c r="BC329" s="2">
        <v>1</v>
      </c>
      <c r="BD329" s="8"/>
      <c r="BF329" s="2"/>
      <c r="BH329" s="2"/>
      <c r="BL329" s="2">
        <v>22</v>
      </c>
      <c r="BP329" s="2"/>
    </row>
    <row r="330" spans="1:68" x14ac:dyDescent="0.2">
      <c r="A330">
        <v>1</v>
      </c>
      <c r="B330">
        <v>2022</v>
      </c>
      <c r="C330">
        <v>11</v>
      </c>
      <c r="D330" s="1">
        <v>24</v>
      </c>
      <c r="E330" s="2"/>
      <c r="F330" s="2">
        <v>5</v>
      </c>
      <c r="G330" s="2">
        <v>4</v>
      </c>
      <c r="I330" s="2" t="s">
        <v>57</v>
      </c>
      <c r="J330" s="2"/>
      <c r="K330" s="24"/>
      <c r="L330" s="24"/>
      <c r="Q330" s="2">
        <v>55</v>
      </c>
      <c r="V330" s="2"/>
      <c r="W330" s="2">
        <v>1</v>
      </c>
      <c r="X330" s="2">
        <v>1</v>
      </c>
      <c r="Y330" s="2">
        <v>1</v>
      </c>
      <c r="Z330" s="2"/>
      <c r="AB330" s="2">
        <v>1</v>
      </c>
      <c r="AC330" s="2">
        <v>1</v>
      </c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>
        <v>1</v>
      </c>
      <c r="AT330" s="7"/>
      <c r="AU330" s="7"/>
      <c r="AV330" s="7"/>
      <c r="AW330" s="8"/>
      <c r="AX330" s="8"/>
      <c r="AY330" s="8"/>
      <c r="AZ330" s="8"/>
      <c r="BA330" s="8"/>
      <c r="BB330" s="8"/>
      <c r="BC330" s="2">
        <v>1</v>
      </c>
      <c r="BD330" s="8"/>
      <c r="BF330" s="2">
        <v>1044</v>
      </c>
      <c r="BH330" s="2">
        <v>36735</v>
      </c>
      <c r="BL330" s="2">
        <v>26</v>
      </c>
      <c r="BP330" s="2">
        <v>472</v>
      </c>
    </row>
    <row r="331" spans="1:68" x14ac:dyDescent="0.2">
      <c r="A331">
        <v>1</v>
      </c>
      <c r="B331">
        <v>2022</v>
      </c>
      <c r="C331">
        <v>11</v>
      </c>
      <c r="D331" s="1">
        <v>25</v>
      </c>
      <c r="E331" s="2"/>
      <c r="F331" s="2">
        <v>4</v>
      </c>
      <c r="G331" s="2">
        <v>4</v>
      </c>
      <c r="I331" s="2" t="s">
        <v>60</v>
      </c>
      <c r="J331" s="2" t="s">
        <v>57</v>
      </c>
      <c r="K331" s="24"/>
      <c r="L331" s="24"/>
      <c r="Q331" s="2">
        <v>55</v>
      </c>
      <c r="V331" s="2"/>
      <c r="W331" s="2">
        <v>1</v>
      </c>
      <c r="X331" s="2"/>
      <c r="Y331" s="2"/>
      <c r="Z331" s="2"/>
      <c r="AB331" s="2"/>
      <c r="AC331" s="2">
        <v>1</v>
      </c>
      <c r="AF331" s="2">
        <v>1</v>
      </c>
      <c r="AG331" s="2"/>
      <c r="AH331" s="2"/>
      <c r="AI331" s="2"/>
      <c r="AJ331" s="2"/>
      <c r="AK331" s="2">
        <v>1</v>
      </c>
      <c r="AL331" s="2">
        <v>1</v>
      </c>
      <c r="AM331" s="2">
        <v>1</v>
      </c>
      <c r="AN331" s="2"/>
      <c r="AO331" s="2">
        <v>1</v>
      </c>
      <c r="AP331" s="2"/>
      <c r="AQ331" s="2">
        <v>1</v>
      </c>
      <c r="AR331" s="2">
        <v>1</v>
      </c>
      <c r="AS331" s="2">
        <v>1</v>
      </c>
      <c r="AT331" s="7"/>
      <c r="AU331" s="7">
        <v>1</v>
      </c>
      <c r="AV331" s="7"/>
      <c r="AW331" s="8">
        <v>1</v>
      </c>
      <c r="AX331" s="8"/>
      <c r="AY331" s="8"/>
      <c r="AZ331" s="8"/>
      <c r="BA331" s="8"/>
      <c r="BB331" s="8">
        <v>1</v>
      </c>
      <c r="BC331" s="2">
        <v>1</v>
      </c>
      <c r="BD331" s="8"/>
      <c r="BF331" s="2"/>
      <c r="BH331" s="2"/>
      <c r="BL331" s="2"/>
      <c r="BP331" s="2">
        <v>472</v>
      </c>
    </row>
    <row r="332" spans="1:68" x14ac:dyDescent="0.2">
      <c r="A332">
        <v>1</v>
      </c>
      <c r="B332">
        <v>2022</v>
      </c>
      <c r="C332">
        <v>11</v>
      </c>
      <c r="D332" s="1">
        <v>26</v>
      </c>
      <c r="E332" t="s">
        <v>78</v>
      </c>
      <c r="F332" s="2">
        <v>5</v>
      </c>
      <c r="G332" s="2">
        <v>3</v>
      </c>
      <c r="I332" s="2" t="s">
        <v>61</v>
      </c>
      <c r="J332" s="2"/>
      <c r="K332" s="24"/>
      <c r="L332" s="24"/>
      <c r="Q332" s="2">
        <v>54</v>
      </c>
      <c r="V332" s="2">
        <v>1</v>
      </c>
      <c r="W332" s="2">
        <v>1</v>
      </c>
      <c r="X332" s="2">
        <v>1</v>
      </c>
      <c r="Y332" s="2">
        <v>1</v>
      </c>
      <c r="Z332" s="2"/>
      <c r="AB332" s="2">
        <v>1</v>
      </c>
      <c r="AC332" s="2">
        <v>1</v>
      </c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>
        <v>1</v>
      </c>
      <c r="AR332" s="2">
        <v>1</v>
      </c>
      <c r="AS332" s="2"/>
      <c r="AT332" s="7"/>
      <c r="AU332" s="7"/>
      <c r="AV332" s="7"/>
      <c r="AW332" s="8"/>
      <c r="AX332" s="8"/>
      <c r="AY332" s="8"/>
      <c r="AZ332" s="8"/>
      <c r="BA332" s="8"/>
      <c r="BB332" s="8"/>
      <c r="BD332" s="8"/>
      <c r="BF332" s="2"/>
      <c r="BH332" s="2"/>
      <c r="BL332" s="2"/>
      <c r="BP332" s="2">
        <v>473</v>
      </c>
    </row>
    <row r="333" spans="1:68" x14ac:dyDescent="0.2">
      <c r="A333">
        <v>1</v>
      </c>
      <c r="B333">
        <v>2022</v>
      </c>
      <c r="C333">
        <v>11</v>
      </c>
      <c r="D333" s="1">
        <v>27</v>
      </c>
      <c r="E333" t="s">
        <v>78</v>
      </c>
      <c r="F333" s="2">
        <v>5</v>
      </c>
      <c r="G333" s="2">
        <v>4</v>
      </c>
      <c r="I333" s="2" t="s">
        <v>61</v>
      </c>
      <c r="J333" s="2"/>
      <c r="K333" s="24">
        <v>0</v>
      </c>
      <c r="L333" s="24">
        <v>8</v>
      </c>
      <c r="Q333" s="2">
        <v>54</v>
      </c>
      <c r="V333" s="2"/>
      <c r="W333" s="2"/>
      <c r="X333" s="2">
        <v>1</v>
      </c>
      <c r="Y333" s="2"/>
      <c r="Z333" s="2"/>
      <c r="AB333" s="2"/>
      <c r="AC333" s="2"/>
      <c r="AF333" s="2"/>
      <c r="AG333" s="2"/>
      <c r="AH333" s="2"/>
      <c r="AI333" s="2">
        <v>1</v>
      </c>
      <c r="AJ333" s="2"/>
      <c r="AK333" s="2"/>
      <c r="AL333" s="2"/>
      <c r="AM333" s="2"/>
      <c r="AN333" s="2"/>
      <c r="AO333" s="2"/>
      <c r="AQ333" s="2"/>
      <c r="AR333" s="2"/>
      <c r="AS333" s="2"/>
      <c r="AT333" s="7"/>
      <c r="AU333" s="7">
        <v>1</v>
      </c>
      <c r="AV333" s="7"/>
      <c r="AW333" s="8"/>
      <c r="AX333" s="8"/>
      <c r="AY333" s="8"/>
      <c r="AZ333" s="8"/>
      <c r="BA333" s="8"/>
      <c r="BB333" s="8"/>
      <c r="BC333" s="2"/>
      <c r="BD333" s="8"/>
      <c r="BF333" s="2">
        <v>1043</v>
      </c>
      <c r="BH333" s="2">
        <v>36970</v>
      </c>
      <c r="BL333" s="2"/>
      <c r="BP333" s="2">
        <v>474</v>
      </c>
    </row>
    <row r="334" spans="1:68" x14ac:dyDescent="0.2">
      <c r="A334">
        <v>1</v>
      </c>
      <c r="B334">
        <v>2022</v>
      </c>
      <c r="C334">
        <v>11</v>
      </c>
      <c r="D334" s="1">
        <v>28</v>
      </c>
      <c r="E334" s="18" t="s">
        <v>80</v>
      </c>
      <c r="F334" s="15">
        <v>2</v>
      </c>
      <c r="G334" s="2">
        <v>5</v>
      </c>
      <c r="I334" s="2" t="s">
        <v>61</v>
      </c>
      <c r="J334" s="2" t="s">
        <v>60</v>
      </c>
      <c r="K334" s="24"/>
      <c r="L334" s="24"/>
      <c r="Q334" s="2">
        <v>54</v>
      </c>
      <c r="V334" s="2"/>
      <c r="W334" s="2">
        <v>1</v>
      </c>
      <c r="X334" s="2"/>
      <c r="Y334" s="2"/>
      <c r="Z334" s="2"/>
      <c r="AB334" s="2"/>
      <c r="AC334" s="2"/>
      <c r="AF334" s="2"/>
      <c r="AG334" s="2"/>
      <c r="AH334" s="2"/>
      <c r="AI334" s="2"/>
      <c r="AJ334" s="2"/>
      <c r="AK334" s="2"/>
      <c r="AL334" s="2"/>
      <c r="AM334" s="2">
        <v>1</v>
      </c>
      <c r="AN334" s="2"/>
      <c r="AO334" s="2">
        <v>1</v>
      </c>
      <c r="AP334" s="2"/>
      <c r="AQ334" s="2"/>
      <c r="AR334" s="2"/>
      <c r="AS334" s="2"/>
      <c r="AT334" s="7"/>
      <c r="AU334" s="7"/>
      <c r="AV334" s="7"/>
      <c r="AW334" s="8"/>
      <c r="AX334" s="8"/>
      <c r="AY334" s="8"/>
      <c r="AZ334" s="8"/>
      <c r="BA334" s="8"/>
      <c r="BB334" s="8"/>
      <c r="BC334" s="2"/>
      <c r="BD334" s="8"/>
      <c r="BF334" s="2"/>
      <c r="BH334" s="2"/>
      <c r="BL334" s="2">
        <v>0</v>
      </c>
      <c r="BP334" s="2">
        <v>473</v>
      </c>
    </row>
    <row r="335" spans="1:68" x14ac:dyDescent="0.2">
      <c r="A335">
        <v>1</v>
      </c>
      <c r="B335">
        <v>2022</v>
      </c>
      <c r="C335">
        <v>11</v>
      </c>
      <c r="D335" s="1">
        <v>29</v>
      </c>
      <c r="E335" t="s">
        <v>82</v>
      </c>
      <c r="F335" s="2">
        <v>2</v>
      </c>
      <c r="G335" s="2">
        <v>5</v>
      </c>
      <c r="I335" s="2" t="s">
        <v>59</v>
      </c>
      <c r="J335" s="2"/>
      <c r="K335" s="24"/>
      <c r="L335" s="24"/>
      <c r="Q335" s="2">
        <v>54</v>
      </c>
      <c r="V335" s="2">
        <v>1</v>
      </c>
      <c r="W335" s="2">
        <v>1</v>
      </c>
      <c r="X335" s="2">
        <v>1</v>
      </c>
      <c r="Y335" s="2">
        <v>1</v>
      </c>
      <c r="Z335" s="2"/>
      <c r="AB335" s="2"/>
      <c r="AC335" s="2"/>
      <c r="AF335" s="2"/>
      <c r="AG335" s="2"/>
      <c r="AH335" s="2"/>
      <c r="AI335" s="2"/>
      <c r="AJ335" s="2"/>
      <c r="AK335" s="2">
        <v>1</v>
      </c>
      <c r="AL335" s="2">
        <v>1</v>
      </c>
      <c r="AM335" s="2"/>
      <c r="AN335" s="2"/>
      <c r="AO335" s="2"/>
      <c r="AP335" s="2"/>
      <c r="AQ335" s="2"/>
      <c r="AR335" s="2"/>
      <c r="AS335" s="2"/>
      <c r="AT335" s="7"/>
      <c r="AU335" s="7"/>
      <c r="AV335" s="7"/>
      <c r="AW335" s="8"/>
      <c r="AX335" s="8"/>
      <c r="AY335" s="8"/>
      <c r="AZ335" s="8"/>
      <c r="BA335" s="8"/>
      <c r="BB335" s="8"/>
      <c r="BC335" s="2">
        <v>1</v>
      </c>
      <c r="BD335" s="8"/>
      <c r="BF335" s="2"/>
      <c r="BH335" s="2"/>
      <c r="BL335" s="2">
        <v>0</v>
      </c>
      <c r="BP335" s="2">
        <v>473</v>
      </c>
    </row>
    <row r="336" spans="1:68" x14ac:dyDescent="0.2">
      <c r="A336">
        <v>1</v>
      </c>
      <c r="B336">
        <v>2022</v>
      </c>
      <c r="C336">
        <v>11</v>
      </c>
      <c r="D336" s="1">
        <v>30</v>
      </c>
      <c r="E336" t="s">
        <v>78</v>
      </c>
      <c r="F336" s="2">
        <v>2</v>
      </c>
      <c r="G336" s="2">
        <v>5</v>
      </c>
      <c r="I336" s="2" t="s">
        <v>60</v>
      </c>
      <c r="J336" s="2" t="s">
        <v>57</v>
      </c>
      <c r="K336" s="24"/>
      <c r="L336" s="24"/>
      <c r="Q336" s="2">
        <v>54</v>
      </c>
      <c r="V336" s="2"/>
      <c r="W336" s="2"/>
      <c r="X336" s="2">
        <v>1</v>
      </c>
      <c r="Y336" s="2">
        <v>1</v>
      </c>
      <c r="Z336" s="2"/>
      <c r="AB336" s="2"/>
      <c r="AC336" s="2">
        <v>1</v>
      </c>
      <c r="AF336" s="2"/>
      <c r="AG336" s="2"/>
      <c r="AH336" s="2"/>
      <c r="AI336" s="2"/>
      <c r="AJ336" s="2"/>
      <c r="AK336" s="2"/>
      <c r="AL336" s="2"/>
      <c r="AM336" s="2"/>
      <c r="AN336" s="2"/>
      <c r="AO336" s="2">
        <v>1</v>
      </c>
      <c r="AP336" s="2"/>
      <c r="AQ336" s="2"/>
      <c r="AR336" s="2"/>
      <c r="AS336" s="2"/>
      <c r="AT336" s="7"/>
      <c r="AU336" s="7"/>
      <c r="AV336" s="7"/>
      <c r="AW336" s="8"/>
      <c r="AX336" s="8"/>
      <c r="AY336" s="8"/>
      <c r="AZ336" s="8"/>
      <c r="BA336" s="8"/>
      <c r="BB336" s="8"/>
      <c r="BC336" s="2"/>
      <c r="BD336" s="8"/>
      <c r="BF336" s="2"/>
      <c r="BH336" s="2"/>
      <c r="BL336" s="2">
        <v>2</v>
      </c>
      <c r="BP336" s="2"/>
    </row>
    <row r="337" spans="1:68" x14ac:dyDescent="0.2">
      <c r="A337">
        <v>1</v>
      </c>
      <c r="B337">
        <v>2022</v>
      </c>
      <c r="C337">
        <v>12</v>
      </c>
      <c r="D337" s="1">
        <v>1</v>
      </c>
      <c r="E337" t="s">
        <v>82</v>
      </c>
      <c r="F337" s="2">
        <v>2</v>
      </c>
      <c r="G337" s="2">
        <v>5</v>
      </c>
      <c r="I337" s="2" t="s">
        <v>60</v>
      </c>
      <c r="J337" s="2" t="s">
        <v>61</v>
      </c>
      <c r="K337" s="24">
        <v>23</v>
      </c>
      <c r="L337" s="24">
        <v>7</v>
      </c>
      <c r="N337" s="2"/>
      <c r="Q337" s="2">
        <v>54</v>
      </c>
      <c r="V337" s="2">
        <v>1</v>
      </c>
      <c r="W337" s="2">
        <v>1</v>
      </c>
      <c r="X337" s="2">
        <v>1</v>
      </c>
      <c r="Y337" s="2"/>
      <c r="Z337" s="2"/>
      <c r="AB337" s="2"/>
      <c r="AC337" s="2">
        <v>1</v>
      </c>
      <c r="AF337" s="2"/>
      <c r="AG337" s="2"/>
      <c r="AH337" s="2">
        <v>1</v>
      </c>
      <c r="AI337" s="2"/>
      <c r="AJ337" s="2"/>
      <c r="AK337" s="2"/>
      <c r="AL337" s="2"/>
      <c r="AM337" s="2"/>
      <c r="AN337" s="2"/>
      <c r="AO337" s="2">
        <v>1</v>
      </c>
      <c r="AP337" s="2">
        <v>1</v>
      </c>
      <c r="AQ337" s="2"/>
      <c r="AR337" s="2">
        <v>1</v>
      </c>
      <c r="AS337" s="2"/>
      <c r="AT337" s="7"/>
      <c r="AU337" s="7"/>
      <c r="AV337" s="7"/>
      <c r="AW337" s="8"/>
      <c r="AX337" s="8"/>
      <c r="AY337" s="8"/>
      <c r="AZ337" s="8">
        <v>1</v>
      </c>
      <c r="BA337" s="8">
        <v>1</v>
      </c>
      <c r="BB337" s="8"/>
      <c r="BC337" s="2">
        <v>1</v>
      </c>
      <c r="BD337" s="8"/>
      <c r="BF337" s="2"/>
      <c r="BH337" s="2"/>
      <c r="BL337" s="2">
        <v>3</v>
      </c>
      <c r="BP337" s="2"/>
    </row>
    <row r="338" spans="1:68" ht="18" x14ac:dyDescent="0.2">
      <c r="A338">
        <v>1</v>
      </c>
      <c r="B338">
        <v>2022</v>
      </c>
      <c r="C338">
        <v>12</v>
      </c>
      <c r="D338" s="1">
        <v>2</v>
      </c>
      <c r="E338" s="17" t="s">
        <v>79</v>
      </c>
      <c r="F338" s="2">
        <v>2</v>
      </c>
      <c r="G338" s="2">
        <v>4</v>
      </c>
      <c r="I338" s="2" t="s">
        <v>57</v>
      </c>
      <c r="J338" s="2" t="s">
        <v>60</v>
      </c>
      <c r="K338" s="24">
        <v>23</v>
      </c>
      <c r="L338" s="24">
        <v>8</v>
      </c>
      <c r="N338" s="2"/>
      <c r="Q338" s="2">
        <v>54</v>
      </c>
      <c r="V338" s="2"/>
      <c r="W338" s="2"/>
      <c r="X338" s="2">
        <v>1</v>
      </c>
      <c r="Y338" s="2"/>
      <c r="Z338" s="2"/>
      <c r="AB338" s="2"/>
      <c r="AC338" s="2">
        <v>1</v>
      </c>
      <c r="AF338" s="2"/>
      <c r="AG338" s="2"/>
      <c r="AH338" s="2"/>
      <c r="AI338" s="2"/>
      <c r="AJ338" s="2"/>
      <c r="AK338" s="2"/>
      <c r="AL338" s="2"/>
      <c r="AM338" s="2">
        <v>1</v>
      </c>
      <c r="AN338" s="2"/>
      <c r="AO338" s="2"/>
      <c r="AP338" s="2">
        <v>1</v>
      </c>
      <c r="AQ338" s="2"/>
      <c r="AR338" s="2">
        <v>1</v>
      </c>
      <c r="AS338" s="2"/>
      <c r="AT338" s="7"/>
      <c r="AU338" s="7">
        <v>1</v>
      </c>
      <c r="AV338" s="7"/>
      <c r="AW338" s="8"/>
      <c r="AX338" s="8"/>
      <c r="AY338" s="8"/>
      <c r="AZ338" s="8"/>
      <c r="BA338" s="8"/>
      <c r="BB338" s="8"/>
      <c r="BC338" s="2">
        <v>1</v>
      </c>
      <c r="BD338" s="8"/>
      <c r="BF338" s="2"/>
      <c r="BH338" s="2">
        <v>37059</v>
      </c>
      <c r="BL338" s="2">
        <v>3</v>
      </c>
      <c r="BP338" s="2">
        <v>477</v>
      </c>
    </row>
    <row r="339" spans="1:68" x14ac:dyDescent="0.2">
      <c r="A339">
        <v>1</v>
      </c>
      <c r="B339">
        <v>2022</v>
      </c>
      <c r="C339">
        <v>12</v>
      </c>
      <c r="D339" s="1">
        <v>3</v>
      </c>
      <c r="E339" t="s">
        <v>81</v>
      </c>
      <c r="F339" s="2">
        <v>2</v>
      </c>
      <c r="G339" s="2">
        <v>4</v>
      </c>
      <c r="I339" s="2" t="s">
        <v>61</v>
      </c>
      <c r="J339" s="2"/>
      <c r="K339" s="24">
        <v>3</v>
      </c>
      <c r="L339" s="24">
        <v>8</v>
      </c>
      <c r="N339" s="2"/>
      <c r="Q339" s="2">
        <v>54</v>
      </c>
      <c r="V339" s="2">
        <v>1</v>
      </c>
      <c r="W339" s="2">
        <v>1</v>
      </c>
      <c r="X339" s="2"/>
      <c r="Y339" s="2"/>
      <c r="Z339" s="2">
        <v>1</v>
      </c>
      <c r="AB339" s="2">
        <v>1</v>
      </c>
      <c r="AC339" s="2">
        <v>1</v>
      </c>
      <c r="AF339" s="2"/>
      <c r="AG339" s="2"/>
      <c r="AH339" s="2">
        <v>1</v>
      </c>
      <c r="AI339" s="2"/>
      <c r="AJ339" s="2">
        <v>1</v>
      </c>
      <c r="AK339" s="2"/>
      <c r="AL339" s="2"/>
      <c r="AM339" s="2"/>
      <c r="AN339" s="2"/>
      <c r="AO339" s="2"/>
      <c r="AP339" s="2"/>
      <c r="AQ339" s="2"/>
      <c r="AR339" s="2"/>
      <c r="AS339" s="2">
        <v>1</v>
      </c>
      <c r="AT339" s="7">
        <v>1</v>
      </c>
      <c r="AU339" s="7"/>
      <c r="AV339" s="7"/>
      <c r="AW339" s="8">
        <v>1</v>
      </c>
      <c r="AX339" s="8">
        <v>1</v>
      </c>
      <c r="AY339" s="8"/>
      <c r="AZ339" s="8"/>
      <c r="BA339" s="8"/>
      <c r="BB339" s="8"/>
      <c r="BC339" s="2">
        <v>1</v>
      </c>
      <c r="BD339" s="8"/>
      <c r="BF339" s="2"/>
      <c r="BH339" s="2"/>
      <c r="BL339" s="2">
        <v>3</v>
      </c>
      <c r="BP339" s="2"/>
    </row>
    <row r="340" spans="1:68" x14ac:dyDescent="0.2">
      <c r="A340">
        <v>1</v>
      </c>
      <c r="B340">
        <v>2022</v>
      </c>
      <c r="C340">
        <v>12</v>
      </c>
      <c r="D340" s="1">
        <v>4</v>
      </c>
      <c r="E340" t="s">
        <v>82</v>
      </c>
      <c r="F340" s="2">
        <v>2</v>
      </c>
      <c r="G340" s="2">
        <v>4</v>
      </c>
      <c r="I340" s="2" t="s">
        <v>61</v>
      </c>
      <c r="J340" s="2"/>
      <c r="K340" s="24">
        <v>0</v>
      </c>
      <c r="L340" s="24">
        <v>8</v>
      </c>
      <c r="N340" s="2"/>
      <c r="Q340" s="2">
        <v>53</v>
      </c>
      <c r="V340" s="2"/>
      <c r="W340" s="2"/>
      <c r="X340" s="2"/>
      <c r="Y340" s="2"/>
      <c r="Z340" s="2"/>
      <c r="AB340" s="2"/>
      <c r="AC340" s="2">
        <v>1</v>
      </c>
      <c r="AF340" s="2"/>
      <c r="AG340" s="2"/>
      <c r="AH340" s="2"/>
      <c r="AI340" s="2">
        <v>1</v>
      </c>
      <c r="AJ340" s="2">
        <v>1</v>
      </c>
      <c r="AK340" s="2"/>
      <c r="AL340" s="2"/>
      <c r="AM340" s="2"/>
      <c r="AN340" s="2">
        <v>1</v>
      </c>
      <c r="AO340" s="2">
        <v>1</v>
      </c>
      <c r="AP340" s="2"/>
      <c r="AQ340" s="2"/>
      <c r="AR340" s="2"/>
      <c r="AS340" s="2"/>
      <c r="AT340" s="7">
        <v>1</v>
      </c>
      <c r="AU340" s="7"/>
      <c r="AV340" s="7"/>
      <c r="AW340" s="8"/>
      <c r="AX340" s="8"/>
      <c r="AY340" s="8"/>
      <c r="AZ340" s="8"/>
      <c r="BA340" s="8">
        <v>1</v>
      </c>
      <c r="BB340" s="8"/>
      <c r="BC340" s="2"/>
      <c r="BD340" s="8"/>
      <c r="BF340" s="2"/>
      <c r="BH340" s="2"/>
      <c r="BL340" s="2">
        <v>6</v>
      </c>
      <c r="BP340" s="2">
        <v>505</v>
      </c>
    </row>
    <row r="341" spans="1:68" x14ac:dyDescent="0.2">
      <c r="A341">
        <v>1</v>
      </c>
      <c r="B341">
        <v>2022</v>
      </c>
      <c r="C341">
        <v>12</v>
      </c>
      <c r="D341" s="1">
        <v>5</v>
      </c>
      <c r="E341" t="s">
        <v>82</v>
      </c>
      <c r="F341" s="2">
        <v>2</v>
      </c>
      <c r="G341" s="2">
        <v>4</v>
      </c>
      <c r="I341" s="15" t="s">
        <v>61</v>
      </c>
      <c r="J341" s="2"/>
      <c r="K341" s="24">
        <v>0</v>
      </c>
      <c r="L341" s="24">
        <v>8</v>
      </c>
      <c r="N341" s="2"/>
      <c r="Q341" s="2">
        <v>54</v>
      </c>
      <c r="V341" s="2"/>
      <c r="W341" s="2"/>
      <c r="X341" s="2"/>
      <c r="Y341" s="2"/>
      <c r="Z341" s="2"/>
      <c r="AB341" s="2"/>
      <c r="AC341" s="2">
        <v>1</v>
      </c>
      <c r="AF341" s="2"/>
      <c r="AG341" s="2"/>
      <c r="AH341" s="2"/>
      <c r="AI341" s="2"/>
      <c r="AJ341" s="2"/>
      <c r="AK341" s="2">
        <v>1</v>
      </c>
      <c r="AL341" s="2"/>
      <c r="AM341" s="2"/>
      <c r="AN341" s="2"/>
      <c r="AP341" s="2"/>
      <c r="AQ341" s="2"/>
      <c r="AR341" s="2">
        <v>1</v>
      </c>
      <c r="AS341" s="2"/>
      <c r="AT341" s="7"/>
      <c r="AU341" s="7"/>
      <c r="AV341" s="7"/>
      <c r="AW341" s="8"/>
      <c r="AX341" s="8"/>
      <c r="AY341" s="8"/>
      <c r="AZ341" s="8"/>
      <c r="BA341" s="8">
        <v>1</v>
      </c>
      <c r="BB341" s="8"/>
      <c r="BC341" s="2"/>
      <c r="BD341" s="8"/>
      <c r="BF341" s="2"/>
      <c r="BH341" s="2"/>
      <c r="BL341" s="2">
        <v>8</v>
      </c>
      <c r="BP341" s="2">
        <v>506</v>
      </c>
    </row>
    <row r="342" spans="1:68" x14ac:dyDescent="0.2">
      <c r="A342">
        <v>1</v>
      </c>
      <c r="B342">
        <v>2022</v>
      </c>
      <c r="C342">
        <v>12</v>
      </c>
      <c r="D342" s="1">
        <v>6</v>
      </c>
      <c r="E342" t="s">
        <v>78</v>
      </c>
      <c r="F342" s="2">
        <v>2</v>
      </c>
      <c r="G342" s="2">
        <v>5</v>
      </c>
      <c r="I342" s="2" t="s">
        <v>61</v>
      </c>
      <c r="J342" s="2" t="s">
        <v>60</v>
      </c>
      <c r="K342" s="24">
        <v>1</v>
      </c>
      <c r="L342" s="24">
        <v>7</v>
      </c>
      <c r="N342" s="2"/>
      <c r="Q342" s="2">
        <v>54</v>
      </c>
      <c r="V342" s="2"/>
      <c r="W342" s="2"/>
      <c r="X342" s="2"/>
      <c r="Y342" s="2"/>
      <c r="Z342" s="2"/>
      <c r="AB342" s="2"/>
      <c r="AC342" s="2">
        <v>1</v>
      </c>
      <c r="AF342" s="2"/>
      <c r="AG342" s="2"/>
      <c r="AH342" s="2"/>
      <c r="AI342" s="2"/>
      <c r="AJ342" s="2"/>
      <c r="AK342" s="2"/>
      <c r="AL342" s="2"/>
      <c r="AM342" s="2">
        <v>1</v>
      </c>
      <c r="AN342" s="2"/>
      <c r="AO342" s="2"/>
      <c r="AP342" s="2"/>
      <c r="AQ342" s="2"/>
      <c r="AR342" s="2">
        <v>1</v>
      </c>
      <c r="AS342" s="2"/>
      <c r="AT342" s="7"/>
      <c r="AU342" s="7"/>
      <c r="AV342" s="7"/>
      <c r="AW342" s="8"/>
      <c r="AX342" s="8"/>
      <c r="AY342" s="8"/>
      <c r="AZ342" s="8"/>
      <c r="BA342" s="8"/>
      <c r="BB342" s="8"/>
      <c r="BC342" s="2"/>
      <c r="BD342" s="8"/>
      <c r="BF342" s="2"/>
      <c r="BH342" s="2">
        <v>37088</v>
      </c>
      <c r="BL342" s="2">
        <v>9</v>
      </c>
      <c r="BP342" s="2">
        <v>509</v>
      </c>
    </row>
    <row r="343" spans="1:68" x14ac:dyDescent="0.2">
      <c r="A343">
        <v>1</v>
      </c>
      <c r="B343">
        <v>2022</v>
      </c>
      <c r="C343">
        <v>12</v>
      </c>
      <c r="D343" s="1">
        <v>7</v>
      </c>
      <c r="E343" t="s">
        <v>78</v>
      </c>
      <c r="F343" s="2">
        <v>2</v>
      </c>
      <c r="G343" s="2">
        <v>3</v>
      </c>
      <c r="I343" s="2" t="s">
        <v>61</v>
      </c>
      <c r="J343" s="2" t="s">
        <v>60</v>
      </c>
      <c r="K343" s="24"/>
      <c r="L343" s="24"/>
      <c r="N343" s="2"/>
      <c r="Q343" s="2">
        <v>54</v>
      </c>
      <c r="V343" s="2"/>
      <c r="W343" s="2"/>
      <c r="X343" s="2"/>
      <c r="Y343" s="2"/>
      <c r="Z343" s="2"/>
      <c r="AB343" s="2"/>
      <c r="AC343" s="2">
        <v>1</v>
      </c>
      <c r="AF343" s="2"/>
      <c r="AG343" s="2">
        <v>1</v>
      </c>
      <c r="AH343" s="2"/>
      <c r="AI343" s="2">
        <v>1</v>
      </c>
      <c r="AJ343" s="2"/>
      <c r="AK343" s="2"/>
      <c r="AL343" s="2"/>
      <c r="AM343" s="2"/>
      <c r="AN343" s="2"/>
      <c r="AO343" s="2"/>
      <c r="AP343" s="2"/>
      <c r="AQ343" s="2"/>
      <c r="AR343" s="2">
        <v>1</v>
      </c>
      <c r="AS343" s="2"/>
      <c r="AT343" s="7"/>
      <c r="AU343" s="7"/>
      <c r="AV343" s="7"/>
      <c r="AW343" s="8"/>
      <c r="AX343" s="8"/>
      <c r="AY343" s="8"/>
      <c r="AZ343" s="8">
        <v>1</v>
      </c>
      <c r="BA343" s="8">
        <v>1</v>
      </c>
      <c r="BB343" s="8"/>
      <c r="BC343" s="2">
        <v>1</v>
      </c>
      <c r="BD343" s="8"/>
      <c r="BF343" s="2"/>
      <c r="BH343" s="2"/>
      <c r="BL343" s="2">
        <v>9</v>
      </c>
      <c r="BP343" s="2"/>
    </row>
    <row r="344" spans="1:68" x14ac:dyDescent="0.2">
      <c r="A344">
        <v>1</v>
      </c>
      <c r="B344">
        <v>2022</v>
      </c>
      <c r="C344">
        <v>12</v>
      </c>
      <c r="D344" s="1">
        <v>8</v>
      </c>
      <c r="E344" t="s">
        <v>78</v>
      </c>
      <c r="F344" s="2">
        <v>5</v>
      </c>
      <c r="G344" s="2">
        <v>4</v>
      </c>
      <c r="I344" s="2" t="s">
        <v>61</v>
      </c>
      <c r="J344" s="2" t="s">
        <v>60</v>
      </c>
      <c r="K344" s="24"/>
      <c r="L344" s="24"/>
      <c r="N344" s="2"/>
      <c r="Q344" s="2">
        <v>54</v>
      </c>
      <c r="V344" s="2"/>
      <c r="W344" s="2"/>
      <c r="X344" s="2">
        <v>1</v>
      </c>
      <c r="Y344" s="2">
        <v>1</v>
      </c>
      <c r="Z344" s="2"/>
      <c r="AB344" s="2"/>
      <c r="AC344" s="2">
        <v>1</v>
      </c>
      <c r="AF344" s="2"/>
      <c r="AG344" s="2">
        <v>1</v>
      </c>
      <c r="AH344" s="2"/>
      <c r="AI344" s="2">
        <v>1</v>
      </c>
      <c r="AJ344" s="2"/>
      <c r="AK344" s="2">
        <v>1</v>
      </c>
      <c r="AL344" s="2">
        <v>1</v>
      </c>
      <c r="AM344" s="2"/>
      <c r="AN344" s="2"/>
      <c r="AO344" s="2">
        <v>1</v>
      </c>
      <c r="AP344" s="2"/>
      <c r="AQ344" s="2"/>
      <c r="AR344" s="2">
        <v>1</v>
      </c>
      <c r="AS344" s="2"/>
      <c r="AT344" s="7"/>
      <c r="AU344" s="7">
        <v>1</v>
      </c>
      <c r="AV344" s="7"/>
      <c r="AW344" s="8"/>
      <c r="AX344" s="8"/>
      <c r="AY344" s="8"/>
      <c r="AZ344" s="8">
        <v>1</v>
      </c>
      <c r="BA344" s="8">
        <v>1</v>
      </c>
      <c r="BB344" s="8"/>
      <c r="BC344" s="2"/>
      <c r="BD344" s="8"/>
      <c r="BF344" s="2"/>
      <c r="BH344" s="2"/>
      <c r="BL344" s="2">
        <v>11</v>
      </c>
      <c r="BP344" s="2"/>
    </row>
    <row r="345" spans="1:68" x14ac:dyDescent="0.2">
      <c r="A345">
        <v>1</v>
      </c>
      <c r="B345">
        <v>2022</v>
      </c>
      <c r="C345">
        <v>12</v>
      </c>
      <c r="D345" s="1">
        <v>9</v>
      </c>
      <c r="E345" t="s">
        <v>78</v>
      </c>
      <c r="F345" s="2">
        <v>8</v>
      </c>
      <c r="G345" s="2">
        <v>6</v>
      </c>
      <c r="I345" s="2" t="s">
        <v>60</v>
      </c>
      <c r="J345" s="2"/>
      <c r="K345" s="24">
        <v>1</v>
      </c>
      <c r="L345" s="24">
        <v>8</v>
      </c>
      <c r="N345" s="2"/>
      <c r="Q345" s="2">
        <v>54</v>
      </c>
      <c r="V345" s="2"/>
      <c r="W345" s="2"/>
      <c r="X345" s="2"/>
      <c r="Y345" s="2"/>
      <c r="Z345" s="2"/>
      <c r="AB345" s="2"/>
      <c r="AC345" s="2">
        <v>1</v>
      </c>
      <c r="AF345" s="2"/>
      <c r="AG345" s="2"/>
      <c r="AH345" s="2"/>
      <c r="AI345" s="2">
        <v>1</v>
      </c>
      <c r="AJ345" s="2"/>
      <c r="AK345" s="2"/>
      <c r="AL345" s="2"/>
      <c r="AM345" s="2"/>
      <c r="AN345" s="2">
        <v>1</v>
      </c>
      <c r="AO345" s="2"/>
      <c r="AP345" s="2"/>
      <c r="AQ345" s="2"/>
      <c r="AR345" s="2">
        <v>1</v>
      </c>
      <c r="AS345" s="2">
        <v>1</v>
      </c>
      <c r="AT345" s="7"/>
      <c r="AU345" s="7">
        <v>1</v>
      </c>
      <c r="AV345" s="7"/>
      <c r="AW345" s="8"/>
      <c r="AX345" s="8"/>
      <c r="AY345" s="8"/>
      <c r="AZ345" s="8"/>
      <c r="BA345" s="8"/>
      <c r="BB345" s="8"/>
      <c r="BC345" s="2">
        <v>1</v>
      </c>
      <c r="BD345" s="8"/>
      <c r="BF345" s="2">
        <v>1044</v>
      </c>
      <c r="BH345" s="2">
        <v>37127</v>
      </c>
      <c r="BL345" s="2">
        <v>15</v>
      </c>
      <c r="BP345" s="2">
        <v>514</v>
      </c>
    </row>
    <row r="346" spans="1:68" x14ac:dyDescent="0.2">
      <c r="A346">
        <v>1</v>
      </c>
      <c r="B346">
        <v>2022</v>
      </c>
      <c r="C346">
        <v>12</v>
      </c>
      <c r="D346" s="1">
        <v>10</v>
      </c>
      <c r="E346" s="2"/>
      <c r="F346" s="2">
        <v>5</v>
      </c>
      <c r="G346" s="2">
        <v>5</v>
      </c>
      <c r="I346" s="2" t="s">
        <v>61</v>
      </c>
      <c r="J346" s="2" t="s">
        <v>60</v>
      </c>
      <c r="K346" s="24"/>
      <c r="L346" s="24"/>
      <c r="N346" s="2"/>
      <c r="Q346" s="2">
        <v>54</v>
      </c>
      <c r="V346" s="2"/>
      <c r="W346" s="2">
        <v>1</v>
      </c>
      <c r="X346" s="2">
        <v>1</v>
      </c>
      <c r="Y346" s="2">
        <v>1</v>
      </c>
      <c r="Z346" s="2"/>
      <c r="AB346" s="2"/>
      <c r="AC346" s="2">
        <v>1</v>
      </c>
      <c r="AF346" s="2"/>
      <c r="AG346" s="2"/>
      <c r="AH346" s="2"/>
      <c r="AI346" s="2">
        <v>1</v>
      </c>
      <c r="AJ346" s="2"/>
      <c r="AK346" s="2"/>
      <c r="AL346" s="2"/>
      <c r="AM346" s="2">
        <v>1</v>
      </c>
      <c r="AN346" s="2"/>
      <c r="AO346" s="2">
        <v>1</v>
      </c>
      <c r="AP346" s="2"/>
      <c r="AQ346" s="2"/>
      <c r="AR346" s="2">
        <v>1</v>
      </c>
      <c r="AS346" s="2">
        <v>1</v>
      </c>
      <c r="AT346" s="7"/>
      <c r="AU346" s="7">
        <v>1</v>
      </c>
      <c r="AV346" s="7"/>
      <c r="AW346" s="8"/>
      <c r="AX346" s="8"/>
      <c r="AY346" s="8"/>
      <c r="AZ346" s="8"/>
      <c r="BA346" s="8"/>
      <c r="BB346" s="8"/>
      <c r="BC346" s="2"/>
      <c r="BD346" s="8"/>
      <c r="BF346" s="2"/>
      <c r="BH346" s="2"/>
      <c r="BL346" s="2">
        <v>36</v>
      </c>
      <c r="BP346" s="2"/>
    </row>
    <row r="347" spans="1:68" x14ac:dyDescent="0.2">
      <c r="A347">
        <v>1</v>
      </c>
      <c r="B347">
        <v>2022</v>
      </c>
      <c r="C347">
        <v>12</v>
      </c>
      <c r="D347" s="1">
        <v>11</v>
      </c>
      <c r="E347" t="s">
        <v>78</v>
      </c>
      <c r="F347" s="2">
        <v>5</v>
      </c>
      <c r="G347" s="2">
        <v>5</v>
      </c>
      <c r="I347" s="2" t="s">
        <v>61</v>
      </c>
      <c r="J347" s="2" t="s">
        <v>60</v>
      </c>
      <c r="K347" s="24"/>
      <c r="L347" s="24"/>
      <c r="N347" s="2"/>
      <c r="Q347" s="2">
        <v>54</v>
      </c>
      <c r="V347" s="2"/>
      <c r="W347" s="2"/>
      <c r="X347" s="2"/>
      <c r="Y347" s="2"/>
      <c r="Z347" s="2"/>
      <c r="AB347" s="2"/>
      <c r="AC347" s="2">
        <v>1</v>
      </c>
      <c r="AF347" s="2"/>
      <c r="AG347" s="2"/>
      <c r="AH347" s="2"/>
      <c r="AI347" s="2"/>
      <c r="AJ347" s="2"/>
      <c r="AK347" s="2">
        <v>1</v>
      </c>
      <c r="AL347" s="2">
        <v>1</v>
      </c>
      <c r="AM347" s="2"/>
      <c r="AN347" s="2"/>
      <c r="AO347" s="2"/>
      <c r="AP347" s="2"/>
      <c r="AQ347" s="2"/>
      <c r="AR347" s="2"/>
      <c r="AS347" s="2">
        <v>1</v>
      </c>
      <c r="AT347" s="7"/>
      <c r="AU347" s="7"/>
      <c r="AV347" s="7"/>
      <c r="AW347" s="8">
        <v>1</v>
      </c>
      <c r="AX347" s="8">
        <v>1</v>
      </c>
      <c r="AY347" s="8">
        <v>1</v>
      </c>
      <c r="AZ347" s="8"/>
      <c r="BA347" s="8">
        <v>1</v>
      </c>
      <c r="BB347" s="8"/>
      <c r="BC347" s="2">
        <v>1</v>
      </c>
      <c r="BD347" s="8"/>
      <c r="BF347" s="2"/>
      <c r="BH347" s="15"/>
      <c r="BL347" s="15"/>
      <c r="BP347" s="15"/>
    </row>
    <row r="348" spans="1:68" x14ac:dyDescent="0.2">
      <c r="A348">
        <v>1</v>
      </c>
      <c r="B348">
        <v>2022</v>
      </c>
      <c r="C348">
        <v>12</v>
      </c>
      <c r="D348" s="1">
        <v>12</v>
      </c>
      <c r="E348" t="s">
        <v>82</v>
      </c>
      <c r="F348" s="2">
        <v>5</v>
      </c>
      <c r="G348" s="2">
        <v>6</v>
      </c>
      <c r="I348" s="2" t="s">
        <v>59</v>
      </c>
      <c r="J348" s="2"/>
      <c r="K348" s="24">
        <v>3</v>
      </c>
      <c r="L348" s="24">
        <v>9</v>
      </c>
      <c r="N348" s="2"/>
      <c r="Q348" s="2">
        <v>56</v>
      </c>
      <c r="V348" s="2"/>
      <c r="W348" s="2"/>
      <c r="X348" s="2">
        <v>1</v>
      </c>
      <c r="Y348" s="2"/>
      <c r="Z348" s="2"/>
      <c r="AB348" s="2"/>
      <c r="AC348" s="2">
        <v>1</v>
      </c>
      <c r="AF348" s="2"/>
      <c r="AG348" s="2"/>
      <c r="AH348" s="2"/>
      <c r="AI348" s="2"/>
      <c r="AJ348" s="2"/>
      <c r="AK348" s="2">
        <v>1</v>
      </c>
      <c r="AL348" s="2"/>
      <c r="AM348" s="2"/>
      <c r="AN348" s="2"/>
      <c r="AO348" s="2">
        <v>1</v>
      </c>
      <c r="AP348" s="2">
        <v>1</v>
      </c>
      <c r="AQ348" s="2"/>
      <c r="AR348" s="2">
        <v>1</v>
      </c>
      <c r="AS348" s="2"/>
      <c r="AT348" s="7"/>
      <c r="AU348" s="7"/>
      <c r="AV348" s="7"/>
      <c r="AW348" s="8"/>
      <c r="AX348" s="8"/>
      <c r="AY348" s="8"/>
      <c r="AZ348" s="8">
        <v>1</v>
      </c>
      <c r="BA348" s="8">
        <v>1</v>
      </c>
      <c r="BB348" s="8"/>
      <c r="BC348" s="2">
        <v>1</v>
      </c>
      <c r="BD348" s="8"/>
      <c r="BF348" s="2">
        <v>1044</v>
      </c>
      <c r="BH348" s="2">
        <v>37140</v>
      </c>
      <c r="BL348" s="2">
        <v>70</v>
      </c>
      <c r="BP348" s="2">
        <v>522</v>
      </c>
    </row>
    <row r="349" spans="1:68" x14ac:dyDescent="0.2">
      <c r="A349">
        <v>1</v>
      </c>
      <c r="B349">
        <v>2022</v>
      </c>
      <c r="C349">
        <v>12</v>
      </c>
      <c r="D349" s="1">
        <v>13</v>
      </c>
      <c r="E349" t="s">
        <v>82</v>
      </c>
      <c r="F349" s="2">
        <v>8</v>
      </c>
      <c r="G349" s="2">
        <v>3</v>
      </c>
      <c r="I349" s="2"/>
      <c r="J349" s="2"/>
      <c r="K349" s="24">
        <v>0</v>
      </c>
      <c r="L349" s="24">
        <v>9</v>
      </c>
      <c r="N349" s="2"/>
      <c r="Q349" s="2">
        <v>55</v>
      </c>
      <c r="V349" s="2"/>
      <c r="W349" s="2"/>
      <c r="X349" s="2"/>
      <c r="Y349" s="2"/>
      <c r="Z349" s="2"/>
      <c r="AB349" s="2"/>
      <c r="AC349" s="2">
        <v>1</v>
      </c>
      <c r="AF349" s="2"/>
      <c r="AG349" s="2"/>
      <c r="AH349" s="2"/>
      <c r="AI349" s="2"/>
      <c r="AJ349" s="2"/>
      <c r="AK349" s="2">
        <v>1</v>
      </c>
      <c r="AL349" s="2"/>
      <c r="AM349" s="2">
        <v>1</v>
      </c>
      <c r="AN349" s="2"/>
      <c r="AO349" s="2"/>
      <c r="AP349" s="2"/>
      <c r="AQ349" s="2"/>
      <c r="AR349" s="2">
        <v>1</v>
      </c>
      <c r="AS349" s="2">
        <v>1</v>
      </c>
      <c r="AT349" s="7">
        <v>1</v>
      </c>
      <c r="AU349" s="7"/>
      <c r="AV349" s="7"/>
      <c r="AW349" s="8"/>
      <c r="AX349" s="8"/>
      <c r="AY349" s="8">
        <v>1</v>
      </c>
      <c r="AZ349" s="8"/>
      <c r="BA349" s="8"/>
      <c r="BB349" s="8"/>
      <c r="BC349" s="2">
        <v>1</v>
      </c>
      <c r="BD349" s="8"/>
      <c r="BF349" s="2"/>
      <c r="BH349" s="2">
        <v>37145</v>
      </c>
      <c r="BL349" s="2">
        <v>78</v>
      </c>
      <c r="BP349" s="2">
        <v>522</v>
      </c>
    </row>
    <row r="350" spans="1:68" x14ac:dyDescent="0.2">
      <c r="A350">
        <v>1</v>
      </c>
      <c r="B350">
        <v>2022</v>
      </c>
      <c r="C350">
        <v>12</v>
      </c>
      <c r="D350" s="1">
        <v>14</v>
      </c>
      <c r="E350" s="2"/>
      <c r="F350" s="2"/>
      <c r="G350" s="2">
        <v>4</v>
      </c>
      <c r="I350" s="2"/>
      <c r="J350" s="2"/>
      <c r="K350" s="24">
        <v>0</v>
      </c>
      <c r="L350" s="24">
        <v>7</v>
      </c>
      <c r="N350" s="2">
        <v>2</v>
      </c>
      <c r="Q350" s="2">
        <v>57</v>
      </c>
      <c r="V350" s="2"/>
      <c r="W350" s="2"/>
      <c r="X350" s="2"/>
      <c r="Y350" s="2"/>
      <c r="Z350" s="2"/>
      <c r="AB350" s="2"/>
      <c r="AC350" s="2">
        <v>1</v>
      </c>
      <c r="AF350" s="2"/>
      <c r="AG350" s="2"/>
      <c r="AH350" s="2"/>
      <c r="AI350" s="2"/>
      <c r="AJ350" s="2"/>
      <c r="AK350" s="2"/>
      <c r="AL350" s="2"/>
      <c r="AM350" s="2"/>
      <c r="AN350" s="2"/>
      <c r="AO350" s="2">
        <v>1</v>
      </c>
      <c r="AP350" s="2"/>
      <c r="AQ350" s="2"/>
      <c r="AR350" s="2">
        <v>1</v>
      </c>
      <c r="AS350" s="2">
        <v>1</v>
      </c>
      <c r="AT350" s="7">
        <v>1</v>
      </c>
      <c r="AU350" s="7"/>
      <c r="AV350" s="7"/>
      <c r="AW350" s="8">
        <v>1</v>
      </c>
      <c r="AX350" s="8"/>
      <c r="AY350" s="8">
        <v>1</v>
      </c>
      <c r="AZ350" s="8">
        <v>1</v>
      </c>
      <c r="BA350" s="8">
        <v>1</v>
      </c>
      <c r="BB350" s="8"/>
      <c r="BC350" s="2"/>
      <c r="BD350" s="8"/>
      <c r="BF350" s="15"/>
      <c r="BH350" s="15"/>
      <c r="BL350" s="15"/>
      <c r="BP350" s="15"/>
    </row>
    <row r="351" spans="1:68" x14ac:dyDescent="0.2">
      <c r="A351">
        <v>1</v>
      </c>
      <c r="B351">
        <v>2022</v>
      </c>
      <c r="C351">
        <v>12</v>
      </c>
      <c r="D351" s="1">
        <v>15</v>
      </c>
      <c r="E351" s="2"/>
      <c r="F351" s="2"/>
      <c r="G351" s="2">
        <v>4</v>
      </c>
      <c r="I351" s="2" t="s">
        <v>57</v>
      </c>
      <c r="J351" s="2"/>
      <c r="K351" s="24">
        <v>2</v>
      </c>
      <c r="L351" s="24"/>
      <c r="N351" s="2"/>
      <c r="Q351" s="2">
        <v>56</v>
      </c>
      <c r="V351" s="2"/>
      <c r="W351" s="2"/>
      <c r="X351" s="2">
        <v>1</v>
      </c>
      <c r="Y351" s="2">
        <v>1</v>
      </c>
      <c r="Z351" s="2"/>
      <c r="AB351" s="2"/>
      <c r="AC351" s="2">
        <v>1</v>
      </c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7"/>
      <c r="AU351" s="7"/>
      <c r="AV351" s="7"/>
      <c r="AW351" s="8"/>
      <c r="AX351" s="8"/>
      <c r="AY351" s="8"/>
      <c r="AZ351" s="8"/>
      <c r="BA351" s="8"/>
      <c r="BB351" s="8"/>
      <c r="BC351" s="2"/>
      <c r="BD351" s="8"/>
      <c r="BF351" s="2"/>
      <c r="BH351" s="2"/>
      <c r="BL351" s="2">
        <v>95</v>
      </c>
      <c r="BP351" s="2"/>
    </row>
    <row r="352" spans="1:68" x14ac:dyDescent="0.2">
      <c r="A352">
        <v>1</v>
      </c>
      <c r="B352">
        <v>2022</v>
      </c>
      <c r="C352">
        <v>12</v>
      </c>
      <c r="D352" s="1">
        <v>16</v>
      </c>
      <c r="E352" s="2"/>
      <c r="F352" s="2"/>
      <c r="G352" s="2">
        <v>4</v>
      </c>
      <c r="I352" s="2" t="s">
        <v>55</v>
      </c>
      <c r="J352" s="2" t="s">
        <v>57</v>
      </c>
      <c r="K352" s="24"/>
      <c r="L352" s="24"/>
      <c r="N352" s="2"/>
      <c r="Q352" s="2">
        <v>56</v>
      </c>
      <c r="V352" s="2"/>
      <c r="W352" s="2"/>
      <c r="X352" s="2">
        <v>1</v>
      </c>
      <c r="Y352" s="2">
        <v>1</v>
      </c>
      <c r="Z352" s="2"/>
      <c r="AB352" s="2">
        <v>1</v>
      </c>
      <c r="AC352" s="2">
        <v>1</v>
      </c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>
        <v>1</v>
      </c>
      <c r="AS352" s="2"/>
      <c r="AT352" s="7"/>
      <c r="AU352" s="7"/>
      <c r="AV352" s="7"/>
      <c r="AW352" s="8"/>
      <c r="AX352" s="8"/>
      <c r="AY352" s="8"/>
      <c r="AZ352" s="8"/>
      <c r="BA352" s="8"/>
      <c r="BB352" s="8"/>
      <c r="BC352" s="2"/>
      <c r="BD352" s="8"/>
      <c r="BF352" s="2"/>
      <c r="BH352" s="2"/>
      <c r="BL352" s="2"/>
      <c r="BP352" s="2"/>
    </row>
    <row r="353" spans="1:75" x14ac:dyDescent="0.2">
      <c r="A353">
        <v>1</v>
      </c>
      <c r="B353">
        <v>2022</v>
      </c>
      <c r="C353">
        <v>12</v>
      </c>
      <c r="D353" s="1">
        <v>17</v>
      </c>
      <c r="E353" s="2"/>
      <c r="F353" s="2">
        <v>4</v>
      </c>
      <c r="G353" s="2">
        <v>5</v>
      </c>
      <c r="I353" s="2" t="s">
        <v>60</v>
      </c>
      <c r="J353" s="2"/>
      <c r="K353" s="24"/>
      <c r="L353" s="24"/>
      <c r="N353" s="2"/>
      <c r="Q353" s="2">
        <v>55</v>
      </c>
      <c r="V353" s="2"/>
      <c r="W353" s="2"/>
      <c r="X353" s="2">
        <v>1</v>
      </c>
      <c r="Y353" s="2">
        <v>1</v>
      </c>
      <c r="Z353" s="2"/>
      <c r="AB353" s="2"/>
      <c r="AC353" s="2">
        <v>1</v>
      </c>
      <c r="AF353" s="2"/>
      <c r="AG353" s="2"/>
      <c r="AH353" s="2"/>
      <c r="AI353" s="2">
        <v>1</v>
      </c>
      <c r="AJ353" s="2"/>
      <c r="AK353" s="2"/>
      <c r="AL353" s="2"/>
      <c r="AM353" s="2">
        <v>1</v>
      </c>
      <c r="AN353" s="2"/>
      <c r="AO353" s="2">
        <v>1</v>
      </c>
      <c r="AP353" s="2">
        <v>1</v>
      </c>
      <c r="AQ353" s="2">
        <v>1</v>
      </c>
      <c r="AR353" s="2">
        <v>1</v>
      </c>
      <c r="AS353" s="2"/>
      <c r="AT353" s="7"/>
      <c r="AU353" s="7"/>
      <c r="AV353" s="7"/>
      <c r="AW353" s="8"/>
      <c r="AX353" s="8"/>
      <c r="AY353" s="8"/>
      <c r="AZ353" s="8">
        <v>1</v>
      </c>
      <c r="BA353" s="8">
        <v>1</v>
      </c>
      <c r="BB353" s="8"/>
      <c r="BC353" s="2"/>
      <c r="BD353" s="8"/>
      <c r="BF353" s="2"/>
      <c r="BH353" s="15"/>
      <c r="BL353" s="15">
        <v>114</v>
      </c>
      <c r="BP353" s="15"/>
    </row>
    <row r="354" spans="1:75" x14ac:dyDescent="0.2">
      <c r="A354">
        <v>1</v>
      </c>
      <c r="B354">
        <v>2022</v>
      </c>
      <c r="C354">
        <v>12</v>
      </c>
      <c r="D354" s="1">
        <v>18</v>
      </c>
      <c r="E354" s="2"/>
      <c r="F354" s="2">
        <v>2</v>
      </c>
      <c r="G354" s="2">
        <v>4</v>
      </c>
      <c r="I354" s="2" t="s">
        <v>60</v>
      </c>
      <c r="J354" s="2" t="s">
        <v>61</v>
      </c>
      <c r="K354" s="24"/>
      <c r="L354" s="24"/>
      <c r="N354" s="2"/>
      <c r="Q354" s="2">
        <v>55</v>
      </c>
      <c r="V354" s="2"/>
      <c r="W354" s="2"/>
      <c r="X354" s="2">
        <v>1</v>
      </c>
      <c r="Y354" s="2">
        <v>1</v>
      </c>
      <c r="Z354" s="2"/>
      <c r="AB354" s="2"/>
      <c r="AC354" s="2">
        <v>1</v>
      </c>
      <c r="AF354" s="2"/>
      <c r="AG354" s="2"/>
      <c r="AH354" s="2"/>
      <c r="AI354" s="2">
        <v>1</v>
      </c>
      <c r="AJ354" s="2"/>
      <c r="AK354" s="2"/>
      <c r="AL354" s="2">
        <v>1</v>
      </c>
      <c r="AM354" s="2"/>
      <c r="AN354" s="2"/>
      <c r="AO354" s="2">
        <v>1</v>
      </c>
      <c r="AP354" s="2"/>
      <c r="AQ354" s="2"/>
      <c r="AR354" s="2">
        <v>1</v>
      </c>
      <c r="AS354" s="2"/>
      <c r="AT354" s="7"/>
      <c r="AU354" s="7">
        <v>1</v>
      </c>
      <c r="AV354" s="7"/>
      <c r="AW354" s="8"/>
      <c r="AX354" s="8"/>
      <c r="AY354" s="8"/>
      <c r="AZ354" s="8"/>
      <c r="BA354" s="8">
        <v>1</v>
      </c>
      <c r="BB354" s="8"/>
      <c r="BC354" s="2">
        <v>1</v>
      </c>
      <c r="BD354" s="8"/>
      <c r="BF354" s="2"/>
      <c r="BH354" s="2"/>
      <c r="BL354" s="2"/>
      <c r="BP354" s="2"/>
    </row>
    <row r="355" spans="1:75" x14ac:dyDescent="0.2">
      <c r="A355">
        <v>1</v>
      </c>
      <c r="B355">
        <v>2022</v>
      </c>
      <c r="C355">
        <v>12</v>
      </c>
      <c r="D355" s="1">
        <v>19</v>
      </c>
      <c r="E355" s="2"/>
      <c r="F355" s="2">
        <v>3</v>
      </c>
      <c r="G355" s="2">
        <v>5</v>
      </c>
      <c r="I355" s="2" t="s">
        <v>61</v>
      </c>
      <c r="J355" s="2"/>
      <c r="K355" s="24"/>
      <c r="L355" s="24"/>
      <c r="N355" s="2"/>
      <c r="Q355" s="2">
        <v>55</v>
      </c>
      <c r="V355" s="2"/>
      <c r="W355" s="2"/>
      <c r="X355" s="2"/>
      <c r="Y355" s="2"/>
      <c r="Z355" s="2"/>
      <c r="AB355" s="2"/>
      <c r="AC355" s="2">
        <v>1</v>
      </c>
      <c r="AF355" s="2"/>
      <c r="AG355" s="2"/>
      <c r="AH355" s="2"/>
      <c r="AI355" s="2">
        <v>1</v>
      </c>
      <c r="AJ355" s="2"/>
      <c r="AK355" s="2"/>
      <c r="AL355" s="2"/>
      <c r="AM355" s="2"/>
      <c r="AN355" s="2"/>
      <c r="AO355" s="2">
        <v>1</v>
      </c>
      <c r="AP355" s="2"/>
      <c r="AQ355" s="2"/>
      <c r="AR355" s="2">
        <v>1</v>
      </c>
      <c r="AS355" s="2">
        <v>1</v>
      </c>
      <c r="AT355" s="7"/>
      <c r="AU355" s="7"/>
      <c r="AV355" s="7"/>
      <c r="AW355" s="8"/>
      <c r="AX355" s="8"/>
      <c r="AY355" s="8"/>
      <c r="AZ355" s="8">
        <v>1</v>
      </c>
      <c r="BA355" s="8">
        <v>1</v>
      </c>
      <c r="BB355" s="8"/>
      <c r="BC355" s="2"/>
      <c r="BD355" s="8"/>
      <c r="BF355" s="2"/>
      <c r="BH355" s="2"/>
      <c r="BL355" s="2">
        <v>123</v>
      </c>
      <c r="BP355" s="2">
        <v>523</v>
      </c>
    </row>
    <row r="356" spans="1:75" x14ac:dyDescent="0.2">
      <c r="A356">
        <v>1</v>
      </c>
      <c r="B356">
        <v>2022</v>
      </c>
      <c r="C356">
        <v>12</v>
      </c>
      <c r="D356" s="1">
        <v>20</v>
      </c>
      <c r="E356" s="2"/>
      <c r="F356" s="2"/>
      <c r="G356" s="2"/>
      <c r="I356" s="2"/>
      <c r="J356" s="2"/>
      <c r="K356" s="24"/>
      <c r="L356" s="24"/>
      <c r="N356" s="2"/>
      <c r="Q356" s="2">
        <v>55</v>
      </c>
      <c r="V356" s="2"/>
      <c r="W356" s="2"/>
      <c r="X356" s="2"/>
      <c r="Y356" s="2"/>
      <c r="Z356" s="2"/>
      <c r="AB356" s="2"/>
      <c r="AC356" s="2">
        <v>1</v>
      </c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7"/>
      <c r="AU356" s="7"/>
      <c r="AV356" s="7"/>
      <c r="AW356" s="8"/>
      <c r="AX356" s="8"/>
      <c r="AY356" s="8"/>
      <c r="AZ356" s="8"/>
      <c r="BA356" s="8"/>
      <c r="BB356" s="8"/>
      <c r="BC356" s="2"/>
      <c r="BD356" s="8"/>
      <c r="BF356" s="2"/>
      <c r="BH356" s="2"/>
      <c r="BL356" s="2"/>
      <c r="BP356" s="2"/>
    </row>
    <row r="357" spans="1:75" x14ac:dyDescent="0.2">
      <c r="A357">
        <v>1</v>
      </c>
      <c r="B357">
        <v>2022</v>
      </c>
      <c r="C357">
        <v>12</v>
      </c>
      <c r="D357" s="1">
        <v>21</v>
      </c>
      <c r="E357" s="2"/>
      <c r="F357" s="15"/>
      <c r="G357" s="2"/>
      <c r="I357" s="2"/>
      <c r="J357" s="2"/>
      <c r="K357" s="24"/>
      <c r="L357" s="24"/>
      <c r="N357" s="2"/>
      <c r="Q357" s="2">
        <v>56</v>
      </c>
      <c r="V357" s="2"/>
      <c r="W357" s="2"/>
      <c r="X357" s="2"/>
      <c r="Y357" s="2"/>
      <c r="Z357" s="2"/>
      <c r="AB357" s="2"/>
      <c r="AC357" s="2">
        <v>1</v>
      </c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7"/>
      <c r="AU357" s="7"/>
      <c r="AV357" s="7"/>
      <c r="AW357" s="8"/>
      <c r="AX357" s="8"/>
      <c r="AY357" s="8"/>
      <c r="AZ357" s="8"/>
      <c r="BA357" s="8"/>
      <c r="BB357" s="8"/>
      <c r="BC357" s="2"/>
      <c r="BD357" s="8"/>
      <c r="BF357" s="2"/>
      <c r="BH357" s="2"/>
      <c r="BL357" s="2"/>
      <c r="BP357" s="2"/>
    </row>
    <row r="358" spans="1:75" x14ac:dyDescent="0.2">
      <c r="A358">
        <v>1</v>
      </c>
      <c r="B358">
        <v>2022</v>
      </c>
      <c r="C358">
        <v>12</v>
      </c>
      <c r="D358" s="1">
        <v>22</v>
      </c>
      <c r="E358" s="2"/>
      <c r="F358" s="2"/>
      <c r="G358" s="2"/>
      <c r="I358" s="15"/>
      <c r="K358" s="24"/>
      <c r="L358" s="24"/>
      <c r="N358" s="2"/>
      <c r="Q358" s="2">
        <v>55</v>
      </c>
      <c r="V358" s="2"/>
      <c r="W358" s="2"/>
      <c r="X358" s="2"/>
      <c r="Y358" s="2"/>
      <c r="Z358" s="2"/>
      <c r="AB358" s="2"/>
      <c r="AC358" s="2">
        <v>1</v>
      </c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7"/>
      <c r="AU358" s="7"/>
      <c r="AV358" s="7"/>
      <c r="AW358" s="8"/>
      <c r="AX358" s="8"/>
      <c r="AY358" s="8"/>
      <c r="AZ358" s="8"/>
      <c r="BA358" s="8"/>
      <c r="BB358" s="8"/>
      <c r="BC358" s="2"/>
      <c r="BD358" s="8"/>
      <c r="BF358" s="2"/>
      <c r="BH358" s="2"/>
      <c r="BL358" s="2"/>
      <c r="BP358" s="2"/>
    </row>
    <row r="359" spans="1:75" x14ac:dyDescent="0.2">
      <c r="A359">
        <v>1</v>
      </c>
      <c r="B359">
        <v>2022</v>
      </c>
      <c r="C359">
        <v>12</v>
      </c>
      <c r="D359" s="1">
        <v>23</v>
      </c>
      <c r="E359" s="2"/>
      <c r="F359" s="2"/>
      <c r="G359" s="15"/>
      <c r="I359" s="2"/>
      <c r="J359" s="2"/>
      <c r="K359" s="24"/>
      <c r="L359" s="24"/>
      <c r="N359" s="2"/>
      <c r="Q359" s="2">
        <v>55</v>
      </c>
      <c r="V359" s="2"/>
      <c r="W359" s="2"/>
      <c r="Y359" s="2"/>
      <c r="Z359" s="2"/>
      <c r="AB359" s="2"/>
      <c r="AC359" s="2">
        <v>1</v>
      </c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7"/>
      <c r="AU359" s="7"/>
      <c r="AV359" s="7"/>
      <c r="AW359" s="8"/>
      <c r="AX359" s="8"/>
      <c r="AY359" s="8"/>
      <c r="AZ359" s="8"/>
      <c r="BA359" s="8"/>
      <c r="BB359" s="8"/>
      <c r="BC359" s="2"/>
      <c r="BD359" s="8"/>
      <c r="BF359" s="2"/>
      <c r="BH359" s="2"/>
      <c r="BL359" s="2"/>
      <c r="BP359" s="2"/>
    </row>
    <row r="360" spans="1:75" x14ac:dyDescent="0.2">
      <c r="A360">
        <v>1</v>
      </c>
      <c r="B360">
        <v>2022</v>
      </c>
      <c r="C360">
        <v>12</v>
      </c>
      <c r="D360" s="1">
        <v>24</v>
      </c>
      <c r="E360" s="2"/>
      <c r="F360" s="2"/>
      <c r="G360" s="2"/>
      <c r="I360" s="2"/>
      <c r="J360" s="2"/>
      <c r="K360" s="24"/>
      <c r="L360" s="24"/>
      <c r="N360" s="2"/>
      <c r="Q360" s="2">
        <v>55</v>
      </c>
      <c r="V360" s="2"/>
      <c r="W360" s="2"/>
      <c r="X360" s="2">
        <v>1</v>
      </c>
      <c r="Y360" s="2">
        <v>1</v>
      </c>
      <c r="Z360" s="2"/>
      <c r="AB360" s="2"/>
      <c r="AC360" s="2">
        <v>1</v>
      </c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7"/>
      <c r="AU360" s="7"/>
      <c r="AV360" s="7"/>
      <c r="AW360" s="8"/>
      <c r="AX360" s="8"/>
      <c r="AY360" s="8"/>
      <c r="AZ360" s="8"/>
      <c r="BA360" s="8"/>
      <c r="BB360" s="8"/>
      <c r="BC360" s="2"/>
      <c r="BD360" s="8"/>
      <c r="BF360" s="2"/>
      <c r="BH360" s="2"/>
      <c r="BL360" s="2"/>
      <c r="BP360" s="2"/>
    </row>
    <row r="361" spans="1:75" x14ac:dyDescent="0.2">
      <c r="A361">
        <v>1</v>
      </c>
      <c r="B361">
        <v>2022</v>
      </c>
      <c r="C361">
        <v>12</v>
      </c>
      <c r="D361" s="1">
        <v>25</v>
      </c>
      <c r="E361" s="2"/>
      <c r="F361" s="2"/>
      <c r="G361" s="2"/>
      <c r="I361" s="2"/>
      <c r="J361" s="2"/>
      <c r="K361" s="24"/>
      <c r="L361" s="24"/>
      <c r="N361" s="2"/>
      <c r="Q361" s="2">
        <v>55</v>
      </c>
      <c r="V361" s="2"/>
      <c r="W361" s="2"/>
      <c r="X361" s="2">
        <v>1</v>
      </c>
      <c r="Y361" s="2">
        <v>1</v>
      </c>
      <c r="Z361" s="2"/>
      <c r="AB361" s="2"/>
      <c r="AC361" s="2">
        <v>1</v>
      </c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7"/>
      <c r="AU361" s="7"/>
      <c r="AV361" s="7"/>
      <c r="AW361" s="8"/>
      <c r="AX361" s="8"/>
      <c r="AY361" s="8"/>
      <c r="AZ361" s="8"/>
      <c r="BA361" s="8"/>
      <c r="BB361" s="8"/>
      <c r="BC361" s="2"/>
      <c r="BD361" s="8"/>
      <c r="BF361" s="2"/>
      <c r="BH361" s="2"/>
      <c r="BL361" s="2"/>
      <c r="BP361" s="2"/>
    </row>
    <row r="362" spans="1:75" x14ac:dyDescent="0.2">
      <c r="A362">
        <v>1</v>
      </c>
      <c r="B362">
        <v>2022</v>
      </c>
      <c r="C362">
        <v>12</v>
      </c>
      <c r="D362" s="1">
        <v>26</v>
      </c>
      <c r="E362" s="2"/>
      <c r="F362" s="2"/>
      <c r="G362" s="2"/>
      <c r="I362" s="2"/>
      <c r="J362" s="2"/>
      <c r="K362" s="24"/>
      <c r="L362" s="24"/>
      <c r="N362" s="2"/>
      <c r="Q362" s="2">
        <v>55</v>
      </c>
      <c r="V362" s="2">
        <v>1</v>
      </c>
      <c r="W362" s="2"/>
      <c r="X362" s="2"/>
      <c r="Y362" s="2"/>
      <c r="Z362" s="2"/>
      <c r="AB362" s="2"/>
      <c r="AC362" s="2">
        <v>1</v>
      </c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>
        <v>1</v>
      </c>
      <c r="AT362" s="7"/>
      <c r="AU362" s="7"/>
      <c r="AV362" s="7"/>
      <c r="AW362" s="8">
        <v>1</v>
      </c>
      <c r="AX362" s="8"/>
      <c r="AY362" s="8"/>
      <c r="AZ362" s="8"/>
      <c r="BA362" s="8"/>
      <c r="BB362" s="8"/>
      <c r="BD362" s="8"/>
      <c r="BF362" s="2"/>
      <c r="BH362" s="2"/>
      <c r="BL362" s="2"/>
      <c r="BP362" s="2"/>
    </row>
    <row r="363" spans="1:75" x14ac:dyDescent="0.2">
      <c r="A363">
        <v>1</v>
      </c>
      <c r="B363">
        <v>2022</v>
      </c>
      <c r="C363">
        <v>12</v>
      </c>
      <c r="D363" s="1">
        <v>27</v>
      </c>
      <c r="E363" s="2"/>
      <c r="F363" s="2"/>
      <c r="G363" s="2"/>
      <c r="I363" s="2"/>
      <c r="J363" s="2"/>
      <c r="K363" s="24"/>
      <c r="L363" s="24"/>
      <c r="N363" s="2"/>
      <c r="Q363" s="2">
        <v>55</v>
      </c>
      <c r="V363" s="2"/>
      <c r="W363" s="2"/>
      <c r="X363" s="2"/>
      <c r="Y363" s="2"/>
      <c r="Z363" s="2"/>
      <c r="AB363" s="2"/>
      <c r="AC363" s="2">
        <v>1</v>
      </c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Q363" s="2"/>
      <c r="AR363" s="2"/>
      <c r="AS363" s="2"/>
      <c r="AT363" s="7"/>
      <c r="AU363" s="7"/>
      <c r="AV363" s="7"/>
      <c r="AW363" s="8"/>
      <c r="AX363" s="8"/>
      <c r="AY363" s="8"/>
      <c r="AZ363" s="8"/>
      <c r="BA363" s="8"/>
      <c r="BB363" s="8"/>
      <c r="BC363" s="2"/>
      <c r="BD363" s="8"/>
      <c r="BF363" s="2"/>
      <c r="BH363" s="2"/>
      <c r="BL363" s="2"/>
      <c r="BP363" s="2"/>
    </row>
    <row r="364" spans="1:75" x14ac:dyDescent="0.2">
      <c r="A364">
        <v>1</v>
      </c>
      <c r="B364">
        <v>2022</v>
      </c>
      <c r="C364">
        <v>12</v>
      </c>
      <c r="D364" s="1">
        <v>28</v>
      </c>
      <c r="E364" s="2"/>
      <c r="F364" s="15"/>
      <c r="G364" s="2"/>
      <c r="I364" s="2"/>
      <c r="J364" s="2"/>
      <c r="K364" s="24"/>
      <c r="L364" s="24"/>
      <c r="N364" s="2"/>
      <c r="Q364" s="2">
        <v>54</v>
      </c>
      <c r="V364" s="2"/>
      <c r="W364" s="2"/>
      <c r="X364" s="2">
        <v>1</v>
      </c>
      <c r="Y364" s="2">
        <v>1</v>
      </c>
      <c r="Z364" s="2"/>
      <c r="AB364" s="2"/>
      <c r="AC364" s="2">
        <v>1</v>
      </c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>
        <v>1</v>
      </c>
      <c r="AT364" s="7"/>
      <c r="AU364" s="7"/>
      <c r="AV364" s="7"/>
      <c r="AW364" s="8">
        <v>1</v>
      </c>
      <c r="AX364" s="8"/>
      <c r="AY364" s="8"/>
      <c r="AZ364" s="8"/>
      <c r="BA364" s="8"/>
      <c r="BB364" s="8"/>
      <c r="BC364" s="2"/>
      <c r="BD364" s="8"/>
      <c r="BF364" s="2"/>
      <c r="BH364" s="2"/>
      <c r="BL364" s="2"/>
      <c r="BP364" s="2"/>
    </row>
    <row r="365" spans="1:75" x14ac:dyDescent="0.2">
      <c r="A365">
        <v>1</v>
      </c>
      <c r="B365">
        <v>2022</v>
      </c>
      <c r="C365">
        <v>12</v>
      </c>
      <c r="D365" s="1">
        <v>29</v>
      </c>
      <c r="E365" s="2"/>
      <c r="F365" s="2"/>
      <c r="G365" s="2"/>
      <c r="I365" s="2"/>
      <c r="J365" s="2"/>
      <c r="K365" s="24"/>
      <c r="L365" s="24"/>
      <c r="N365" s="2"/>
      <c r="Q365" s="2">
        <v>54</v>
      </c>
      <c r="V365" s="2"/>
      <c r="W365" s="2"/>
      <c r="X365" s="2"/>
      <c r="Y365" s="2"/>
      <c r="Z365" s="2"/>
      <c r="AB365" s="2"/>
      <c r="AC365" s="2">
        <v>1</v>
      </c>
      <c r="AF365" s="2"/>
      <c r="AG365" s="2"/>
      <c r="AH365" s="2"/>
      <c r="AI365" s="2"/>
      <c r="AJ365" s="2"/>
      <c r="AK365" s="2"/>
      <c r="AL365" s="2"/>
      <c r="AM365" s="2">
        <v>1</v>
      </c>
      <c r="AN365" s="2"/>
      <c r="AO365" s="2"/>
      <c r="AP365" s="2">
        <v>1</v>
      </c>
      <c r="AQ365" s="2"/>
      <c r="AR365" s="2"/>
      <c r="AS365" s="2">
        <v>1</v>
      </c>
      <c r="AT365" s="7"/>
      <c r="AU365" s="7"/>
      <c r="AV365" s="7"/>
      <c r="AW365" s="8"/>
      <c r="AX365" s="8"/>
      <c r="AY365" s="8"/>
      <c r="AZ365" s="8"/>
      <c r="BA365" s="8"/>
      <c r="BB365" s="8"/>
      <c r="BC365" s="2"/>
      <c r="BD365" s="8"/>
      <c r="BF365" s="2"/>
      <c r="BH365" s="2"/>
      <c r="BL365" s="2"/>
      <c r="BP365" s="2"/>
    </row>
    <row r="366" spans="1:75" x14ac:dyDescent="0.2">
      <c r="A366">
        <v>1</v>
      </c>
      <c r="B366">
        <v>2022</v>
      </c>
      <c r="C366">
        <v>12</v>
      </c>
      <c r="D366" s="1">
        <v>30</v>
      </c>
      <c r="E366" s="2"/>
      <c r="F366" s="2"/>
      <c r="G366" s="2"/>
      <c r="I366" s="2"/>
      <c r="J366" s="2"/>
      <c r="K366" s="24"/>
      <c r="L366" s="24"/>
      <c r="N366" s="2"/>
      <c r="Q366" s="2">
        <v>54</v>
      </c>
      <c r="V366" s="2">
        <v>1</v>
      </c>
      <c r="W366" s="2"/>
      <c r="X366" s="2"/>
      <c r="Y366" s="2"/>
      <c r="Z366" s="2"/>
      <c r="AB366" s="2"/>
      <c r="AC366" s="2">
        <v>1</v>
      </c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>
        <v>1</v>
      </c>
      <c r="AT366" s="7">
        <v>1</v>
      </c>
      <c r="AU366" s="7">
        <v>1</v>
      </c>
      <c r="AV366" s="7"/>
      <c r="AW366" s="8">
        <v>1</v>
      </c>
      <c r="AX366" s="8">
        <v>1</v>
      </c>
      <c r="AY366" s="8"/>
      <c r="AZ366" s="8"/>
      <c r="BA366" s="8"/>
      <c r="BB366" s="8"/>
      <c r="BC366" s="2"/>
      <c r="BD366" s="8"/>
      <c r="BF366" s="2"/>
      <c r="BH366" s="2"/>
      <c r="BL366" s="2"/>
      <c r="BP366" s="2"/>
    </row>
    <row r="367" spans="1:75" x14ac:dyDescent="0.2">
      <c r="A367">
        <v>1</v>
      </c>
      <c r="B367">
        <v>2022</v>
      </c>
      <c r="C367">
        <v>12</v>
      </c>
      <c r="D367" s="1">
        <v>31</v>
      </c>
      <c r="E367" s="2"/>
      <c r="F367" s="2"/>
      <c r="G367" s="2"/>
      <c r="I367" s="2"/>
      <c r="J367" s="2"/>
      <c r="K367" s="24"/>
      <c r="L367" s="24"/>
      <c r="N367" s="2"/>
      <c r="Q367" s="2">
        <v>55</v>
      </c>
      <c r="V367" s="2"/>
      <c r="W367" s="2"/>
      <c r="X367" s="2"/>
      <c r="Y367" s="2"/>
      <c r="Z367" s="2"/>
      <c r="AB367" s="2"/>
      <c r="AC367" s="2">
        <v>1</v>
      </c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>
        <v>1</v>
      </c>
      <c r="AT367" s="7">
        <v>1</v>
      </c>
      <c r="AU367" s="7">
        <v>1</v>
      </c>
      <c r="AV367" s="7"/>
      <c r="AW367" s="8"/>
      <c r="AX367" s="8"/>
      <c r="AY367" s="8">
        <v>1</v>
      </c>
      <c r="AZ367" s="8"/>
      <c r="BA367" s="8"/>
      <c r="BB367" s="8"/>
      <c r="BC367" s="2"/>
      <c r="BD367" s="8"/>
      <c r="BF367" s="2"/>
      <c r="BH367" s="2"/>
      <c r="BL367" s="2"/>
      <c r="BP367" s="2"/>
    </row>
    <row r="368" spans="1:75" ht="18" x14ac:dyDescent="0.2">
      <c r="A368">
        <v>1</v>
      </c>
      <c r="B368">
        <v>2023</v>
      </c>
      <c r="C368">
        <v>1</v>
      </c>
      <c r="D368" s="1">
        <v>1</v>
      </c>
      <c r="E368" s="25" t="s">
        <v>79</v>
      </c>
      <c r="F368" s="11">
        <v>4</v>
      </c>
      <c r="G368" s="11">
        <v>5</v>
      </c>
      <c r="H368" s="11">
        <v>2</v>
      </c>
      <c r="I368" s="11" t="s">
        <v>61</v>
      </c>
      <c r="J368" s="11" t="s">
        <v>57</v>
      </c>
      <c r="K368" s="24">
        <v>2</v>
      </c>
      <c r="L368" s="24">
        <v>9</v>
      </c>
      <c r="M368" s="24">
        <f t="shared" ref="M368:M381" si="0">IF(AND(K368&lt;24,K368&gt;18),24-K368+L368,L368-K368)</f>
        <v>7</v>
      </c>
      <c r="N368" s="2">
        <v>3</v>
      </c>
      <c r="O368" s="11" t="s">
        <v>53</v>
      </c>
      <c r="P368" s="26">
        <v>0.30624999999999997</v>
      </c>
      <c r="Q368" s="11">
        <v>55</v>
      </c>
      <c r="S368" s="11" t="s">
        <v>53</v>
      </c>
      <c r="T368" s="11" t="s">
        <v>88</v>
      </c>
      <c r="U368" s="11" t="s">
        <v>88</v>
      </c>
      <c r="V368" s="11"/>
      <c r="W368" s="11"/>
      <c r="X368" s="11">
        <v>1</v>
      </c>
      <c r="Y368" s="11">
        <v>1</v>
      </c>
      <c r="Z368" s="11"/>
      <c r="AA368" s="11"/>
      <c r="AB368" s="11">
        <v>1</v>
      </c>
      <c r="AC368" s="11">
        <v>1</v>
      </c>
      <c r="AD368" s="11"/>
      <c r="AF368" s="11"/>
      <c r="AG368" s="11"/>
      <c r="AH368" s="11"/>
      <c r="AI368" s="11"/>
      <c r="AJ368" s="11"/>
      <c r="AK368" s="11">
        <v>1</v>
      </c>
      <c r="AL368" s="11"/>
      <c r="AM368" s="11">
        <v>1</v>
      </c>
      <c r="AN368" s="11">
        <v>1</v>
      </c>
      <c r="AO368" s="11">
        <v>1</v>
      </c>
      <c r="AP368" s="11"/>
      <c r="AQ368" s="11">
        <v>1</v>
      </c>
      <c r="AR368" s="11">
        <v>1</v>
      </c>
      <c r="AS368" s="11"/>
      <c r="AT368" s="7">
        <v>1</v>
      </c>
      <c r="AU368" s="7">
        <v>1</v>
      </c>
      <c r="AV368" s="7"/>
      <c r="AW368" s="8"/>
      <c r="AX368" s="8"/>
      <c r="AY368" s="8">
        <v>1</v>
      </c>
      <c r="AZ368" s="8">
        <v>1</v>
      </c>
      <c r="BA368" s="8">
        <v>1</v>
      </c>
      <c r="BB368" s="8"/>
      <c r="BC368" s="8"/>
      <c r="BF368" s="33">
        <v>1045</v>
      </c>
      <c r="BH368" s="33">
        <v>37236</v>
      </c>
      <c r="BJ368" s="33"/>
      <c r="BL368" s="33">
        <v>131</v>
      </c>
      <c r="BP368" s="33">
        <v>523</v>
      </c>
      <c r="BW368" s="33"/>
    </row>
    <row r="369" spans="1:75" ht="18" x14ac:dyDescent="0.2">
      <c r="A369">
        <v>1</v>
      </c>
      <c r="B369">
        <v>2023</v>
      </c>
      <c r="C369">
        <v>1</v>
      </c>
      <c r="D369" s="1">
        <v>2</v>
      </c>
      <c r="E369" s="25" t="s">
        <v>79</v>
      </c>
      <c r="F369" s="11">
        <v>3</v>
      </c>
      <c r="G369" s="11">
        <v>5</v>
      </c>
      <c r="H369" s="11">
        <v>2</v>
      </c>
      <c r="I369" s="11" t="s">
        <v>57</v>
      </c>
      <c r="J369" s="11" t="s">
        <v>53</v>
      </c>
      <c r="K369" s="24">
        <v>0</v>
      </c>
      <c r="L369" s="24">
        <v>8</v>
      </c>
      <c r="M369" s="24">
        <f t="shared" si="0"/>
        <v>8</v>
      </c>
      <c r="N369" s="2" t="s">
        <v>53</v>
      </c>
      <c r="O369" s="11" t="s">
        <v>53</v>
      </c>
      <c r="P369" s="26">
        <v>0.35416666666666669</v>
      </c>
      <c r="Q369" s="11">
        <v>55</v>
      </c>
      <c r="S369" s="11" t="s">
        <v>53</v>
      </c>
      <c r="T369" s="11" t="s">
        <v>89</v>
      </c>
      <c r="U369" s="11">
        <v>8</v>
      </c>
      <c r="V369" s="11"/>
      <c r="W369" s="11"/>
      <c r="X369" s="11"/>
      <c r="Y369" s="11"/>
      <c r="Z369" s="11"/>
      <c r="AA369" s="11"/>
      <c r="AB369" s="11"/>
      <c r="AC369" s="11">
        <v>1</v>
      </c>
      <c r="AD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7">
        <v>1</v>
      </c>
      <c r="AU369" s="7"/>
      <c r="AV369" s="7"/>
      <c r="AW369" s="8"/>
      <c r="AX369" s="8"/>
      <c r="AY369" s="8"/>
      <c r="AZ369" s="8"/>
      <c r="BA369" s="8">
        <v>1</v>
      </c>
      <c r="BB369" s="8"/>
      <c r="BC369" s="8">
        <v>1</v>
      </c>
      <c r="BF369" s="34">
        <v>1045</v>
      </c>
      <c r="BH369" s="34">
        <v>37254</v>
      </c>
      <c r="BJ369" s="34"/>
      <c r="BL369" s="34">
        <v>131</v>
      </c>
      <c r="BP369" s="34">
        <v>528</v>
      </c>
      <c r="BW369" s="34"/>
    </row>
    <row r="370" spans="1:75" x14ac:dyDescent="0.2">
      <c r="A370">
        <v>1</v>
      </c>
      <c r="B370">
        <v>2023</v>
      </c>
      <c r="C370">
        <v>1</v>
      </c>
      <c r="D370" s="1">
        <v>3</v>
      </c>
      <c r="E370" s="11" t="s">
        <v>78</v>
      </c>
      <c r="F370" s="11">
        <v>3</v>
      </c>
      <c r="G370" s="11">
        <v>5</v>
      </c>
      <c r="H370" s="11">
        <v>2</v>
      </c>
      <c r="I370" s="11" t="s">
        <v>57</v>
      </c>
      <c r="J370" s="11" t="s">
        <v>87</v>
      </c>
      <c r="K370" s="24">
        <v>1</v>
      </c>
      <c r="L370" s="24">
        <v>7</v>
      </c>
      <c r="M370" s="24">
        <f t="shared" si="0"/>
        <v>6</v>
      </c>
      <c r="N370" s="2" t="s">
        <v>53</v>
      </c>
      <c r="O370" s="11" t="s">
        <v>53</v>
      </c>
      <c r="P370" s="26">
        <v>0.38055555555555554</v>
      </c>
      <c r="Q370" s="11">
        <v>54</v>
      </c>
      <c r="S370" s="31" t="s">
        <v>90</v>
      </c>
      <c r="T370" s="11" t="s">
        <v>61</v>
      </c>
      <c r="U370" s="11">
        <v>8</v>
      </c>
      <c r="V370" s="11"/>
      <c r="W370" s="11"/>
      <c r="X370" s="11"/>
      <c r="Y370" s="11"/>
      <c r="Z370" s="11"/>
      <c r="AA370" s="11"/>
      <c r="AB370" s="11"/>
      <c r="AC370" s="11">
        <v>1</v>
      </c>
      <c r="AD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7">
        <v>1</v>
      </c>
      <c r="AU370" s="7"/>
      <c r="AV370" s="7"/>
      <c r="AW370" s="8"/>
      <c r="AX370" s="8"/>
      <c r="AY370" s="8"/>
      <c r="AZ370" s="8"/>
      <c r="BA370" s="8"/>
      <c r="BB370" s="8"/>
      <c r="BC370" s="8">
        <v>1</v>
      </c>
      <c r="BF370" s="34"/>
      <c r="BH370" s="34"/>
      <c r="BJ370" s="34"/>
      <c r="BL370" s="34"/>
      <c r="BP370" s="34"/>
      <c r="BW370" s="34"/>
    </row>
    <row r="371" spans="1:75" x14ac:dyDescent="0.2">
      <c r="A371">
        <v>1</v>
      </c>
      <c r="B371">
        <v>2023</v>
      </c>
      <c r="C371">
        <v>1</v>
      </c>
      <c r="D371" s="1">
        <v>4</v>
      </c>
      <c r="E371" s="11" t="s">
        <v>82</v>
      </c>
      <c r="F371" s="11">
        <v>1</v>
      </c>
      <c r="G371" s="11">
        <v>5</v>
      </c>
      <c r="H371" s="11">
        <v>4</v>
      </c>
      <c r="I371" s="11" t="s">
        <v>57</v>
      </c>
      <c r="J371" s="11" t="s">
        <v>87</v>
      </c>
      <c r="K371" s="24">
        <v>0</v>
      </c>
      <c r="L371" s="24">
        <v>6</v>
      </c>
      <c r="M371" s="24">
        <f t="shared" si="0"/>
        <v>6</v>
      </c>
      <c r="N371" s="2" t="s">
        <v>53</v>
      </c>
      <c r="O371" s="11" t="s">
        <v>53</v>
      </c>
      <c r="P371" s="26">
        <v>0.20625000000000002</v>
      </c>
      <c r="Q371" s="11">
        <v>55</v>
      </c>
      <c r="S371" s="31" t="s">
        <v>90</v>
      </c>
      <c r="T371" s="11" t="s">
        <v>91</v>
      </c>
      <c r="U371" s="11">
        <v>5</v>
      </c>
      <c r="V371" s="11"/>
      <c r="W371" s="11"/>
      <c r="X371" s="11">
        <v>1</v>
      </c>
      <c r="Y371" s="11"/>
      <c r="Z371" s="11"/>
      <c r="AA371" s="11"/>
      <c r="AB371" s="11"/>
      <c r="AC371" s="11">
        <v>1</v>
      </c>
      <c r="AD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>
        <v>1</v>
      </c>
      <c r="AT371" s="7">
        <v>1</v>
      </c>
      <c r="AU371" s="7"/>
      <c r="AV371" s="7"/>
      <c r="AW371" s="8"/>
      <c r="AX371" s="8">
        <v>1</v>
      </c>
      <c r="AY371" s="8">
        <v>1</v>
      </c>
      <c r="AZ371" s="8">
        <v>1</v>
      </c>
      <c r="BA371" s="8">
        <v>1</v>
      </c>
      <c r="BB371" s="8">
        <v>1</v>
      </c>
      <c r="BC371" s="8"/>
      <c r="BF371" s="34"/>
      <c r="BH371" s="34"/>
      <c r="BJ371" s="34"/>
      <c r="BL371" s="34"/>
      <c r="BP371" s="34"/>
      <c r="BW371" s="34"/>
    </row>
    <row r="372" spans="1:75" x14ac:dyDescent="0.2">
      <c r="A372">
        <v>1</v>
      </c>
      <c r="B372">
        <v>2023</v>
      </c>
      <c r="C372">
        <v>1</v>
      </c>
      <c r="D372" s="1">
        <v>5</v>
      </c>
      <c r="E372" s="11" t="s">
        <v>82</v>
      </c>
      <c r="F372" s="11">
        <v>1</v>
      </c>
      <c r="G372" s="11">
        <v>5</v>
      </c>
      <c r="H372" s="11">
        <v>6</v>
      </c>
      <c r="I372" s="11" t="s">
        <v>57</v>
      </c>
      <c r="J372" s="11" t="s">
        <v>53</v>
      </c>
      <c r="K372" s="24">
        <v>0</v>
      </c>
      <c r="L372" s="24">
        <v>6</v>
      </c>
      <c r="M372" s="24">
        <f t="shared" si="0"/>
        <v>6</v>
      </c>
      <c r="N372" s="2" t="s">
        <v>53</v>
      </c>
      <c r="O372" s="11" t="s">
        <v>53</v>
      </c>
      <c r="P372" s="26">
        <v>0.33333333333333331</v>
      </c>
      <c r="Q372" s="11">
        <v>58</v>
      </c>
      <c r="S372" s="31" t="s">
        <v>90</v>
      </c>
      <c r="T372" s="11" t="s">
        <v>91</v>
      </c>
      <c r="U372" s="11">
        <v>9</v>
      </c>
      <c r="V372" s="11"/>
      <c r="W372" s="11"/>
      <c r="X372" s="11"/>
      <c r="Y372" s="11"/>
      <c r="Z372" s="11"/>
      <c r="AA372" s="11"/>
      <c r="AB372" s="11">
        <v>1</v>
      </c>
      <c r="AC372" s="11">
        <v>1</v>
      </c>
      <c r="AD372" s="11"/>
      <c r="AF372" s="11"/>
      <c r="AG372" s="11"/>
      <c r="AH372" s="11"/>
      <c r="AI372" s="11"/>
      <c r="AJ372" s="11">
        <v>1</v>
      </c>
      <c r="AK372" s="11"/>
      <c r="AL372" s="11"/>
      <c r="AM372" s="11">
        <v>1</v>
      </c>
      <c r="AN372" s="11"/>
      <c r="AO372" s="11"/>
      <c r="AP372" s="11"/>
      <c r="AQ372" s="11">
        <v>1</v>
      </c>
      <c r="AR372" s="11"/>
      <c r="AS372" s="11"/>
      <c r="AT372" s="7">
        <v>1</v>
      </c>
      <c r="AU372" s="7">
        <v>1</v>
      </c>
      <c r="AV372" s="7"/>
      <c r="AW372" s="8"/>
      <c r="AX372" s="8"/>
      <c r="AY372" s="8">
        <v>1</v>
      </c>
      <c r="AZ372" s="8">
        <v>1</v>
      </c>
      <c r="BA372" s="8">
        <v>1</v>
      </c>
      <c r="BB372" s="8">
        <v>1</v>
      </c>
      <c r="BC372" s="8"/>
      <c r="BF372" s="34"/>
      <c r="BH372" s="34"/>
      <c r="BJ372" s="34"/>
      <c r="BL372" s="34"/>
      <c r="BP372" s="34"/>
      <c r="BW372" s="34"/>
    </row>
    <row r="373" spans="1:75" x14ac:dyDescent="0.2">
      <c r="A373">
        <v>1</v>
      </c>
      <c r="B373">
        <v>2023</v>
      </c>
      <c r="C373">
        <v>1</v>
      </c>
      <c r="D373" s="1">
        <v>6</v>
      </c>
      <c r="E373" s="11" t="s">
        <v>82</v>
      </c>
      <c r="F373" s="11">
        <v>1</v>
      </c>
      <c r="G373" s="11">
        <v>5</v>
      </c>
      <c r="H373" s="11">
        <v>7</v>
      </c>
      <c r="I373" s="11" t="s">
        <v>87</v>
      </c>
      <c r="J373" s="11" t="s">
        <v>53</v>
      </c>
      <c r="K373" s="24">
        <v>0</v>
      </c>
      <c r="L373" s="24">
        <v>6</v>
      </c>
      <c r="M373" s="24">
        <f t="shared" si="0"/>
        <v>6</v>
      </c>
      <c r="N373" s="2" t="s">
        <v>53</v>
      </c>
      <c r="O373" s="11" t="s">
        <v>53</v>
      </c>
      <c r="P373" s="26">
        <v>0.23194444444444443</v>
      </c>
      <c r="Q373" s="11">
        <v>57</v>
      </c>
      <c r="S373" s="31" t="s">
        <v>90</v>
      </c>
      <c r="T373" s="11" t="s">
        <v>91</v>
      </c>
      <c r="U373" s="11">
        <v>8</v>
      </c>
      <c r="V373" s="11"/>
      <c r="W373" s="11"/>
      <c r="X373" s="11"/>
      <c r="Y373" s="11"/>
      <c r="Z373" s="11"/>
      <c r="AA373" s="11"/>
      <c r="AB373" s="11"/>
      <c r="AC373" s="11">
        <v>1</v>
      </c>
      <c r="AD373" s="11"/>
      <c r="AF373" s="11"/>
      <c r="AG373" s="11"/>
      <c r="AH373" s="11"/>
      <c r="AI373" s="11"/>
      <c r="AJ373" s="11">
        <v>1</v>
      </c>
      <c r="AK373" s="11"/>
      <c r="AL373" s="11"/>
      <c r="AM373" s="11"/>
      <c r="AN373" s="11"/>
      <c r="AO373" s="11"/>
      <c r="AP373" s="11"/>
      <c r="AQ373" s="11"/>
      <c r="AR373" s="11"/>
      <c r="AS373" s="11"/>
      <c r="AT373" s="7">
        <v>1</v>
      </c>
      <c r="AU373" s="7"/>
      <c r="AV373" s="7"/>
      <c r="AW373" s="8"/>
      <c r="AX373" s="8"/>
      <c r="AY373" s="8"/>
      <c r="AZ373" s="8">
        <v>1</v>
      </c>
      <c r="BA373" s="8">
        <v>1</v>
      </c>
      <c r="BB373" s="8"/>
      <c r="BC373" s="8">
        <v>1</v>
      </c>
      <c r="BF373" s="34"/>
      <c r="BH373" s="34"/>
      <c r="BJ373" s="34"/>
      <c r="BL373" s="34"/>
      <c r="BP373" s="34"/>
      <c r="BW373" s="34"/>
    </row>
    <row r="374" spans="1:75" x14ac:dyDescent="0.2">
      <c r="A374">
        <v>1</v>
      </c>
      <c r="B374">
        <v>2023</v>
      </c>
      <c r="C374">
        <v>1</v>
      </c>
      <c r="D374" s="1">
        <v>7</v>
      </c>
      <c r="E374" s="11" t="s">
        <v>78</v>
      </c>
      <c r="F374" s="11">
        <v>1</v>
      </c>
      <c r="G374" s="11">
        <v>5</v>
      </c>
      <c r="H374" s="11">
        <v>6</v>
      </c>
      <c r="I374" s="11" t="s">
        <v>59</v>
      </c>
      <c r="J374" s="11" t="s">
        <v>53</v>
      </c>
      <c r="K374" s="24">
        <v>0</v>
      </c>
      <c r="L374" s="24">
        <v>7</v>
      </c>
      <c r="M374" s="24">
        <f t="shared" si="0"/>
        <v>7</v>
      </c>
      <c r="N374" s="2" t="s">
        <v>53</v>
      </c>
      <c r="O374" s="11" t="s">
        <v>53</v>
      </c>
      <c r="P374" s="26">
        <v>0.15555555555555556</v>
      </c>
      <c r="Q374" s="11">
        <v>57</v>
      </c>
      <c r="S374" s="31" t="s">
        <v>90</v>
      </c>
      <c r="T374" s="11" t="s">
        <v>91</v>
      </c>
      <c r="U374" s="11">
        <v>8</v>
      </c>
      <c r="V374" s="11"/>
      <c r="W374" s="11"/>
      <c r="X374" s="11"/>
      <c r="Y374" s="11"/>
      <c r="Z374" s="11"/>
      <c r="AA374" s="11"/>
      <c r="AB374" s="11"/>
      <c r="AC374" s="11">
        <v>1</v>
      </c>
      <c r="AD374" s="11"/>
      <c r="AF374" s="11"/>
      <c r="AG374" s="11"/>
      <c r="AH374" s="11"/>
      <c r="AI374" s="11"/>
      <c r="AJ374" s="11">
        <v>1</v>
      </c>
      <c r="AK374" s="11"/>
      <c r="AL374" s="11"/>
      <c r="AM374" s="11"/>
      <c r="AN374" s="11"/>
      <c r="AO374" s="11"/>
      <c r="AP374" s="11"/>
      <c r="AQ374" s="11"/>
      <c r="AR374" s="11"/>
      <c r="AS374" s="11">
        <v>1</v>
      </c>
      <c r="AT374" s="7">
        <v>1</v>
      </c>
      <c r="AU374" s="7"/>
      <c r="AV374" s="7"/>
      <c r="AW374" s="8"/>
      <c r="AX374" s="8">
        <v>1</v>
      </c>
      <c r="AY374" s="8">
        <v>1</v>
      </c>
      <c r="AZ374" s="8">
        <v>1</v>
      </c>
      <c r="BA374" s="8">
        <v>1</v>
      </c>
      <c r="BB374" s="8"/>
      <c r="BC374" s="8">
        <v>1</v>
      </c>
      <c r="BF374" s="34"/>
      <c r="BH374" s="34"/>
      <c r="BJ374" s="34"/>
      <c r="BL374" s="34"/>
      <c r="BP374" s="34"/>
      <c r="BW374" s="34"/>
    </row>
    <row r="375" spans="1:75" x14ac:dyDescent="0.2">
      <c r="A375">
        <v>1</v>
      </c>
      <c r="B375">
        <v>2023</v>
      </c>
      <c r="C375">
        <v>1</v>
      </c>
      <c r="D375" s="1">
        <v>8</v>
      </c>
      <c r="E375" s="11" t="s">
        <v>82</v>
      </c>
      <c r="F375" s="11">
        <v>1</v>
      </c>
      <c r="G375" s="11">
        <v>5</v>
      </c>
      <c r="H375" s="11">
        <v>6</v>
      </c>
      <c r="I375" s="11" t="s">
        <v>87</v>
      </c>
      <c r="J375" s="11" t="s">
        <v>59</v>
      </c>
      <c r="K375" s="24">
        <v>0</v>
      </c>
      <c r="L375" s="24">
        <v>7</v>
      </c>
      <c r="M375" s="24">
        <f t="shared" si="0"/>
        <v>7</v>
      </c>
      <c r="N375" s="2" t="s">
        <v>53</v>
      </c>
      <c r="O375" s="11" t="s">
        <v>53</v>
      </c>
      <c r="P375" s="26">
        <v>0.33958333333333335</v>
      </c>
      <c r="Q375" s="11">
        <v>57</v>
      </c>
      <c r="S375" s="31" t="s">
        <v>90</v>
      </c>
      <c r="T375" s="11" t="s">
        <v>91</v>
      </c>
      <c r="U375" s="11">
        <v>7</v>
      </c>
      <c r="V375" s="11"/>
      <c r="W375" s="11"/>
      <c r="X375" s="11"/>
      <c r="Y375" s="11"/>
      <c r="Z375" s="11"/>
      <c r="AA375" s="11">
        <v>1</v>
      </c>
      <c r="AB375" s="11">
        <v>1</v>
      </c>
      <c r="AC375" s="11">
        <v>1</v>
      </c>
      <c r="AD375" s="11"/>
      <c r="AF375" s="11"/>
      <c r="AG375" s="11"/>
      <c r="AH375" s="11"/>
      <c r="AI375" s="11"/>
      <c r="AJ375" s="11">
        <v>1</v>
      </c>
      <c r="AK375" s="11"/>
      <c r="AL375" s="11"/>
      <c r="AM375" s="11">
        <v>1</v>
      </c>
      <c r="AN375" s="11"/>
      <c r="AO375" s="11"/>
      <c r="AP375" s="11"/>
      <c r="AQ375" s="11">
        <v>1</v>
      </c>
      <c r="AR375" s="11"/>
      <c r="AS375" s="11"/>
      <c r="AT375" s="7">
        <v>1</v>
      </c>
      <c r="AU375" s="7"/>
      <c r="AV375" s="7"/>
      <c r="AW375" s="8"/>
      <c r="AX375" s="8"/>
      <c r="AY375" s="8"/>
      <c r="AZ375" s="8">
        <v>1</v>
      </c>
      <c r="BA375" s="8">
        <v>1</v>
      </c>
      <c r="BB375" s="8"/>
      <c r="BC375" s="8"/>
      <c r="BF375" s="34"/>
      <c r="BH375" s="34"/>
      <c r="BJ375" s="34"/>
      <c r="BL375" s="34"/>
      <c r="BP375" s="34"/>
      <c r="BW375" s="34"/>
    </row>
    <row r="376" spans="1:75" x14ac:dyDescent="0.2">
      <c r="A376">
        <v>1</v>
      </c>
      <c r="B376">
        <v>2023</v>
      </c>
      <c r="C376">
        <v>1</v>
      </c>
      <c r="D376" s="1">
        <v>9</v>
      </c>
      <c r="E376" s="11" t="s">
        <v>82</v>
      </c>
      <c r="F376" s="12">
        <v>1</v>
      </c>
      <c r="G376" s="11">
        <v>5</v>
      </c>
      <c r="H376" s="11">
        <v>6</v>
      </c>
      <c r="I376" s="11" t="s">
        <v>87</v>
      </c>
      <c r="J376" s="11" t="s">
        <v>53</v>
      </c>
      <c r="K376" s="24">
        <v>0</v>
      </c>
      <c r="L376" s="24">
        <v>4</v>
      </c>
      <c r="M376" s="24">
        <f t="shared" si="0"/>
        <v>4</v>
      </c>
      <c r="N376" s="2" t="s">
        <v>53</v>
      </c>
      <c r="O376" s="11" t="s">
        <v>53</v>
      </c>
      <c r="P376" s="26">
        <v>0.33263888888888887</v>
      </c>
      <c r="Q376" s="11">
        <v>57</v>
      </c>
      <c r="S376" s="31" t="s">
        <v>90</v>
      </c>
      <c r="T376" s="11" t="s">
        <v>91</v>
      </c>
      <c r="U376" s="11">
        <v>0</v>
      </c>
      <c r="V376" s="11"/>
      <c r="W376" s="11"/>
      <c r="X376" s="11"/>
      <c r="Y376" s="11"/>
      <c r="Z376" s="11"/>
      <c r="AA376" s="11"/>
      <c r="AB376" s="11"/>
      <c r="AC376" s="11">
        <v>1</v>
      </c>
      <c r="AD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7">
        <v>1</v>
      </c>
      <c r="AU376" s="7"/>
      <c r="AV376" s="7"/>
      <c r="AW376" s="8"/>
      <c r="AX376" s="8"/>
      <c r="AY376" s="8"/>
      <c r="AZ376" s="8"/>
      <c r="BA376" s="8"/>
      <c r="BB376" s="8"/>
      <c r="BC376" s="8">
        <v>1</v>
      </c>
      <c r="BF376" s="34"/>
      <c r="BH376" s="34"/>
      <c r="BJ376" s="34"/>
      <c r="BL376" s="34"/>
      <c r="BP376" s="34"/>
      <c r="BW376" s="34"/>
    </row>
    <row r="377" spans="1:75" x14ac:dyDescent="0.2">
      <c r="A377">
        <v>1</v>
      </c>
      <c r="B377">
        <v>2023</v>
      </c>
      <c r="C377">
        <v>1</v>
      </c>
      <c r="D377" s="1">
        <v>10</v>
      </c>
      <c r="E377" s="11" t="s">
        <v>82</v>
      </c>
      <c r="F377" s="11">
        <v>6</v>
      </c>
      <c r="G377" s="11">
        <v>5</v>
      </c>
      <c r="H377" s="11">
        <v>5</v>
      </c>
      <c r="I377" s="11" t="s">
        <v>87</v>
      </c>
      <c r="J377" s="11" t="s">
        <v>53</v>
      </c>
      <c r="K377" s="24">
        <v>23</v>
      </c>
      <c r="L377" s="24">
        <v>7</v>
      </c>
      <c r="M377" s="24">
        <f t="shared" si="0"/>
        <v>8</v>
      </c>
      <c r="N377" s="2" t="s">
        <v>53</v>
      </c>
      <c r="O377" s="11" t="s">
        <v>53</v>
      </c>
      <c r="P377" s="26">
        <v>0.17777777777777778</v>
      </c>
      <c r="Q377" s="11">
        <v>57</v>
      </c>
      <c r="S377" s="31" t="s">
        <v>90</v>
      </c>
      <c r="T377" s="11" t="s">
        <v>91</v>
      </c>
      <c r="U377" s="11">
        <v>0</v>
      </c>
      <c r="V377" s="11"/>
      <c r="W377" s="11"/>
      <c r="X377" s="11"/>
      <c r="Y377" s="11"/>
      <c r="Z377" s="11"/>
      <c r="AA377" s="11"/>
      <c r="AB377" s="11"/>
      <c r="AC377" s="11">
        <v>1</v>
      </c>
      <c r="AD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7">
        <v>1</v>
      </c>
      <c r="AU377" s="7"/>
      <c r="AV377" s="7"/>
      <c r="AW377" s="8"/>
      <c r="AX377" s="8"/>
      <c r="AY377" s="8"/>
      <c r="AZ377" s="8">
        <v>1</v>
      </c>
      <c r="BA377" s="8">
        <v>1</v>
      </c>
      <c r="BB377" s="8">
        <v>1</v>
      </c>
      <c r="BC377" s="8"/>
      <c r="BF377" s="34"/>
      <c r="BH377" s="34"/>
      <c r="BJ377" s="34"/>
      <c r="BL377" s="34"/>
      <c r="BP377" s="34"/>
      <c r="BW377" s="34"/>
    </row>
    <row r="378" spans="1:75" x14ac:dyDescent="0.2">
      <c r="A378">
        <v>1</v>
      </c>
      <c r="B378">
        <v>2023</v>
      </c>
      <c r="C378">
        <v>1</v>
      </c>
      <c r="D378" s="1">
        <v>11</v>
      </c>
      <c r="E378" s="11" t="s">
        <v>78</v>
      </c>
      <c r="F378" s="11">
        <v>6</v>
      </c>
      <c r="G378" s="11">
        <v>5</v>
      </c>
      <c r="H378" s="11">
        <v>5</v>
      </c>
      <c r="I378" s="11" t="s">
        <v>87</v>
      </c>
      <c r="J378" s="11" t="s">
        <v>53</v>
      </c>
      <c r="K378" s="24">
        <v>23</v>
      </c>
      <c r="L378" s="24">
        <v>7</v>
      </c>
      <c r="M378" s="24">
        <f t="shared" si="0"/>
        <v>8</v>
      </c>
      <c r="N378" s="2" t="s">
        <v>53</v>
      </c>
      <c r="O378" s="11" t="s">
        <v>53</v>
      </c>
      <c r="P378" s="26">
        <v>0.46388888888888885</v>
      </c>
      <c r="Q378" s="11">
        <v>56</v>
      </c>
      <c r="S378" s="11" t="s">
        <v>53</v>
      </c>
      <c r="T378" s="11" t="s">
        <v>61</v>
      </c>
      <c r="U378" s="11">
        <v>8</v>
      </c>
      <c r="V378" s="11"/>
      <c r="W378" s="11"/>
      <c r="X378" s="11"/>
      <c r="Y378" s="11"/>
      <c r="Z378" s="11"/>
      <c r="AA378" s="11"/>
      <c r="AB378" s="11"/>
      <c r="AC378" s="11">
        <v>1</v>
      </c>
      <c r="AD378" s="11"/>
      <c r="AF378" s="11"/>
      <c r="AG378" s="11"/>
      <c r="AH378" s="11"/>
      <c r="AI378" s="11"/>
      <c r="AJ378" s="11"/>
      <c r="AK378" s="11"/>
      <c r="AL378" s="11"/>
      <c r="AM378" s="11"/>
      <c r="AN378" s="11">
        <v>1</v>
      </c>
      <c r="AO378" s="11"/>
      <c r="AP378" s="11">
        <v>1</v>
      </c>
      <c r="AQ378" s="11">
        <v>1</v>
      </c>
      <c r="AR378" s="11"/>
      <c r="AS378" s="11"/>
      <c r="AT378" s="7"/>
      <c r="AU378" s="7"/>
      <c r="AV378" s="7"/>
      <c r="AW378" s="8"/>
      <c r="AX378" s="8"/>
      <c r="AY378" s="8"/>
      <c r="AZ378" s="8"/>
      <c r="BA378" s="8">
        <v>1</v>
      </c>
      <c r="BB378" s="8"/>
      <c r="BC378" s="8"/>
      <c r="BF378" s="34"/>
      <c r="BH378" s="34"/>
      <c r="BJ378" s="34"/>
      <c r="BL378" s="34"/>
      <c r="BP378" s="34"/>
      <c r="BW378" s="34"/>
    </row>
    <row r="379" spans="1:75" x14ac:dyDescent="0.2">
      <c r="A379">
        <v>1</v>
      </c>
      <c r="B379">
        <v>2023</v>
      </c>
      <c r="C379">
        <v>1</v>
      </c>
      <c r="D379" s="1">
        <v>12</v>
      </c>
      <c r="E379" s="11" t="s">
        <v>82</v>
      </c>
      <c r="F379" s="11">
        <v>5</v>
      </c>
      <c r="G379" s="11">
        <v>5</v>
      </c>
      <c r="H379" s="11">
        <v>5</v>
      </c>
      <c r="I379" s="11" t="s">
        <v>60</v>
      </c>
      <c r="J379" s="11" t="s">
        <v>53</v>
      </c>
      <c r="K379" s="24">
        <v>22</v>
      </c>
      <c r="L379" s="24">
        <v>7</v>
      </c>
      <c r="M379" s="24">
        <f t="shared" si="0"/>
        <v>9</v>
      </c>
      <c r="N379" s="2" t="s">
        <v>53</v>
      </c>
      <c r="O379" s="11" t="s">
        <v>53</v>
      </c>
      <c r="P379" s="26">
        <v>0.6118055555555556</v>
      </c>
      <c r="Q379" s="11">
        <v>55</v>
      </c>
      <c r="S379" s="11" t="s">
        <v>53</v>
      </c>
      <c r="T379" s="11" t="s">
        <v>89</v>
      </c>
      <c r="U379" s="11">
        <v>9</v>
      </c>
      <c r="V379" s="11"/>
      <c r="W379" s="11"/>
      <c r="X379" s="11">
        <v>1</v>
      </c>
      <c r="Y379" s="11">
        <v>1</v>
      </c>
      <c r="Z379" s="11"/>
      <c r="AA379" s="11"/>
      <c r="AB379" s="11"/>
      <c r="AC379" s="11">
        <v>1</v>
      </c>
      <c r="AD379" s="11"/>
      <c r="AF379" s="11"/>
      <c r="AG379" s="11"/>
      <c r="AH379" s="11"/>
      <c r="AI379" s="11"/>
      <c r="AJ379" s="11"/>
      <c r="AK379" s="11"/>
      <c r="AL379" s="11"/>
      <c r="AM379" s="11">
        <v>1</v>
      </c>
      <c r="AN379" s="11"/>
      <c r="AO379" s="11">
        <v>1</v>
      </c>
      <c r="AP379" s="11">
        <v>1</v>
      </c>
      <c r="AQ379" s="11">
        <v>1</v>
      </c>
      <c r="AR379" s="11"/>
      <c r="AS379" s="11"/>
      <c r="AT379" s="7"/>
      <c r="AU379" s="7"/>
      <c r="AV379" s="7"/>
      <c r="AW379" s="8"/>
      <c r="AX379" s="8"/>
      <c r="AY379" s="8"/>
      <c r="AZ379" s="8"/>
      <c r="BA379" s="8">
        <v>1</v>
      </c>
      <c r="BB379" s="8"/>
      <c r="BC379" s="8">
        <v>1</v>
      </c>
      <c r="BF379" s="34"/>
      <c r="BH379" s="34"/>
      <c r="BJ379" s="34"/>
      <c r="BL379" s="34"/>
      <c r="BP379" s="34"/>
      <c r="BW379" s="34"/>
    </row>
    <row r="380" spans="1:75" x14ac:dyDescent="0.2">
      <c r="A380">
        <v>1</v>
      </c>
      <c r="B380">
        <v>2023</v>
      </c>
      <c r="C380">
        <v>1</v>
      </c>
      <c r="D380" s="1">
        <v>13</v>
      </c>
      <c r="E380" s="11" t="s">
        <v>82</v>
      </c>
      <c r="F380" s="11">
        <v>4</v>
      </c>
      <c r="G380" s="11">
        <v>5</v>
      </c>
      <c r="H380" s="11">
        <v>5</v>
      </c>
      <c r="I380" s="11" t="s">
        <v>60</v>
      </c>
      <c r="J380" s="11" t="s">
        <v>53</v>
      </c>
      <c r="K380" s="24">
        <v>23</v>
      </c>
      <c r="L380" s="24">
        <v>7</v>
      </c>
      <c r="M380" s="24">
        <f t="shared" si="0"/>
        <v>8</v>
      </c>
      <c r="N380" s="2" t="s">
        <v>53</v>
      </c>
      <c r="O380" s="11" t="s">
        <v>53</v>
      </c>
      <c r="P380" s="26">
        <v>0.45347222222222222</v>
      </c>
      <c r="Q380" s="11">
        <v>54</v>
      </c>
      <c r="S380" s="11" t="s">
        <v>53</v>
      </c>
      <c r="T380" s="11" t="s">
        <v>61</v>
      </c>
      <c r="U380" s="11">
        <v>8</v>
      </c>
      <c r="V380" s="11"/>
      <c r="W380" s="11"/>
      <c r="X380" s="11"/>
      <c r="Y380" s="11"/>
      <c r="Z380" s="11"/>
      <c r="AA380" s="11"/>
      <c r="AB380" s="11"/>
      <c r="AC380" s="11">
        <v>1</v>
      </c>
      <c r="AD380" s="11"/>
      <c r="AF380" s="11"/>
      <c r="AG380" s="11"/>
      <c r="AH380" s="11"/>
      <c r="AI380" s="11">
        <v>1</v>
      </c>
      <c r="AJ380" s="11"/>
      <c r="AK380" s="11"/>
      <c r="AL380" s="11"/>
      <c r="AM380" s="11"/>
      <c r="AN380" s="11"/>
      <c r="AO380" s="11"/>
      <c r="AP380" s="11"/>
      <c r="AQ380" s="11">
        <v>1</v>
      </c>
      <c r="AR380" s="11">
        <v>1</v>
      </c>
      <c r="AS380" s="11">
        <v>1</v>
      </c>
      <c r="AT380" s="7"/>
      <c r="AU380" s="7"/>
      <c r="AV380" s="7"/>
      <c r="AW380" s="8">
        <v>1</v>
      </c>
      <c r="AX380" s="8"/>
      <c r="AY380" s="8"/>
      <c r="AZ380" s="8"/>
      <c r="BA380" s="8">
        <v>1</v>
      </c>
      <c r="BB380" s="8"/>
      <c r="BC380" s="8">
        <v>1</v>
      </c>
      <c r="BF380" s="34"/>
      <c r="BH380" s="34"/>
      <c r="BJ380" s="34"/>
      <c r="BL380" s="34"/>
      <c r="BP380" s="34"/>
      <c r="BW380" s="34"/>
    </row>
    <row r="381" spans="1:75" x14ac:dyDescent="0.2">
      <c r="A381">
        <v>1</v>
      </c>
      <c r="B381">
        <v>2023</v>
      </c>
      <c r="C381">
        <v>1</v>
      </c>
      <c r="D381" s="1">
        <v>14</v>
      </c>
      <c r="E381" s="27" t="s">
        <v>80</v>
      </c>
      <c r="F381" s="11">
        <v>4</v>
      </c>
      <c r="G381" s="11">
        <v>5</v>
      </c>
      <c r="H381" s="11">
        <v>5</v>
      </c>
      <c r="I381" s="11" t="s">
        <v>58</v>
      </c>
      <c r="J381" s="11" t="s">
        <v>87</v>
      </c>
      <c r="K381" s="24">
        <v>1</v>
      </c>
      <c r="L381" s="24">
        <v>9</v>
      </c>
      <c r="M381" s="24">
        <f t="shared" si="0"/>
        <v>8</v>
      </c>
      <c r="N381" s="2" t="s">
        <v>53</v>
      </c>
      <c r="O381" s="11" t="s">
        <v>53</v>
      </c>
      <c r="P381" s="26">
        <v>0.48819444444444443</v>
      </c>
      <c r="Q381" s="11">
        <v>54</v>
      </c>
      <c r="S381" s="11" t="s">
        <v>53</v>
      </c>
      <c r="T381" s="11" t="s">
        <v>88</v>
      </c>
      <c r="U381" s="11" t="s">
        <v>88</v>
      </c>
      <c r="V381" s="11"/>
      <c r="W381" s="11"/>
      <c r="X381" s="11"/>
      <c r="Y381" s="11"/>
      <c r="Z381" s="11"/>
      <c r="AA381" s="11"/>
      <c r="AB381" s="11"/>
      <c r="AC381" s="11">
        <v>1</v>
      </c>
      <c r="AD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>
        <v>1</v>
      </c>
      <c r="AP381" s="11"/>
      <c r="AQ381" s="11"/>
      <c r="AR381" s="11"/>
      <c r="AS381" s="11">
        <v>1</v>
      </c>
      <c r="AT381" s="7"/>
      <c r="AU381" s="7"/>
      <c r="AV381" s="7"/>
      <c r="AW381" s="8">
        <v>1</v>
      </c>
      <c r="AX381" s="8"/>
      <c r="AY381" s="8"/>
      <c r="AZ381" s="8"/>
      <c r="BA381" s="8">
        <v>1</v>
      </c>
      <c r="BB381" s="8"/>
      <c r="BC381" s="8">
        <v>1</v>
      </c>
      <c r="BF381" s="34"/>
      <c r="BH381" s="34"/>
      <c r="BJ381" s="34"/>
      <c r="BL381" s="34"/>
      <c r="BP381" s="34"/>
      <c r="BW381" s="34"/>
    </row>
    <row r="382" spans="1:75" x14ac:dyDescent="0.2">
      <c r="A382">
        <v>1</v>
      </c>
      <c r="B382">
        <v>2023</v>
      </c>
      <c r="C382">
        <v>1</v>
      </c>
      <c r="D382" s="1">
        <v>15</v>
      </c>
      <c r="E382" s="11" t="s">
        <v>81</v>
      </c>
      <c r="F382" s="11">
        <v>4</v>
      </c>
      <c r="G382" s="11">
        <v>5</v>
      </c>
      <c r="H382" s="11">
        <v>6</v>
      </c>
      <c r="I382" s="11" t="s">
        <v>58</v>
      </c>
      <c r="J382" s="11" t="s">
        <v>87</v>
      </c>
      <c r="K382" s="24">
        <v>23</v>
      </c>
      <c r="L382" s="24">
        <v>8</v>
      </c>
      <c r="M382" s="24">
        <f>IF(AND(K382&lt;24,K382&gt;18),24-K382+L382,L382-K382)</f>
        <v>9</v>
      </c>
      <c r="N382" s="2" t="s">
        <v>53</v>
      </c>
      <c r="O382" s="11" t="s">
        <v>53</v>
      </c>
      <c r="P382" s="26">
        <v>0.39652777777777781</v>
      </c>
      <c r="Q382" s="11">
        <v>55</v>
      </c>
      <c r="S382" s="11" t="s">
        <v>53</v>
      </c>
      <c r="T382" s="11" t="s">
        <v>88</v>
      </c>
      <c r="U382" s="11" t="s">
        <v>88</v>
      </c>
      <c r="V382" s="11"/>
      <c r="W382" s="11"/>
      <c r="X382" s="11">
        <v>1</v>
      </c>
      <c r="Y382" s="11">
        <v>1</v>
      </c>
      <c r="Z382" s="11"/>
      <c r="AA382" s="11"/>
      <c r="AB382" s="11"/>
      <c r="AC382" s="11">
        <v>1</v>
      </c>
      <c r="AD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>
        <v>1</v>
      </c>
      <c r="AP382" s="11"/>
      <c r="AQ382" s="11"/>
      <c r="AR382" s="11">
        <v>1</v>
      </c>
      <c r="AS382" s="11">
        <v>1</v>
      </c>
      <c r="AT382" s="7"/>
      <c r="AU382" s="7"/>
      <c r="AV382" s="7"/>
      <c r="AW382" s="8">
        <v>1</v>
      </c>
      <c r="AX382" s="8"/>
      <c r="AY382" s="8"/>
      <c r="AZ382" s="8"/>
      <c r="BA382" s="8">
        <v>1</v>
      </c>
      <c r="BB382" s="8">
        <v>1</v>
      </c>
      <c r="BC382" s="8"/>
      <c r="BF382" s="34"/>
      <c r="BH382" s="34">
        <v>37296</v>
      </c>
      <c r="BJ382" s="34"/>
      <c r="BL382" s="34">
        <v>136</v>
      </c>
      <c r="BP382" s="34"/>
      <c r="BW382" s="34"/>
    </row>
    <row r="383" spans="1:75" x14ac:dyDescent="0.2">
      <c r="A383">
        <v>1</v>
      </c>
      <c r="B383">
        <v>2023</v>
      </c>
      <c r="C383">
        <v>1</v>
      </c>
      <c r="D383" s="1">
        <v>16</v>
      </c>
      <c r="E383" s="11" t="s">
        <v>82</v>
      </c>
      <c r="F383" s="11">
        <v>3</v>
      </c>
      <c r="G383" s="11">
        <v>5</v>
      </c>
      <c r="H383" s="11">
        <v>5</v>
      </c>
      <c r="I383" s="11" t="s">
        <v>58</v>
      </c>
      <c r="J383" s="11" t="s">
        <v>87</v>
      </c>
      <c r="K383" s="24">
        <v>22</v>
      </c>
      <c r="L383" s="24">
        <v>7</v>
      </c>
      <c r="M383" s="24">
        <f t="shared" ref="M383:M398" si="1">IF(AND(K383&lt;24,K383&gt;18),24-K383+L383,L383-K383)</f>
        <v>9</v>
      </c>
      <c r="N383" s="2" t="s">
        <v>53</v>
      </c>
      <c r="O383" s="11" t="s">
        <v>53</v>
      </c>
      <c r="P383" s="26">
        <v>0.55208333333333337</v>
      </c>
      <c r="Q383" s="11">
        <v>55</v>
      </c>
      <c r="S383" s="11" t="s">
        <v>53</v>
      </c>
      <c r="T383" s="11" t="s">
        <v>61</v>
      </c>
      <c r="U383" s="11">
        <v>8</v>
      </c>
      <c r="V383" s="11"/>
      <c r="W383" s="11">
        <v>1</v>
      </c>
      <c r="X383" s="11">
        <v>1</v>
      </c>
      <c r="Y383" s="11">
        <v>1</v>
      </c>
      <c r="Z383" s="11"/>
      <c r="AA383" s="11">
        <v>1</v>
      </c>
      <c r="AB383" s="11">
        <v>1</v>
      </c>
      <c r="AC383" s="11">
        <v>1</v>
      </c>
      <c r="AD383" s="11"/>
      <c r="AF383" s="11"/>
      <c r="AG383" s="11"/>
      <c r="AH383" s="11"/>
      <c r="AI383" s="11">
        <v>1</v>
      </c>
      <c r="AJ383" s="11"/>
      <c r="AK383" s="11"/>
      <c r="AL383" s="11"/>
      <c r="AM383" s="11">
        <v>1</v>
      </c>
      <c r="AN383" s="11"/>
      <c r="AO383" s="11"/>
      <c r="AP383" s="11"/>
      <c r="AQ383" s="11">
        <v>1</v>
      </c>
      <c r="AR383" s="11">
        <v>1</v>
      </c>
      <c r="AS383" s="11"/>
      <c r="AT383" s="7"/>
      <c r="AU383" s="7"/>
      <c r="AV383" s="7"/>
      <c r="AW383" s="8"/>
      <c r="AX383" s="8"/>
      <c r="AY383" s="8"/>
      <c r="AZ383" s="8"/>
      <c r="BA383" s="8">
        <v>1</v>
      </c>
      <c r="BB383" s="8"/>
      <c r="BC383" s="8"/>
      <c r="BF383" s="34"/>
      <c r="BH383" s="34"/>
      <c r="BJ383" s="34"/>
      <c r="BL383" s="34"/>
      <c r="BP383" s="34"/>
      <c r="BW383" s="34"/>
    </row>
    <row r="384" spans="1:75" x14ac:dyDescent="0.2">
      <c r="A384">
        <v>1</v>
      </c>
      <c r="B384">
        <v>2023</v>
      </c>
      <c r="C384">
        <v>1</v>
      </c>
      <c r="D384" s="1">
        <v>17</v>
      </c>
      <c r="E384" s="11" t="s">
        <v>82</v>
      </c>
      <c r="F384" s="11">
        <v>5</v>
      </c>
      <c r="G384" s="11">
        <v>5</v>
      </c>
      <c r="H384" s="11">
        <v>4</v>
      </c>
      <c r="I384" s="11" t="s">
        <v>58</v>
      </c>
      <c r="J384" s="11" t="s">
        <v>87</v>
      </c>
      <c r="K384" s="24">
        <v>22</v>
      </c>
      <c r="L384" s="24">
        <v>7</v>
      </c>
      <c r="M384" s="24">
        <f t="shared" si="1"/>
        <v>9</v>
      </c>
      <c r="N384" s="2" t="s">
        <v>53</v>
      </c>
      <c r="O384" s="11" t="s">
        <v>53</v>
      </c>
      <c r="P384" s="26">
        <v>0.35694444444444445</v>
      </c>
      <c r="Q384" s="11">
        <v>55</v>
      </c>
      <c r="S384" s="11" t="s">
        <v>53</v>
      </c>
      <c r="T384" s="11" t="s">
        <v>61</v>
      </c>
      <c r="U384" s="11">
        <v>8</v>
      </c>
      <c r="V384" s="11">
        <v>1</v>
      </c>
      <c r="W384" s="11">
        <v>1</v>
      </c>
      <c r="X384" s="11">
        <v>1</v>
      </c>
      <c r="Y384" s="11">
        <v>1</v>
      </c>
      <c r="Z384" s="11"/>
      <c r="AA384" s="11"/>
      <c r="AB384" s="11">
        <v>1</v>
      </c>
      <c r="AC384" s="11">
        <v>1</v>
      </c>
      <c r="AD384" s="11"/>
      <c r="AF384" s="11"/>
      <c r="AG384" s="11"/>
      <c r="AH384" s="11"/>
      <c r="AI384" s="11"/>
      <c r="AJ384" s="11"/>
      <c r="AK384" s="11">
        <v>1</v>
      </c>
      <c r="AL384" s="11"/>
      <c r="AM384" s="11"/>
      <c r="AN384" s="11"/>
      <c r="AO384" s="11"/>
      <c r="AP384" s="11"/>
      <c r="AQ384" s="11"/>
      <c r="AR384" s="11"/>
      <c r="AS384" s="11"/>
      <c r="AT384" s="7"/>
      <c r="AU384" s="7"/>
      <c r="AV384" s="7"/>
      <c r="AW384" s="8"/>
      <c r="AX384" s="8"/>
      <c r="AY384" s="8"/>
      <c r="AZ384" s="8"/>
      <c r="BA384" s="8"/>
      <c r="BB384" s="8"/>
      <c r="BC384" s="8"/>
      <c r="BF384" s="34">
        <v>1042</v>
      </c>
      <c r="BH384" s="34">
        <v>37295</v>
      </c>
      <c r="BJ384" s="34">
        <v>1916</v>
      </c>
      <c r="BL384" s="34">
        <v>137</v>
      </c>
      <c r="BP384" s="34">
        <v>538</v>
      </c>
      <c r="BW384" s="34"/>
    </row>
    <row r="385" spans="1:75" x14ac:dyDescent="0.2">
      <c r="A385">
        <v>1</v>
      </c>
      <c r="B385">
        <v>2023</v>
      </c>
      <c r="C385">
        <v>1</v>
      </c>
      <c r="D385" s="1">
        <v>18</v>
      </c>
      <c r="E385" t="s">
        <v>78</v>
      </c>
      <c r="F385" s="11">
        <v>5</v>
      </c>
      <c r="G385" s="11">
        <v>4</v>
      </c>
      <c r="H385" s="11">
        <v>4</v>
      </c>
      <c r="I385" s="11" t="s">
        <v>58</v>
      </c>
      <c r="J385" s="11" t="s">
        <v>60</v>
      </c>
      <c r="K385" s="24">
        <v>23</v>
      </c>
      <c r="L385" s="24">
        <v>7</v>
      </c>
      <c r="M385" s="24">
        <f t="shared" si="1"/>
        <v>8</v>
      </c>
      <c r="N385" s="2" t="s">
        <v>53</v>
      </c>
      <c r="O385" s="11" t="s">
        <v>53</v>
      </c>
      <c r="P385" s="26">
        <v>0.6069444444444444</v>
      </c>
      <c r="Q385" s="11">
        <v>55</v>
      </c>
      <c r="S385" s="11" t="s">
        <v>53</v>
      </c>
      <c r="T385" s="11" t="s">
        <v>61</v>
      </c>
      <c r="U385" s="11">
        <v>10</v>
      </c>
      <c r="V385" s="11">
        <v>1</v>
      </c>
      <c r="W385" s="11">
        <v>1</v>
      </c>
      <c r="X385" s="11">
        <v>1</v>
      </c>
      <c r="Y385" s="11">
        <v>1</v>
      </c>
      <c r="Z385" s="11"/>
      <c r="AA385" s="11"/>
      <c r="AB385" s="11"/>
      <c r="AC385" s="11">
        <v>1</v>
      </c>
      <c r="AD385" s="11"/>
      <c r="AF385" s="11"/>
      <c r="AG385" s="11"/>
      <c r="AH385" s="11"/>
      <c r="AI385" s="11">
        <v>1</v>
      </c>
      <c r="AJ385" s="11"/>
      <c r="AK385" s="11">
        <v>1</v>
      </c>
      <c r="AL385" s="11"/>
      <c r="AM385" s="11"/>
      <c r="AN385" s="11"/>
      <c r="AO385" s="11"/>
      <c r="AP385" s="11"/>
      <c r="AQ385" s="11"/>
      <c r="AR385" s="11"/>
      <c r="AS385" s="11"/>
      <c r="AT385" s="7"/>
      <c r="AU385" s="7"/>
      <c r="AV385" s="7"/>
      <c r="AW385" s="8"/>
      <c r="AX385" s="8"/>
      <c r="AY385" s="8"/>
      <c r="AZ385" s="8">
        <v>1</v>
      </c>
      <c r="BA385" s="8">
        <v>1</v>
      </c>
      <c r="BB385" s="8">
        <v>1</v>
      </c>
      <c r="BC385" s="8"/>
      <c r="BF385" s="34"/>
      <c r="BH385" s="34">
        <v>37312</v>
      </c>
      <c r="BJ385" s="34">
        <v>1915</v>
      </c>
      <c r="BL385" s="34">
        <v>137</v>
      </c>
      <c r="BP385" s="34">
        <v>540</v>
      </c>
      <c r="BW385" s="34"/>
    </row>
    <row r="386" spans="1:75" x14ac:dyDescent="0.2">
      <c r="A386">
        <v>1</v>
      </c>
      <c r="B386">
        <v>2023</v>
      </c>
      <c r="C386">
        <v>1</v>
      </c>
      <c r="D386" s="1">
        <v>19</v>
      </c>
      <c r="E386" t="s">
        <v>82</v>
      </c>
      <c r="F386" s="11">
        <v>7</v>
      </c>
      <c r="G386" s="11">
        <v>7</v>
      </c>
      <c r="H386" s="11">
        <v>5</v>
      </c>
      <c r="I386" s="11" t="s">
        <v>61</v>
      </c>
      <c r="J386" s="11" t="s">
        <v>60</v>
      </c>
      <c r="K386" s="24">
        <v>0</v>
      </c>
      <c r="L386" s="24">
        <v>7</v>
      </c>
      <c r="M386" s="24">
        <f t="shared" si="1"/>
        <v>7</v>
      </c>
      <c r="N386" s="2" t="s">
        <v>53</v>
      </c>
      <c r="O386" s="11" t="s">
        <v>53</v>
      </c>
      <c r="P386" s="26">
        <v>0.59861111111111109</v>
      </c>
      <c r="Q386" s="11">
        <v>55</v>
      </c>
      <c r="S386" s="11" t="s">
        <v>53</v>
      </c>
      <c r="T386" s="11" t="s">
        <v>89</v>
      </c>
      <c r="U386" s="11">
        <v>10</v>
      </c>
      <c r="V386" s="11"/>
      <c r="W386" s="11">
        <v>1</v>
      </c>
      <c r="X386" s="11">
        <v>1</v>
      </c>
      <c r="Y386" s="11">
        <v>1</v>
      </c>
      <c r="Z386" s="11"/>
      <c r="AA386" s="11"/>
      <c r="AB386" s="11"/>
      <c r="AC386" s="11">
        <v>1</v>
      </c>
      <c r="AD386" s="11"/>
      <c r="AF386" s="11"/>
      <c r="AG386" s="11"/>
      <c r="AH386" s="11"/>
      <c r="AI386" s="11">
        <v>1</v>
      </c>
      <c r="AJ386" s="11"/>
      <c r="AK386" s="11"/>
      <c r="AL386" s="11"/>
      <c r="AM386" s="11"/>
      <c r="AN386" s="11"/>
      <c r="AO386" s="11">
        <v>1</v>
      </c>
      <c r="AP386" s="11"/>
      <c r="AQ386" s="11"/>
      <c r="AR386" s="11"/>
      <c r="AS386" s="11"/>
      <c r="AT386" s="7"/>
      <c r="AU386" s="7"/>
      <c r="AV386" s="7"/>
      <c r="AW386" s="8"/>
      <c r="AX386" s="8"/>
      <c r="AY386" s="8"/>
      <c r="AZ386" s="8">
        <v>1</v>
      </c>
      <c r="BA386" s="8">
        <v>1</v>
      </c>
      <c r="BB386" s="8">
        <v>1</v>
      </c>
      <c r="BC386" s="8">
        <v>1</v>
      </c>
      <c r="BF386" s="34">
        <v>1042</v>
      </c>
      <c r="BH386" s="34">
        <v>37311</v>
      </c>
      <c r="BJ386" s="34">
        <v>1914</v>
      </c>
      <c r="BL386" s="34">
        <v>136</v>
      </c>
      <c r="BP386" s="34">
        <v>540</v>
      </c>
      <c r="BW386" s="34"/>
    </row>
    <row r="387" spans="1:75" x14ac:dyDescent="0.2">
      <c r="A387">
        <v>1</v>
      </c>
      <c r="B387">
        <v>2023</v>
      </c>
      <c r="C387">
        <v>1</v>
      </c>
      <c r="D387" s="1">
        <v>20</v>
      </c>
      <c r="E387" t="s">
        <v>78</v>
      </c>
      <c r="F387" s="11">
        <v>3</v>
      </c>
      <c r="G387" s="11">
        <v>7</v>
      </c>
      <c r="H387" s="11">
        <v>5</v>
      </c>
      <c r="I387" s="11" t="s">
        <v>57</v>
      </c>
      <c r="J387" s="11" t="s">
        <v>53</v>
      </c>
      <c r="K387" s="24">
        <v>23</v>
      </c>
      <c r="L387" s="24">
        <v>7</v>
      </c>
      <c r="M387" s="24">
        <f t="shared" si="1"/>
        <v>8</v>
      </c>
      <c r="N387" s="2" t="s">
        <v>53</v>
      </c>
      <c r="O387" s="11" t="s">
        <v>53</v>
      </c>
      <c r="P387" s="26">
        <v>0.53611111111111109</v>
      </c>
      <c r="Q387" s="11">
        <v>55</v>
      </c>
      <c r="S387" s="11" t="s">
        <v>53</v>
      </c>
      <c r="T387" s="11" t="s">
        <v>89</v>
      </c>
      <c r="U387" s="11">
        <v>7</v>
      </c>
      <c r="V387" s="11"/>
      <c r="W387" s="11">
        <v>1</v>
      </c>
      <c r="X387" s="11">
        <v>1</v>
      </c>
      <c r="Y387" s="11">
        <v>1</v>
      </c>
      <c r="Z387" s="11"/>
      <c r="AA387" s="11"/>
      <c r="AB387" s="11"/>
      <c r="AC387" s="11">
        <v>1</v>
      </c>
      <c r="AD387" s="11"/>
      <c r="AF387" s="11"/>
      <c r="AG387" s="11"/>
      <c r="AH387" s="11"/>
      <c r="AI387" s="11"/>
      <c r="AJ387" s="11"/>
      <c r="AL387" s="11"/>
      <c r="AM387" s="11">
        <v>1</v>
      </c>
      <c r="AN387" s="11"/>
      <c r="AO387" s="11">
        <v>1</v>
      </c>
      <c r="AP387" s="11"/>
      <c r="AQ387" s="11">
        <v>1</v>
      </c>
      <c r="AR387" s="11"/>
      <c r="AS387" s="11"/>
      <c r="AT387" s="7">
        <v>1</v>
      </c>
      <c r="AU387" s="7"/>
      <c r="AV387" s="7"/>
      <c r="AW387" s="8"/>
      <c r="AX387" s="8"/>
      <c r="AY387" s="8"/>
      <c r="AZ387" s="8"/>
      <c r="BA387" s="8">
        <v>1</v>
      </c>
      <c r="BB387" s="8"/>
      <c r="BC387" s="8"/>
      <c r="BF387" s="34"/>
      <c r="BH387" s="34"/>
      <c r="BJ387" s="34"/>
      <c r="BL387" s="34"/>
      <c r="BP387" s="34"/>
      <c r="BW387" s="34"/>
    </row>
    <row r="388" spans="1:75" x14ac:dyDescent="0.2">
      <c r="A388">
        <v>1</v>
      </c>
      <c r="B388">
        <v>2023</v>
      </c>
      <c r="C388">
        <v>1</v>
      </c>
      <c r="D388" s="1">
        <v>21</v>
      </c>
      <c r="E388" t="s">
        <v>78</v>
      </c>
      <c r="F388" s="11">
        <v>3</v>
      </c>
      <c r="G388" s="11">
        <v>5</v>
      </c>
      <c r="H388" s="11">
        <v>5</v>
      </c>
      <c r="I388" s="11" t="s">
        <v>58</v>
      </c>
      <c r="J388" s="11" t="s">
        <v>53</v>
      </c>
      <c r="K388" s="24">
        <v>22</v>
      </c>
      <c r="L388" s="24">
        <v>7</v>
      </c>
      <c r="M388" s="24">
        <f t="shared" si="1"/>
        <v>9</v>
      </c>
      <c r="N388" s="2" t="s">
        <v>53</v>
      </c>
      <c r="O388" s="11" t="s">
        <v>53</v>
      </c>
      <c r="P388" s="26">
        <v>0.48402777777777778</v>
      </c>
      <c r="Q388" s="28">
        <v>55</v>
      </c>
      <c r="S388" s="11" t="s">
        <v>53</v>
      </c>
      <c r="T388" s="11" t="s">
        <v>88</v>
      </c>
      <c r="U388" s="11" t="s">
        <v>88</v>
      </c>
      <c r="V388" s="11">
        <v>1</v>
      </c>
      <c r="W388" s="11"/>
      <c r="X388" s="11">
        <v>1</v>
      </c>
      <c r="Y388" s="11">
        <v>1</v>
      </c>
      <c r="AA388" s="11"/>
      <c r="AB388" s="11">
        <v>1</v>
      </c>
      <c r="AC388" s="11">
        <v>1</v>
      </c>
      <c r="AD388" s="32"/>
      <c r="AF388" s="11"/>
      <c r="AG388" s="11"/>
      <c r="AH388" s="11"/>
      <c r="AI388" s="11"/>
      <c r="AJ388" s="11"/>
      <c r="AK388" s="11">
        <v>1</v>
      </c>
      <c r="AL388" s="11">
        <v>1</v>
      </c>
      <c r="AM388" s="11"/>
      <c r="AN388" s="11"/>
      <c r="AO388" s="11">
        <v>1</v>
      </c>
      <c r="AP388" s="11"/>
      <c r="AQ388" s="11">
        <v>1</v>
      </c>
      <c r="AR388" s="11"/>
      <c r="AS388" s="11"/>
      <c r="AT388" s="7"/>
      <c r="AU388" s="7"/>
      <c r="AV388" s="7"/>
      <c r="AW388" s="8"/>
      <c r="AX388" s="8"/>
      <c r="AY388" s="8">
        <v>1</v>
      </c>
      <c r="AZ388" s="8">
        <v>1</v>
      </c>
      <c r="BA388" s="8">
        <v>1</v>
      </c>
      <c r="BB388" s="8">
        <v>1</v>
      </c>
      <c r="BC388" s="8">
        <v>1</v>
      </c>
      <c r="BF388" s="34">
        <v>1041</v>
      </c>
      <c r="BH388" s="34"/>
      <c r="BJ388" s="34">
        <v>1911</v>
      </c>
      <c r="BL388" s="34"/>
      <c r="BP388" s="34"/>
      <c r="BW388" s="34"/>
    </row>
    <row r="389" spans="1:75" x14ac:dyDescent="0.2">
      <c r="A389">
        <v>1</v>
      </c>
      <c r="B389">
        <v>2023</v>
      </c>
      <c r="C389">
        <v>1</v>
      </c>
      <c r="D389" s="1">
        <v>22</v>
      </c>
      <c r="E389" s="11" t="s">
        <v>82</v>
      </c>
      <c r="F389" s="11">
        <v>3</v>
      </c>
      <c r="G389" s="11">
        <v>4</v>
      </c>
      <c r="H389" s="11">
        <v>5</v>
      </c>
      <c r="I389" s="11" t="s">
        <v>58</v>
      </c>
      <c r="J389" s="11" t="s">
        <v>53</v>
      </c>
      <c r="K389" s="24">
        <v>0</v>
      </c>
      <c r="L389" s="24">
        <v>8</v>
      </c>
      <c r="M389" s="24">
        <f t="shared" si="1"/>
        <v>8</v>
      </c>
      <c r="N389" s="2">
        <v>3</v>
      </c>
      <c r="O389" s="11" t="s">
        <v>53</v>
      </c>
      <c r="P389" s="26">
        <v>0.46736111111111112</v>
      </c>
      <c r="Q389" s="11">
        <v>56</v>
      </c>
      <c r="S389" s="11" t="s">
        <v>53</v>
      </c>
      <c r="T389" s="11" t="s">
        <v>88</v>
      </c>
      <c r="U389" s="11" t="s">
        <v>88</v>
      </c>
      <c r="V389" s="11"/>
      <c r="W389" s="11">
        <v>1</v>
      </c>
      <c r="X389" s="11">
        <v>1</v>
      </c>
      <c r="Y389" s="11">
        <v>1</v>
      </c>
      <c r="Z389" s="11">
        <v>1</v>
      </c>
      <c r="AA389" s="11"/>
      <c r="AB389" s="11"/>
      <c r="AC389" s="11">
        <v>1</v>
      </c>
      <c r="AD389" s="11"/>
      <c r="AF389" s="11"/>
      <c r="AG389" s="11"/>
      <c r="AH389" s="11"/>
      <c r="AI389" s="11"/>
      <c r="AJ389" s="11"/>
      <c r="AK389" s="11"/>
      <c r="AL389" s="11">
        <v>1</v>
      </c>
      <c r="AM389" s="11"/>
      <c r="AN389" s="11"/>
      <c r="AO389" s="11">
        <v>1</v>
      </c>
      <c r="AP389" s="11">
        <v>1</v>
      </c>
      <c r="AQ389" s="11">
        <v>1</v>
      </c>
      <c r="AR389" s="11"/>
      <c r="AS389" s="11">
        <v>1</v>
      </c>
      <c r="AT389" s="7"/>
      <c r="AU389" s="7"/>
      <c r="AV389" s="7"/>
      <c r="AW389" s="8"/>
      <c r="AX389" s="8"/>
      <c r="AY389" s="8"/>
      <c r="AZ389" s="8"/>
      <c r="BA389" s="8">
        <v>1</v>
      </c>
      <c r="BB389" s="8"/>
      <c r="BC389" s="8"/>
      <c r="BF389" s="34">
        <v>1041</v>
      </c>
      <c r="BH389" s="34">
        <v>37299</v>
      </c>
      <c r="BJ389" s="34">
        <v>1912</v>
      </c>
      <c r="BL389" s="34">
        <v>136</v>
      </c>
      <c r="BP389" s="34">
        <v>541</v>
      </c>
      <c r="BW389" s="34">
        <v>2159</v>
      </c>
    </row>
    <row r="390" spans="1:75" x14ac:dyDescent="0.2">
      <c r="A390">
        <v>1</v>
      </c>
      <c r="B390">
        <v>2023</v>
      </c>
      <c r="C390">
        <v>1</v>
      </c>
      <c r="D390" s="1">
        <v>23</v>
      </c>
      <c r="E390" s="29" t="s">
        <v>78</v>
      </c>
      <c r="F390" s="11">
        <v>6</v>
      </c>
      <c r="G390" s="11">
        <v>4</v>
      </c>
      <c r="H390" s="11">
        <v>4</v>
      </c>
      <c r="I390" s="11" t="s">
        <v>87</v>
      </c>
      <c r="J390" s="11" t="s">
        <v>53</v>
      </c>
      <c r="K390" s="24">
        <v>0</v>
      </c>
      <c r="L390" s="24">
        <v>8</v>
      </c>
      <c r="M390" s="24">
        <f t="shared" si="1"/>
        <v>8</v>
      </c>
      <c r="N390" s="2" t="s">
        <v>53</v>
      </c>
      <c r="O390" s="11" t="s">
        <v>53</v>
      </c>
      <c r="P390" s="26">
        <v>0.28958333333333336</v>
      </c>
      <c r="Q390" s="11">
        <v>56</v>
      </c>
      <c r="S390" s="11" t="s">
        <v>53</v>
      </c>
      <c r="T390" s="11" t="s">
        <v>92</v>
      </c>
      <c r="U390" s="11" t="s">
        <v>88</v>
      </c>
      <c r="V390" s="11"/>
      <c r="W390" s="11"/>
      <c r="X390" s="11">
        <v>1</v>
      </c>
      <c r="Y390" s="11">
        <v>1</v>
      </c>
      <c r="Z390" s="11"/>
      <c r="AA390" s="11">
        <v>1</v>
      </c>
      <c r="AB390" s="11">
        <v>1</v>
      </c>
      <c r="AC390" s="11">
        <v>1</v>
      </c>
      <c r="AD390" s="11"/>
      <c r="AF390" s="11"/>
      <c r="AG390" s="11"/>
      <c r="AH390" s="11"/>
      <c r="AI390" s="11">
        <v>1</v>
      </c>
      <c r="AJ390" s="11"/>
      <c r="AK390" s="11">
        <v>1</v>
      </c>
      <c r="AL390" s="11"/>
      <c r="AM390" s="11"/>
      <c r="AN390" s="11"/>
      <c r="AO390" s="11">
        <v>1</v>
      </c>
      <c r="AP390" s="11"/>
      <c r="AQ390" s="11">
        <v>1</v>
      </c>
      <c r="AR390" s="11">
        <v>1</v>
      </c>
      <c r="AS390" s="11">
        <v>1</v>
      </c>
      <c r="AT390" s="7"/>
      <c r="AU390" s="7"/>
      <c r="AV390" s="7"/>
      <c r="AW390" s="8">
        <v>1</v>
      </c>
      <c r="AX390" s="8"/>
      <c r="AY390" s="8"/>
      <c r="AZ390" s="8"/>
      <c r="BA390" s="8"/>
      <c r="BB390" s="8"/>
      <c r="BC390" s="8">
        <v>1</v>
      </c>
      <c r="BF390" s="34"/>
      <c r="BH390" s="34">
        <v>37297</v>
      </c>
      <c r="BJ390" s="34">
        <v>1915</v>
      </c>
      <c r="BL390" s="34">
        <v>136</v>
      </c>
      <c r="BP390" s="34">
        <v>541</v>
      </c>
      <c r="BW390" s="34">
        <v>2169</v>
      </c>
    </row>
    <row r="391" spans="1:75" ht="18" x14ac:dyDescent="0.2">
      <c r="A391">
        <v>1</v>
      </c>
      <c r="B391">
        <v>2023</v>
      </c>
      <c r="C391">
        <v>1</v>
      </c>
      <c r="D391" s="1">
        <v>24</v>
      </c>
      <c r="E391" s="30" t="s">
        <v>79</v>
      </c>
      <c r="F391" s="11">
        <v>2</v>
      </c>
      <c r="G391" s="11">
        <v>4</v>
      </c>
      <c r="H391" s="11">
        <v>5</v>
      </c>
      <c r="I391" s="11" t="s">
        <v>87</v>
      </c>
      <c r="J391" s="11" t="s">
        <v>53</v>
      </c>
      <c r="K391" s="24">
        <v>23</v>
      </c>
      <c r="L391" s="24">
        <v>7</v>
      </c>
      <c r="M391" s="24">
        <f t="shared" si="1"/>
        <v>8</v>
      </c>
      <c r="N391" s="2" t="s">
        <v>53</v>
      </c>
      <c r="O391" s="11" t="s">
        <v>53</v>
      </c>
      <c r="P391" s="26">
        <v>0.51736111111111105</v>
      </c>
      <c r="Q391" s="11">
        <v>56</v>
      </c>
      <c r="S391" s="11" t="s">
        <v>53</v>
      </c>
      <c r="T391" s="11" t="s">
        <v>92</v>
      </c>
      <c r="U391" s="11">
        <v>1</v>
      </c>
      <c r="V391" s="11"/>
      <c r="W391" s="11"/>
      <c r="X391" s="11">
        <v>1</v>
      </c>
      <c r="Y391" s="11">
        <v>1</v>
      </c>
      <c r="Z391" s="11"/>
      <c r="AA391" s="11"/>
      <c r="AB391" s="11">
        <v>1</v>
      </c>
      <c r="AC391" s="11">
        <v>1</v>
      </c>
      <c r="AD391" s="11"/>
      <c r="AF391" s="11"/>
      <c r="AG391" s="11"/>
      <c r="AH391" s="11"/>
      <c r="AI391" s="11">
        <v>1</v>
      </c>
      <c r="AJ391" s="11"/>
      <c r="AK391" s="11"/>
      <c r="AL391" s="11">
        <v>1</v>
      </c>
      <c r="AM391" s="11"/>
      <c r="AN391" s="11"/>
      <c r="AO391" s="11">
        <v>1</v>
      </c>
      <c r="AP391" s="11"/>
      <c r="AQ391" s="11"/>
      <c r="AR391" s="11">
        <v>1</v>
      </c>
      <c r="AS391" s="11"/>
      <c r="AT391" s="7"/>
      <c r="AU391" s="7"/>
      <c r="AV391" s="7"/>
      <c r="AW391" s="8"/>
      <c r="AX391" s="8"/>
      <c r="AY391" s="8"/>
      <c r="AZ391" s="8"/>
      <c r="BA391" s="8">
        <v>1</v>
      </c>
      <c r="BB391" s="8">
        <v>1</v>
      </c>
      <c r="BC391" s="8"/>
      <c r="BF391" s="34">
        <v>1043</v>
      </c>
      <c r="BH391" s="34">
        <v>37293</v>
      </c>
      <c r="BJ391" s="34">
        <v>1914</v>
      </c>
      <c r="BL391" s="34">
        <v>138</v>
      </c>
      <c r="BP391" s="34">
        <v>543</v>
      </c>
      <c r="BW391" s="34">
        <v>2173</v>
      </c>
    </row>
    <row r="392" spans="1:75" x14ac:dyDescent="0.2">
      <c r="A392">
        <v>1</v>
      </c>
      <c r="B392">
        <v>2023</v>
      </c>
      <c r="C392">
        <v>1</v>
      </c>
      <c r="D392" s="1">
        <v>25</v>
      </c>
      <c r="E392" s="29" t="s">
        <v>82</v>
      </c>
      <c r="F392" s="11">
        <v>3</v>
      </c>
      <c r="G392" s="11">
        <v>5</v>
      </c>
      <c r="H392" s="11">
        <v>5</v>
      </c>
      <c r="I392" s="11" t="s">
        <v>61</v>
      </c>
      <c r="J392" s="11" t="s">
        <v>53</v>
      </c>
      <c r="K392" s="24">
        <v>0</v>
      </c>
      <c r="L392" s="24">
        <v>7</v>
      </c>
      <c r="M392" s="24">
        <f t="shared" si="1"/>
        <v>7</v>
      </c>
      <c r="N392" s="2" t="s">
        <v>53</v>
      </c>
      <c r="O392" s="11" t="s">
        <v>53</v>
      </c>
      <c r="P392" s="26">
        <v>0.48333333333333334</v>
      </c>
      <c r="Q392" s="11">
        <v>56</v>
      </c>
      <c r="S392" s="31" t="s">
        <v>93</v>
      </c>
      <c r="T392" s="11" t="s">
        <v>91</v>
      </c>
      <c r="U392" s="11">
        <v>8</v>
      </c>
      <c r="V392" s="11"/>
      <c r="W392" s="11"/>
      <c r="X392" s="11"/>
      <c r="Y392" s="11"/>
      <c r="Z392" s="11"/>
      <c r="AA392" s="11"/>
      <c r="AB392" s="11"/>
      <c r="AC392" s="11">
        <v>1</v>
      </c>
      <c r="AD392" s="11"/>
      <c r="AF392" s="11"/>
      <c r="AG392" s="11"/>
      <c r="AH392" s="11"/>
      <c r="AI392" s="11"/>
      <c r="AJ392" s="11">
        <v>1</v>
      </c>
      <c r="AK392" s="11"/>
      <c r="AL392" s="11"/>
      <c r="AM392" s="11">
        <v>1</v>
      </c>
      <c r="AN392" s="11"/>
      <c r="AO392" s="11">
        <v>1</v>
      </c>
      <c r="AP392" s="11"/>
      <c r="AQ392" s="11"/>
      <c r="AR392" s="11"/>
      <c r="AS392" s="11">
        <v>1</v>
      </c>
      <c r="AT392" s="7">
        <v>1</v>
      </c>
      <c r="AU392" s="7"/>
      <c r="AV392" s="7"/>
      <c r="AW392" s="8"/>
      <c r="AX392" s="8"/>
      <c r="AY392" s="8">
        <v>1</v>
      </c>
      <c r="AZ392" s="8"/>
      <c r="BA392" s="8">
        <v>1</v>
      </c>
      <c r="BB392" s="8"/>
      <c r="BC392" s="8"/>
      <c r="BF392" s="34"/>
      <c r="BH392" s="34"/>
      <c r="BJ392" s="34"/>
      <c r="BL392" s="34"/>
      <c r="BP392" s="34"/>
      <c r="BW392" s="34"/>
    </row>
    <row r="393" spans="1:75" x14ac:dyDescent="0.2">
      <c r="A393">
        <v>1</v>
      </c>
      <c r="B393">
        <v>2023</v>
      </c>
      <c r="C393">
        <v>1</v>
      </c>
      <c r="D393" s="1">
        <v>26</v>
      </c>
      <c r="E393" s="29" t="s">
        <v>82</v>
      </c>
      <c r="F393" s="11">
        <v>3</v>
      </c>
      <c r="G393" s="11">
        <v>4</v>
      </c>
      <c r="H393" s="11">
        <v>5</v>
      </c>
      <c r="I393" s="11" t="s">
        <v>59</v>
      </c>
      <c r="J393" s="11" t="s">
        <v>53</v>
      </c>
      <c r="K393" s="24">
        <v>0</v>
      </c>
      <c r="L393" s="24">
        <v>7</v>
      </c>
      <c r="M393" s="24">
        <f t="shared" si="1"/>
        <v>7</v>
      </c>
      <c r="N393" s="2" t="s">
        <v>53</v>
      </c>
      <c r="O393" s="11" t="s">
        <v>53</v>
      </c>
      <c r="P393" s="26">
        <v>0.44444444444444442</v>
      </c>
      <c r="Q393" s="11">
        <v>57</v>
      </c>
      <c r="S393" s="31" t="s">
        <v>93</v>
      </c>
      <c r="T393" s="11" t="s">
        <v>91</v>
      </c>
      <c r="U393" s="11">
        <v>8</v>
      </c>
      <c r="V393" s="11"/>
      <c r="W393" s="11"/>
      <c r="X393" s="11"/>
      <c r="Y393" s="11"/>
      <c r="Z393" s="11"/>
      <c r="AA393" s="11"/>
      <c r="AB393" s="11"/>
      <c r="AC393" s="11">
        <v>1</v>
      </c>
      <c r="AD393" s="11"/>
      <c r="AF393" s="11"/>
      <c r="AG393" s="11"/>
      <c r="AH393" s="11"/>
      <c r="AI393" s="11"/>
      <c r="AJ393" s="11">
        <v>1</v>
      </c>
      <c r="AK393" s="11"/>
      <c r="AL393" s="11"/>
      <c r="AM393" s="11"/>
      <c r="AN393" s="11"/>
      <c r="AO393" s="11">
        <v>1</v>
      </c>
      <c r="AP393" s="11"/>
      <c r="AQ393" s="11"/>
      <c r="AR393" s="11"/>
      <c r="AS393" s="11"/>
      <c r="AT393" s="7">
        <v>1</v>
      </c>
      <c r="AU393" s="7"/>
      <c r="AV393" s="7"/>
      <c r="AW393" s="8"/>
      <c r="AX393" s="8"/>
      <c r="AY393" s="8">
        <v>1</v>
      </c>
      <c r="AZ393" s="8"/>
      <c r="BA393" s="8">
        <v>1</v>
      </c>
      <c r="BB393" s="8"/>
      <c r="BC393" s="8">
        <v>1</v>
      </c>
      <c r="BF393" s="34"/>
      <c r="BH393" s="34"/>
      <c r="BJ393" s="34"/>
      <c r="BL393" s="34"/>
      <c r="BP393" s="34"/>
      <c r="BW393" s="34"/>
    </row>
    <row r="394" spans="1:75" x14ac:dyDescent="0.2">
      <c r="A394">
        <v>1</v>
      </c>
      <c r="B394">
        <v>2023</v>
      </c>
      <c r="C394">
        <v>1</v>
      </c>
      <c r="D394" s="1">
        <v>27</v>
      </c>
      <c r="E394" s="29" t="s">
        <v>78</v>
      </c>
      <c r="F394" s="11">
        <v>4</v>
      </c>
      <c r="G394" s="11">
        <v>4</v>
      </c>
      <c r="H394" s="11">
        <v>4</v>
      </c>
      <c r="I394" s="11" t="s">
        <v>58</v>
      </c>
      <c r="J394" s="11" t="s">
        <v>53</v>
      </c>
      <c r="K394" s="24">
        <v>1</v>
      </c>
      <c r="L394" s="24">
        <v>7</v>
      </c>
      <c r="M394" s="24">
        <f t="shared" si="1"/>
        <v>6</v>
      </c>
      <c r="N394" s="2" t="s">
        <v>53</v>
      </c>
      <c r="O394" s="11" t="s">
        <v>53</v>
      </c>
      <c r="P394" s="26">
        <v>0.29166666666666669</v>
      </c>
      <c r="Q394" s="11">
        <v>57</v>
      </c>
      <c r="S394" s="31" t="s">
        <v>93</v>
      </c>
      <c r="T394" s="11" t="s">
        <v>91</v>
      </c>
      <c r="U394" s="11">
        <v>8</v>
      </c>
      <c r="V394" s="11"/>
      <c r="W394" s="11"/>
      <c r="X394" s="11"/>
      <c r="Y394" s="11"/>
      <c r="Z394" s="11"/>
      <c r="AA394" s="11"/>
      <c r="AB394" s="11"/>
      <c r="AC394" s="11">
        <v>1</v>
      </c>
      <c r="AD394" s="11"/>
      <c r="AF394" s="11"/>
      <c r="AG394" s="11"/>
      <c r="AH394" s="11"/>
      <c r="AI394" s="11"/>
      <c r="AJ394" s="11">
        <v>1</v>
      </c>
      <c r="AK394" s="11"/>
      <c r="AL394" s="11"/>
      <c r="AM394" s="11"/>
      <c r="AN394" s="11"/>
      <c r="AO394" s="11">
        <v>1</v>
      </c>
      <c r="AP394" s="11"/>
      <c r="AQ394" s="11"/>
      <c r="AR394" s="11"/>
      <c r="AS394" s="11">
        <v>1</v>
      </c>
      <c r="AT394" s="7">
        <v>1</v>
      </c>
      <c r="AU394" s="7"/>
      <c r="AV394" s="7">
        <v>1</v>
      </c>
      <c r="AW394" s="8"/>
      <c r="AX394" s="8">
        <v>1</v>
      </c>
      <c r="AY394" s="8">
        <v>1</v>
      </c>
      <c r="AZ394" s="8">
        <v>1</v>
      </c>
      <c r="BA394" s="8">
        <v>1</v>
      </c>
      <c r="BB394" s="8"/>
      <c r="BC394" s="8">
        <v>1</v>
      </c>
      <c r="BF394" s="34"/>
      <c r="BH394" s="34"/>
      <c r="BJ394" s="34"/>
      <c r="BL394" s="34"/>
      <c r="BP394" s="34"/>
      <c r="BW394" s="34"/>
    </row>
    <row r="395" spans="1:75" x14ac:dyDescent="0.2">
      <c r="A395">
        <v>1</v>
      </c>
      <c r="B395">
        <v>2023</v>
      </c>
      <c r="C395">
        <v>1</v>
      </c>
      <c r="D395" s="1">
        <v>28</v>
      </c>
      <c r="E395" s="29" t="s">
        <v>78</v>
      </c>
      <c r="F395" s="11">
        <v>4</v>
      </c>
      <c r="G395" s="11">
        <v>6</v>
      </c>
      <c r="H395" s="11">
        <v>5</v>
      </c>
      <c r="I395" s="11" t="s">
        <v>58</v>
      </c>
      <c r="J395" s="11" t="s">
        <v>61</v>
      </c>
      <c r="K395" s="24">
        <v>1</v>
      </c>
      <c r="L395" s="24">
        <v>7</v>
      </c>
      <c r="M395" s="24">
        <f t="shared" si="1"/>
        <v>6</v>
      </c>
      <c r="N395" s="2" t="s">
        <v>53</v>
      </c>
      <c r="O395" s="11" t="s">
        <v>53</v>
      </c>
      <c r="P395" s="26">
        <v>0.37847222222222227</v>
      </c>
      <c r="Q395" s="11">
        <v>56</v>
      </c>
      <c r="S395" s="31" t="s">
        <v>93</v>
      </c>
      <c r="T395" s="11" t="s">
        <v>88</v>
      </c>
      <c r="U395" s="11" t="s">
        <v>88</v>
      </c>
      <c r="V395" s="11"/>
      <c r="W395" s="11"/>
      <c r="X395" s="11">
        <v>1</v>
      </c>
      <c r="Y395" s="11"/>
      <c r="Z395" s="11"/>
      <c r="AA395" s="11"/>
      <c r="AB395" s="11"/>
      <c r="AC395" s="11">
        <v>1</v>
      </c>
      <c r="AD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>
        <v>1</v>
      </c>
      <c r="AP395" s="11"/>
      <c r="AQ395" s="11"/>
      <c r="AR395" s="11"/>
      <c r="AS395" s="11">
        <v>1</v>
      </c>
      <c r="AT395" s="7">
        <v>1</v>
      </c>
      <c r="AU395" s="7"/>
      <c r="AV395" s="7"/>
      <c r="AW395" s="8">
        <v>1</v>
      </c>
      <c r="AX395" s="8"/>
      <c r="AY395" s="8">
        <v>1</v>
      </c>
      <c r="AZ395" s="8"/>
      <c r="BA395" s="8">
        <v>1</v>
      </c>
      <c r="BB395" s="8">
        <v>1</v>
      </c>
      <c r="BC395" s="8">
        <v>1</v>
      </c>
      <c r="BF395" s="34"/>
      <c r="BH395" s="34"/>
      <c r="BJ395" s="34"/>
      <c r="BL395" s="34"/>
      <c r="BP395" s="34"/>
      <c r="BW395" s="34"/>
    </row>
    <row r="396" spans="1:75" x14ac:dyDescent="0.2">
      <c r="A396">
        <v>1</v>
      </c>
      <c r="B396">
        <v>2023</v>
      </c>
      <c r="C396">
        <v>1</v>
      </c>
      <c r="D396" s="1">
        <v>29</v>
      </c>
      <c r="E396" s="29" t="s">
        <v>78</v>
      </c>
      <c r="F396" s="11">
        <v>4</v>
      </c>
      <c r="G396" s="11">
        <v>5</v>
      </c>
      <c r="H396" s="11">
        <v>5</v>
      </c>
      <c r="I396" s="11" t="s">
        <v>58</v>
      </c>
      <c r="J396" s="11" t="s">
        <v>59</v>
      </c>
      <c r="K396" s="24">
        <v>1</v>
      </c>
      <c r="L396" s="24">
        <v>11</v>
      </c>
      <c r="M396" s="24">
        <f t="shared" si="1"/>
        <v>10</v>
      </c>
      <c r="N396" s="2">
        <v>1</v>
      </c>
      <c r="O396" s="11" t="s">
        <v>53</v>
      </c>
      <c r="P396" s="26">
        <v>0.5444444444444444</v>
      </c>
      <c r="Q396" s="11">
        <v>56</v>
      </c>
      <c r="S396" s="11" t="s">
        <v>53</v>
      </c>
      <c r="T396" s="11" t="s">
        <v>88</v>
      </c>
      <c r="U396" s="11" t="s">
        <v>88</v>
      </c>
      <c r="V396" s="11"/>
      <c r="W396" s="11"/>
      <c r="X396" s="11">
        <v>1</v>
      </c>
      <c r="Y396" s="11">
        <v>1</v>
      </c>
      <c r="Z396" s="11"/>
      <c r="AA396" s="11">
        <v>1</v>
      </c>
      <c r="AB396" s="11"/>
      <c r="AC396" s="11">
        <v>1</v>
      </c>
      <c r="AD396" s="11"/>
      <c r="AF396" s="11"/>
      <c r="AG396" s="11"/>
      <c r="AH396" s="11"/>
      <c r="AI396" s="11"/>
      <c r="AJ396" s="11"/>
      <c r="AK396" s="11">
        <v>1</v>
      </c>
      <c r="AL396" s="11">
        <v>1</v>
      </c>
      <c r="AM396" s="11"/>
      <c r="AN396" s="11"/>
      <c r="AO396" s="11">
        <v>1</v>
      </c>
      <c r="AP396" s="11">
        <v>1</v>
      </c>
      <c r="AQ396" s="11">
        <v>1</v>
      </c>
      <c r="AR396" s="11">
        <v>1</v>
      </c>
      <c r="AS396" s="11"/>
      <c r="AT396" s="7"/>
      <c r="AU396" s="7"/>
      <c r="AV396" s="7"/>
      <c r="AW396" s="8">
        <v>1</v>
      </c>
      <c r="AX396" s="8"/>
      <c r="AY396" s="8"/>
      <c r="AZ396" s="8">
        <v>1</v>
      </c>
      <c r="BA396" s="8">
        <v>1</v>
      </c>
      <c r="BB396" s="8">
        <v>1</v>
      </c>
      <c r="BC396" s="8"/>
      <c r="BF396" s="34"/>
      <c r="BH396" s="34">
        <v>37287</v>
      </c>
      <c r="BJ396" s="34"/>
      <c r="BL396" s="34">
        <v>137</v>
      </c>
      <c r="BP396" s="34"/>
      <c r="BW396" s="34"/>
    </row>
    <row r="397" spans="1:75" x14ac:dyDescent="0.2">
      <c r="A397">
        <v>1</v>
      </c>
      <c r="B397">
        <v>2023</v>
      </c>
      <c r="C397">
        <v>1</v>
      </c>
      <c r="D397" s="1">
        <v>30</v>
      </c>
      <c r="E397" s="29" t="s">
        <v>78</v>
      </c>
      <c r="F397" s="11">
        <v>3</v>
      </c>
      <c r="G397" s="11">
        <v>6</v>
      </c>
      <c r="H397" s="11">
        <v>5</v>
      </c>
      <c r="I397" s="11" t="s">
        <v>61</v>
      </c>
      <c r="J397" s="11" t="s">
        <v>53</v>
      </c>
      <c r="K397" s="24">
        <v>23</v>
      </c>
      <c r="L397" s="24">
        <v>6</v>
      </c>
      <c r="M397" s="24">
        <f t="shared" si="1"/>
        <v>7</v>
      </c>
      <c r="N397" s="2" t="s">
        <v>53</v>
      </c>
      <c r="O397" s="11" t="s">
        <v>53</v>
      </c>
      <c r="P397" s="26">
        <v>0.43611111111111112</v>
      </c>
      <c r="Q397" s="11">
        <v>57</v>
      </c>
      <c r="S397" s="11" t="s">
        <v>53</v>
      </c>
      <c r="T397" s="11" t="s">
        <v>89</v>
      </c>
      <c r="U397" s="11">
        <v>10</v>
      </c>
      <c r="V397" s="11"/>
      <c r="W397" s="11"/>
      <c r="X397" s="11">
        <v>1</v>
      </c>
      <c r="Y397" s="11">
        <v>1</v>
      </c>
      <c r="Z397" s="11"/>
      <c r="AA397" s="11"/>
      <c r="AB397" s="11"/>
      <c r="AC397" s="11">
        <v>1</v>
      </c>
      <c r="AD397" s="11"/>
      <c r="AF397" s="11"/>
      <c r="AG397" s="11"/>
      <c r="AH397" s="11"/>
      <c r="AI397" s="11"/>
      <c r="AJ397" s="11">
        <v>1</v>
      </c>
      <c r="AK397" s="11"/>
      <c r="AL397" s="11"/>
      <c r="AM397" s="11">
        <v>1</v>
      </c>
      <c r="AN397" s="11"/>
      <c r="AO397" s="11">
        <v>1</v>
      </c>
      <c r="AP397" s="11"/>
      <c r="AQ397" s="11">
        <v>1</v>
      </c>
      <c r="AR397" s="11"/>
      <c r="AS397" s="11"/>
      <c r="AT397" s="7"/>
      <c r="AU397" s="7"/>
      <c r="AV397" s="7"/>
      <c r="AW397" s="8"/>
      <c r="AX397" s="8"/>
      <c r="AY397" s="8">
        <v>1</v>
      </c>
      <c r="AZ397" s="8">
        <v>1</v>
      </c>
      <c r="BA397" s="8">
        <v>1</v>
      </c>
      <c r="BB397" s="8"/>
      <c r="BC397" s="8"/>
      <c r="BF397" s="34"/>
      <c r="BH397" s="34">
        <v>37282</v>
      </c>
      <c r="BJ397" s="34"/>
      <c r="BL397" s="34">
        <v>137</v>
      </c>
      <c r="BP397" s="34">
        <v>549</v>
      </c>
      <c r="BW397" s="34"/>
    </row>
    <row r="398" spans="1:75" x14ac:dyDescent="0.2">
      <c r="A398">
        <v>1</v>
      </c>
      <c r="B398">
        <v>2023</v>
      </c>
      <c r="C398">
        <v>1</v>
      </c>
      <c r="D398" s="1">
        <v>31</v>
      </c>
      <c r="E398" s="29" t="s">
        <v>82</v>
      </c>
      <c r="F398" s="11">
        <v>4</v>
      </c>
      <c r="G398" s="11">
        <v>4</v>
      </c>
      <c r="H398" s="11">
        <v>4</v>
      </c>
      <c r="I398" s="11" t="s">
        <v>87</v>
      </c>
      <c r="J398" s="11" t="s">
        <v>53</v>
      </c>
      <c r="K398" s="24">
        <v>0</v>
      </c>
      <c r="L398" s="24">
        <v>7</v>
      </c>
      <c r="M398" s="24">
        <f t="shared" si="1"/>
        <v>7</v>
      </c>
      <c r="N398" s="2" t="s">
        <v>53</v>
      </c>
      <c r="O398" s="11" t="s">
        <v>53</v>
      </c>
      <c r="P398" s="26"/>
      <c r="Q398" s="11">
        <v>56</v>
      </c>
      <c r="S398" s="11" t="s">
        <v>53</v>
      </c>
      <c r="T398" s="11" t="s">
        <v>89</v>
      </c>
      <c r="U398" s="11">
        <v>8</v>
      </c>
      <c r="V398" s="11"/>
      <c r="W398" s="11"/>
      <c r="X398" s="11">
        <v>1</v>
      </c>
      <c r="Y398" s="11">
        <v>1</v>
      </c>
      <c r="Z398" s="11"/>
      <c r="AA398" s="11"/>
      <c r="AB398" s="11"/>
      <c r="AC398" s="11">
        <v>1</v>
      </c>
      <c r="AD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>
        <v>1</v>
      </c>
      <c r="AR398" s="11"/>
      <c r="AS398" s="11"/>
      <c r="AT398" s="7"/>
      <c r="AU398" s="7"/>
      <c r="AV398" s="7"/>
      <c r="AW398" s="8">
        <v>1</v>
      </c>
      <c r="AX398" s="8"/>
      <c r="AY398" s="8"/>
      <c r="AZ398" s="8"/>
      <c r="BA398" s="8"/>
      <c r="BB398" s="8"/>
      <c r="BC398" s="8">
        <v>1</v>
      </c>
      <c r="BF398" s="34"/>
      <c r="BH398" s="34"/>
      <c r="BJ398" s="34"/>
      <c r="BL398" s="34">
        <v>138</v>
      </c>
      <c r="BP398" s="34"/>
      <c r="BW398" s="34"/>
    </row>
    <row r="399" spans="1:75" x14ac:dyDescent="0.2">
      <c r="A399">
        <v>1</v>
      </c>
      <c r="B399">
        <v>2023</v>
      </c>
      <c r="C399">
        <v>2</v>
      </c>
      <c r="D399" s="1">
        <v>1</v>
      </c>
      <c r="E399" s="4" t="s">
        <v>82</v>
      </c>
      <c r="F399" s="11">
        <v>3</v>
      </c>
      <c r="G399" s="11">
        <v>3</v>
      </c>
      <c r="H399" s="11">
        <v>5</v>
      </c>
      <c r="I399" s="11" t="s">
        <v>87</v>
      </c>
      <c r="J399" s="11" t="s">
        <v>53</v>
      </c>
      <c r="K399" s="24">
        <v>23</v>
      </c>
      <c r="L399" s="24">
        <v>7</v>
      </c>
      <c r="M399" s="24">
        <f>IF(AND(K399&lt;24,K399&gt;18),24-K399+L399,L399-K399)</f>
        <v>8</v>
      </c>
      <c r="N399" s="2" t="s">
        <v>53</v>
      </c>
      <c r="O399" s="11" t="s">
        <v>53</v>
      </c>
      <c r="P399" s="26"/>
      <c r="Q399" s="11">
        <v>56</v>
      </c>
      <c r="S399" s="11" t="s">
        <v>53</v>
      </c>
      <c r="T399" s="11" t="s">
        <v>89</v>
      </c>
      <c r="U399" s="11">
        <v>8</v>
      </c>
      <c r="V399" s="11"/>
      <c r="W399" s="11"/>
      <c r="X399" s="11">
        <v>1</v>
      </c>
      <c r="Y399" s="11"/>
      <c r="Z399" s="11"/>
      <c r="AA399" s="11"/>
      <c r="AB399" s="11"/>
      <c r="AC399" s="11">
        <v>1</v>
      </c>
      <c r="AD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>
        <v>1</v>
      </c>
      <c r="AR399" s="11"/>
      <c r="AS399" s="11"/>
      <c r="AT399" s="7"/>
      <c r="AU399" s="7"/>
      <c r="AV399" s="7"/>
      <c r="AW399" s="8"/>
      <c r="AX399" s="8"/>
      <c r="AY399" s="8"/>
      <c r="AZ399" s="8"/>
      <c r="BA399" s="8"/>
      <c r="BB399" s="8">
        <v>1</v>
      </c>
      <c r="BC399" s="8">
        <v>1</v>
      </c>
      <c r="BF399" s="33"/>
      <c r="BH399" s="33"/>
      <c r="BJ399" s="33"/>
      <c r="BL399" s="33"/>
      <c r="BP399" s="33"/>
      <c r="BW399" s="35"/>
    </row>
    <row r="400" spans="1:75" x14ac:dyDescent="0.2">
      <c r="A400">
        <v>1</v>
      </c>
      <c r="B400">
        <v>2023</v>
      </c>
      <c r="C400">
        <v>2</v>
      </c>
      <c r="D400" s="1">
        <v>2</v>
      </c>
      <c r="E400" s="4" t="s">
        <v>82</v>
      </c>
      <c r="F400" s="11">
        <v>6</v>
      </c>
      <c r="G400" s="11">
        <v>5</v>
      </c>
      <c r="H400" s="11">
        <v>6</v>
      </c>
      <c r="I400" s="11" t="s">
        <v>58</v>
      </c>
      <c r="J400" s="11" t="s">
        <v>59</v>
      </c>
      <c r="K400" s="24">
        <v>23</v>
      </c>
      <c r="L400" s="24">
        <v>8</v>
      </c>
      <c r="M400" s="24">
        <f t="shared" ref="M400:M426" si="2">IF(AND(K400&lt;24,K400&gt;18),24-K400+L400,L400-K400)</f>
        <v>9</v>
      </c>
      <c r="N400" s="2" t="s">
        <v>53</v>
      </c>
      <c r="O400" s="11" t="s">
        <v>53</v>
      </c>
      <c r="P400" s="26"/>
      <c r="Q400" s="11">
        <v>56</v>
      </c>
      <c r="S400" s="11" t="s">
        <v>53</v>
      </c>
      <c r="T400" s="11" t="s">
        <v>89</v>
      </c>
      <c r="U400" s="11">
        <v>9</v>
      </c>
      <c r="V400" s="11"/>
      <c r="W400" s="11"/>
      <c r="X400" s="11">
        <v>1</v>
      </c>
      <c r="Y400" s="11"/>
      <c r="Z400" s="11"/>
      <c r="AA400" s="11"/>
      <c r="AB400" s="11"/>
      <c r="AC400" s="11">
        <v>1</v>
      </c>
      <c r="AD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7"/>
      <c r="AU400" s="7"/>
      <c r="AV400" s="7"/>
      <c r="AW400" s="8"/>
      <c r="AX400" s="8"/>
      <c r="AY400" s="8"/>
      <c r="AZ400" s="8"/>
      <c r="BA400" s="8"/>
      <c r="BB400" s="8"/>
      <c r="BC400" s="8">
        <v>1</v>
      </c>
      <c r="BF400" s="34">
        <v>1043</v>
      </c>
      <c r="BH400" s="34">
        <v>37275</v>
      </c>
      <c r="BJ400" s="34">
        <v>1907</v>
      </c>
      <c r="BL400" s="34">
        <v>138</v>
      </c>
      <c r="BP400" s="34">
        <v>555</v>
      </c>
      <c r="BW400" s="36">
        <v>2196</v>
      </c>
    </row>
    <row r="401" spans="1:75" x14ac:dyDescent="0.2">
      <c r="A401">
        <v>1</v>
      </c>
      <c r="B401">
        <v>2023</v>
      </c>
      <c r="C401">
        <v>2</v>
      </c>
      <c r="D401" s="1">
        <v>3</v>
      </c>
      <c r="E401" s="11"/>
      <c r="F401" s="11"/>
      <c r="G401" s="11"/>
      <c r="H401" s="11">
        <v>4</v>
      </c>
      <c r="I401" s="11"/>
      <c r="J401" s="11"/>
      <c r="K401" s="24"/>
      <c r="L401" s="24"/>
      <c r="M401" s="24">
        <f t="shared" si="2"/>
        <v>0</v>
      </c>
      <c r="N401" s="2" t="s">
        <v>53</v>
      </c>
      <c r="O401" s="11" t="s">
        <v>53</v>
      </c>
      <c r="P401" s="26"/>
      <c r="Q401" s="11">
        <v>57</v>
      </c>
      <c r="S401" s="11" t="s">
        <v>53</v>
      </c>
      <c r="T401" s="11" t="s">
        <v>61</v>
      </c>
      <c r="U401" s="11">
        <f>18-9</f>
        <v>9</v>
      </c>
      <c r="V401" s="11"/>
      <c r="W401" s="11"/>
      <c r="X401" s="11"/>
      <c r="Y401" s="11"/>
      <c r="Z401" s="11"/>
      <c r="AA401" s="11"/>
      <c r="AB401" s="11"/>
      <c r="AC401" s="11">
        <v>1</v>
      </c>
      <c r="AD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7"/>
      <c r="AU401" s="7"/>
      <c r="AV401" s="7"/>
      <c r="AW401" s="8"/>
      <c r="AX401" s="8"/>
      <c r="AY401" s="8"/>
      <c r="AZ401" s="8"/>
      <c r="BA401" s="8"/>
      <c r="BB401" s="8"/>
      <c r="BC401" s="8"/>
      <c r="BF401" s="34"/>
      <c r="BH401" s="34"/>
      <c r="BJ401" s="34"/>
      <c r="BL401" s="34"/>
      <c r="BP401" s="34"/>
      <c r="BW401" s="36"/>
    </row>
    <row r="402" spans="1:75" x14ac:dyDescent="0.2">
      <c r="A402">
        <v>1</v>
      </c>
      <c r="B402">
        <v>2023</v>
      </c>
      <c r="C402">
        <v>2</v>
      </c>
      <c r="D402" s="1">
        <v>4</v>
      </c>
      <c r="E402" s="11"/>
      <c r="F402" s="11"/>
      <c r="G402" s="11"/>
      <c r="H402" s="11">
        <v>4</v>
      </c>
      <c r="I402" s="11"/>
      <c r="J402" s="11"/>
      <c r="K402" s="24"/>
      <c r="L402" s="24"/>
      <c r="M402" s="24">
        <f t="shared" si="2"/>
        <v>0</v>
      </c>
      <c r="N402" s="2" t="s">
        <v>53</v>
      </c>
      <c r="O402" s="11" t="s">
        <v>53</v>
      </c>
      <c r="P402" s="26"/>
      <c r="Q402" s="11">
        <v>56</v>
      </c>
      <c r="S402" s="11" t="s">
        <v>53</v>
      </c>
      <c r="T402" s="11" t="s">
        <v>88</v>
      </c>
      <c r="U402" s="11" t="s">
        <v>88</v>
      </c>
      <c r="V402" s="11"/>
      <c r="W402" s="11"/>
      <c r="X402" s="11">
        <v>1</v>
      </c>
      <c r="Y402" s="11">
        <v>1</v>
      </c>
      <c r="Z402" s="11"/>
      <c r="AA402" s="11"/>
      <c r="AB402" s="11"/>
      <c r="AC402" s="11">
        <v>1</v>
      </c>
      <c r="AD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7"/>
      <c r="AU402" s="7"/>
      <c r="AV402" s="7"/>
      <c r="AW402" s="8"/>
      <c r="AX402" s="8"/>
      <c r="AY402" s="8"/>
      <c r="AZ402" s="8"/>
      <c r="BA402" s="8"/>
      <c r="BB402" s="8"/>
      <c r="BC402" s="8"/>
      <c r="BF402" s="34"/>
      <c r="BH402" s="34"/>
      <c r="BJ402" s="34"/>
      <c r="BL402" s="34"/>
      <c r="BP402" s="34"/>
      <c r="BW402" s="36"/>
    </row>
    <row r="403" spans="1:75" x14ac:dyDescent="0.2">
      <c r="A403">
        <v>1</v>
      </c>
      <c r="B403">
        <v>2023</v>
      </c>
      <c r="C403">
        <v>2</v>
      </c>
      <c r="D403" s="1">
        <v>5</v>
      </c>
      <c r="E403" s="11"/>
      <c r="F403" s="11"/>
      <c r="G403" s="11"/>
      <c r="H403" s="11">
        <v>4</v>
      </c>
      <c r="I403" s="11"/>
      <c r="J403" s="11"/>
      <c r="K403" s="24"/>
      <c r="L403" s="24"/>
      <c r="M403" s="24">
        <f t="shared" si="2"/>
        <v>0</v>
      </c>
      <c r="N403" s="2" t="s">
        <v>53</v>
      </c>
      <c r="O403" s="11" t="s">
        <v>53</v>
      </c>
      <c r="P403" s="26"/>
      <c r="Q403" s="11">
        <v>56</v>
      </c>
      <c r="S403" s="11" t="s">
        <v>53</v>
      </c>
      <c r="T403" s="11" t="s">
        <v>88</v>
      </c>
      <c r="U403" s="11" t="s">
        <v>88</v>
      </c>
      <c r="V403" s="11"/>
      <c r="W403" s="11"/>
      <c r="X403" s="11"/>
      <c r="Y403" s="11"/>
      <c r="Z403" s="11"/>
      <c r="AA403" s="11"/>
      <c r="AB403" s="11"/>
      <c r="AC403" s="11">
        <v>1</v>
      </c>
      <c r="AD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7"/>
      <c r="AU403" s="7"/>
      <c r="AV403" s="7"/>
      <c r="AW403" s="8"/>
      <c r="AX403" s="8"/>
      <c r="AY403" s="8"/>
      <c r="AZ403" s="8"/>
      <c r="BA403" s="8"/>
      <c r="BB403" s="8"/>
      <c r="BC403" s="8"/>
      <c r="BF403" s="34"/>
      <c r="BH403" s="34"/>
      <c r="BJ403" s="34"/>
      <c r="BL403" s="34"/>
      <c r="BP403" s="34"/>
      <c r="BW403" s="36"/>
    </row>
    <row r="404" spans="1:75" x14ac:dyDescent="0.2">
      <c r="A404">
        <v>1</v>
      </c>
      <c r="B404">
        <v>2023</v>
      </c>
      <c r="C404">
        <v>2</v>
      </c>
      <c r="D404" s="1">
        <v>6</v>
      </c>
      <c r="E404" s="11"/>
      <c r="F404" s="11"/>
      <c r="G404" s="11"/>
      <c r="H404" s="11">
        <v>4</v>
      </c>
      <c r="I404" s="11"/>
      <c r="J404" s="11"/>
      <c r="K404" s="24"/>
      <c r="L404" s="24"/>
      <c r="M404" s="24">
        <f t="shared" si="2"/>
        <v>0</v>
      </c>
      <c r="N404" s="2" t="s">
        <v>53</v>
      </c>
      <c r="O404" s="11" t="s">
        <v>53</v>
      </c>
      <c r="P404" s="26"/>
      <c r="Q404" s="11">
        <v>56</v>
      </c>
      <c r="S404" s="11" t="s">
        <v>53</v>
      </c>
      <c r="T404" s="11" t="s">
        <v>89</v>
      </c>
      <c r="U404" s="11">
        <f>18-9+1</f>
        <v>10</v>
      </c>
      <c r="V404" s="11"/>
      <c r="W404" s="11"/>
      <c r="X404" s="11">
        <v>1</v>
      </c>
      <c r="Y404" s="11"/>
      <c r="Z404" s="11"/>
      <c r="AA404" s="11"/>
      <c r="AB404" s="11"/>
      <c r="AC404" s="11">
        <v>1</v>
      </c>
      <c r="AD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>
        <v>1</v>
      </c>
      <c r="AP404" s="11"/>
      <c r="AQ404" s="11"/>
      <c r="AR404" s="11"/>
      <c r="AS404" s="11"/>
      <c r="AT404" s="7"/>
      <c r="AU404" s="7"/>
      <c r="AV404" s="7"/>
      <c r="AW404" s="8"/>
      <c r="AX404" s="8"/>
      <c r="AY404" s="8"/>
      <c r="AZ404" s="8"/>
      <c r="BA404" s="8"/>
      <c r="BB404" s="8"/>
      <c r="BC404" s="8"/>
      <c r="BF404" s="34"/>
      <c r="BH404" s="34"/>
      <c r="BJ404" s="34"/>
      <c r="BL404" s="34"/>
      <c r="BP404" s="34"/>
      <c r="BW404" s="36"/>
    </row>
    <row r="405" spans="1:75" x14ac:dyDescent="0.2">
      <c r="A405">
        <v>1</v>
      </c>
      <c r="B405">
        <v>2023</v>
      </c>
      <c r="C405">
        <v>2</v>
      </c>
      <c r="D405" s="1">
        <v>7</v>
      </c>
      <c r="E405" s="11"/>
      <c r="F405" s="11"/>
      <c r="G405" s="11"/>
      <c r="H405" s="11">
        <v>4</v>
      </c>
      <c r="I405" s="11"/>
      <c r="J405" s="11"/>
      <c r="K405" s="24"/>
      <c r="L405" s="24"/>
      <c r="M405" s="24">
        <f t="shared" si="2"/>
        <v>0</v>
      </c>
      <c r="N405" s="2" t="s">
        <v>53</v>
      </c>
      <c r="O405" s="11" t="s">
        <v>53</v>
      </c>
      <c r="P405" s="26">
        <v>9.0972222222222218E-2</v>
      </c>
      <c r="Q405" s="11">
        <v>56</v>
      </c>
      <c r="S405" s="11" t="s">
        <v>53</v>
      </c>
      <c r="T405" s="11" t="s">
        <v>89</v>
      </c>
      <c r="U405" s="11">
        <f>17-9+1</f>
        <v>9</v>
      </c>
      <c r="V405" s="11">
        <v>1</v>
      </c>
      <c r="W405" s="11"/>
      <c r="X405" s="11">
        <v>1</v>
      </c>
      <c r="Y405" s="11"/>
      <c r="Z405" s="11"/>
      <c r="AA405" s="11"/>
      <c r="AB405" s="11"/>
      <c r="AC405" s="11">
        <v>1</v>
      </c>
      <c r="AD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7"/>
      <c r="AU405" s="7"/>
      <c r="AV405" s="7"/>
      <c r="AW405" s="8"/>
      <c r="AX405" s="8"/>
      <c r="AY405" s="8"/>
      <c r="AZ405" s="8"/>
      <c r="BA405" s="8"/>
      <c r="BB405" s="8"/>
      <c r="BC405" s="8"/>
      <c r="BF405" s="34"/>
      <c r="BH405" s="34"/>
      <c r="BJ405" s="34"/>
      <c r="BL405" s="34"/>
      <c r="BP405" s="34"/>
      <c r="BW405" s="36"/>
    </row>
    <row r="406" spans="1:75" x14ac:dyDescent="0.2">
      <c r="A406">
        <v>1</v>
      </c>
      <c r="B406">
        <v>2023</v>
      </c>
      <c r="C406">
        <v>2</v>
      </c>
      <c r="D406" s="1">
        <v>8</v>
      </c>
      <c r="E406" s="11"/>
      <c r="F406" s="11"/>
      <c r="G406" s="11"/>
      <c r="H406" s="11">
        <v>4</v>
      </c>
      <c r="I406" s="11"/>
      <c r="J406" s="11"/>
      <c r="K406" s="24"/>
      <c r="L406" s="24"/>
      <c r="M406" s="24">
        <f t="shared" si="2"/>
        <v>0</v>
      </c>
      <c r="N406" s="2" t="s">
        <v>53</v>
      </c>
      <c r="O406" s="11" t="s">
        <v>53</v>
      </c>
      <c r="P406" s="26">
        <v>0.19236111111111112</v>
      </c>
      <c r="Q406" s="11">
        <v>55</v>
      </c>
      <c r="S406" s="11" t="s">
        <v>53</v>
      </c>
      <c r="T406" s="11" t="s">
        <v>89</v>
      </c>
      <c r="U406" s="11">
        <f>15-9+2</f>
        <v>8</v>
      </c>
      <c r="V406" s="11"/>
      <c r="W406" s="11"/>
      <c r="X406" s="11">
        <v>1</v>
      </c>
      <c r="Y406" s="11"/>
      <c r="Z406" s="11"/>
      <c r="AA406" s="11"/>
      <c r="AB406" s="11"/>
      <c r="AC406" s="11">
        <v>1</v>
      </c>
      <c r="AD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7"/>
      <c r="AU406" s="7"/>
      <c r="AV406" s="7"/>
      <c r="AW406" s="8"/>
      <c r="AX406" s="8"/>
      <c r="AY406" s="8"/>
      <c r="AZ406" s="8"/>
      <c r="BA406" s="8"/>
      <c r="BB406" s="8"/>
      <c r="BC406" s="8"/>
      <c r="BF406" s="34"/>
      <c r="BH406" s="34"/>
      <c r="BJ406" s="34"/>
      <c r="BL406" s="34"/>
      <c r="BP406" s="34"/>
      <c r="BW406" s="36"/>
    </row>
    <row r="407" spans="1:75" x14ac:dyDescent="0.2">
      <c r="A407">
        <v>1</v>
      </c>
      <c r="B407">
        <v>2023</v>
      </c>
      <c r="C407">
        <v>2</v>
      </c>
      <c r="D407" s="1">
        <v>9</v>
      </c>
      <c r="E407" s="11"/>
      <c r="F407" s="12"/>
      <c r="G407" s="11"/>
      <c r="H407" s="11">
        <v>4</v>
      </c>
      <c r="I407" s="11"/>
      <c r="J407" s="11"/>
      <c r="K407" s="24"/>
      <c r="L407" s="24"/>
      <c r="M407" s="24">
        <f t="shared" si="2"/>
        <v>0</v>
      </c>
      <c r="N407" s="2" t="s">
        <v>53</v>
      </c>
      <c r="O407" s="11" t="s">
        <v>53</v>
      </c>
      <c r="P407" s="26">
        <v>0.12847222222222224</v>
      </c>
      <c r="Q407" s="11">
        <v>56</v>
      </c>
      <c r="S407" s="11" t="s">
        <v>53</v>
      </c>
      <c r="T407" s="11" t="s">
        <v>89</v>
      </c>
      <c r="U407" s="11">
        <f>17-9</f>
        <v>8</v>
      </c>
      <c r="V407" s="11"/>
      <c r="W407" s="11"/>
      <c r="X407" s="11"/>
      <c r="Y407" s="11"/>
      <c r="Z407" s="11"/>
      <c r="AA407" s="11"/>
      <c r="AB407" s="11"/>
      <c r="AC407" s="11">
        <v>1</v>
      </c>
      <c r="AD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7"/>
      <c r="AU407" s="7"/>
      <c r="AV407" s="7"/>
      <c r="AW407" s="8"/>
      <c r="AX407" s="8"/>
      <c r="AY407" s="8"/>
      <c r="AZ407" s="8"/>
      <c r="BA407" s="8"/>
      <c r="BB407" s="8"/>
      <c r="BC407" s="8"/>
      <c r="BF407" s="34"/>
      <c r="BH407" s="34"/>
      <c r="BJ407" s="34"/>
      <c r="BL407" s="34"/>
      <c r="BP407" s="34"/>
      <c r="BW407" s="36"/>
    </row>
    <row r="408" spans="1:75" x14ac:dyDescent="0.2">
      <c r="A408">
        <v>1</v>
      </c>
      <c r="B408">
        <v>2023</v>
      </c>
      <c r="C408">
        <v>2</v>
      </c>
      <c r="D408" s="1">
        <v>10</v>
      </c>
      <c r="E408" s="11"/>
      <c r="F408" s="11"/>
      <c r="G408" s="11"/>
      <c r="H408" s="11">
        <v>4</v>
      </c>
      <c r="I408" s="11"/>
      <c r="J408" s="11"/>
      <c r="K408" s="24"/>
      <c r="L408" s="24"/>
      <c r="M408" s="24">
        <f t="shared" si="2"/>
        <v>0</v>
      </c>
      <c r="N408" s="2" t="s">
        <v>53</v>
      </c>
      <c r="O408" s="11" t="s">
        <v>53</v>
      </c>
      <c r="P408" s="26">
        <v>0.29722222222222222</v>
      </c>
      <c r="Q408" s="11">
        <v>57</v>
      </c>
      <c r="S408" s="11" t="s">
        <v>53</v>
      </c>
      <c r="T408" s="11" t="s">
        <v>89</v>
      </c>
      <c r="U408" s="11">
        <f>15-9</f>
        <v>6</v>
      </c>
      <c r="V408" s="11"/>
      <c r="W408" s="11"/>
      <c r="X408" s="11">
        <v>1</v>
      </c>
      <c r="Y408" s="11">
        <v>1</v>
      </c>
      <c r="Z408" s="11"/>
      <c r="AA408" s="11"/>
      <c r="AB408" s="11"/>
      <c r="AC408" s="11">
        <v>1</v>
      </c>
      <c r="AD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7"/>
      <c r="AU408" s="7"/>
      <c r="AV408" s="7"/>
      <c r="AW408" s="8"/>
      <c r="AX408" s="8"/>
      <c r="AY408" s="8"/>
      <c r="AZ408" s="8"/>
      <c r="BA408" s="8"/>
      <c r="BB408" s="8"/>
      <c r="BC408" s="8"/>
      <c r="BF408" s="34"/>
      <c r="BH408" s="34"/>
      <c r="BJ408" s="34"/>
      <c r="BL408" s="34"/>
      <c r="BP408" s="34"/>
      <c r="BW408" s="36"/>
    </row>
    <row r="409" spans="1:75" x14ac:dyDescent="0.2">
      <c r="A409">
        <v>1</v>
      </c>
      <c r="B409">
        <v>2023</v>
      </c>
      <c r="C409">
        <v>2</v>
      </c>
      <c r="D409" s="1">
        <v>11</v>
      </c>
      <c r="E409" s="11"/>
      <c r="F409" s="11"/>
      <c r="G409" s="11"/>
      <c r="H409" s="11">
        <v>4</v>
      </c>
      <c r="I409" s="11"/>
      <c r="J409" s="11"/>
      <c r="K409" s="24"/>
      <c r="L409" s="24"/>
      <c r="M409" s="24">
        <f t="shared" si="2"/>
        <v>0</v>
      </c>
      <c r="N409" s="2" t="s">
        <v>53</v>
      </c>
      <c r="O409" s="11" t="s">
        <v>53</v>
      </c>
      <c r="P409" s="26">
        <v>0.33680555555555558</v>
      </c>
      <c r="Q409" s="11">
        <v>58</v>
      </c>
      <c r="S409" s="11" t="s">
        <v>53</v>
      </c>
      <c r="T409" s="11" t="s">
        <v>88</v>
      </c>
      <c r="U409" s="11" t="s">
        <v>88</v>
      </c>
      <c r="V409" s="11">
        <v>1</v>
      </c>
      <c r="W409" s="11"/>
      <c r="X409" s="11">
        <v>1</v>
      </c>
      <c r="Y409" s="11">
        <v>1</v>
      </c>
      <c r="Z409" s="11"/>
      <c r="AA409" s="11"/>
      <c r="AB409" s="11"/>
      <c r="AC409" s="11">
        <v>1</v>
      </c>
      <c r="AD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>
        <v>1</v>
      </c>
      <c r="AR409" s="11"/>
      <c r="AS409" s="11"/>
      <c r="AT409" s="7"/>
      <c r="AU409" s="7"/>
      <c r="AV409" s="7"/>
      <c r="AW409" s="8"/>
      <c r="AX409" s="8"/>
      <c r="AY409" s="8"/>
      <c r="AZ409" s="8"/>
      <c r="BA409" s="8"/>
      <c r="BB409" s="8"/>
      <c r="BC409" s="8"/>
      <c r="BF409" s="34"/>
      <c r="BH409" s="34"/>
      <c r="BJ409" s="34"/>
      <c r="BL409" s="34"/>
      <c r="BP409" s="34"/>
      <c r="BW409" s="36"/>
    </row>
    <row r="410" spans="1:75" x14ac:dyDescent="0.2">
      <c r="A410">
        <v>1</v>
      </c>
      <c r="B410">
        <v>2023</v>
      </c>
      <c r="C410">
        <v>2</v>
      </c>
      <c r="D410" s="1">
        <v>12</v>
      </c>
      <c r="E410" s="11"/>
      <c r="F410" s="11"/>
      <c r="G410" s="11"/>
      <c r="H410" s="11">
        <v>4</v>
      </c>
      <c r="I410" s="11"/>
      <c r="J410" s="11"/>
      <c r="K410" s="24"/>
      <c r="L410" s="24"/>
      <c r="M410" s="24">
        <f t="shared" si="2"/>
        <v>0</v>
      </c>
      <c r="N410" s="2" t="s">
        <v>53</v>
      </c>
      <c r="O410" s="11" t="s">
        <v>53</v>
      </c>
      <c r="P410" s="26">
        <v>0.48125000000000001</v>
      </c>
      <c r="Q410" s="11">
        <v>56</v>
      </c>
      <c r="S410" s="11" t="s">
        <v>53</v>
      </c>
      <c r="T410" s="11" t="s">
        <v>88</v>
      </c>
      <c r="U410" s="11" t="s">
        <v>88</v>
      </c>
      <c r="V410" s="11"/>
      <c r="W410" s="11"/>
      <c r="X410" s="11"/>
      <c r="Y410" s="11"/>
      <c r="Z410" s="11"/>
      <c r="AA410" s="11"/>
      <c r="AB410" s="11"/>
      <c r="AC410" s="11">
        <v>1</v>
      </c>
      <c r="AD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>
        <v>1</v>
      </c>
      <c r="AP410" s="11"/>
      <c r="AQ410" s="11">
        <v>1</v>
      </c>
      <c r="AR410" s="11"/>
      <c r="AS410" s="11"/>
      <c r="AT410" s="7"/>
      <c r="AU410" s="7"/>
      <c r="AV410" s="7"/>
      <c r="AW410" s="8"/>
      <c r="AX410" s="8"/>
      <c r="AY410" s="8"/>
      <c r="AZ410" s="8"/>
      <c r="BA410" s="8"/>
      <c r="BB410" s="8"/>
      <c r="BC410" s="8"/>
      <c r="BF410" s="34"/>
      <c r="BH410" s="34"/>
      <c r="BJ410" s="34"/>
      <c r="BL410" s="34"/>
      <c r="BP410" s="34"/>
      <c r="BW410" s="36"/>
    </row>
    <row r="411" spans="1:75" x14ac:dyDescent="0.2">
      <c r="A411">
        <v>1</v>
      </c>
      <c r="B411">
        <v>2023</v>
      </c>
      <c r="C411">
        <v>2</v>
      </c>
      <c r="D411" s="1">
        <v>13</v>
      </c>
      <c r="E411" s="11"/>
      <c r="F411" s="11"/>
      <c r="G411" s="11"/>
      <c r="H411" s="11">
        <v>4</v>
      </c>
      <c r="I411" s="11"/>
      <c r="J411" s="11"/>
      <c r="K411" s="24"/>
      <c r="L411" s="24"/>
      <c r="M411" s="24">
        <f t="shared" si="2"/>
        <v>0</v>
      </c>
      <c r="N411" s="2" t="s">
        <v>53</v>
      </c>
      <c r="O411" s="11" t="s">
        <v>53</v>
      </c>
      <c r="P411" s="26">
        <v>0.4993055555555555</v>
      </c>
      <c r="Q411" s="11">
        <v>57</v>
      </c>
      <c r="S411" s="11" t="s">
        <v>53</v>
      </c>
      <c r="T411" s="11" t="s">
        <v>89</v>
      </c>
      <c r="U411" s="11">
        <f>17-9</f>
        <v>8</v>
      </c>
      <c r="V411" s="11"/>
      <c r="W411" s="11"/>
      <c r="X411" s="11">
        <v>1</v>
      </c>
      <c r="Y411" s="11">
        <v>1</v>
      </c>
      <c r="Z411" s="11"/>
      <c r="AA411" s="11"/>
      <c r="AB411" s="11"/>
      <c r="AC411" s="11">
        <v>1</v>
      </c>
      <c r="AD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>
        <v>1</v>
      </c>
      <c r="AP411" s="11"/>
      <c r="AQ411" s="11"/>
      <c r="AR411" s="11"/>
      <c r="AS411" s="11"/>
      <c r="AT411" s="7"/>
      <c r="AU411" s="7"/>
      <c r="AV411" s="7"/>
      <c r="AW411" s="8"/>
      <c r="AX411" s="8"/>
      <c r="AY411" s="8"/>
      <c r="AZ411" s="8"/>
      <c r="BA411" s="8"/>
      <c r="BB411" s="8"/>
      <c r="BC411" s="8"/>
      <c r="BF411" s="34"/>
      <c r="BH411" s="34"/>
      <c r="BJ411" s="34"/>
      <c r="BL411" s="34"/>
      <c r="BP411" s="34"/>
      <c r="BW411" s="36"/>
    </row>
    <row r="412" spans="1:75" x14ac:dyDescent="0.2">
      <c r="A412">
        <v>1</v>
      </c>
      <c r="B412">
        <v>2023</v>
      </c>
      <c r="C412">
        <v>2</v>
      </c>
      <c r="D412" s="1">
        <v>14</v>
      </c>
      <c r="E412" s="27"/>
      <c r="F412" s="11"/>
      <c r="G412" s="11"/>
      <c r="H412" s="11">
        <v>4</v>
      </c>
      <c r="I412" s="11" t="s">
        <v>57</v>
      </c>
      <c r="J412" s="11" t="s">
        <v>53</v>
      </c>
      <c r="K412" s="24"/>
      <c r="L412" s="24"/>
      <c r="M412" s="24">
        <f t="shared" si="2"/>
        <v>0</v>
      </c>
      <c r="N412" s="2" t="s">
        <v>53</v>
      </c>
      <c r="O412" s="11" t="s">
        <v>55</v>
      </c>
      <c r="P412" s="26">
        <v>0.46111111111111108</v>
      </c>
      <c r="Q412" s="11">
        <v>56</v>
      </c>
      <c r="S412" s="11" t="s">
        <v>53</v>
      </c>
      <c r="T412" s="11" t="s">
        <v>89</v>
      </c>
      <c r="U412" s="11">
        <f>17-9</f>
        <v>8</v>
      </c>
      <c r="V412" s="11"/>
      <c r="W412" s="11"/>
      <c r="X412" s="11"/>
      <c r="Y412" s="11"/>
      <c r="Z412" s="11"/>
      <c r="AA412" s="11"/>
      <c r="AB412" s="11"/>
      <c r="AC412" s="11">
        <v>1</v>
      </c>
      <c r="AD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>
        <v>1</v>
      </c>
      <c r="AP412" s="11"/>
      <c r="AQ412" s="11"/>
      <c r="AR412" s="11"/>
      <c r="AS412" s="11"/>
      <c r="AT412" s="7"/>
      <c r="AU412" s="7"/>
      <c r="AV412" s="7"/>
      <c r="AW412" s="8"/>
      <c r="AX412" s="8"/>
      <c r="AY412" s="8"/>
      <c r="AZ412" s="8"/>
      <c r="BA412" s="8"/>
      <c r="BB412" s="8"/>
      <c r="BC412" s="8"/>
      <c r="BF412" s="34"/>
      <c r="BH412" s="34"/>
      <c r="BJ412" s="34"/>
      <c r="BL412" s="34"/>
      <c r="BP412" s="34"/>
      <c r="BW412" s="36"/>
    </row>
    <row r="413" spans="1:75" x14ac:dyDescent="0.2">
      <c r="A413">
        <v>1</v>
      </c>
      <c r="B413">
        <v>2023</v>
      </c>
      <c r="C413">
        <v>2</v>
      </c>
      <c r="D413" s="1">
        <v>15</v>
      </c>
      <c r="E413" s="11"/>
      <c r="F413" s="11"/>
      <c r="G413" s="11"/>
      <c r="H413" s="11">
        <v>4</v>
      </c>
      <c r="I413" s="11" t="s">
        <v>57</v>
      </c>
      <c r="J413" s="11" t="s">
        <v>56</v>
      </c>
      <c r="K413" s="24"/>
      <c r="L413" s="24"/>
      <c r="M413" s="24">
        <f t="shared" si="2"/>
        <v>0</v>
      </c>
      <c r="N413" s="2" t="s">
        <v>53</v>
      </c>
      <c r="O413" s="11" t="s">
        <v>55</v>
      </c>
      <c r="P413" s="26">
        <v>0.5625</v>
      </c>
      <c r="Q413" s="11">
        <v>56</v>
      </c>
      <c r="S413" s="11" t="s">
        <v>53</v>
      </c>
      <c r="T413" s="11" t="s">
        <v>89</v>
      </c>
      <c r="U413" s="11">
        <f t="shared" ref="U413" si="3">17-9</f>
        <v>8</v>
      </c>
      <c r="V413" s="11"/>
      <c r="W413" s="11"/>
      <c r="X413" s="11">
        <v>1</v>
      </c>
      <c r="Y413" s="11"/>
      <c r="Z413" s="11"/>
      <c r="AA413" s="11"/>
      <c r="AB413" s="11"/>
      <c r="AC413" s="11">
        <v>1</v>
      </c>
      <c r="AD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>
        <v>1</v>
      </c>
      <c r="AP413" s="11"/>
      <c r="AQ413" s="11"/>
      <c r="AR413" s="11"/>
      <c r="AS413" s="11"/>
      <c r="AT413" s="7"/>
      <c r="AU413" s="7"/>
      <c r="AV413" s="7"/>
      <c r="AW413" s="8"/>
      <c r="AX413" s="8"/>
      <c r="AY413" s="8"/>
      <c r="AZ413" s="8"/>
      <c r="BA413" s="8"/>
      <c r="BB413" s="8"/>
      <c r="BC413" s="8"/>
      <c r="BF413" s="34"/>
      <c r="BH413" s="34"/>
      <c r="BJ413" s="34"/>
      <c r="BL413" s="34"/>
      <c r="BP413" s="34"/>
      <c r="BW413" s="36"/>
    </row>
    <row r="414" spans="1:75" x14ac:dyDescent="0.2">
      <c r="A414">
        <v>1</v>
      </c>
      <c r="B414">
        <v>2023</v>
      </c>
      <c r="C414">
        <v>2</v>
      </c>
      <c r="D414" s="1">
        <v>16</v>
      </c>
      <c r="E414" s="11"/>
      <c r="F414" s="11"/>
      <c r="G414" s="11"/>
      <c r="H414" s="11">
        <v>4</v>
      </c>
      <c r="I414" s="11" t="s">
        <v>61</v>
      </c>
      <c r="J414" s="11" t="s">
        <v>53</v>
      </c>
      <c r="K414" s="24"/>
      <c r="L414" s="24"/>
      <c r="M414" s="24">
        <f t="shared" si="2"/>
        <v>0</v>
      </c>
      <c r="N414" s="2" t="s">
        <v>53</v>
      </c>
      <c r="O414" s="11" t="s">
        <v>55</v>
      </c>
      <c r="P414" s="26">
        <v>0.56180555555555556</v>
      </c>
      <c r="Q414" s="11">
        <v>57</v>
      </c>
      <c r="S414" s="11" t="s">
        <v>53</v>
      </c>
      <c r="T414" s="11" t="s">
        <v>89</v>
      </c>
      <c r="U414" s="11">
        <f>16-9+4</f>
        <v>11</v>
      </c>
      <c r="V414" s="11"/>
      <c r="W414" s="11"/>
      <c r="X414" s="11">
        <v>1</v>
      </c>
      <c r="Y414" s="11"/>
      <c r="Z414" s="11"/>
      <c r="AA414" s="11"/>
      <c r="AB414" s="11"/>
      <c r="AC414" s="11">
        <v>1</v>
      </c>
      <c r="AD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>
        <v>1</v>
      </c>
      <c r="AP414" s="11"/>
      <c r="AQ414" s="11"/>
      <c r="AR414" s="11"/>
      <c r="AS414" s="11"/>
      <c r="AT414" s="7"/>
      <c r="AU414" s="7"/>
      <c r="AV414" s="7"/>
      <c r="AW414" s="8"/>
      <c r="AX414" s="8"/>
      <c r="AY414" s="8"/>
      <c r="AZ414" s="8"/>
      <c r="BA414" s="8"/>
      <c r="BB414" s="8"/>
      <c r="BC414" s="8"/>
      <c r="BF414" s="34"/>
      <c r="BH414" s="34"/>
      <c r="BJ414" s="34"/>
      <c r="BL414" s="34"/>
      <c r="BP414" s="34"/>
      <c r="BW414" s="36"/>
    </row>
    <row r="415" spans="1:75" x14ac:dyDescent="0.2">
      <c r="A415">
        <v>1</v>
      </c>
      <c r="B415">
        <v>2023</v>
      </c>
      <c r="C415">
        <v>2</v>
      </c>
      <c r="D415" s="1">
        <v>17</v>
      </c>
      <c r="E415" s="11"/>
      <c r="F415" s="11"/>
      <c r="G415" s="11"/>
      <c r="H415" s="11">
        <v>4</v>
      </c>
      <c r="I415" s="11" t="s">
        <v>61</v>
      </c>
      <c r="J415" s="11" t="s">
        <v>53</v>
      </c>
      <c r="K415" s="24"/>
      <c r="L415" s="24"/>
      <c r="M415" s="24">
        <f t="shared" si="2"/>
        <v>0</v>
      </c>
      <c r="N415" s="2" t="s">
        <v>53</v>
      </c>
      <c r="O415" s="11" t="s">
        <v>55</v>
      </c>
      <c r="P415" s="26">
        <v>0.5131944444444444</v>
      </c>
      <c r="Q415" s="11">
        <v>57</v>
      </c>
      <c r="S415" s="11" t="s">
        <v>53</v>
      </c>
      <c r="T415" s="11" t="s">
        <v>61</v>
      </c>
      <c r="U415" s="11">
        <f>18-9</f>
        <v>9</v>
      </c>
      <c r="V415" s="11">
        <v>1</v>
      </c>
      <c r="W415" s="11">
        <v>1</v>
      </c>
      <c r="X415" s="11">
        <v>1</v>
      </c>
      <c r="Y415" s="11">
        <v>1</v>
      </c>
      <c r="Z415" s="11"/>
      <c r="AA415" s="11"/>
      <c r="AB415" s="11"/>
      <c r="AC415" s="11">
        <v>1</v>
      </c>
      <c r="AD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7"/>
      <c r="AU415" s="7"/>
      <c r="AV415" s="7"/>
      <c r="AW415" s="8"/>
      <c r="AX415" s="8"/>
      <c r="AY415" s="8"/>
      <c r="AZ415" s="8"/>
      <c r="BA415" s="8"/>
      <c r="BB415" s="8"/>
      <c r="BC415" s="8"/>
      <c r="BF415" s="34"/>
      <c r="BH415" s="34"/>
      <c r="BJ415" s="34"/>
      <c r="BL415" s="34"/>
      <c r="BP415" s="34"/>
      <c r="BW415" s="36"/>
    </row>
    <row r="416" spans="1:75" x14ac:dyDescent="0.2">
      <c r="A416">
        <v>1</v>
      </c>
      <c r="B416">
        <v>2023</v>
      </c>
      <c r="C416">
        <v>2</v>
      </c>
      <c r="D416" s="1">
        <v>18</v>
      </c>
      <c r="E416" s="2"/>
      <c r="F416" s="11"/>
      <c r="G416" s="11">
        <v>3</v>
      </c>
      <c r="H416" s="11">
        <v>4</v>
      </c>
      <c r="I416" s="11" t="s">
        <v>60</v>
      </c>
      <c r="J416" s="11" t="s">
        <v>53</v>
      </c>
      <c r="K416" s="24"/>
      <c r="L416" s="24"/>
      <c r="M416" s="24">
        <f t="shared" si="2"/>
        <v>0</v>
      </c>
      <c r="N416" s="2" t="s">
        <v>53</v>
      </c>
      <c r="O416" s="11" t="s">
        <v>53</v>
      </c>
      <c r="P416" s="26">
        <v>0.47152777777777777</v>
      </c>
      <c r="Q416" s="11">
        <v>57</v>
      </c>
      <c r="S416" s="11" t="s">
        <v>53</v>
      </c>
      <c r="T416" s="11" t="s">
        <v>88</v>
      </c>
      <c r="U416" s="11" t="s">
        <v>88</v>
      </c>
      <c r="V416" s="11">
        <v>1</v>
      </c>
      <c r="W416" s="11">
        <v>1</v>
      </c>
      <c r="X416" s="11">
        <v>1</v>
      </c>
      <c r="Y416" s="11">
        <v>1</v>
      </c>
      <c r="Z416" s="11"/>
      <c r="AA416" s="11"/>
      <c r="AB416" s="11"/>
      <c r="AC416" s="11">
        <v>1</v>
      </c>
      <c r="AD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>
        <v>1</v>
      </c>
      <c r="AP416" s="11"/>
      <c r="AQ416" s="11">
        <v>1</v>
      </c>
      <c r="AR416" s="11"/>
      <c r="AS416" s="11"/>
      <c r="AT416" s="7"/>
      <c r="AU416" s="7"/>
      <c r="AV416" s="7"/>
      <c r="AW416" s="8"/>
      <c r="AX416" s="8"/>
      <c r="AY416" s="8"/>
      <c r="AZ416" s="8"/>
      <c r="BA416" s="8"/>
      <c r="BB416" s="8"/>
      <c r="BC416" s="8"/>
      <c r="BF416" s="34"/>
      <c r="BH416" s="34"/>
      <c r="BJ416" s="34"/>
      <c r="BL416" s="34"/>
      <c r="BP416" s="34"/>
      <c r="BW416" s="36"/>
    </row>
    <row r="417" spans="1:75" x14ac:dyDescent="0.2">
      <c r="A417">
        <v>1</v>
      </c>
      <c r="B417">
        <v>2023</v>
      </c>
      <c r="C417">
        <v>2</v>
      </c>
      <c r="D417" s="1">
        <v>19</v>
      </c>
      <c r="E417" s="2"/>
      <c r="F417" s="11"/>
      <c r="G417" s="11">
        <v>3</v>
      </c>
      <c r="H417" s="11">
        <v>5</v>
      </c>
      <c r="I417" s="11" t="s">
        <v>60</v>
      </c>
      <c r="J417" s="11" t="s">
        <v>53</v>
      </c>
      <c r="K417" s="24"/>
      <c r="L417" s="24"/>
      <c r="M417" s="24">
        <f t="shared" si="2"/>
        <v>0</v>
      </c>
      <c r="N417" s="2" t="s">
        <v>53</v>
      </c>
      <c r="O417" s="11" t="s">
        <v>53</v>
      </c>
      <c r="P417" s="26">
        <v>0.42986111111111108</v>
      </c>
      <c r="Q417" s="11">
        <v>57</v>
      </c>
      <c r="S417" s="11" t="s">
        <v>53</v>
      </c>
      <c r="T417" s="11" t="s">
        <v>88</v>
      </c>
      <c r="U417" s="11">
        <f>2</f>
        <v>2</v>
      </c>
      <c r="V417" s="11"/>
      <c r="W417" s="11">
        <v>1</v>
      </c>
      <c r="X417" s="11">
        <v>1</v>
      </c>
      <c r="Y417" s="11">
        <v>1</v>
      </c>
      <c r="Z417" s="11"/>
      <c r="AA417" s="11"/>
      <c r="AB417" s="11"/>
      <c r="AC417" s="11">
        <v>1</v>
      </c>
      <c r="AD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>
        <v>1</v>
      </c>
      <c r="AP417" s="11"/>
      <c r="AQ417" s="11">
        <v>1</v>
      </c>
      <c r="AR417" s="11"/>
      <c r="AS417" s="11"/>
      <c r="AT417" s="7"/>
      <c r="AU417" s="7"/>
      <c r="AV417" s="7"/>
      <c r="AW417" s="8"/>
      <c r="AX417" s="8"/>
      <c r="AY417" s="8"/>
      <c r="AZ417" s="8"/>
      <c r="BA417" s="8"/>
      <c r="BB417" s="8"/>
      <c r="BC417" s="8"/>
      <c r="BF417" s="34"/>
      <c r="BH417" s="34"/>
      <c r="BJ417" s="34"/>
      <c r="BL417" s="34"/>
      <c r="BP417" s="34"/>
      <c r="BW417" s="36"/>
    </row>
    <row r="418" spans="1:75" x14ac:dyDescent="0.2">
      <c r="A418">
        <v>1</v>
      </c>
      <c r="B418">
        <v>2023</v>
      </c>
      <c r="C418">
        <v>2</v>
      </c>
      <c r="D418" s="1">
        <v>20</v>
      </c>
      <c r="E418" s="2"/>
      <c r="F418" s="11">
        <v>5</v>
      </c>
      <c r="G418" s="11">
        <v>4</v>
      </c>
      <c r="H418" s="11">
        <v>4</v>
      </c>
      <c r="I418" s="11" t="s">
        <v>57</v>
      </c>
      <c r="J418" s="11" t="s">
        <v>53</v>
      </c>
      <c r="K418" s="24"/>
      <c r="L418" s="24"/>
      <c r="M418" s="24">
        <f t="shared" si="2"/>
        <v>0</v>
      </c>
      <c r="N418" s="2" t="s">
        <v>53</v>
      </c>
      <c r="O418" s="11" t="s">
        <v>53</v>
      </c>
      <c r="P418" s="26">
        <v>0.3840277777777778</v>
      </c>
      <c r="Q418" s="11">
        <v>57</v>
      </c>
      <c r="S418" s="11" t="s">
        <v>53</v>
      </c>
      <c r="T418" s="11" t="s">
        <v>89</v>
      </c>
      <c r="U418" s="11">
        <f>17-9</f>
        <v>8</v>
      </c>
      <c r="V418" s="11"/>
      <c r="W418" s="11"/>
      <c r="X418" s="11">
        <v>1</v>
      </c>
      <c r="Y418" s="11">
        <v>1</v>
      </c>
      <c r="Z418" s="11"/>
      <c r="AA418" s="11"/>
      <c r="AB418" s="11"/>
      <c r="AC418" s="11">
        <v>1</v>
      </c>
      <c r="AD418" s="11"/>
      <c r="AF418" s="11"/>
      <c r="AG418" s="11"/>
      <c r="AH418" s="11"/>
      <c r="AI418" s="11"/>
      <c r="AJ418" s="11"/>
      <c r="AL418" s="11"/>
      <c r="AM418" s="11"/>
      <c r="AN418" s="11"/>
      <c r="AO418" s="11"/>
      <c r="AP418" s="11"/>
      <c r="AQ418" s="11"/>
      <c r="AR418" s="11"/>
      <c r="AS418" s="11"/>
      <c r="AT418" s="7"/>
      <c r="AU418" s="7"/>
      <c r="AV418" s="7"/>
      <c r="AW418" s="8"/>
      <c r="AX418" s="8"/>
      <c r="AY418" s="8"/>
      <c r="AZ418" s="8"/>
      <c r="BA418" s="8"/>
      <c r="BB418" s="8"/>
      <c r="BC418" s="8"/>
      <c r="BF418" s="34"/>
      <c r="BH418" s="34"/>
      <c r="BJ418" s="34"/>
      <c r="BL418" s="34"/>
      <c r="BP418" s="34"/>
      <c r="BW418" s="36"/>
    </row>
    <row r="419" spans="1:75" x14ac:dyDescent="0.2">
      <c r="A419">
        <v>1</v>
      </c>
      <c r="B419">
        <v>2023</v>
      </c>
      <c r="C419">
        <v>2</v>
      </c>
      <c r="D419" s="1">
        <v>21</v>
      </c>
      <c r="E419" s="2"/>
      <c r="F419" s="11">
        <v>6</v>
      </c>
      <c r="G419" s="11">
        <v>5</v>
      </c>
      <c r="H419" s="11">
        <v>3</v>
      </c>
      <c r="I419" s="11" t="s">
        <v>87</v>
      </c>
      <c r="J419" s="11" t="s">
        <v>53</v>
      </c>
      <c r="K419" s="24"/>
      <c r="L419" s="24"/>
      <c r="M419" s="24">
        <f t="shared" si="2"/>
        <v>0</v>
      </c>
      <c r="N419" s="2" t="s">
        <v>53</v>
      </c>
      <c r="O419" s="11" t="s">
        <v>53</v>
      </c>
      <c r="P419" s="26">
        <v>0.52847222222222223</v>
      </c>
      <c r="Q419" s="28">
        <v>57</v>
      </c>
      <c r="S419" s="11" t="s">
        <v>53</v>
      </c>
      <c r="T419" s="11" t="s">
        <v>89</v>
      </c>
      <c r="U419" s="11">
        <f>17-11+2</f>
        <v>8</v>
      </c>
      <c r="V419" s="11"/>
      <c r="W419" s="11"/>
      <c r="X419" s="11">
        <v>1</v>
      </c>
      <c r="Y419" s="11"/>
      <c r="AA419" s="11"/>
      <c r="AB419" s="11"/>
      <c r="AC419" s="11">
        <v>1</v>
      </c>
      <c r="AD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7"/>
      <c r="AU419" s="7"/>
      <c r="AV419" s="7"/>
      <c r="AW419" s="8"/>
      <c r="AX419" s="8"/>
      <c r="AY419" s="8"/>
      <c r="AZ419" s="8"/>
      <c r="BA419" s="8"/>
      <c r="BB419" s="8"/>
      <c r="BC419" s="8"/>
      <c r="BF419" s="34"/>
      <c r="BH419" s="34"/>
      <c r="BJ419" s="34"/>
      <c r="BL419" s="34"/>
      <c r="BP419" s="34"/>
      <c r="BW419" s="36"/>
    </row>
    <row r="420" spans="1:75" x14ac:dyDescent="0.2">
      <c r="A420">
        <v>1</v>
      </c>
      <c r="B420">
        <v>2023</v>
      </c>
      <c r="C420">
        <v>2</v>
      </c>
      <c r="D420" s="1">
        <v>22</v>
      </c>
      <c r="E420" s="11"/>
      <c r="F420" s="11">
        <v>6</v>
      </c>
      <c r="G420" s="11">
        <v>5</v>
      </c>
      <c r="H420" s="11">
        <v>3</v>
      </c>
      <c r="I420" s="11" t="s">
        <v>61</v>
      </c>
      <c r="J420" s="11" t="s">
        <v>53</v>
      </c>
      <c r="K420" s="24">
        <v>0</v>
      </c>
      <c r="L420" s="24">
        <v>5</v>
      </c>
      <c r="M420" s="24">
        <f t="shared" si="2"/>
        <v>5</v>
      </c>
      <c r="N420" s="2" t="s">
        <v>53</v>
      </c>
      <c r="O420" s="11" t="s">
        <v>53</v>
      </c>
      <c r="P420" s="26">
        <v>0.29166666666666669</v>
      </c>
      <c r="Q420" s="11">
        <v>56</v>
      </c>
      <c r="S420" s="11" t="s">
        <v>53</v>
      </c>
      <c r="T420" s="11" t="s">
        <v>94</v>
      </c>
      <c r="U420" s="11" t="s">
        <v>88</v>
      </c>
      <c r="V420" s="11"/>
      <c r="W420" s="11"/>
      <c r="X420" s="11"/>
      <c r="Z420" s="11"/>
      <c r="AA420" s="11"/>
      <c r="AB420" s="11"/>
      <c r="AC420" s="11">
        <v>1</v>
      </c>
      <c r="AD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>
        <v>1</v>
      </c>
      <c r="AT420" s="7"/>
      <c r="AU420" s="7"/>
      <c r="AV420" s="7"/>
      <c r="AW420" s="8"/>
      <c r="AX420" s="8"/>
      <c r="AY420" s="8"/>
      <c r="AZ420" s="8"/>
      <c r="BA420" s="8"/>
      <c r="BB420" s="8"/>
      <c r="BC420" s="8">
        <v>1</v>
      </c>
      <c r="BF420" s="34"/>
      <c r="BH420" s="34"/>
      <c r="BJ420" s="34"/>
      <c r="BL420" s="34"/>
      <c r="BP420" s="34"/>
      <c r="BW420" s="36"/>
    </row>
    <row r="421" spans="1:75" x14ac:dyDescent="0.2">
      <c r="A421">
        <v>1</v>
      </c>
      <c r="B421">
        <v>2023</v>
      </c>
      <c r="C421">
        <v>2</v>
      </c>
      <c r="D421" s="1">
        <v>23</v>
      </c>
      <c r="E421" s="2"/>
      <c r="F421" s="11">
        <v>7</v>
      </c>
      <c r="G421" s="11">
        <v>5</v>
      </c>
      <c r="H421" s="11">
        <v>3</v>
      </c>
      <c r="I421" s="11" t="s">
        <v>61</v>
      </c>
      <c r="J421" s="11" t="s">
        <v>53</v>
      </c>
      <c r="K421" s="24">
        <v>0</v>
      </c>
      <c r="L421" s="24">
        <v>7</v>
      </c>
      <c r="M421" s="24">
        <f t="shared" si="2"/>
        <v>7</v>
      </c>
      <c r="N421" s="2" t="s">
        <v>53</v>
      </c>
      <c r="O421" s="11" t="s">
        <v>53</v>
      </c>
      <c r="P421" s="26">
        <v>0.52430555555555558</v>
      </c>
      <c r="Q421" s="11">
        <v>57</v>
      </c>
      <c r="S421" s="11" t="s">
        <v>53</v>
      </c>
      <c r="T421" s="11" t="s">
        <v>89</v>
      </c>
      <c r="U421" s="11">
        <f>17-9</f>
        <v>8</v>
      </c>
      <c r="V421" s="11"/>
      <c r="W421" s="11"/>
      <c r="X421" s="11"/>
      <c r="Y421" s="11"/>
      <c r="Z421" s="11"/>
      <c r="AA421" s="11"/>
      <c r="AB421" s="11"/>
      <c r="AC421" s="11">
        <v>1</v>
      </c>
      <c r="AD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>
        <v>1</v>
      </c>
      <c r="AP421" s="11"/>
      <c r="AQ421" s="11"/>
      <c r="AR421" s="11"/>
      <c r="AS421" s="11"/>
      <c r="AT421" s="7"/>
      <c r="AU421" s="7"/>
      <c r="AV421" s="7"/>
      <c r="AW421" s="8"/>
      <c r="AX421" s="8"/>
      <c r="AY421" s="8"/>
      <c r="AZ421" s="8"/>
      <c r="BA421" s="8"/>
      <c r="BB421" s="8"/>
      <c r="BC421" s="8"/>
      <c r="BF421" s="34"/>
      <c r="BH421" s="34"/>
      <c r="BJ421" s="34"/>
      <c r="BL421" s="34"/>
      <c r="BP421" s="34"/>
      <c r="BW421" s="36"/>
    </row>
    <row r="422" spans="1:75" ht="18" x14ac:dyDescent="0.2">
      <c r="A422">
        <v>1</v>
      </c>
      <c r="B422">
        <v>2023</v>
      </c>
      <c r="C422">
        <v>2</v>
      </c>
      <c r="D422" s="1">
        <v>24</v>
      </c>
      <c r="E422" s="21"/>
      <c r="F422" s="11">
        <v>8</v>
      </c>
      <c r="G422" s="11">
        <v>3</v>
      </c>
      <c r="H422" s="11">
        <v>4</v>
      </c>
      <c r="I422" s="11" t="s">
        <v>61</v>
      </c>
      <c r="J422" s="11" t="s">
        <v>53</v>
      </c>
      <c r="L422" s="24"/>
      <c r="M422" s="24">
        <f t="shared" si="2"/>
        <v>0</v>
      </c>
      <c r="N422" s="2" t="s">
        <v>53</v>
      </c>
      <c r="O422" s="11" t="s">
        <v>53</v>
      </c>
      <c r="P422" s="26">
        <v>0.33402777777777781</v>
      </c>
      <c r="Q422" s="11">
        <v>56</v>
      </c>
      <c r="S422" s="11" t="s">
        <v>53</v>
      </c>
      <c r="T422" s="11" t="s">
        <v>94</v>
      </c>
      <c r="U422" s="11" t="s">
        <v>88</v>
      </c>
      <c r="V422" s="11"/>
      <c r="W422" s="11"/>
      <c r="X422" s="11"/>
      <c r="Y422" s="11"/>
      <c r="Z422" s="11"/>
      <c r="AA422" s="11"/>
      <c r="AB422" s="11"/>
      <c r="AC422" s="11">
        <v>1</v>
      </c>
      <c r="AD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>
        <v>1</v>
      </c>
      <c r="AP422" s="11"/>
      <c r="AQ422" s="11"/>
      <c r="AR422" s="11"/>
      <c r="AS422" s="11">
        <v>1</v>
      </c>
      <c r="AT422" s="7"/>
      <c r="AU422" s="7"/>
      <c r="AV422" s="7"/>
      <c r="AW422" s="8"/>
      <c r="AX422" s="8"/>
      <c r="AY422" s="8"/>
      <c r="AZ422" s="8"/>
      <c r="BA422" s="8"/>
      <c r="BB422" s="8"/>
      <c r="BC422" s="8">
        <v>1</v>
      </c>
      <c r="BF422" s="34"/>
      <c r="BH422" s="34"/>
      <c r="BJ422" s="34"/>
      <c r="BL422" s="34"/>
      <c r="BP422" s="34"/>
      <c r="BW422" s="36"/>
    </row>
    <row r="423" spans="1:75" ht="18" x14ac:dyDescent="0.2">
      <c r="A423">
        <v>1</v>
      </c>
      <c r="B423">
        <v>2023</v>
      </c>
      <c r="C423">
        <v>2</v>
      </c>
      <c r="D423" s="1">
        <v>25</v>
      </c>
      <c r="E423" s="30" t="s">
        <v>79</v>
      </c>
      <c r="F423" s="11">
        <v>4</v>
      </c>
      <c r="G423" s="11">
        <v>4</v>
      </c>
      <c r="H423" s="11">
        <v>4</v>
      </c>
      <c r="I423" s="11" t="s">
        <v>61</v>
      </c>
      <c r="J423" s="11" t="s">
        <v>53</v>
      </c>
      <c r="K423" s="24">
        <v>1</v>
      </c>
      <c r="L423" s="24">
        <v>7</v>
      </c>
      <c r="M423" s="24">
        <f t="shared" si="2"/>
        <v>6</v>
      </c>
      <c r="N423" s="2" t="s">
        <v>53</v>
      </c>
      <c r="O423" s="11" t="s">
        <v>53</v>
      </c>
      <c r="P423" s="26">
        <v>0.42291666666666666</v>
      </c>
      <c r="Q423" s="11">
        <v>56</v>
      </c>
      <c r="S423" s="11" t="s">
        <v>53</v>
      </c>
      <c r="T423" s="11" t="s">
        <v>88</v>
      </c>
      <c r="U423" s="11" t="s">
        <v>88</v>
      </c>
      <c r="V423" s="11"/>
      <c r="W423" s="11"/>
      <c r="X423" s="11"/>
      <c r="Y423" s="11"/>
      <c r="Z423" s="11"/>
      <c r="AA423" s="11">
        <v>1</v>
      </c>
      <c r="AB423" s="11"/>
      <c r="AC423" s="11">
        <v>1</v>
      </c>
      <c r="AD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>
        <v>1</v>
      </c>
      <c r="AR423" s="11"/>
      <c r="AS423" s="11">
        <v>1</v>
      </c>
      <c r="AT423" s="7"/>
      <c r="AU423" s="7"/>
      <c r="AV423" s="7"/>
      <c r="AW423" s="8"/>
      <c r="AX423" s="8"/>
      <c r="AY423" s="8"/>
      <c r="AZ423" s="8"/>
      <c r="BA423" s="8"/>
      <c r="BB423" s="8"/>
      <c r="BC423" s="8"/>
      <c r="BF423" s="34"/>
      <c r="BH423" s="34"/>
      <c r="BJ423" s="34">
        <v>1903</v>
      </c>
      <c r="BL423" s="34"/>
      <c r="BP423" s="34"/>
      <c r="BW423" s="36"/>
    </row>
    <row r="424" spans="1:75" ht="18" x14ac:dyDescent="0.2">
      <c r="A424">
        <v>1</v>
      </c>
      <c r="B424">
        <v>2023</v>
      </c>
      <c r="C424">
        <v>2</v>
      </c>
      <c r="D424" s="1">
        <v>26</v>
      </c>
      <c r="E424" s="21" t="s">
        <v>79</v>
      </c>
      <c r="F424" s="11">
        <v>4</v>
      </c>
      <c r="G424" s="11">
        <v>6</v>
      </c>
      <c r="H424" s="11">
        <v>4</v>
      </c>
      <c r="I424" s="11" t="s">
        <v>55</v>
      </c>
      <c r="J424" s="11" t="s">
        <v>53</v>
      </c>
      <c r="K424" s="24">
        <v>0</v>
      </c>
      <c r="L424" s="24">
        <v>7</v>
      </c>
      <c r="M424" s="24">
        <f t="shared" si="2"/>
        <v>7</v>
      </c>
      <c r="N424" s="2" t="s">
        <v>53</v>
      </c>
      <c r="O424" s="11" t="s">
        <v>53</v>
      </c>
      <c r="P424" s="26">
        <v>0.33958333333333335</v>
      </c>
      <c r="Q424" s="11">
        <v>56</v>
      </c>
      <c r="S424" s="11" t="s">
        <v>53</v>
      </c>
      <c r="T424" s="11" t="s">
        <v>88</v>
      </c>
      <c r="U424" s="11" t="s">
        <v>88</v>
      </c>
      <c r="V424" s="11"/>
      <c r="W424" s="11"/>
      <c r="X424" s="11"/>
      <c r="Y424" s="11"/>
      <c r="Z424" s="11"/>
      <c r="AA424" s="11"/>
      <c r="AB424" s="11"/>
      <c r="AC424" s="11">
        <v>1</v>
      </c>
      <c r="AD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>
        <v>1</v>
      </c>
      <c r="AR424" s="11"/>
      <c r="AS424" s="11">
        <v>1</v>
      </c>
      <c r="AT424" s="7"/>
      <c r="AU424" s="7"/>
      <c r="AV424" s="7"/>
      <c r="AW424" s="8"/>
      <c r="AX424" s="8"/>
      <c r="AY424" s="8"/>
      <c r="AZ424" s="8"/>
      <c r="BA424" s="8"/>
      <c r="BB424" s="8"/>
      <c r="BC424" s="8">
        <v>1</v>
      </c>
      <c r="BF424" s="34"/>
      <c r="BH424" s="34"/>
      <c r="BJ424" s="34"/>
      <c r="BL424" s="34"/>
      <c r="BP424" s="34"/>
      <c r="BW424" s="36"/>
    </row>
    <row r="425" spans="1:75" x14ac:dyDescent="0.2">
      <c r="A425">
        <v>1</v>
      </c>
      <c r="B425">
        <v>2023</v>
      </c>
      <c r="C425">
        <v>2</v>
      </c>
      <c r="D425" s="1">
        <v>27</v>
      </c>
      <c r="E425" s="29" t="s">
        <v>78</v>
      </c>
      <c r="F425" s="11">
        <v>2</v>
      </c>
      <c r="G425" s="11">
        <v>3</v>
      </c>
      <c r="H425" s="11">
        <v>3</v>
      </c>
      <c r="I425" s="11" t="s">
        <v>61</v>
      </c>
      <c r="J425" s="11" t="s">
        <v>53</v>
      </c>
      <c r="K425" s="24">
        <v>23</v>
      </c>
      <c r="L425" s="24">
        <v>7</v>
      </c>
      <c r="M425" s="24">
        <f t="shared" si="2"/>
        <v>8</v>
      </c>
      <c r="N425" s="2" t="s">
        <v>53</v>
      </c>
      <c r="O425" s="11" t="s">
        <v>53</v>
      </c>
      <c r="P425" s="26">
        <v>0.47430555555555554</v>
      </c>
      <c r="Q425" s="11">
        <v>56</v>
      </c>
      <c r="S425" s="11" t="s">
        <v>53</v>
      </c>
      <c r="T425" s="11" t="s">
        <v>89</v>
      </c>
      <c r="U425" s="11">
        <f>17-9</f>
        <v>8</v>
      </c>
      <c r="V425" s="11"/>
      <c r="W425" s="11"/>
      <c r="X425" s="11"/>
      <c r="Y425" s="11"/>
      <c r="Z425" s="11"/>
      <c r="AA425" s="11"/>
      <c r="AB425" s="11">
        <v>1</v>
      </c>
      <c r="AC425" s="11">
        <v>1</v>
      </c>
      <c r="AD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>
        <v>1</v>
      </c>
      <c r="AR425" s="11"/>
      <c r="AS425" s="11">
        <v>1</v>
      </c>
      <c r="AT425" s="7"/>
      <c r="AU425" s="7"/>
      <c r="AV425" s="7"/>
      <c r="AW425" s="8"/>
      <c r="AX425" s="8"/>
      <c r="AY425" s="8"/>
      <c r="AZ425" s="8"/>
      <c r="BA425" s="8"/>
      <c r="BB425" s="8"/>
      <c r="BC425" s="8">
        <v>1</v>
      </c>
      <c r="BF425" s="34"/>
      <c r="BH425" s="34"/>
      <c r="BJ425" s="34"/>
      <c r="BL425" s="34"/>
      <c r="BP425" s="34"/>
      <c r="BW425" s="36"/>
    </row>
    <row r="426" spans="1:75" x14ac:dyDescent="0.2">
      <c r="A426">
        <v>1</v>
      </c>
      <c r="B426">
        <v>2023</v>
      </c>
      <c r="C426">
        <v>2</v>
      </c>
      <c r="D426" s="1">
        <v>28</v>
      </c>
      <c r="E426" s="29" t="s">
        <v>82</v>
      </c>
      <c r="F426" s="11">
        <v>2</v>
      </c>
      <c r="G426" s="11">
        <v>3</v>
      </c>
      <c r="H426" s="11">
        <v>4</v>
      </c>
      <c r="I426" s="11" t="s">
        <v>61</v>
      </c>
      <c r="J426" s="11" t="s">
        <v>53</v>
      </c>
      <c r="K426" s="24">
        <v>23</v>
      </c>
      <c r="L426" s="24">
        <v>7</v>
      </c>
      <c r="M426" s="24">
        <f t="shared" si="2"/>
        <v>8</v>
      </c>
      <c r="N426" s="2" t="s">
        <v>53</v>
      </c>
      <c r="O426" s="11" t="s">
        <v>53</v>
      </c>
      <c r="P426" s="26">
        <v>0.3611111111111111</v>
      </c>
      <c r="Q426" s="11">
        <v>56</v>
      </c>
      <c r="S426" s="11" t="s">
        <v>53</v>
      </c>
      <c r="T426" s="11" t="s">
        <v>89</v>
      </c>
      <c r="U426" s="11">
        <f>17-9+1</f>
        <v>9</v>
      </c>
      <c r="V426" s="11"/>
      <c r="W426" s="11"/>
      <c r="X426" s="11"/>
      <c r="Y426" s="11"/>
      <c r="Z426" s="11"/>
      <c r="AA426" s="11"/>
      <c r="AB426" s="11"/>
      <c r="AC426" s="11">
        <v>1</v>
      </c>
      <c r="AD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>
        <v>1</v>
      </c>
      <c r="AP426" s="11"/>
      <c r="AQ426" s="11">
        <v>1</v>
      </c>
      <c r="AR426" s="11"/>
      <c r="AS426" s="11"/>
      <c r="AT426" s="7"/>
      <c r="AU426" s="7"/>
      <c r="AV426" s="7"/>
      <c r="AW426" s="8"/>
      <c r="AX426" s="8"/>
      <c r="AY426" s="8"/>
      <c r="AZ426" s="8"/>
      <c r="BA426" s="8"/>
      <c r="BB426" s="8"/>
      <c r="BC426" s="8"/>
      <c r="BF426" s="34"/>
      <c r="BH426" s="34"/>
      <c r="BJ426" s="34"/>
      <c r="BL426" s="34"/>
      <c r="BP426" s="34"/>
      <c r="BW426" s="36"/>
    </row>
    <row r="427" spans="1:75" x14ac:dyDescent="0.2">
      <c r="A427">
        <v>1</v>
      </c>
      <c r="B427">
        <v>2023</v>
      </c>
      <c r="C427">
        <v>3</v>
      </c>
      <c r="D427" s="1">
        <v>1</v>
      </c>
      <c r="E427" s="2" t="s">
        <v>78</v>
      </c>
      <c r="F427" s="11">
        <v>4</v>
      </c>
      <c r="G427" s="11">
        <v>4</v>
      </c>
      <c r="H427" s="11">
        <v>5</v>
      </c>
      <c r="I427" s="11" t="s">
        <v>61</v>
      </c>
      <c r="J427" s="11" t="s">
        <v>53</v>
      </c>
      <c r="K427" s="24">
        <v>23</v>
      </c>
      <c r="L427" s="24">
        <v>7</v>
      </c>
      <c r="M427" s="24">
        <f>IF(AND(K427&lt;24,K427&gt;18),24-K427+L427,L427-K427)</f>
        <v>8</v>
      </c>
      <c r="N427" s="2" t="s">
        <v>53</v>
      </c>
      <c r="O427" s="11" t="s">
        <v>53</v>
      </c>
      <c r="P427" s="26">
        <v>0.39999999999999997</v>
      </c>
      <c r="Q427" s="11">
        <v>56</v>
      </c>
      <c r="S427" s="11" t="s">
        <v>53</v>
      </c>
      <c r="T427" s="11" t="s">
        <v>92</v>
      </c>
      <c r="U427" s="11" t="s">
        <v>88</v>
      </c>
      <c r="V427" s="11"/>
      <c r="W427" s="11"/>
      <c r="X427" s="11"/>
      <c r="Y427" s="11"/>
      <c r="Z427" s="11"/>
      <c r="AA427" s="11">
        <v>1</v>
      </c>
      <c r="AB427" s="11">
        <v>1</v>
      </c>
      <c r="AC427" s="11">
        <v>1</v>
      </c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>
        <v>1</v>
      </c>
      <c r="AQ427" s="11"/>
      <c r="AR427" s="11"/>
      <c r="AS427" s="11">
        <v>1</v>
      </c>
      <c r="AT427" s="7">
        <v>1</v>
      </c>
      <c r="AU427" s="7"/>
      <c r="AV427" s="7"/>
      <c r="AW427" s="8">
        <v>1</v>
      </c>
      <c r="AX427" s="8"/>
      <c r="AY427" s="8">
        <v>1</v>
      </c>
      <c r="AZ427" s="8"/>
      <c r="BA427" s="8"/>
      <c r="BB427" s="8">
        <v>1</v>
      </c>
      <c r="BC427" s="8">
        <v>1</v>
      </c>
      <c r="BE427" s="38"/>
      <c r="BF427" s="33"/>
      <c r="BG427" s="38"/>
      <c r="BH427" s="33"/>
      <c r="BI427" s="38"/>
      <c r="BJ427" s="33">
        <v>1906</v>
      </c>
      <c r="BK427" s="38"/>
      <c r="BL427" s="33"/>
      <c r="BO427" s="39"/>
      <c r="BP427" s="33"/>
      <c r="BQ427" s="40"/>
      <c r="BR427" s="41"/>
      <c r="BS427" s="41"/>
      <c r="BT427" s="42"/>
      <c r="BU427" s="43"/>
      <c r="BV427" s="44">
        <v>2</v>
      </c>
      <c r="BW427" s="35"/>
    </row>
    <row r="428" spans="1:75" x14ac:dyDescent="0.2">
      <c r="A428">
        <v>1</v>
      </c>
      <c r="B428">
        <v>2023</v>
      </c>
      <c r="C428">
        <v>3</v>
      </c>
      <c r="D428" s="1">
        <v>2</v>
      </c>
      <c r="E428" s="2" t="s">
        <v>78</v>
      </c>
      <c r="F428" s="11">
        <v>4</v>
      </c>
      <c r="G428" s="11">
        <v>4</v>
      </c>
      <c r="H428" s="11">
        <v>5</v>
      </c>
      <c r="I428" s="11" t="s">
        <v>61</v>
      </c>
      <c r="J428" s="11" t="s">
        <v>53</v>
      </c>
      <c r="K428" s="24">
        <v>23</v>
      </c>
      <c r="L428" s="24">
        <v>7</v>
      </c>
      <c r="M428" s="24">
        <f t="shared" ref="M428:M457" si="4">IF(AND(K428&lt;24,K428&gt;18),24-K428+L428,L428-K428)</f>
        <v>8</v>
      </c>
      <c r="N428" s="2" t="s">
        <v>53</v>
      </c>
      <c r="O428" s="11" t="s">
        <v>53</v>
      </c>
      <c r="P428" s="26">
        <v>0.5180555555555556</v>
      </c>
      <c r="Q428" s="11">
        <v>56</v>
      </c>
      <c r="S428" s="11" t="s">
        <v>53</v>
      </c>
      <c r="T428" s="11" t="s">
        <v>94</v>
      </c>
      <c r="U428" s="11" t="s">
        <v>88</v>
      </c>
      <c r="V428" s="11">
        <v>1</v>
      </c>
      <c r="W428" s="11">
        <v>1</v>
      </c>
      <c r="X428" s="11">
        <v>1</v>
      </c>
      <c r="Y428" s="11">
        <v>1</v>
      </c>
      <c r="Z428" s="11"/>
      <c r="AA428" s="11">
        <v>1</v>
      </c>
      <c r="AB428" s="11">
        <v>1</v>
      </c>
      <c r="AC428" s="11">
        <v>1</v>
      </c>
      <c r="AD428" s="11"/>
      <c r="AE428" s="11"/>
      <c r="AF428" s="11"/>
      <c r="AG428" s="11"/>
      <c r="AH428" s="11"/>
      <c r="AI428" s="11"/>
      <c r="AJ428" s="11"/>
      <c r="AK428" s="11"/>
      <c r="AL428" s="11"/>
      <c r="AM428" s="11">
        <v>1</v>
      </c>
      <c r="AN428" s="11"/>
      <c r="AO428" s="11">
        <v>1</v>
      </c>
      <c r="AP428" s="11"/>
      <c r="AQ428" s="11"/>
      <c r="AR428" s="11"/>
      <c r="AS428" s="11">
        <v>1</v>
      </c>
      <c r="AT428" s="7">
        <v>1</v>
      </c>
      <c r="AU428" s="7">
        <v>1</v>
      </c>
      <c r="AV428" s="7"/>
      <c r="AW428" s="8"/>
      <c r="AX428" s="8"/>
      <c r="AY428" s="8">
        <v>1</v>
      </c>
      <c r="AZ428" s="8"/>
      <c r="BA428" s="8"/>
      <c r="BB428" s="8"/>
      <c r="BC428" s="8">
        <v>1</v>
      </c>
      <c r="BE428" s="45"/>
      <c r="BF428" s="34"/>
      <c r="BG428" s="45"/>
      <c r="BH428" s="34"/>
      <c r="BI428" s="45">
        <v>1</v>
      </c>
      <c r="BJ428" s="34">
        <v>1916</v>
      </c>
      <c r="BK428" s="45"/>
      <c r="BL428" s="34">
        <v>144</v>
      </c>
      <c r="BO428" s="45"/>
      <c r="BP428" s="34"/>
      <c r="BQ428" s="45"/>
      <c r="BR428" s="46"/>
      <c r="BS428" s="46"/>
      <c r="BT428" s="34"/>
      <c r="BU428" s="45"/>
      <c r="BV428" s="47"/>
      <c r="BW428" s="36"/>
    </row>
    <row r="429" spans="1:75" x14ac:dyDescent="0.2">
      <c r="A429">
        <v>1</v>
      </c>
      <c r="B429">
        <v>2023</v>
      </c>
      <c r="C429">
        <v>3</v>
      </c>
      <c r="D429" s="1">
        <v>3</v>
      </c>
      <c r="E429" s="2" t="s">
        <v>78</v>
      </c>
      <c r="F429" s="11">
        <v>2</v>
      </c>
      <c r="G429" s="11">
        <v>5</v>
      </c>
      <c r="H429" s="11">
        <v>4</v>
      </c>
      <c r="I429" s="11" t="s">
        <v>61</v>
      </c>
      <c r="J429" s="11" t="s">
        <v>57</v>
      </c>
      <c r="K429" s="24">
        <v>0</v>
      </c>
      <c r="L429" s="24">
        <v>8</v>
      </c>
      <c r="M429" s="24">
        <f t="shared" si="4"/>
        <v>8</v>
      </c>
      <c r="N429" s="2" t="s">
        <v>53</v>
      </c>
      <c r="O429" s="11" t="s">
        <v>53</v>
      </c>
      <c r="P429" s="26">
        <v>0.34791666666666665</v>
      </c>
      <c r="Q429" s="11">
        <v>57</v>
      </c>
      <c r="S429" s="11" t="s">
        <v>53</v>
      </c>
      <c r="T429" s="11" t="s">
        <v>94</v>
      </c>
      <c r="U429" s="11">
        <v>2</v>
      </c>
      <c r="V429" s="11">
        <v>1</v>
      </c>
      <c r="W429" s="11"/>
      <c r="X429" s="11"/>
      <c r="Y429" s="11"/>
      <c r="Z429" s="11"/>
      <c r="AA429" s="11"/>
      <c r="AB429" s="11">
        <v>1</v>
      </c>
      <c r="AC429" s="11">
        <v>1</v>
      </c>
      <c r="AD429" s="11"/>
      <c r="AE429" s="11"/>
      <c r="AF429" s="11"/>
      <c r="AG429" s="11"/>
      <c r="AH429" s="11"/>
      <c r="AI429" s="11">
        <v>1</v>
      </c>
      <c r="AJ429" s="11"/>
      <c r="AK429" s="11"/>
      <c r="AL429" s="11"/>
      <c r="AM429" s="11"/>
      <c r="AN429" s="11"/>
      <c r="AO429" s="11">
        <v>1</v>
      </c>
      <c r="AP429" s="11"/>
      <c r="AQ429" s="11"/>
      <c r="AR429" s="11"/>
      <c r="AS429" s="11">
        <v>1</v>
      </c>
      <c r="AT429" s="7">
        <v>1</v>
      </c>
      <c r="AU429" s="7"/>
      <c r="AV429" s="7"/>
      <c r="AW429" s="8"/>
      <c r="AX429" s="8">
        <v>1</v>
      </c>
      <c r="AY429" s="8">
        <v>1</v>
      </c>
      <c r="AZ429" s="8"/>
      <c r="BA429" s="8"/>
      <c r="BB429" s="8">
        <v>1</v>
      </c>
      <c r="BC429" s="8">
        <v>1</v>
      </c>
      <c r="BE429" s="45"/>
      <c r="BF429" s="34"/>
      <c r="BG429" s="45"/>
      <c r="BH429" s="34"/>
      <c r="BI429" s="45">
        <v>1</v>
      </c>
      <c r="BJ429" s="34">
        <v>1922</v>
      </c>
      <c r="BK429" s="45"/>
      <c r="BL429" s="34">
        <v>150</v>
      </c>
      <c r="BO429" s="45"/>
      <c r="BP429" s="34">
        <v>561</v>
      </c>
      <c r="BQ429" s="45"/>
      <c r="BR429" s="46"/>
      <c r="BS429" s="46"/>
      <c r="BT429" s="34"/>
      <c r="BU429" s="45"/>
      <c r="BV429" s="47">
        <v>1</v>
      </c>
      <c r="BW429" s="36"/>
    </row>
    <row r="430" spans="1:75" x14ac:dyDescent="0.2">
      <c r="A430">
        <v>1</v>
      </c>
      <c r="B430">
        <v>2023</v>
      </c>
      <c r="C430">
        <v>3</v>
      </c>
      <c r="D430" s="1">
        <v>4</v>
      </c>
      <c r="E430" s="2" t="s">
        <v>78</v>
      </c>
      <c r="F430" s="11">
        <v>7</v>
      </c>
      <c r="G430" s="11">
        <v>4</v>
      </c>
      <c r="H430" s="11">
        <v>2</v>
      </c>
      <c r="I430" s="11" t="s">
        <v>58</v>
      </c>
      <c r="J430" s="11" t="s">
        <v>59</v>
      </c>
      <c r="K430" s="24">
        <v>23</v>
      </c>
      <c r="L430" s="24">
        <v>9</v>
      </c>
      <c r="M430" s="24">
        <f t="shared" si="4"/>
        <v>10</v>
      </c>
      <c r="N430" s="2">
        <v>3</v>
      </c>
      <c r="O430" s="11" t="s">
        <v>53</v>
      </c>
      <c r="P430" s="26">
        <v>0.52430555555555558</v>
      </c>
      <c r="Q430" s="11">
        <v>56</v>
      </c>
      <c r="S430" s="11" t="s">
        <v>53</v>
      </c>
      <c r="T430" s="11" t="s">
        <v>94</v>
      </c>
      <c r="U430" s="11" t="s">
        <v>88</v>
      </c>
      <c r="V430" s="11"/>
      <c r="W430" s="11"/>
      <c r="X430" s="11">
        <v>1</v>
      </c>
      <c r="Y430" s="11">
        <v>1</v>
      </c>
      <c r="Z430" s="11"/>
      <c r="AA430" s="11">
        <v>1</v>
      </c>
      <c r="AB430" s="11"/>
      <c r="AC430" s="11">
        <v>1</v>
      </c>
      <c r="AD430" s="11"/>
      <c r="AE430" s="11"/>
      <c r="AF430" s="11"/>
      <c r="AG430" s="11"/>
      <c r="AH430" s="11"/>
      <c r="AI430" s="11"/>
      <c r="AJ430" s="11"/>
      <c r="AK430" s="11">
        <v>1</v>
      </c>
      <c r="AL430" s="11"/>
      <c r="AM430" s="11"/>
      <c r="AN430" s="11"/>
      <c r="AO430" s="11"/>
      <c r="AP430" s="11"/>
      <c r="AQ430" s="11">
        <v>1</v>
      </c>
      <c r="AR430" s="11"/>
      <c r="AS430" s="11"/>
      <c r="AT430" s="7"/>
      <c r="AU430" s="7"/>
      <c r="AV430" s="7"/>
      <c r="AW430" s="8"/>
      <c r="AX430" s="8"/>
      <c r="AY430" s="8"/>
      <c r="AZ430" s="8"/>
      <c r="BA430" s="8"/>
      <c r="BB430" s="8"/>
      <c r="BC430" s="8"/>
      <c r="BE430" s="45"/>
      <c r="BF430" s="34">
        <v>1051</v>
      </c>
      <c r="BG430" s="45"/>
      <c r="BH430" s="34">
        <v>37186</v>
      </c>
      <c r="BI430" s="45"/>
      <c r="BJ430" s="34">
        <v>1923</v>
      </c>
      <c r="BK430" s="45"/>
      <c r="BL430" s="34">
        <v>150</v>
      </c>
      <c r="BO430" s="45"/>
      <c r="BP430" s="34"/>
      <c r="BQ430" s="45"/>
      <c r="BR430" s="46"/>
      <c r="BS430" s="46"/>
      <c r="BT430" s="34"/>
      <c r="BU430" s="45"/>
      <c r="BV430" s="47">
        <v>2</v>
      </c>
      <c r="BW430" s="36"/>
    </row>
    <row r="431" spans="1:75" x14ac:dyDescent="0.2">
      <c r="A431">
        <v>1</v>
      </c>
      <c r="B431">
        <v>2023</v>
      </c>
      <c r="C431">
        <v>3</v>
      </c>
      <c r="D431" s="1">
        <v>5</v>
      </c>
      <c r="E431" s="2" t="s">
        <v>78</v>
      </c>
      <c r="F431" s="11">
        <v>7</v>
      </c>
      <c r="G431" s="11">
        <v>6</v>
      </c>
      <c r="H431" s="11">
        <v>4</v>
      </c>
      <c r="I431" s="11" t="s">
        <v>57</v>
      </c>
      <c r="J431" s="11" t="s">
        <v>53</v>
      </c>
      <c r="K431" s="24">
        <v>23</v>
      </c>
      <c r="L431" s="24">
        <v>7</v>
      </c>
      <c r="M431" s="24">
        <f t="shared" si="4"/>
        <v>8</v>
      </c>
      <c r="N431" s="2" t="s">
        <v>53</v>
      </c>
      <c r="O431" s="11" t="s">
        <v>53</v>
      </c>
      <c r="P431" s="26">
        <v>0.42430555555555555</v>
      </c>
      <c r="Q431" s="11">
        <v>57</v>
      </c>
      <c r="S431" s="11" t="s">
        <v>53</v>
      </c>
      <c r="T431" s="11" t="s">
        <v>94</v>
      </c>
      <c r="U431" s="11" t="s">
        <v>88</v>
      </c>
      <c r="V431" s="11"/>
      <c r="W431" s="11"/>
      <c r="X431" s="11">
        <v>1</v>
      </c>
      <c r="Y431" s="11"/>
      <c r="Z431" s="11"/>
      <c r="AA431" s="11"/>
      <c r="AB431" s="11"/>
      <c r="AC431" s="11">
        <v>1</v>
      </c>
      <c r="AD431" s="11"/>
      <c r="AE431" s="11"/>
      <c r="AF431" s="11"/>
      <c r="AG431" s="11"/>
      <c r="AH431" s="11"/>
      <c r="AI431" s="11"/>
      <c r="AJ431" s="11"/>
      <c r="AK431" s="11"/>
      <c r="AL431" s="11"/>
      <c r="AM431" s="11">
        <v>1</v>
      </c>
      <c r="AN431" s="11"/>
      <c r="AO431" s="11">
        <v>1</v>
      </c>
      <c r="AP431" s="11"/>
      <c r="AQ431" s="11">
        <v>1</v>
      </c>
      <c r="AR431" s="11"/>
      <c r="AS431" s="11">
        <v>1</v>
      </c>
      <c r="AT431" s="7">
        <v>1</v>
      </c>
      <c r="AU431" s="7">
        <v>1</v>
      </c>
      <c r="AV431" s="7"/>
      <c r="AW431" s="8">
        <v>1</v>
      </c>
      <c r="AX431" s="8">
        <v>1</v>
      </c>
      <c r="AY431" s="8">
        <v>1</v>
      </c>
      <c r="AZ431" s="8"/>
      <c r="BA431" s="8"/>
      <c r="BB431" s="8">
        <v>1</v>
      </c>
      <c r="BC431" s="8">
        <v>1</v>
      </c>
      <c r="BE431" s="45"/>
      <c r="BF431" s="34">
        <v>1053</v>
      </c>
      <c r="BG431" s="45"/>
      <c r="BH431" s="34">
        <v>37176</v>
      </c>
      <c r="BI431" s="45"/>
      <c r="BJ431" s="34">
        <v>1918</v>
      </c>
      <c r="BK431" s="45"/>
      <c r="BL431" s="34">
        <v>150</v>
      </c>
      <c r="BO431" s="45"/>
      <c r="BP431" s="34">
        <v>564</v>
      </c>
      <c r="BQ431" s="45"/>
      <c r="BR431" s="46"/>
      <c r="BS431" s="46"/>
      <c r="BT431" s="34"/>
      <c r="BU431" s="45"/>
      <c r="BV431" s="47">
        <v>1</v>
      </c>
      <c r="BW431" s="36">
        <v>2202</v>
      </c>
    </row>
    <row r="432" spans="1:75" ht="18" x14ac:dyDescent="0.2">
      <c r="A432">
        <v>1</v>
      </c>
      <c r="B432">
        <v>2023</v>
      </c>
      <c r="C432">
        <v>3</v>
      </c>
      <c r="D432" s="1">
        <v>6</v>
      </c>
      <c r="E432" s="21" t="s">
        <v>79</v>
      </c>
      <c r="F432" s="11">
        <v>6</v>
      </c>
      <c r="G432" s="11">
        <v>3</v>
      </c>
      <c r="H432" s="11">
        <v>4</v>
      </c>
      <c r="I432" s="11" t="s">
        <v>87</v>
      </c>
      <c r="J432" s="11" t="s">
        <v>53</v>
      </c>
      <c r="K432" s="24">
        <v>23</v>
      </c>
      <c r="L432" s="24">
        <v>9</v>
      </c>
      <c r="M432" s="24">
        <f t="shared" si="4"/>
        <v>10</v>
      </c>
      <c r="N432" s="2" t="s">
        <v>53</v>
      </c>
      <c r="O432" s="11" t="s">
        <v>53</v>
      </c>
      <c r="P432" s="26">
        <v>0.40902777777777777</v>
      </c>
      <c r="Q432" s="11">
        <v>57</v>
      </c>
      <c r="S432" s="11" t="s">
        <v>53</v>
      </c>
      <c r="T432" s="11" t="s">
        <v>94</v>
      </c>
      <c r="U432" s="11" t="s">
        <v>88</v>
      </c>
      <c r="V432" s="11"/>
      <c r="W432" s="11"/>
      <c r="X432" s="11"/>
      <c r="Y432" s="11"/>
      <c r="Z432" s="11"/>
      <c r="AA432" s="11"/>
      <c r="AB432" s="11"/>
      <c r="AC432" s="11">
        <v>1</v>
      </c>
      <c r="AD432" s="11"/>
      <c r="AE432" s="11"/>
      <c r="AF432" s="11"/>
      <c r="AG432" s="11"/>
      <c r="AH432" s="11"/>
      <c r="AI432" s="11"/>
      <c r="AJ432" s="11"/>
      <c r="AK432" s="11"/>
      <c r="AL432" s="11">
        <v>1</v>
      </c>
      <c r="AM432" s="11"/>
      <c r="AN432" s="11"/>
      <c r="AO432" s="11"/>
      <c r="AP432" s="11">
        <v>1</v>
      </c>
      <c r="AQ432" s="11">
        <v>1</v>
      </c>
      <c r="AR432" s="11">
        <v>1</v>
      </c>
      <c r="AS432" s="11">
        <v>1</v>
      </c>
      <c r="AT432" s="7">
        <v>1</v>
      </c>
      <c r="AU432" s="7"/>
      <c r="AV432" s="7"/>
      <c r="AW432" s="8"/>
      <c r="AX432" s="8"/>
      <c r="AY432" s="8">
        <v>1</v>
      </c>
      <c r="AZ432" s="8"/>
      <c r="BA432" s="8"/>
      <c r="BB432" s="8"/>
      <c r="BC432" s="8">
        <v>1</v>
      </c>
      <c r="BE432" s="45"/>
      <c r="BF432" s="34"/>
      <c r="BG432" s="45"/>
      <c r="BH432" s="34"/>
      <c r="BI432" s="45"/>
      <c r="BJ432" s="34">
        <v>1915</v>
      </c>
      <c r="BK432" s="45">
        <v>4</v>
      </c>
      <c r="BL432" s="34">
        <v>150</v>
      </c>
      <c r="BO432" s="45"/>
      <c r="BP432" s="34"/>
      <c r="BQ432" s="45"/>
      <c r="BR432" s="46"/>
      <c r="BS432" s="46"/>
      <c r="BT432" s="34"/>
      <c r="BU432" s="45"/>
      <c r="BV432" s="47">
        <v>1</v>
      </c>
      <c r="BW432" s="36"/>
    </row>
    <row r="433" spans="1:75" x14ac:dyDescent="0.2">
      <c r="A433">
        <v>1</v>
      </c>
      <c r="B433">
        <v>2023</v>
      </c>
      <c r="C433">
        <v>3</v>
      </c>
      <c r="D433" s="1">
        <v>7</v>
      </c>
      <c r="E433" s="2" t="s">
        <v>78</v>
      </c>
      <c r="F433" s="11">
        <v>5</v>
      </c>
      <c r="G433" s="11">
        <v>3</v>
      </c>
      <c r="H433" s="11">
        <v>3</v>
      </c>
      <c r="I433" s="11" t="s">
        <v>60</v>
      </c>
      <c r="J433" s="11" t="s">
        <v>53</v>
      </c>
      <c r="K433" s="24">
        <v>23</v>
      </c>
      <c r="L433" s="24">
        <v>8</v>
      </c>
      <c r="M433" s="24">
        <f t="shared" si="4"/>
        <v>9</v>
      </c>
      <c r="N433" s="2" t="s">
        <v>53</v>
      </c>
      <c r="O433" s="11" t="s">
        <v>53</v>
      </c>
      <c r="P433" s="26">
        <v>0.5444444444444444</v>
      </c>
      <c r="Q433" s="11">
        <v>57</v>
      </c>
      <c r="S433" s="11" t="s">
        <v>53</v>
      </c>
      <c r="T433" s="11" t="s">
        <v>94</v>
      </c>
      <c r="U433" s="11" t="s">
        <v>88</v>
      </c>
      <c r="V433" s="11"/>
      <c r="W433" s="11">
        <v>1</v>
      </c>
      <c r="X433" s="11">
        <v>1</v>
      </c>
      <c r="Y433" s="11">
        <v>1</v>
      </c>
      <c r="Z433" s="11"/>
      <c r="AA433" s="11"/>
      <c r="AB433" s="11"/>
      <c r="AC433" s="11">
        <v>1</v>
      </c>
      <c r="AD433" s="11"/>
      <c r="AE433" s="11"/>
      <c r="AF433" s="11"/>
      <c r="AG433" s="11"/>
      <c r="AH433" s="11"/>
      <c r="AI433" s="11">
        <v>1</v>
      </c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7"/>
      <c r="AU433" s="7"/>
      <c r="AV433" s="7"/>
      <c r="AW433" s="8"/>
      <c r="AX433" s="8"/>
      <c r="AY433" s="8"/>
      <c r="AZ433" s="8"/>
      <c r="BA433" s="8"/>
      <c r="BB433" s="8"/>
      <c r="BC433" s="8">
        <v>1</v>
      </c>
      <c r="BE433" s="45"/>
      <c r="BF433" s="34">
        <v>1053</v>
      </c>
      <c r="BG433" s="45"/>
      <c r="BH433" s="34">
        <v>37170</v>
      </c>
      <c r="BI433" s="45"/>
      <c r="BJ433" s="34">
        <v>1916</v>
      </c>
      <c r="BK433" s="45">
        <v>25</v>
      </c>
      <c r="BL433" s="34">
        <v>152</v>
      </c>
      <c r="BO433" s="45"/>
      <c r="BP433" s="34">
        <v>564</v>
      </c>
      <c r="BQ433" s="45"/>
      <c r="BR433" s="46"/>
      <c r="BS433" s="46"/>
      <c r="BT433" s="34"/>
      <c r="BU433" s="45"/>
      <c r="BV433" s="47"/>
      <c r="BW433" s="36">
        <v>2203</v>
      </c>
    </row>
    <row r="434" spans="1:75" x14ac:dyDescent="0.2">
      <c r="A434">
        <v>1</v>
      </c>
      <c r="B434">
        <v>2023</v>
      </c>
      <c r="C434">
        <v>3</v>
      </c>
      <c r="D434" s="1">
        <v>8</v>
      </c>
      <c r="E434" s="29" t="s">
        <v>82</v>
      </c>
      <c r="F434" s="11">
        <v>5</v>
      </c>
      <c r="G434" s="11">
        <v>3</v>
      </c>
      <c r="H434" s="11">
        <v>3</v>
      </c>
      <c r="I434" s="11" t="s">
        <v>60</v>
      </c>
      <c r="J434" s="11" t="s">
        <v>59</v>
      </c>
      <c r="K434" s="24">
        <v>23</v>
      </c>
      <c r="L434" s="24">
        <v>5</v>
      </c>
      <c r="M434" s="24">
        <f t="shared" si="4"/>
        <v>6</v>
      </c>
      <c r="N434" s="2" t="s">
        <v>53</v>
      </c>
      <c r="O434" s="11" t="s">
        <v>53</v>
      </c>
      <c r="P434" s="26">
        <v>0.46388888888888885</v>
      </c>
      <c r="Q434" s="11">
        <v>57</v>
      </c>
      <c r="S434" s="11" t="s">
        <v>53</v>
      </c>
      <c r="T434" s="11" t="s">
        <v>94</v>
      </c>
      <c r="U434" s="11" t="s">
        <v>88</v>
      </c>
      <c r="V434" s="11">
        <v>1</v>
      </c>
      <c r="W434" s="11">
        <v>1</v>
      </c>
      <c r="X434" s="11">
        <v>1</v>
      </c>
      <c r="Y434" s="11"/>
      <c r="Z434" s="11">
        <v>1</v>
      </c>
      <c r="AA434" s="11"/>
      <c r="AB434" s="11"/>
      <c r="AC434" s="11">
        <v>1</v>
      </c>
      <c r="AD434" s="11"/>
      <c r="AE434" s="11">
        <v>1</v>
      </c>
      <c r="AF434" s="11"/>
      <c r="AG434" s="11"/>
      <c r="AH434" s="11"/>
      <c r="AI434" s="11">
        <v>1</v>
      </c>
      <c r="AJ434" s="11"/>
      <c r="AK434" s="11"/>
      <c r="AL434" s="11"/>
      <c r="AM434" s="11">
        <v>1</v>
      </c>
      <c r="AN434" s="11"/>
      <c r="AO434" s="11">
        <v>1</v>
      </c>
      <c r="AP434" s="11"/>
      <c r="AQ434" s="11"/>
      <c r="AR434" s="11">
        <v>1</v>
      </c>
      <c r="AS434" s="11">
        <v>1</v>
      </c>
      <c r="AT434" s="7"/>
      <c r="AU434" s="7">
        <v>1</v>
      </c>
      <c r="AV434" s="7"/>
      <c r="AW434" s="8"/>
      <c r="AX434" s="8"/>
      <c r="AY434" s="8"/>
      <c r="AZ434" s="8">
        <v>1</v>
      </c>
      <c r="BA434" s="8">
        <v>1</v>
      </c>
      <c r="BB434" s="8"/>
      <c r="BC434" s="8"/>
      <c r="BE434" s="45"/>
      <c r="BF434" s="34"/>
      <c r="BG434" s="45"/>
      <c r="BH434" s="34"/>
      <c r="BI434" s="45"/>
      <c r="BJ434" s="34">
        <v>1917</v>
      </c>
      <c r="BK434" s="45">
        <v>6</v>
      </c>
      <c r="BL434" s="34">
        <v>161</v>
      </c>
      <c r="BO434" s="45"/>
      <c r="BP434" s="34"/>
      <c r="BQ434" s="45"/>
      <c r="BR434" s="46"/>
      <c r="BS434" s="46"/>
      <c r="BT434" s="34"/>
      <c r="BU434" s="45"/>
      <c r="BV434" s="47">
        <v>3</v>
      </c>
      <c r="BW434" s="36"/>
    </row>
    <row r="435" spans="1:75" x14ac:dyDescent="0.2">
      <c r="A435">
        <v>1</v>
      </c>
      <c r="B435">
        <v>2023</v>
      </c>
      <c r="C435">
        <v>3</v>
      </c>
      <c r="D435" s="1">
        <v>9</v>
      </c>
      <c r="E435" s="29" t="s">
        <v>82</v>
      </c>
      <c r="F435" s="12">
        <v>7</v>
      </c>
      <c r="G435" s="11">
        <v>3</v>
      </c>
      <c r="H435" s="11">
        <v>3</v>
      </c>
      <c r="I435" s="11" t="s">
        <v>60</v>
      </c>
      <c r="J435" s="11" t="s">
        <v>53</v>
      </c>
      <c r="K435" s="24">
        <v>23</v>
      </c>
      <c r="L435" s="24">
        <v>7</v>
      </c>
      <c r="M435" s="24">
        <f t="shared" si="4"/>
        <v>8</v>
      </c>
      <c r="N435" s="2" t="s">
        <v>53</v>
      </c>
      <c r="O435" s="11" t="s">
        <v>53</v>
      </c>
      <c r="P435" s="26">
        <v>0.58263888888888882</v>
      </c>
      <c r="Q435" s="11">
        <v>57</v>
      </c>
      <c r="S435" s="11" t="s">
        <v>53</v>
      </c>
      <c r="T435" s="11" t="s">
        <v>61</v>
      </c>
      <c r="U435" s="11">
        <f>13-9+20-15</f>
        <v>9</v>
      </c>
      <c r="V435" s="11">
        <v>1</v>
      </c>
      <c r="W435" s="11"/>
      <c r="X435" s="11"/>
      <c r="Y435" s="11"/>
      <c r="Z435" s="11"/>
      <c r="AA435" s="11">
        <v>1</v>
      </c>
      <c r="AB435" s="11"/>
      <c r="AC435" s="11">
        <v>1</v>
      </c>
      <c r="AD435" s="11"/>
      <c r="AE435" s="11"/>
      <c r="AF435" s="11"/>
      <c r="AG435" s="11"/>
      <c r="AH435" s="11"/>
      <c r="AI435" s="11">
        <v>1</v>
      </c>
      <c r="AJ435" s="11"/>
      <c r="AK435" s="11">
        <v>1</v>
      </c>
      <c r="AL435" s="11"/>
      <c r="AM435" s="11"/>
      <c r="AN435" s="11"/>
      <c r="AO435" s="11">
        <v>1</v>
      </c>
      <c r="AP435" s="11"/>
      <c r="AQ435" s="11"/>
      <c r="AR435" s="11"/>
      <c r="AS435" s="11"/>
      <c r="AT435" s="7"/>
      <c r="AU435" s="7"/>
      <c r="AV435" s="7"/>
      <c r="AW435" s="8">
        <v>1</v>
      </c>
      <c r="AX435" s="8"/>
      <c r="AY435" s="8"/>
      <c r="AZ435" s="8">
        <v>1</v>
      </c>
      <c r="BA435" s="8">
        <v>1</v>
      </c>
      <c r="BB435" s="8"/>
      <c r="BC435" s="8">
        <v>1</v>
      </c>
      <c r="BE435" s="45"/>
      <c r="BF435" s="34">
        <v>1053</v>
      </c>
      <c r="BG435" s="45">
        <v>1</v>
      </c>
      <c r="BH435" s="34">
        <v>37167</v>
      </c>
      <c r="BI435" s="45"/>
      <c r="BJ435" s="34">
        <v>1917</v>
      </c>
      <c r="BK435" s="45"/>
      <c r="BL435" s="34">
        <v>166</v>
      </c>
      <c r="BO435" s="45"/>
      <c r="BP435" s="34">
        <v>563</v>
      </c>
      <c r="BQ435" s="45"/>
      <c r="BR435" s="46"/>
      <c r="BS435" s="46"/>
      <c r="BT435" s="34"/>
      <c r="BU435" s="45"/>
      <c r="BV435" s="47"/>
      <c r="BW435" s="36">
        <v>2199</v>
      </c>
    </row>
    <row r="436" spans="1:75" x14ac:dyDescent="0.2">
      <c r="A436">
        <v>1</v>
      </c>
      <c r="B436">
        <v>2023</v>
      </c>
      <c r="C436">
        <v>3</v>
      </c>
      <c r="D436" s="1">
        <v>10</v>
      </c>
      <c r="E436" s="29" t="s">
        <v>82</v>
      </c>
      <c r="F436" s="11">
        <v>8</v>
      </c>
      <c r="G436" s="11">
        <v>3</v>
      </c>
      <c r="H436" s="11">
        <v>3</v>
      </c>
      <c r="I436" s="11" t="s">
        <v>87</v>
      </c>
      <c r="J436" s="11" t="s">
        <v>53</v>
      </c>
      <c r="K436" s="24">
        <v>23</v>
      </c>
      <c r="L436" s="24">
        <v>7</v>
      </c>
      <c r="M436" s="24">
        <f t="shared" si="4"/>
        <v>8</v>
      </c>
      <c r="N436" s="2" t="s">
        <v>53</v>
      </c>
      <c r="O436" s="11" t="s">
        <v>53</v>
      </c>
      <c r="P436" s="26">
        <v>0.55833333333333335</v>
      </c>
      <c r="Q436" s="11">
        <v>57</v>
      </c>
      <c r="S436" s="11" t="s">
        <v>53</v>
      </c>
      <c r="T436" s="11" t="s">
        <v>61</v>
      </c>
      <c r="U436" s="11">
        <f>17-8</f>
        <v>9</v>
      </c>
      <c r="V436" s="11">
        <v>1</v>
      </c>
      <c r="W436" s="11">
        <v>1</v>
      </c>
      <c r="X436" s="11">
        <v>1</v>
      </c>
      <c r="Y436" s="11">
        <v>1</v>
      </c>
      <c r="Z436" s="11"/>
      <c r="AA436" s="11">
        <v>1</v>
      </c>
      <c r="AB436" s="11"/>
      <c r="AC436" s="11">
        <v>1</v>
      </c>
      <c r="AD436" s="11"/>
      <c r="AE436" s="11"/>
      <c r="AF436" s="11"/>
      <c r="AG436" s="11"/>
      <c r="AH436" s="11"/>
      <c r="AI436" s="11"/>
      <c r="AJ436" s="11"/>
      <c r="AK436" s="11">
        <v>1</v>
      </c>
      <c r="AL436" s="11"/>
      <c r="AM436" s="11"/>
      <c r="AN436" s="11"/>
      <c r="AO436" s="11"/>
      <c r="AP436" s="11"/>
      <c r="AQ436" s="11"/>
      <c r="AR436" s="11">
        <v>1</v>
      </c>
      <c r="AS436" s="11"/>
      <c r="AT436" s="7"/>
      <c r="AU436" s="7"/>
      <c r="AV436" s="7"/>
      <c r="AW436" s="8">
        <v>1</v>
      </c>
      <c r="AX436" s="8"/>
      <c r="AY436" s="8"/>
      <c r="AZ436" s="8"/>
      <c r="BA436" s="8">
        <v>1</v>
      </c>
      <c r="BB436" s="8"/>
      <c r="BC436" s="8"/>
      <c r="BE436" s="45"/>
      <c r="BF436" s="34"/>
      <c r="BG436" s="45"/>
      <c r="BH436" s="34"/>
      <c r="BI436" s="45"/>
      <c r="BJ436" s="34"/>
      <c r="BK436" s="45"/>
      <c r="BL436" s="34"/>
      <c r="BO436" s="45"/>
      <c r="BP436" s="34"/>
      <c r="BQ436" s="45"/>
      <c r="BR436" s="46"/>
      <c r="BS436" s="46"/>
      <c r="BT436" s="34"/>
      <c r="BU436" s="45"/>
      <c r="BV436" s="47"/>
      <c r="BW436" s="36"/>
    </row>
    <row r="437" spans="1:75" x14ac:dyDescent="0.2">
      <c r="A437">
        <v>1</v>
      </c>
      <c r="B437">
        <v>2023</v>
      </c>
      <c r="C437">
        <v>3</v>
      </c>
      <c r="D437" s="1">
        <v>11</v>
      </c>
      <c r="E437" s="2" t="s">
        <v>78</v>
      </c>
      <c r="F437" s="11">
        <v>7</v>
      </c>
      <c r="G437" s="11">
        <v>4</v>
      </c>
      <c r="H437" s="11">
        <v>3</v>
      </c>
      <c r="I437" s="11" t="s">
        <v>61</v>
      </c>
      <c r="J437" s="11" t="s">
        <v>53</v>
      </c>
      <c r="K437" s="24">
        <v>0</v>
      </c>
      <c r="L437" s="24">
        <v>8</v>
      </c>
      <c r="M437" s="24">
        <f t="shared" si="4"/>
        <v>8</v>
      </c>
      <c r="N437" s="2" t="s">
        <v>53</v>
      </c>
      <c r="O437" s="11" t="s">
        <v>53</v>
      </c>
      <c r="P437" s="26">
        <v>0.36805555555555558</v>
      </c>
      <c r="Q437" s="11">
        <v>56</v>
      </c>
      <c r="S437" s="11" t="s">
        <v>53</v>
      </c>
      <c r="T437" s="11" t="s">
        <v>88</v>
      </c>
      <c r="U437" s="11" t="s">
        <v>88</v>
      </c>
      <c r="V437" s="11"/>
      <c r="W437" s="11">
        <v>1</v>
      </c>
      <c r="X437" s="11">
        <v>1</v>
      </c>
      <c r="Y437" s="11">
        <v>1</v>
      </c>
      <c r="Z437" s="11"/>
      <c r="AA437" s="11"/>
      <c r="AB437" s="11"/>
      <c r="AC437" s="11">
        <v>1</v>
      </c>
      <c r="AD437" s="11">
        <v>1</v>
      </c>
      <c r="AE437" s="11"/>
      <c r="AF437" s="11"/>
      <c r="AG437" s="11"/>
      <c r="AH437" s="11">
        <v>1</v>
      </c>
      <c r="AI437" s="11"/>
      <c r="AJ437" s="11"/>
      <c r="AK437" s="11">
        <v>1</v>
      </c>
      <c r="AL437" s="11">
        <v>1</v>
      </c>
      <c r="AM437" s="11">
        <v>1</v>
      </c>
      <c r="AN437" s="11">
        <v>1</v>
      </c>
      <c r="AO437" s="11">
        <v>1</v>
      </c>
      <c r="AP437" s="11"/>
      <c r="AQ437" s="11">
        <v>1</v>
      </c>
      <c r="AR437" s="11"/>
      <c r="AS437" s="11">
        <v>1</v>
      </c>
      <c r="AT437" s="7"/>
      <c r="AU437" s="7">
        <v>1</v>
      </c>
      <c r="AV437" s="7"/>
      <c r="AW437" s="8">
        <v>1</v>
      </c>
      <c r="AX437" s="8"/>
      <c r="AY437" s="8"/>
      <c r="AZ437" s="8"/>
      <c r="BA437" s="8">
        <v>1</v>
      </c>
      <c r="BB437" s="8"/>
      <c r="BC437" s="8">
        <v>1</v>
      </c>
      <c r="BE437" s="45"/>
      <c r="BF437" s="34"/>
      <c r="BG437" s="45">
        <v>1</v>
      </c>
      <c r="BH437" s="34">
        <v>37163</v>
      </c>
      <c r="BI437" s="45"/>
      <c r="BJ437" s="34">
        <v>1918</v>
      </c>
      <c r="BK437" s="45"/>
      <c r="BL437" s="34">
        <v>167</v>
      </c>
      <c r="BO437" s="45"/>
      <c r="BP437" s="34">
        <v>563</v>
      </c>
      <c r="BQ437" s="45"/>
      <c r="BR437" s="46"/>
      <c r="BS437" s="46"/>
      <c r="BT437" s="34"/>
      <c r="BU437" s="45"/>
      <c r="BV437" s="47">
        <v>3</v>
      </c>
      <c r="BW437" s="36">
        <v>2201</v>
      </c>
    </row>
    <row r="438" spans="1:75" x14ac:dyDescent="0.2">
      <c r="A438">
        <v>1</v>
      </c>
      <c r="B438">
        <v>2023</v>
      </c>
      <c r="C438">
        <v>3</v>
      </c>
      <c r="D438" s="1">
        <v>12</v>
      </c>
      <c r="E438" s="37" t="s">
        <v>80</v>
      </c>
      <c r="F438" s="11">
        <v>6</v>
      </c>
      <c r="G438" s="11">
        <v>5</v>
      </c>
      <c r="H438" s="11">
        <v>4</v>
      </c>
      <c r="I438" s="11" t="s">
        <v>57</v>
      </c>
      <c r="J438" s="11" t="s">
        <v>53</v>
      </c>
      <c r="K438" s="24">
        <v>23</v>
      </c>
      <c r="L438" s="24">
        <v>7</v>
      </c>
      <c r="M438" s="24">
        <f t="shared" si="4"/>
        <v>8</v>
      </c>
      <c r="N438" s="2" t="s">
        <v>53</v>
      </c>
      <c r="O438" s="11" t="s">
        <v>53</v>
      </c>
      <c r="P438" s="26">
        <v>0.17083333333333331</v>
      </c>
      <c r="Q438" s="11">
        <v>56</v>
      </c>
      <c r="S438" s="11" t="s">
        <v>53</v>
      </c>
      <c r="T438" s="11" t="s">
        <v>88</v>
      </c>
      <c r="U438" s="11" t="s">
        <v>88</v>
      </c>
      <c r="V438" s="11"/>
      <c r="W438" s="11"/>
      <c r="X438" s="11"/>
      <c r="Y438" s="11"/>
      <c r="Z438" s="11"/>
      <c r="AA438" s="11"/>
      <c r="AB438" s="11"/>
      <c r="AC438" s="11">
        <v>1</v>
      </c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7">
        <v>1</v>
      </c>
      <c r="AU438" s="7"/>
      <c r="AV438" s="7"/>
      <c r="AW438" s="8"/>
      <c r="AX438" s="8">
        <v>1</v>
      </c>
      <c r="AY438" s="8"/>
      <c r="AZ438" s="8"/>
      <c r="BA438" s="8"/>
      <c r="BB438" s="8"/>
      <c r="BC438" s="8">
        <v>1</v>
      </c>
      <c r="BE438" s="45"/>
      <c r="BF438" s="34"/>
      <c r="BG438" s="45"/>
      <c r="BH438" s="34"/>
      <c r="BI438" s="45"/>
      <c r="BJ438" s="34"/>
      <c r="BK438" s="45"/>
      <c r="BL438" s="34">
        <v>167</v>
      </c>
      <c r="BO438" s="45"/>
      <c r="BP438" s="34"/>
      <c r="BQ438" s="45"/>
      <c r="BR438" s="46"/>
      <c r="BS438" s="46"/>
      <c r="BT438" s="34"/>
      <c r="BU438" s="45"/>
      <c r="BV438" s="47"/>
      <c r="BW438" s="36"/>
    </row>
    <row r="439" spans="1:75" x14ac:dyDescent="0.2">
      <c r="A439">
        <v>1</v>
      </c>
      <c r="B439">
        <v>2023</v>
      </c>
      <c r="C439">
        <v>3</v>
      </c>
      <c r="D439" s="1">
        <v>13</v>
      </c>
      <c r="E439" s="29" t="s">
        <v>82</v>
      </c>
      <c r="F439" s="11">
        <v>5</v>
      </c>
      <c r="G439" s="11">
        <v>6</v>
      </c>
      <c r="H439" s="11">
        <v>5</v>
      </c>
      <c r="I439" s="11" t="s">
        <v>87</v>
      </c>
      <c r="J439" s="11" t="s">
        <v>53</v>
      </c>
      <c r="K439" s="24">
        <v>22</v>
      </c>
      <c r="L439" s="24">
        <v>7</v>
      </c>
      <c r="M439" s="24">
        <f t="shared" si="4"/>
        <v>9</v>
      </c>
      <c r="N439" s="2" t="s">
        <v>53</v>
      </c>
      <c r="O439" s="11" t="s">
        <v>53</v>
      </c>
      <c r="P439" s="26">
        <v>0.61527777777777781</v>
      </c>
      <c r="Q439" s="11">
        <v>55</v>
      </c>
      <c r="S439" s="11" t="s">
        <v>53</v>
      </c>
      <c r="T439" s="11" t="s">
        <v>61</v>
      </c>
      <c r="U439" s="11">
        <f>17-9</f>
        <v>8</v>
      </c>
      <c r="V439" s="11"/>
      <c r="W439" s="11"/>
      <c r="X439" s="11">
        <v>1</v>
      </c>
      <c r="Y439" s="11"/>
      <c r="Z439" s="11"/>
      <c r="AA439" s="11"/>
      <c r="AB439" s="11"/>
      <c r="AC439" s="11">
        <v>1</v>
      </c>
      <c r="AD439" s="11">
        <v>1</v>
      </c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>
        <v>1</v>
      </c>
      <c r="AR439" s="11">
        <v>1</v>
      </c>
      <c r="AS439" s="11"/>
      <c r="AT439" s="7"/>
      <c r="AU439" s="7"/>
      <c r="AV439" s="7"/>
      <c r="AW439" s="8"/>
      <c r="AX439" s="8"/>
      <c r="AY439" s="8"/>
      <c r="AZ439" s="8"/>
      <c r="BA439" s="8">
        <v>1</v>
      </c>
      <c r="BB439" s="8"/>
      <c r="BC439" s="8"/>
      <c r="BE439" s="45"/>
      <c r="BF439" s="34"/>
      <c r="BG439" s="45"/>
      <c r="BH439" s="34"/>
      <c r="BI439" s="45"/>
      <c r="BJ439" s="34"/>
      <c r="BK439" s="45">
        <v>1</v>
      </c>
      <c r="BL439" s="34">
        <v>167</v>
      </c>
      <c r="BO439" s="45"/>
      <c r="BP439" s="34"/>
      <c r="BQ439" s="45"/>
      <c r="BR439" s="46"/>
      <c r="BS439" s="46"/>
      <c r="BT439" s="34"/>
      <c r="BU439" s="45"/>
      <c r="BV439" s="47"/>
      <c r="BW439" s="36"/>
    </row>
    <row r="440" spans="1:75" x14ac:dyDescent="0.2">
      <c r="A440">
        <v>1</v>
      </c>
      <c r="B440">
        <v>2023</v>
      </c>
      <c r="C440">
        <v>3</v>
      </c>
      <c r="D440" s="1">
        <v>14</v>
      </c>
      <c r="E440" s="2" t="s">
        <v>78</v>
      </c>
      <c r="F440" s="11">
        <v>4</v>
      </c>
      <c r="G440" s="11">
        <v>7</v>
      </c>
      <c r="H440" s="11">
        <v>4</v>
      </c>
      <c r="I440" s="11" t="s">
        <v>60</v>
      </c>
      <c r="J440" s="11" t="s">
        <v>53</v>
      </c>
      <c r="K440" s="24">
        <v>23</v>
      </c>
      <c r="L440" s="24">
        <v>7</v>
      </c>
      <c r="M440" s="24">
        <f t="shared" si="4"/>
        <v>8</v>
      </c>
      <c r="N440" s="2">
        <v>1</v>
      </c>
      <c r="O440" s="11" t="s">
        <v>55</v>
      </c>
      <c r="P440" s="26">
        <v>0.57777777777777783</v>
      </c>
      <c r="Q440" s="11">
        <v>56</v>
      </c>
      <c r="S440" s="11" t="s">
        <v>53</v>
      </c>
      <c r="T440" s="11" t="s">
        <v>61</v>
      </c>
      <c r="U440" s="11">
        <f>19-9-1</f>
        <v>9</v>
      </c>
      <c r="V440" s="11"/>
      <c r="W440" s="11">
        <v>1</v>
      </c>
      <c r="X440" s="11">
        <v>1</v>
      </c>
      <c r="Y440" s="11">
        <v>1</v>
      </c>
      <c r="Z440" s="11"/>
      <c r="AA440" s="11"/>
      <c r="AB440" s="11"/>
      <c r="AC440" s="11">
        <v>1</v>
      </c>
      <c r="AD440" s="11"/>
      <c r="AE440" s="11"/>
      <c r="AF440" s="11"/>
      <c r="AG440" s="11"/>
      <c r="AH440" s="11"/>
      <c r="AI440" s="11"/>
      <c r="AJ440" s="11"/>
      <c r="AK440" s="11"/>
      <c r="AL440" s="11"/>
      <c r="AM440" s="11">
        <v>1</v>
      </c>
      <c r="AN440" s="11"/>
      <c r="AO440" s="11">
        <v>1</v>
      </c>
      <c r="AP440" s="11"/>
      <c r="AQ440" s="11"/>
      <c r="AR440" s="11"/>
      <c r="AS440" s="11"/>
      <c r="AT440" s="7"/>
      <c r="AU440" s="7"/>
      <c r="AV440" s="7"/>
      <c r="AW440" s="8"/>
      <c r="AX440" s="8"/>
      <c r="AY440" s="8"/>
      <c r="AZ440" s="8"/>
      <c r="BA440" s="8"/>
      <c r="BB440" s="8"/>
      <c r="BC440" s="8"/>
      <c r="BE440" s="45"/>
      <c r="BF440" s="34"/>
      <c r="BG440" s="45"/>
      <c r="BH440" s="34"/>
      <c r="BI440" s="45"/>
      <c r="BJ440" s="34"/>
      <c r="BK440" s="45"/>
      <c r="BL440" s="34">
        <v>167</v>
      </c>
      <c r="BO440" s="45"/>
      <c r="BP440" s="34"/>
      <c r="BQ440" s="45"/>
      <c r="BR440" s="46"/>
      <c r="BS440" s="46"/>
      <c r="BT440" s="34"/>
      <c r="BU440" s="45"/>
      <c r="BV440" s="47">
        <v>1</v>
      </c>
      <c r="BW440" s="36"/>
    </row>
    <row r="441" spans="1:75" x14ac:dyDescent="0.2">
      <c r="A441">
        <v>1</v>
      </c>
      <c r="B441">
        <v>2023</v>
      </c>
      <c r="C441">
        <v>3</v>
      </c>
      <c r="D441" s="1">
        <v>15</v>
      </c>
      <c r="E441" s="2" t="s">
        <v>78</v>
      </c>
      <c r="F441" s="11">
        <v>5</v>
      </c>
      <c r="G441" s="11">
        <v>7</v>
      </c>
      <c r="H441" s="11">
        <v>3</v>
      </c>
      <c r="I441" s="11" t="s">
        <v>87</v>
      </c>
      <c r="J441" s="11" t="s">
        <v>53</v>
      </c>
      <c r="K441" s="24">
        <v>23</v>
      </c>
      <c r="L441" s="24">
        <v>7</v>
      </c>
      <c r="M441" s="24">
        <f t="shared" si="4"/>
        <v>8</v>
      </c>
      <c r="N441" s="2" t="s">
        <v>53</v>
      </c>
      <c r="O441" s="11" t="s">
        <v>55</v>
      </c>
      <c r="P441" s="26">
        <v>0.51041666666666663</v>
      </c>
      <c r="Q441" s="11">
        <v>56</v>
      </c>
      <c r="S441" s="11" t="s">
        <v>53</v>
      </c>
      <c r="T441" s="11" t="s">
        <v>61</v>
      </c>
      <c r="U441" s="11">
        <f>18-9-1</f>
        <v>8</v>
      </c>
      <c r="V441" s="11">
        <v>1</v>
      </c>
      <c r="W441" s="11">
        <v>1</v>
      </c>
      <c r="X441" s="11">
        <v>1</v>
      </c>
      <c r="Y441" s="11"/>
      <c r="Z441" s="11"/>
      <c r="AA441" s="11"/>
      <c r="AB441" s="11"/>
      <c r="AC441" s="11">
        <v>1</v>
      </c>
      <c r="AD441" s="11">
        <v>1</v>
      </c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>
        <v>1</v>
      </c>
      <c r="AS441" s="11"/>
      <c r="AT441" s="7"/>
      <c r="AU441" s="7"/>
      <c r="AV441" s="7"/>
      <c r="AW441" s="8"/>
      <c r="AX441" s="8"/>
      <c r="AY441" s="8"/>
      <c r="AZ441" s="8"/>
      <c r="BA441" s="8"/>
      <c r="BB441" s="8"/>
      <c r="BC441" s="8"/>
      <c r="BE441" s="45"/>
      <c r="BF441" s="34"/>
      <c r="BG441" s="45"/>
      <c r="BH441" s="34"/>
      <c r="BI441" s="45">
        <v>1</v>
      </c>
      <c r="BJ441" s="34"/>
      <c r="BK441" s="45"/>
      <c r="BL441" s="34">
        <v>168</v>
      </c>
      <c r="BO441" s="45"/>
      <c r="BP441" s="34">
        <v>568</v>
      </c>
      <c r="BQ441" s="45"/>
      <c r="BR441" s="46"/>
      <c r="BS441" s="46"/>
      <c r="BT441" s="34"/>
      <c r="BU441" s="45"/>
      <c r="BV441" s="47"/>
      <c r="BW441" s="36"/>
    </row>
    <row r="442" spans="1:75" x14ac:dyDescent="0.2">
      <c r="A442">
        <v>1</v>
      </c>
      <c r="B442">
        <v>2023</v>
      </c>
      <c r="C442">
        <v>3</v>
      </c>
      <c r="D442" s="1">
        <v>16</v>
      </c>
      <c r="E442" s="2" t="s">
        <v>78</v>
      </c>
      <c r="F442" s="11">
        <v>6</v>
      </c>
      <c r="G442" s="11">
        <v>6</v>
      </c>
      <c r="H442" s="11">
        <v>3</v>
      </c>
      <c r="I442" s="11" t="s">
        <v>59</v>
      </c>
      <c r="J442" s="11" t="s">
        <v>53</v>
      </c>
      <c r="K442" s="24">
        <v>23</v>
      </c>
      <c r="L442" s="24">
        <v>7</v>
      </c>
      <c r="M442" s="24">
        <f t="shared" si="4"/>
        <v>8</v>
      </c>
      <c r="N442" s="2" t="s">
        <v>53</v>
      </c>
      <c r="O442" s="11" t="s">
        <v>55</v>
      </c>
      <c r="P442" s="26">
        <v>0.4861111111111111</v>
      </c>
      <c r="Q442" s="11">
        <v>55</v>
      </c>
      <c r="S442" s="11" t="s">
        <v>53</v>
      </c>
      <c r="T442" s="11" t="s">
        <v>61</v>
      </c>
      <c r="U442" s="11">
        <f>17-9</f>
        <v>8</v>
      </c>
      <c r="V442" s="11"/>
      <c r="W442" s="11"/>
      <c r="X442" s="11"/>
      <c r="Y442" s="11"/>
      <c r="Z442" s="11"/>
      <c r="AA442" s="11"/>
      <c r="AB442" s="11"/>
      <c r="AC442" s="11">
        <v>1</v>
      </c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7"/>
      <c r="AU442" s="7"/>
      <c r="AV442" s="7"/>
      <c r="AW442" s="8"/>
      <c r="AX442" s="8"/>
      <c r="AY442" s="8"/>
      <c r="AZ442" s="8"/>
      <c r="BA442" s="8"/>
      <c r="BB442" s="8"/>
      <c r="BC442" s="8">
        <v>1</v>
      </c>
      <c r="BE442" s="45"/>
      <c r="BF442" s="34">
        <v>1053</v>
      </c>
      <c r="BG442" s="45">
        <v>1</v>
      </c>
      <c r="BH442" s="34">
        <v>37156</v>
      </c>
      <c r="BI442" s="45"/>
      <c r="BJ442" s="34">
        <v>1920</v>
      </c>
      <c r="BK442" s="45"/>
      <c r="BL442" s="34">
        <v>168</v>
      </c>
      <c r="BO442" s="45"/>
      <c r="BP442" s="34">
        <v>569</v>
      </c>
      <c r="BQ442" s="45"/>
      <c r="BR442" s="46"/>
      <c r="BS442" s="46"/>
      <c r="BT442" s="34"/>
      <c r="BU442" s="45"/>
      <c r="BV442" s="47"/>
      <c r="BW442" s="36">
        <v>2203</v>
      </c>
    </row>
    <row r="443" spans="1:75" x14ac:dyDescent="0.2">
      <c r="A443">
        <v>1</v>
      </c>
      <c r="B443">
        <v>2023</v>
      </c>
      <c r="C443">
        <v>3</v>
      </c>
      <c r="D443" s="1">
        <v>17</v>
      </c>
      <c r="E443" s="2" t="s">
        <v>78</v>
      </c>
      <c r="F443" s="11">
        <v>6</v>
      </c>
      <c r="G443" s="11">
        <v>6</v>
      </c>
      <c r="H443" s="11">
        <v>3</v>
      </c>
      <c r="I443" s="11" t="s">
        <v>59</v>
      </c>
      <c r="J443" s="11" t="s">
        <v>53</v>
      </c>
      <c r="K443" s="24">
        <v>0</v>
      </c>
      <c r="L443" s="24">
        <v>7</v>
      </c>
      <c r="M443" s="24">
        <f t="shared" si="4"/>
        <v>7</v>
      </c>
      <c r="N443" s="2" t="s">
        <v>53</v>
      </c>
      <c r="O443" s="11" t="s">
        <v>55</v>
      </c>
      <c r="P443" s="26">
        <v>0.55277777777777781</v>
      </c>
      <c r="Q443" s="11">
        <v>56</v>
      </c>
      <c r="S443" s="11" t="s">
        <v>53</v>
      </c>
      <c r="T443" s="11" t="s">
        <v>61</v>
      </c>
      <c r="U443" s="48">
        <f>17-8-2</f>
        <v>7</v>
      </c>
      <c r="V443" s="11">
        <v>1</v>
      </c>
      <c r="W443" s="11">
        <v>1</v>
      </c>
      <c r="X443" s="11">
        <v>1</v>
      </c>
      <c r="Y443" s="11"/>
      <c r="Z443" s="11"/>
      <c r="AA443" s="11"/>
      <c r="AB443" s="11"/>
      <c r="AC443" s="11">
        <v>1</v>
      </c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>
        <v>1</v>
      </c>
      <c r="AQ443" s="11">
        <v>1</v>
      </c>
      <c r="AR443" s="11"/>
      <c r="AS443" s="11"/>
      <c r="AT443" s="7"/>
      <c r="AU443" s="7"/>
      <c r="AV443" s="7"/>
      <c r="AW443" s="8"/>
      <c r="AX443" s="8"/>
      <c r="AY443" s="8"/>
      <c r="AZ443" s="8"/>
      <c r="BA443" s="8">
        <v>1</v>
      </c>
      <c r="BB443" s="8"/>
      <c r="BC443" s="8"/>
      <c r="BE443" s="45"/>
      <c r="BF443" s="34"/>
      <c r="BG443" s="45"/>
      <c r="BH443" s="34"/>
      <c r="BI443" s="45"/>
      <c r="BJ443" s="34"/>
      <c r="BK443" s="45"/>
      <c r="BL443" s="34"/>
      <c r="BO443" s="45"/>
      <c r="BP443" s="34"/>
      <c r="BQ443" s="45"/>
      <c r="BR443" s="46"/>
      <c r="BS443" s="46"/>
      <c r="BT443" s="34"/>
      <c r="BU443" s="45"/>
      <c r="BV443" s="47">
        <v>1</v>
      </c>
      <c r="BW443" s="36"/>
    </row>
    <row r="444" spans="1:75" x14ac:dyDescent="0.2">
      <c r="A444">
        <v>1</v>
      </c>
      <c r="B444">
        <v>2023</v>
      </c>
      <c r="C444">
        <v>3</v>
      </c>
      <c r="D444" s="1">
        <v>18</v>
      </c>
      <c r="E444" s="2" t="s">
        <v>78</v>
      </c>
      <c r="F444" s="11">
        <v>6</v>
      </c>
      <c r="G444" s="11">
        <v>5</v>
      </c>
      <c r="H444" s="11">
        <v>3</v>
      </c>
      <c r="I444" s="11" t="s">
        <v>56</v>
      </c>
      <c r="J444" s="11" t="s">
        <v>59</v>
      </c>
      <c r="K444" s="24">
        <v>1</v>
      </c>
      <c r="L444" s="24">
        <v>9</v>
      </c>
      <c r="M444" s="24">
        <f t="shared" si="4"/>
        <v>8</v>
      </c>
      <c r="N444" s="2" t="s">
        <v>53</v>
      </c>
      <c r="O444" s="11" t="s">
        <v>53</v>
      </c>
      <c r="P444" s="26">
        <v>0.43472222222222223</v>
      </c>
      <c r="Q444" s="11">
        <v>56</v>
      </c>
      <c r="S444" s="11" t="s">
        <v>53</v>
      </c>
      <c r="T444" s="11" t="s">
        <v>88</v>
      </c>
      <c r="U444" s="11" t="s">
        <v>88</v>
      </c>
      <c r="V444" s="11"/>
      <c r="W444" s="11">
        <v>1</v>
      </c>
      <c r="X444" s="11">
        <v>1</v>
      </c>
      <c r="Y444" s="11"/>
      <c r="Z444" s="11"/>
      <c r="AA444" s="11"/>
      <c r="AB444" s="11"/>
      <c r="AC444" s="11">
        <v>1</v>
      </c>
      <c r="AD444" s="11"/>
      <c r="AE444" s="11"/>
      <c r="AF444" s="11">
        <v>1</v>
      </c>
      <c r="AG444" s="11"/>
      <c r="AH444" s="11"/>
      <c r="AI444" s="11">
        <v>1</v>
      </c>
      <c r="AJ444" s="11"/>
      <c r="AK444" s="11">
        <v>1</v>
      </c>
      <c r="AL444" s="11">
        <v>1</v>
      </c>
      <c r="AM444" s="11">
        <v>1</v>
      </c>
      <c r="AN444" s="11"/>
      <c r="AO444" s="11"/>
      <c r="AP444" s="11">
        <v>1</v>
      </c>
      <c r="AQ444" s="11">
        <v>1</v>
      </c>
      <c r="AR444" s="11"/>
      <c r="AS444" s="11">
        <v>1</v>
      </c>
      <c r="AT444" s="7">
        <v>1</v>
      </c>
      <c r="AU444" s="7">
        <v>1</v>
      </c>
      <c r="AV444" s="7"/>
      <c r="AW444" s="8">
        <v>1</v>
      </c>
      <c r="AX444" s="8"/>
      <c r="AY444" s="8"/>
      <c r="AZ444" s="8"/>
      <c r="BA444" s="8">
        <v>1</v>
      </c>
      <c r="BB444" s="8"/>
      <c r="BC444" s="8"/>
      <c r="BE444" s="45"/>
      <c r="BF444" s="34"/>
      <c r="BG444" s="45"/>
      <c r="BH444" s="34"/>
      <c r="BI444" s="45"/>
      <c r="BJ444" s="34"/>
      <c r="BK444" s="45"/>
      <c r="BL444" s="34"/>
      <c r="BO444" s="45"/>
      <c r="BP444" s="34"/>
      <c r="BQ444" s="45"/>
      <c r="BR444" s="46"/>
      <c r="BS444" s="46"/>
      <c r="BT444" s="34"/>
      <c r="BU444" s="45"/>
      <c r="BV444" s="47">
        <v>1</v>
      </c>
      <c r="BW444" s="36"/>
    </row>
    <row r="445" spans="1:75" x14ac:dyDescent="0.2">
      <c r="A445">
        <v>1</v>
      </c>
      <c r="B445">
        <v>2023</v>
      </c>
      <c r="C445">
        <v>3</v>
      </c>
      <c r="D445" s="1">
        <v>19</v>
      </c>
      <c r="E445" s="2" t="s">
        <v>78</v>
      </c>
      <c r="F445" s="11">
        <v>7</v>
      </c>
      <c r="G445" s="11">
        <v>5</v>
      </c>
      <c r="H445" s="11">
        <v>3</v>
      </c>
      <c r="I445" s="11" t="s">
        <v>59</v>
      </c>
      <c r="J445" s="11" t="s">
        <v>53</v>
      </c>
      <c r="K445" s="24">
        <v>1</v>
      </c>
      <c r="L445" s="24">
        <v>8</v>
      </c>
      <c r="M445" s="24">
        <f t="shared" si="4"/>
        <v>7</v>
      </c>
      <c r="N445" s="2" t="s">
        <v>53</v>
      </c>
      <c r="O445" s="11" t="s">
        <v>53</v>
      </c>
      <c r="P445" s="26">
        <v>0.55625000000000002</v>
      </c>
      <c r="Q445" s="11">
        <v>56</v>
      </c>
      <c r="S445" s="11" t="s">
        <v>53</v>
      </c>
      <c r="T445" s="11" t="s">
        <v>88</v>
      </c>
      <c r="U445" s="11" t="s">
        <v>88</v>
      </c>
      <c r="V445" s="11">
        <v>1</v>
      </c>
      <c r="W445" s="11"/>
      <c r="X445" s="11"/>
      <c r="Y445" s="11"/>
      <c r="Z445" s="11"/>
      <c r="AA445" s="11"/>
      <c r="AB445" s="11"/>
      <c r="AC445" s="11">
        <v>1</v>
      </c>
      <c r="AD445" s="11"/>
      <c r="AE445" s="11"/>
      <c r="AF445" s="11"/>
      <c r="AG445" s="11"/>
      <c r="AH445" s="11"/>
      <c r="AI445" s="11"/>
      <c r="AJ445" s="11"/>
      <c r="AK445" s="11">
        <v>1</v>
      </c>
      <c r="AL445" s="11">
        <v>1</v>
      </c>
      <c r="AM445" s="11"/>
      <c r="AN445" s="11"/>
      <c r="AO445" s="11"/>
      <c r="AP445" s="11"/>
      <c r="AQ445" s="11">
        <v>1</v>
      </c>
      <c r="AR445" s="11"/>
      <c r="AS445" s="11"/>
      <c r="AT445" s="7"/>
      <c r="AU445" s="7"/>
      <c r="AV445" s="7"/>
      <c r="AW445" s="8">
        <v>1</v>
      </c>
      <c r="AX445" s="8"/>
      <c r="AY445" s="8"/>
      <c r="AZ445" s="8">
        <v>1</v>
      </c>
      <c r="BA445" s="8">
        <v>1</v>
      </c>
      <c r="BB445" s="8"/>
      <c r="BC445" s="8"/>
      <c r="BE445" s="45"/>
      <c r="BF445" s="34">
        <v>1053</v>
      </c>
      <c r="BG445" s="45"/>
      <c r="BH445" s="34">
        <v>37161</v>
      </c>
      <c r="BI445" s="45"/>
      <c r="BJ445" s="34">
        <v>1921</v>
      </c>
      <c r="BK445" s="45"/>
      <c r="BL445" s="34">
        <v>169</v>
      </c>
      <c r="BO445" s="45"/>
      <c r="BP445" s="34">
        <v>571</v>
      </c>
      <c r="BQ445" s="45"/>
      <c r="BR445" s="46"/>
      <c r="BS445" s="46"/>
      <c r="BT445" s="34"/>
      <c r="BU445" s="45"/>
      <c r="BV445" s="47">
        <v>3</v>
      </c>
      <c r="BW445" s="36">
        <v>2205</v>
      </c>
    </row>
    <row r="446" spans="1:75" x14ac:dyDescent="0.2">
      <c r="A446">
        <v>1</v>
      </c>
      <c r="B446">
        <v>2023</v>
      </c>
      <c r="C446">
        <v>3</v>
      </c>
      <c r="D446" s="1">
        <v>20</v>
      </c>
      <c r="E446" s="2" t="s">
        <v>78</v>
      </c>
      <c r="F446" s="11">
        <v>7</v>
      </c>
      <c r="G446" s="11">
        <v>5</v>
      </c>
      <c r="H446" s="11">
        <v>4</v>
      </c>
      <c r="I446" s="11" t="s">
        <v>87</v>
      </c>
      <c r="J446" s="11" t="s">
        <v>53</v>
      </c>
      <c r="K446" s="24">
        <v>23</v>
      </c>
      <c r="L446" s="24">
        <v>7</v>
      </c>
      <c r="M446" s="24">
        <f t="shared" si="4"/>
        <v>8</v>
      </c>
      <c r="N446" s="2" t="s">
        <v>53</v>
      </c>
      <c r="O446" s="11" t="s">
        <v>53</v>
      </c>
      <c r="P446" s="26">
        <v>0.60833333333333328</v>
      </c>
      <c r="Q446" s="11">
        <v>56</v>
      </c>
      <c r="S446" s="11" t="s">
        <v>53</v>
      </c>
      <c r="T446" s="11" t="s">
        <v>61</v>
      </c>
      <c r="U446" s="11">
        <f>17-9</f>
        <v>8</v>
      </c>
      <c r="V446" s="11">
        <v>1</v>
      </c>
      <c r="W446" s="11">
        <v>1</v>
      </c>
      <c r="X446" s="11">
        <v>1</v>
      </c>
      <c r="Y446" s="11"/>
      <c r="Z446" s="11"/>
      <c r="AA446" s="11"/>
      <c r="AB446" s="11"/>
      <c r="AC446" s="11">
        <v>1</v>
      </c>
      <c r="AD446" s="11"/>
      <c r="AE446" s="11"/>
      <c r="AF446" s="11"/>
      <c r="AG446" s="11"/>
      <c r="AH446" s="11"/>
      <c r="AI446" s="11">
        <v>1</v>
      </c>
      <c r="AJ446" s="11"/>
      <c r="AL446" s="11"/>
      <c r="AM446" s="11"/>
      <c r="AN446" s="11"/>
      <c r="AO446" s="11"/>
      <c r="AP446" s="11"/>
      <c r="AQ446" s="11"/>
      <c r="AR446" s="11"/>
      <c r="AS446" s="11"/>
      <c r="AT446" s="7"/>
      <c r="AU446" s="7"/>
      <c r="AV446" s="7"/>
      <c r="AW446" s="8"/>
      <c r="AX446" s="8"/>
      <c r="AY446" s="8"/>
      <c r="AZ446" s="8"/>
      <c r="BA446" s="8">
        <v>1</v>
      </c>
      <c r="BB446" s="8"/>
      <c r="BC446" s="8"/>
      <c r="BE446" s="45"/>
      <c r="BF446" s="34"/>
      <c r="BG446" s="45"/>
      <c r="BH446" s="34"/>
      <c r="BI446" s="45"/>
      <c r="BJ446" s="34"/>
      <c r="BK446" s="45"/>
      <c r="BL446" s="34"/>
      <c r="BO446" s="45"/>
      <c r="BP446" s="34"/>
      <c r="BQ446" s="45"/>
      <c r="BR446" s="46"/>
      <c r="BS446" s="46"/>
      <c r="BT446" s="34"/>
      <c r="BU446" s="45"/>
      <c r="BV446" s="47">
        <v>4</v>
      </c>
      <c r="BW446" s="36"/>
    </row>
    <row r="447" spans="1:75" x14ac:dyDescent="0.2">
      <c r="A447">
        <v>1</v>
      </c>
      <c r="B447">
        <v>2023</v>
      </c>
      <c r="C447">
        <v>3</v>
      </c>
      <c r="D447" s="1">
        <v>21</v>
      </c>
      <c r="E447" s="2" t="s">
        <v>78</v>
      </c>
      <c r="F447" s="11">
        <v>7</v>
      </c>
      <c r="G447" s="11">
        <v>6</v>
      </c>
      <c r="H447" s="11">
        <v>5</v>
      </c>
      <c r="I447" s="11" t="s">
        <v>87</v>
      </c>
      <c r="J447" s="11" t="s">
        <v>53</v>
      </c>
      <c r="K447" s="24">
        <v>23</v>
      </c>
      <c r="L447" s="24">
        <v>7</v>
      </c>
      <c r="M447" s="24">
        <f t="shared" si="4"/>
        <v>8</v>
      </c>
      <c r="N447" s="2" t="s">
        <v>53</v>
      </c>
      <c r="O447" s="11" t="s">
        <v>53</v>
      </c>
      <c r="P447" s="26">
        <v>0.59166666666666667</v>
      </c>
      <c r="Q447" s="28">
        <v>56</v>
      </c>
      <c r="S447" s="11" t="s">
        <v>53</v>
      </c>
      <c r="T447" s="11" t="s">
        <v>61</v>
      </c>
      <c r="U447" s="11">
        <f>17-9</f>
        <v>8</v>
      </c>
      <c r="W447" s="11">
        <v>1</v>
      </c>
      <c r="X447" s="11">
        <v>1</v>
      </c>
      <c r="Y447" s="11"/>
      <c r="AA447" s="11"/>
      <c r="AB447" s="11"/>
      <c r="AC447" s="11">
        <v>1</v>
      </c>
      <c r="AD447" s="11"/>
      <c r="AE447" s="11"/>
      <c r="AF447" s="11"/>
      <c r="AG447" s="11"/>
      <c r="AH447" s="11"/>
      <c r="AI447" s="11">
        <v>1</v>
      </c>
      <c r="AJ447" s="11"/>
      <c r="AK447" s="11"/>
      <c r="AL447" s="11"/>
      <c r="AM447" s="11">
        <v>1</v>
      </c>
      <c r="AN447" s="11"/>
      <c r="AO447" s="11"/>
      <c r="AP447" s="11"/>
      <c r="AQ447" s="11"/>
      <c r="AR447" s="11"/>
      <c r="AS447" s="11"/>
      <c r="AT447" s="7"/>
      <c r="AU447" s="7"/>
      <c r="AV447" s="7"/>
      <c r="AW447" s="8"/>
      <c r="AX447" s="8"/>
      <c r="AY447" s="8"/>
      <c r="AZ447" s="8"/>
      <c r="BA447" s="8">
        <v>1</v>
      </c>
      <c r="BB447" s="8">
        <v>1</v>
      </c>
      <c r="BC447" s="8"/>
      <c r="BE447" s="45"/>
      <c r="BF447" s="34"/>
      <c r="BG447" s="45">
        <v>1</v>
      </c>
      <c r="BH447" s="34"/>
      <c r="BI447" s="45"/>
      <c r="BJ447" s="34"/>
      <c r="BK447" s="45"/>
      <c r="BL447" s="34"/>
      <c r="BO447" s="45"/>
      <c r="BP447" s="34"/>
      <c r="BQ447" s="45"/>
      <c r="BR447" s="46"/>
      <c r="BS447" s="46"/>
      <c r="BT447" s="34"/>
      <c r="BU447" s="45"/>
      <c r="BV447" s="47">
        <v>1</v>
      </c>
      <c r="BW447" s="36"/>
    </row>
    <row r="448" spans="1:75" ht="18" x14ac:dyDescent="0.2">
      <c r="A448">
        <v>1</v>
      </c>
      <c r="B448">
        <v>2023</v>
      </c>
      <c r="C448">
        <v>3</v>
      </c>
      <c r="D448" s="1">
        <v>22</v>
      </c>
      <c r="E448" s="21" t="s">
        <v>79</v>
      </c>
      <c r="F448" s="11">
        <v>7</v>
      </c>
      <c r="G448" s="11">
        <v>6</v>
      </c>
      <c r="H448" s="11">
        <v>5</v>
      </c>
      <c r="I448" s="11" t="s">
        <v>61</v>
      </c>
      <c r="J448" s="11" t="s">
        <v>53</v>
      </c>
      <c r="K448" s="24">
        <v>23</v>
      </c>
      <c r="L448" s="24">
        <v>7</v>
      </c>
      <c r="M448" s="24">
        <f t="shared" si="4"/>
        <v>8</v>
      </c>
      <c r="N448" s="2" t="s">
        <v>53</v>
      </c>
      <c r="O448" s="11" t="s">
        <v>53</v>
      </c>
      <c r="P448" s="26">
        <v>0.61944444444444446</v>
      </c>
      <c r="Q448" s="11">
        <v>56</v>
      </c>
      <c r="S448" s="11" t="s">
        <v>53</v>
      </c>
      <c r="T448" s="11" t="s">
        <v>61</v>
      </c>
      <c r="U448" s="11">
        <f>17-9+1</f>
        <v>9</v>
      </c>
      <c r="V448" s="11"/>
      <c r="W448" s="11"/>
      <c r="X448" s="11">
        <v>1</v>
      </c>
      <c r="Z448" s="11"/>
      <c r="AA448" s="11"/>
      <c r="AB448" s="11"/>
      <c r="AC448" s="11">
        <v>1</v>
      </c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>
        <v>1</v>
      </c>
      <c r="AT448" s="7"/>
      <c r="AU448" s="7"/>
      <c r="AV448" s="7"/>
      <c r="AW448" s="8"/>
      <c r="AX448" s="8"/>
      <c r="AY448" s="8"/>
      <c r="AZ448" s="8"/>
      <c r="BA448" s="8">
        <v>1</v>
      </c>
      <c r="BB448" s="8">
        <v>1</v>
      </c>
      <c r="BC448" s="8"/>
      <c r="BE448" s="45"/>
      <c r="BF448" s="34"/>
      <c r="BG448" s="45"/>
      <c r="BH448" s="34"/>
      <c r="BI448" s="45"/>
      <c r="BJ448" s="34"/>
      <c r="BK448" s="45"/>
      <c r="BL448" s="34"/>
      <c r="BO448" s="45"/>
      <c r="BP448" s="34"/>
      <c r="BQ448" s="45"/>
      <c r="BR448" s="46"/>
      <c r="BS448" s="46"/>
      <c r="BT448" s="34"/>
      <c r="BU448" s="45"/>
      <c r="BV448" s="47">
        <v>3</v>
      </c>
      <c r="BW448" s="36"/>
    </row>
    <row r="449" spans="1:76" x14ac:dyDescent="0.2">
      <c r="A449">
        <v>1</v>
      </c>
      <c r="B449">
        <v>2023</v>
      </c>
      <c r="C449">
        <v>3</v>
      </c>
      <c r="D449" s="1">
        <v>23</v>
      </c>
      <c r="E449" s="29" t="s">
        <v>82</v>
      </c>
      <c r="F449" s="11">
        <v>8</v>
      </c>
      <c r="G449" s="11">
        <v>6</v>
      </c>
      <c r="H449" s="11">
        <v>5</v>
      </c>
      <c r="I449" s="11" t="s">
        <v>57</v>
      </c>
      <c r="J449" s="11" t="s">
        <v>87</v>
      </c>
      <c r="K449" s="24">
        <v>0</v>
      </c>
      <c r="L449" s="24">
        <v>7</v>
      </c>
      <c r="M449" s="24">
        <f t="shared" si="4"/>
        <v>7</v>
      </c>
      <c r="N449" s="2" t="s">
        <v>53</v>
      </c>
      <c r="O449" s="11" t="s">
        <v>53</v>
      </c>
      <c r="P449" s="26">
        <v>0.31805555555555554</v>
      </c>
      <c r="Q449" s="11">
        <v>55</v>
      </c>
      <c r="S449" s="11" t="s">
        <v>53</v>
      </c>
      <c r="T449" s="11" t="s">
        <v>89</v>
      </c>
      <c r="U449" s="11">
        <f>16-9-2+3</f>
        <v>8</v>
      </c>
      <c r="V449" s="11"/>
      <c r="W449" s="11"/>
      <c r="X449" s="11"/>
      <c r="Y449" s="11"/>
      <c r="Z449" s="11"/>
      <c r="AA449" s="11"/>
      <c r="AB449" s="11"/>
      <c r="AC449" s="11">
        <v>1</v>
      </c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7">
        <v>1</v>
      </c>
      <c r="AU449" s="7"/>
      <c r="AV449" s="7"/>
      <c r="AW449" s="8"/>
      <c r="AX449" s="8"/>
      <c r="AY449" s="8"/>
      <c r="AZ449" s="8"/>
      <c r="BA449" s="8">
        <v>1</v>
      </c>
      <c r="BB449" s="8"/>
      <c r="BC449" s="8">
        <v>1</v>
      </c>
      <c r="BE449" s="45"/>
      <c r="BF449" s="34"/>
      <c r="BG449" s="45">
        <v>1</v>
      </c>
      <c r="BH449" s="34"/>
      <c r="BI449" s="45"/>
      <c r="BJ449" s="34"/>
      <c r="BK449" s="45"/>
      <c r="BL449" s="34"/>
      <c r="BO449" s="45"/>
      <c r="BP449" s="34"/>
      <c r="BQ449" s="45"/>
      <c r="BR449" s="46"/>
      <c r="BS449" s="46"/>
      <c r="BT449" s="34"/>
      <c r="BU449" s="45"/>
      <c r="BV449" s="47">
        <v>1</v>
      </c>
      <c r="BW449" s="36"/>
    </row>
    <row r="450" spans="1:76" x14ac:dyDescent="0.2">
      <c r="A450">
        <v>1</v>
      </c>
      <c r="B450">
        <v>2023</v>
      </c>
      <c r="C450">
        <v>3</v>
      </c>
      <c r="D450" s="1">
        <v>24</v>
      </c>
      <c r="E450" s="29" t="s">
        <v>82</v>
      </c>
      <c r="F450" s="11">
        <v>7</v>
      </c>
      <c r="G450" s="11">
        <v>5</v>
      </c>
      <c r="H450" s="11">
        <v>4</v>
      </c>
      <c r="I450" s="11" t="s">
        <v>87</v>
      </c>
      <c r="J450" s="11" t="s">
        <v>53</v>
      </c>
      <c r="K450">
        <v>23</v>
      </c>
      <c r="L450" s="24">
        <v>7</v>
      </c>
      <c r="M450" s="24">
        <f t="shared" si="4"/>
        <v>8</v>
      </c>
      <c r="N450" s="2" t="s">
        <v>53</v>
      </c>
      <c r="O450" s="11" t="s">
        <v>53</v>
      </c>
      <c r="P450" s="26">
        <v>0.60555555555555551</v>
      </c>
      <c r="Q450" s="11">
        <v>56</v>
      </c>
      <c r="S450" s="11" t="s">
        <v>53</v>
      </c>
      <c r="T450" s="11" t="s">
        <v>61</v>
      </c>
      <c r="U450" s="11">
        <v>8</v>
      </c>
      <c r="V450" s="11">
        <v>1</v>
      </c>
      <c r="W450" s="11">
        <v>1</v>
      </c>
      <c r="X450" s="11"/>
      <c r="Y450" s="11"/>
      <c r="Z450" s="11"/>
      <c r="AA450" s="11"/>
      <c r="AB450" s="11"/>
      <c r="AC450" s="11">
        <v>1</v>
      </c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7"/>
      <c r="AU450" s="7"/>
      <c r="AV450" s="7"/>
      <c r="AW450" s="8"/>
      <c r="AX450" s="8"/>
      <c r="AY450" s="8"/>
      <c r="AZ450" s="8"/>
      <c r="BA450" s="8">
        <v>1</v>
      </c>
      <c r="BB450" s="8"/>
      <c r="BC450" s="8"/>
      <c r="BE450" s="45"/>
      <c r="BF450" s="34"/>
      <c r="BG450" s="45"/>
      <c r="BH450" s="34"/>
      <c r="BI450" s="45">
        <v>1</v>
      </c>
      <c r="BJ450" s="34"/>
      <c r="BK450" s="45"/>
      <c r="BL450" s="34"/>
      <c r="BO450" s="45"/>
      <c r="BP450" s="34"/>
      <c r="BQ450" s="45"/>
      <c r="BR450" s="46"/>
      <c r="BS450" s="46"/>
      <c r="BT450" s="34"/>
      <c r="BU450" s="45"/>
      <c r="BV450" s="47">
        <v>3</v>
      </c>
      <c r="BW450" s="36"/>
    </row>
    <row r="451" spans="1:76" x14ac:dyDescent="0.2">
      <c r="A451">
        <v>1</v>
      </c>
      <c r="B451">
        <v>2023</v>
      </c>
      <c r="C451">
        <v>3</v>
      </c>
      <c r="D451" s="1">
        <v>25</v>
      </c>
      <c r="E451" s="29" t="s">
        <v>82</v>
      </c>
      <c r="F451" s="11">
        <v>6</v>
      </c>
      <c r="G451" s="11">
        <v>5</v>
      </c>
      <c r="H451" s="11">
        <v>4</v>
      </c>
      <c r="I451" s="11" t="s">
        <v>57</v>
      </c>
      <c r="J451" s="11" t="s">
        <v>53</v>
      </c>
      <c r="K451" s="24">
        <v>23</v>
      </c>
      <c r="L451" s="24">
        <v>7</v>
      </c>
      <c r="M451" s="24">
        <f t="shared" si="4"/>
        <v>8</v>
      </c>
      <c r="N451" s="2" t="s">
        <v>53</v>
      </c>
      <c r="O451" s="11" t="s">
        <v>53</v>
      </c>
      <c r="P451" s="26">
        <v>0.28263888888888888</v>
      </c>
      <c r="Q451" s="11">
        <v>56</v>
      </c>
      <c r="S451" s="11" t="s">
        <v>53</v>
      </c>
      <c r="T451" s="11" t="s">
        <v>88</v>
      </c>
      <c r="U451" s="11" t="s">
        <v>88</v>
      </c>
      <c r="V451" s="11"/>
      <c r="W451" s="11"/>
      <c r="X451" s="11"/>
      <c r="Y451" s="11"/>
      <c r="Z451" s="11"/>
      <c r="AA451" s="11"/>
      <c r="AB451" s="11"/>
      <c r="AC451" s="11">
        <v>1</v>
      </c>
      <c r="AD451" s="11"/>
      <c r="AE451" s="11"/>
      <c r="AF451" s="11"/>
      <c r="AG451" s="11"/>
      <c r="AH451" s="11"/>
      <c r="AI451" s="11"/>
      <c r="AJ451" s="11"/>
      <c r="AK451" s="11"/>
      <c r="AL451" s="11"/>
      <c r="AM451" s="11">
        <v>1</v>
      </c>
      <c r="AN451" s="11"/>
      <c r="AO451" s="11"/>
      <c r="AP451" s="11"/>
      <c r="AQ451" s="11"/>
      <c r="AR451" s="11"/>
      <c r="AS451" s="11"/>
      <c r="AT451" s="7">
        <v>1</v>
      </c>
      <c r="AU451" s="7">
        <v>1</v>
      </c>
      <c r="AV451" s="7">
        <v>1</v>
      </c>
      <c r="AW451" s="8"/>
      <c r="AX451" s="8">
        <v>1</v>
      </c>
      <c r="AY451" s="8"/>
      <c r="AZ451" s="8"/>
      <c r="BA451" s="8">
        <v>1</v>
      </c>
      <c r="BB451" s="8"/>
      <c r="BC451" s="8">
        <v>1</v>
      </c>
      <c r="BE451" s="45"/>
      <c r="BF451" s="34"/>
      <c r="BG451" s="45"/>
      <c r="BH451" s="34"/>
      <c r="BI451" s="45"/>
      <c r="BJ451" s="34"/>
      <c r="BK451" s="45"/>
      <c r="BL451" s="34"/>
      <c r="BO451" s="45"/>
      <c r="BP451" s="34"/>
      <c r="BQ451" s="45"/>
      <c r="BR451" s="46"/>
      <c r="BS451" s="46"/>
      <c r="BT451" s="34"/>
      <c r="BU451" s="45"/>
      <c r="BV451" s="47"/>
      <c r="BW451" s="36"/>
    </row>
    <row r="452" spans="1:76" ht="18" x14ac:dyDescent="0.2">
      <c r="A452">
        <v>1</v>
      </c>
      <c r="B452">
        <v>2023</v>
      </c>
      <c r="C452">
        <v>3</v>
      </c>
      <c r="D452" s="1">
        <v>26</v>
      </c>
      <c r="E452" s="21"/>
      <c r="F452" s="11">
        <v>6</v>
      </c>
      <c r="G452" s="11">
        <v>5</v>
      </c>
      <c r="H452" s="11">
        <v>7</v>
      </c>
      <c r="I452" s="28" t="s">
        <v>56</v>
      </c>
      <c r="J452" s="11" t="s">
        <v>57</v>
      </c>
      <c r="K452" s="24">
        <v>2</v>
      </c>
      <c r="L452" s="24">
        <v>7</v>
      </c>
      <c r="M452" s="24">
        <f t="shared" si="4"/>
        <v>5</v>
      </c>
      <c r="N452" s="2">
        <v>5</v>
      </c>
      <c r="O452" s="11" t="s">
        <v>53</v>
      </c>
      <c r="P452" s="26">
        <v>0.46666666666666662</v>
      </c>
      <c r="Q452" s="11">
        <v>56</v>
      </c>
      <c r="S452" s="11" t="s">
        <v>53</v>
      </c>
      <c r="T452" s="11" t="s">
        <v>88</v>
      </c>
      <c r="U452" s="11" t="s">
        <v>88</v>
      </c>
      <c r="V452" s="11"/>
      <c r="W452" s="11"/>
      <c r="X452" s="11"/>
      <c r="Y452" s="11"/>
      <c r="Z452" s="11"/>
      <c r="AA452" s="11"/>
      <c r="AB452" s="11"/>
      <c r="AC452" s="11">
        <v>1</v>
      </c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>
        <v>1</v>
      </c>
      <c r="AP452" s="11"/>
      <c r="AQ452" s="11"/>
      <c r="AR452" s="11"/>
      <c r="AS452" s="11"/>
      <c r="AT452" s="7"/>
      <c r="AU452" s="7"/>
      <c r="AV452" s="7"/>
      <c r="AW452" s="8">
        <v>1</v>
      </c>
      <c r="AX452" s="8"/>
      <c r="AY452" s="8"/>
      <c r="AZ452" s="8"/>
      <c r="BA452" s="8"/>
      <c r="BB452" s="8"/>
      <c r="BC452" s="8"/>
      <c r="BE452" s="45"/>
      <c r="BF452" s="34"/>
      <c r="BG452" s="45"/>
      <c r="BH452" s="34"/>
      <c r="BI452" s="45"/>
      <c r="BJ452" s="34"/>
      <c r="BK452" s="45"/>
      <c r="BL452" s="34"/>
      <c r="BO452" s="45"/>
      <c r="BP452" s="34"/>
      <c r="BQ452" s="45"/>
      <c r="BR452" s="46"/>
      <c r="BS452" s="46"/>
      <c r="BT452" s="34"/>
      <c r="BU452" s="45"/>
      <c r="BV452" s="47"/>
      <c r="BW452" s="36"/>
    </row>
    <row r="453" spans="1:76" ht="18" x14ac:dyDescent="0.2">
      <c r="A453">
        <v>1</v>
      </c>
      <c r="B453">
        <v>2023</v>
      </c>
      <c r="C453">
        <v>3</v>
      </c>
      <c r="D453" s="1">
        <v>27</v>
      </c>
      <c r="E453" s="21"/>
      <c r="F453" s="11">
        <v>6</v>
      </c>
      <c r="G453" s="11">
        <v>6</v>
      </c>
      <c r="H453" s="11">
        <v>6</v>
      </c>
      <c r="I453" s="11" t="s">
        <v>57</v>
      </c>
      <c r="J453" s="11" t="s">
        <v>53</v>
      </c>
      <c r="K453" s="24">
        <v>0</v>
      </c>
      <c r="L453" s="24">
        <v>7</v>
      </c>
      <c r="M453" s="24">
        <f t="shared" si="4"/>
        <v>7</v>
      </c>
      <c r="N453" s="2" t="s">
        <v>53</v>
      </c>
      <c r="O453" s="11" t="s">
        <v>53</v>
      </c>
      <c r="P453" s="26">
        <v>0.59305555555555556</v>
      </c>
      <c r="Q453" s="11">
        <v>56</v>
      </c>
      <c r="S453" s="11" t="s">
        <v>53</v>
      </c>
      <c r="T453" s="11" t="s">
        <v>61</v>
      </c>
      <c r="U453" s="11">
        <v>8</v>
      </c>
      <c r="V453" s="11"/>
      <c r="W453" s="11"/>
      <c r="X453" s="11"/>
      <c r="Y453" s="11"/>
      <c r="Z453" s="11"/>
      <c r="AA453" s="11"/>
      <c r="AB453" s="11"/>
      <c r="AC453" s="11">
        <v>1</v>
      </c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>
        <v>1</v>
      </c>
      <c r="AT453" s="7"/>
      <c r="AU453" s="7"/>
      <c r="AV453" s="7"/>
      <c r="AW453" s="8">
        <v>1</v>
      </c>
      <c r="AX453" s="8"/>
      <c r="AY453" s="8"/>
      <c r="AZ453" s="8"/>
      <c r="BA453" s="8"/>
      <c r="BB453" s="8"/>
      <c r="BC453" s="8">
        <v>1</v>
      </c>
      <c r="BE453" s="45"/>
      <c r="BF453" s="34"/>
      <c r="BG453" s="45"/>
      <c r="BH453" s="34"/>
      <c r="BI453" s="45"/>
      <c r="BJ453" s="34"/>
      <c r="BK453" s="45"/>
      <c r="BL453" s="34"/>
      <c r="BO453" s="45"/>
      <c r="BP453" s="34"/>
      <c r="BQ453" s="45"/>
      <c r="BR453" s="46"/>
      <c r="BS453" s="46"/>
      <c r="BT453" s="34"/>
      <c r="BU453" s="45"/>
      <c r="BV453" s="47">
        <v>4</v>
      </c>
      <c r="BW453" s="36"/>
    </row>
    <row r="454" spans="1:76" ht="18" x14ac:dyDescent="0.2">
      <c r="A454">
        <v>1</v>
      </c>
      <c r="B454">
        <v>2023</v>
      </c>
      <c r="C454">
        <v>3</v>
      </c>
      <c r="D454" s="1">
        <v>28</v>
      </c>
      <c r="E454" s="21"/>
      <c r="F454" s="11">
        <v>6</v>
      </c>
      <c r="G454" s="11">
        <v>5</v>
      </c>
      <c r="H454" s="11">
        <v>5</v>
      </c>
      <c r="I454" s="11" t="s">
        <v>87</v>
      </c>
      <c r="J454" s="11" t="s">
        <v>53</v>
      </c>
      <c r="K454" s="24">
        <v>23</v>
      </c>
      <c r="L454" s="24">
        <v>7</v>
      </c>
      <c r="M454" s="24">
        <f t="shared" si="4"/>
        <v>8</v>
      </c>
      <c r="N454" s="2" t="s">
        <v>53</v>
      </c>
      <c r="O454" s="11" t="s">
        <v>53</v>
      </c>
      <c r="P454" s="26">
        <v>0.53402777777777777</v>
      </c>
      <c r="Q454" s="11">
        <v>56</v>
      </c>
      <c r="S454" s="11" t="s">
        <v>53</v>
      </c>
      <c r="T454" s="11" t="s">
        <v>61</v>
      </c>
      <c r="U454" s="11">
        <v>8</v>
      </c>
      <c r="V454" s="11">
        <v>1</v>
      </c>
      <c r="W454" s="11"/>
      <c r="X454" s="11"/>
      <c r="Y454" s="11"/>
      <c r="Z454" s="11">
        <v>1</v>
      </c>
      <c r="AA454" s="11"/>
      <c r="AB454" s="11"/>
      <c r="AC454" s="11">
        <v>1</v>
      </c>
      <c r="AD454" s="11"/>
      <c r="AE454" s="11"/>
      <c r="AF454" s="11"/>
      <c r="AG454" s="11"/>
      <c r="AH454" s="11"/>
      <c r="AI454" s="11"/>
      <c r="AJ454" s="11"/>
      <c r="AK454" s="11"/>
      <c r="AL454" s="11"/>
      <c r="AM454" s="11">
        <v>1</v>
      </c>
      <c r="AN454" s="11"/>
      <c r="AO454" s="11"/>
      <c r="AP454" s="11"/>
      <c r="AQ454" s="11"/>
      <c r="AR454" s="11"/>
      <c r="AS454" s="11"/>
      <c r="AT454" s="7"/>
      <c r="AU454" s="7"/>
      <c r="AV454" s="7">
        <v>1</v>
      </c>
      <c r="AW454" s="8"/>
      <c r="AX454" s="8">
        <v>1</v>
      </c>
      <c r="AY454" s="8">
        <v>1</v>
      </c>
      <c r="AZ454" s="8"/>
      <c r="BA454" s="8"/>
      <c r="BB454" s="8"/>
      <c r="BC454" s="8"/>
      <c r="BE454" s="45"/>
      <c r="BF454" s="34"/>
      <c r="BG454" s="45"/>
      <c r="BH454" s="34"/>
      <c r="BI454" s="45"/>
      <c r="BJ454" s="34"/>
      <c r="BK454" s="45"/>
      <c r="BL454" s="34"/>
      <c r="BO454" s="45"/>
      <c r="BP454" s="34"/>
      <c r="BQ454" s="45"/>
      <c r="BR454" s="46"/>
      <c r="BS454" s="46"/>
      <c r="BT454" s="34"/>
      <c r="BU454" s="45"/>
      <c r="BV454" s="47">
        <v>2</v>
      </c>
      <c r="BW454" s="36"/>
    </row>
    <row r="455" spans="1:76" ht="18" x14ac:dyDescent="0.2">
      <c r="A455">
        <v>1</v>
      </c>
      <c r="B455">
        <v>2023</v>
      </c>
      <c r="C455">
        <v>3</v>
      </c>
      <c r="D455" s="1">
        <v>29</v>
      </c>
      <c r="E455" s="30" t="s">
        <v>79</v>
      </c>
      <c r="F455" s="11">
        <v>6</v>
      </c>
      <c r="G455" s="11">
        <v>5</v>
      </c>
      <c r="H455" s="11">
        <v>4</v>
      </c>
      <c r="I455" s="11" t="s">
        <v>61</v>
      </c>
      <c r="J455" s="11" t="s">
        <v>53</v>
      </c>
      <c r="K455" s="24">
        <v>0</v>
      </c>
      <c r="L455" s="24">
        <v>7</v>
      </c>
      <c r="M455" s="24">
        <f t="shared" si="4"/>
        <v>7</v>
      </c>
      <c r="N455" s="2" t="s">
        <v>53</v>
      </c>
      <c r="O455" s="11" t="s">
        <v>53</v>
      </c>
      <c r="P455" s="26">
        <v>0.54861111111111105</v>
      </c>
      <c r="Q455" s="11">
        <v>56</v>
      </c>
      <c r="S455" s="11" t="s">
        <v>53</v>
      </c>
      <c r="T455" s="11" t="s">
        <v>61</v>
      </c>
      <c r="U455" s="11">
        <v>8</v>
      </c>
      <c r="V455" s="11">
        <v>1</v>
      </c>
      <c r="W455" s="11">
        <v>1</v>
      </c>
      <c r="X455" s="11">
        <v>1</v>
      </c>
      <c r="Y455" s="11">
        <v>1</v>
      </c>
      <c r="Z455" s="11"/>
      <c r="AA455" s="11"/>
      <c r="AB455" s="11"/>
      <c r="AC455" s="28">
        <v>1</v>
      </c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7"/>
      <c r="AU455" s="7"/>
      <c r="AV455" s="7"/>
      <c r="AW455" s="8"/>
      <c r="AX455" s="8"/>
      <c r="AY455" s="8"/>
      <c r="AZ455" s="8"/>
      <c r="BA455" s="8"/>
      <c r="BB455" s="8"/>
      <c r="BC455" s="8"/>
      <c r="BE455" s="45"/>
      <c r="BF455" s="34"/>
      <c r="BG455" s="45"/>
      <c r="BH455" s="34"/>
      <c r="BI455" s="45"/>
      <c r="BJ455" s="34"/>
      <c r="BK455" s="45">
        <v>1</v>
      </c>
      <c r="BL455" s="34"/>
      <c r="BO455" s="45"/>
      <c r="BP455" s="34"/>
      <c r="BQ455" s="45"/>
      <c r="BR455" s="46"/>
      <c r="BS455" s="46"/>
      <c r="BT455" s="34"/>
      <c r="BU455" s="45"/>
      <c r="BV455" s="47">
        <v>3</v>
      </c>
      <c r="BW455" s="36"/>
    </row>
    <row r="456" spans="1:76" ht="18" x14ac:dyDescent="0.2">
      <c r="A456">
        <v>1</v>
      </c>
      <c r="B456">
        <v>2023</v>
      </c>
      <c r="C456">
        <v>3</v>
      </c>
      <c r="D456" s="1">
        <v>30</v>
      </c>
      <c r="E456" s="30" t="s">
        <v>79</v>
      </c>
      <c r="F456" s="11">
        <v>6</v>
      </c>
      <c r="G456" s="11">
        <v>5</v>
      </c>
      <c r="H456" s="11">
        <v>4</v>
      </c>
      <c r="I456" s="11" t="s">
        <v>87</v>
      </c>
      <c r="J456" s="11" t="s">
        <v>53</v>
      </c>
      <c r="K456" s="24">
        <v>23</v>
      </c>
      <c r="L456" s="24">
        <v>7</v>
      </c>
      <c r="M456" s="24">
        <f t="shared" si="4"/>
        <v>8</v>
      </c>
      <c r="N456" s="2" t="s">
        <v>53</v>
      </c>
      <c r="O456" s="11" t="s">
        <v>53</v>
      </c>
      <c r="P456" s="26">
        <v>0.45277777777777778</v>
      </c>
      <c r="Q456" s="11">
        <v>56</v>
      </c>
      <c r="S456" s="11" t="s">
        <v>53</v>
      </c>
      <c r="T456" s="11" t="s">
        <v>89</v>
      </c>
      <c r="U456" s="11">
        <v>8</v>
      </c>
      <c r="V456" s="11"/>
      <c r="W456" s="11">
        <v>1</v>
      </c>
      <c r="X456" s="11">
        <v>1</v>
      </c>
      <c r="Y456" s="11"/>
      <c r="Z456" s="11"/>
      <c r="AA456" s="11"/>
      <c r="AB456" s="11"/>
      <c r="AC456" s="11">
        <v>1</v>
      </c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7">
        <v>1</v>
      </c>
      <c r="AU456" s="7">
        <v>1</v>
      </c>
      <c r="AV456" s="7"/>
      <c r="AW456" s="8"/>
      <c r="AX456" s="8"/>
      <c r="AY456" s="8"/>
      <c r="AZ456" s="8"/>
      <c r="BA456" s="8"/>
      <c r="BB456" s="8"/>
      <c r="BC456" s="8"/>
      <c r="BE456" s="45"/>
      <c r="BF456" s="34"/>
      <c r="BG456" s="45"/>
      <c r="BH456" s="34"/>
      <c r="BI456" s="45"/>
      <c r="BJ456" s="34"/>
      <c r="BK456" s="45"/>
      <c r="BL456" s="34"/>
      <c r="BO456" s="45"/>
      <c r="BP456" s="34"/>
      <c r="BQ456" s="45"/>
      <c r="BR456" s="46"/>
      <c r="BS456" s="46"/>
      <c r="BT456" s="34"/>
      <c r="BU456" s="45"/>
      <c r="BV456" s="47">
        <v>1</v>
      </c>
      <c r="BW456" s="36"/>
    </row>
    <row r="457" spans="1:76" ht="18" x14ac:dyDescent="0.2">
      <c r="A457">
        <v>1</v>
      </c>
      <c r="B457">
        <v>2023</v>
      </c>
      <c r="C457">
        <v>3</v>
      </c>
      <c r="D457" s="1">
        <v>31</v>
      </c>
      <c r="E457" s="30" t="s">
        <v>79</v>
      </c>
      <c r="F457" s="11">
        <v>6</v>
      </c>
      <c r="G457" s="11">
        <v>5</v>
      </c>
      <c r="H457" s="11">
        <v>4</v>
      </c>
      <c r="I457" s="11" t="s">
        <v>87</v>
      </c>
      <c r="J457" s="11" t="s">
        <v>53</v>
      </c>
      <c r="K457" s="24">
        <v>23</v>
      </c>
      <c r="L457" s="24">
        <v>7</v>
      </c>
      <c r="M457" s="24">
        <f t="shared" si="4"/>
        <v>8</v>
      </c>
      <c r="N457" s="2" t="s">
        <v>53</v>
      </c>
      <c r="O457" s="11" t="s">
        <v>53</v>
      </c>
      <c r="P457" s="26">
        <v>0.54305555555555551</v>
      </c>
      <c r="Q457" s="11">
        <v>56</v>
      </c>
      <c r="S457" s="11" t="s">
        <v>53</v>
      </c>
      <c r="T457" s="11" t="s">
        <v>61</v>
      </c>
      <c r="U457" s="11">
        <v>7</v>
      </c>
      <c r="V457" s="11"/>
      <c r="W457" s="11"/>
      <c r="X457" s="11"/>
      <c r="Y457" s="11"/>
      <c r="Z457" s="11"/>
      <c r="AA457" s="11"/>
      <c r="AB457" s="11"/>
      <c r="AC457" s="11">
        <v>1</v>
      </c>
      <c r="AD457" s="11"/>
      <c r="AE457" s="11">
        <v>1</v>
      </c>
      <c r="AF457" s="11"/>
      <c r="AG457" s="11"/>
      <c r="AH457" s="11"/>
      <c r="AI457" s="11"/>
      <c r="AJ457" s="11"/>
      <c r="AK457" s="11"/>
      <c r="AL457" s="11"/>
      <c r="AM457" s="11">
        <v>1</v>
      </c>
      <c r="AN457" s="11"/>
      <c r="AO457" s="11"/>
      <c r="AP457" s="11"/>
      <c r="AQ457" s="11"/>
      <c r="AR457" s="11"/>
      <c r="AS457" s="11"/>
      <c r="AT457" s="7"/>
      <c r="AU457" s="7"/>
      <c r="AV457" s="7"/>
      <c r="AW457" s="8"/>
      <c r="AX457" s="8"/>
      <c r="AY457" s="8"/>
      <c r="AZ457" s="8"/>
      <c r="BA457" s="8"/>
      <c r="BB457" s="8"/>
      <c r="BC457" s="8"/>
      <c r="BE457" s="45"/>
      <c r="BF457" s="34"/>
      <c r="BG457" s="45"/>
      <c r="BH457" s="34"/>
      <c r="BI457" s="45">
        <v>1</v>
      </c>
      <c r="BJ457" s="34"/>
      <c r="BK457" s="45">
        <v>1</v>
      </c>
      <c r="BL457" s="34">
        <v>168</v>
      </c>
      <c r="BO457" s="45"/>
      <c r="BP457" s="34"/>
      <c r="BQ457" s="45"/>
      <c r="BR457" s="46"/>
      <c r="BS457" s="46"/>
      <c r="BT457" s="34"/>
      <c r="BU457" s="45"/>
      <c r="BV457" s="47">
        <v>4</v>
      </c>
      <c r="BW457" s="36"/>
    </row>
    <row r="458" spans="1:76" ht="18" x14ac:dyDescent="0.2">
      <c r="A458">
        <v>1</v>
      </c>
      <c r="B458">
        <v>2023</v>
      </c>
      <c r="C458">
        <v>4</v>
      </c>
      <c r="D458" s="1">
        <v>1</v>
      </c>
      <c r="E458" s="30" t="s">
        <v>79</v>
      </c>
      <c r="F458" s="11">
        <v>6</v>
      </c>
      <c r="G458" s="11">
        <v>5</v>
      </c>
      <c r="H458" s="11">
        <v>4</v>
      </c>
      <c r="I458" s="11" t="s">
        <v>61</v>
      </c>
      <c r="J458" s="11" t="s">
        <v>59</v>
      </c>
      <c r="K458" s="24">
        <v>0</v>
      </c>
      <c r="L458" s="24">
        <v>7</v>
      </c>
      <c r="M458" s="24">
        <f>IF(AND(K458&lt;24,K458&gt;18),24-K458+L458,L458-K458)</f>
        <v>7</v>
      </c>
      <c r="N458" s="2" t="s">
        <v>53</v>
      </c>
      <c r="O458" s="11" t="s">
        <v>53</v>
      </c>
      <c r="P458" s="26">
        <v>0.31111111111111112</v>
      </c>
      <c r="Q458" s="11">
        <v>56</v>
      </c>
      <c r="S458" s="11" t="s">
        <v>53</v>
      </c>
      <c r="T458" s="11" t="s">
        <v>88</v>
      </c>
      <c r="U458" s="11" t="s">
        <v>88</v>
      </c>
      <c r="V458" s="11"/>
      <c r="W458" s="11"/>
      <c r="X458" s="11"/>
      <c r="Y458" s="11"/>
      <c r="Z458" s="11"/>
      <c r="AA458" s="11"/>
      <c r="AB458" s="11">
        <v>1</v>
      </c>
      <c r="AC458" s="11">
        <v>1</v>
      </c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>
        <v>1</v>
      </c>
      <c r="AR458" s="11"/>
      <c r="AS458" s="11">
        <v>1</v>
      </c>
      <c r="AT458" s="7">
        <v>1</v>
      </c>
      <c r="AU458" s="7">
        <v>1</v>
      </c>
      <c r="AV458" s="7"/>
      <c r="AW458" s="8"/>
      <c r="AX458" s="8"/>
      <c r="AY458" s="8"/>
      <c r="AZ458" s="8"/>
      <c r="BA458" s="8"/>
      <c r="BB458" s="8"/>
      <c r="BC458" s="8">
        <v>1</v>
      </c>
      <c r="BE458" s="38"/>
      <c r="BF458" s="33"/>
      <c r="BG458" s="38"/>
      <c r="BH458" s="33"/>
      <c r="BI458" s="38"/>
      <c r="BJ458" s="34"/>
      <c r="BK458" s="38"/>
      <c r="BL458" s="34">
        <v>171</v>
      </c>
      <c r="BO458" s="39"/>
      <c r="BP458" s="33"/>
      <c r="BQ458" s="40"/>
      <c r="BR458" s="41"/>
      <c r="BS458" s="41"/>
      <c r="BT458" s="42"/>
      <c r="BU458" s="43"/>
      <c r="BV458" s="44">
        <v>5</v>
      </c>
      <c r="BW458" s="35"/>
      <c r="BX458" s="2"/>
    </row>
    <row r="459" spans="1:76" ht="18" x14ac:dyDescent="0.2">
      <c r="A459">
        <v>1</v>
      </c>
      <c r="B459">
        <v>2023</v>
      </c>
      <c r="C459">
        <v>4</v>
      </c>
      <c r="D459" s="1">
        <v>2</v>
      </c>
      <c r="E459" s="30" t="s">
        <v>79</v>
      </c>
      <c r="F459" s="11">
        <v>6</v>
      </c>
      <c r="G459" s="11">
        <v>4</v>
      </c>
      <c r="H459" s="11">
        <v>4</v>
      </c>
      <c r="I459" s="11" t="s">
        <v>61</v>
      </c>
      <c r="J459" s="11" t="s">
        <v>57</v>
      </c>
      <c r="K459" s="24">
        <v>0</v>
      </c>
      <c r="L459" s="24">
        <v>7</v>
      </c>
      <c r="M459" s="24">
        <f t="shared" ref="M459:M487" si="5">IF(AND(K459&lt;24,K459&gt;18),24-K459+L459,L459-K459)</f>
        <v>7</v>
      </c>
      <c r="N459" s="2" t="s">
        <v>53</v>
      </c>
      <c r="O459" s="11" t="s">
        <v>53</v>
      </c>
      <c r="P459" s="26">
        <v>0.59861111111111109</v>
      </c>
      <c r="Q459" s="11">
        <v>56</v>
      </c>
      <c r="S459" s="11" t="s">
        <v>53</v>
      </c>
      <c r="T459" s="11" t="s">
        <v>88</v>
      </c>
      <c r="U459" s="11" t="s">
        <v>88</v>
      </c>
      <c r="V459" s="11"/>
      <c r="W459" s="11"/>
      <c r="X459" s="11"/>
      <c r="Y459" s="11"/>
      <c r="Z459" s="11"/>
      <c r="AA459" s="11"/>
      <c r="AB459" s="11">
        <v>1</v>
      </c>
      <c r="AC459" s="11"/>
      <c r="AD459" s="11"/>
      <c r="AE459" s="11">
        <v>1</v>
      </c>
      <c r="AF459" s="11"/>
      <c r="AG459" s="11"/>
      <c r="AH459" s="11"/>
      <c r="AI459" s="11"/>
      <c r="AJ459" s="11"/>
      <c r="AK459" s="11"/>
      <c r="AL459" s="11"/>
      <c r="AM459" s="11"/>
      <c r="AN459" s="11"/>
      <c r="AO459" s="11">
        <v>1</v>
      </c>
      <c r="AP459" s="11"/>
      <c r="AQ459" s="11">
        <v>1</v>
      </c>
      <c r="AR459" s="11">
        <v>1</v>
      </c>
      <c r="AS459" s="11">
        <v>1</v>
      </c>
      <c r="AT459" s="7">
        <v>1</v>
      </c>
      <c r="AU459" s="7"/>
      <c r="AV459" s="7"/>
      <c r="AW459" s="8"/>
      <c r="AX459" s="8"/>
      <c r="AY459" s="8"/>
      <c r="AZ459" s="8"/>
      <c r="BA459" s="8"/>
      <c r="BB459" s="8"/>
      <c r="BC459" s="8"/>
      <c r="BE459" s="45"/>
      <c r="BF459" s="34"/>
      <c r="BG459" s="45"/>
      <c r="BH459" s="34"/>
      <c r="BI459" s="45">
        <v>1</v>
      </c>
      <c r="BJ459" s="34"/>
      <c r="BK459" s="45"/>
      <c r="BL459" s="34">
        <v>171</v>
      </c>
      <c r="BO459" s="45"/>
      <c r="BP459" s="34"/>
      <c r="BQ459" s="45"/>
      <c r="BR459" s="46">
        <v>1</v>
      </c>
      <c r="BS459" s="46"/>
      <c r="BT459" s="34"/>
      <c r="BU459" s="45"/>
      <c r="BV459" s="47">
        <v>5</v>
      </c>
      <c r="BW459" s="36"/>
      <c r="BX459" s="2"/>
    </row>
    <row r="460" spans="1:76" ht="18" x14ac:dyDescent="0.2">
      <c r="A460">
        <v>1</v>
      </c>
      <c r="B460">
        <v>2023</v>
      </c>
      <c r="C460">
        <v>4</v>
      </c>
      <c r="D460" s="1">
        <v>3</v>
      </c>
      <c r="E460" s="30" t="s">
        <v>79</v>
      </c>
      <c r="F460" s="11">
        <v>5</v>
      </c>
      <c r="G460" s="11">
        <v>3</v>
      </c>
      <c r="H460" s="11">
        <v>4</v>
      </c>
      <c r="I460" s="11" t="s">
        <v>87</v>
      </c>
      <c r="J460" s="11" t="s">
        <v>58</v>
      </c>
      <c r="K460" s="24">
        <v>1</v>
      </c>
      <c r="L460" s="24">
        <v>7</v>
      </c>
      <c r="M460" s="24">
        <f t="shared" si="5"/>
        <v>6</v>
      </c>
      <c r="N460" s="2" t="s">
        <v>53</v>
      </c>
      <c r="O460" s="11" t="s">
        <v>53</v>
      </c>
      <c r="P460" s="26">
        <v>0.625</v>
      </c>
      <c r="Q460" s="11">
        <v>56</v>
      </c>
      <c r="S460" s="11" t="s">
        <v>53</v>
      </c>
      <c r="T460" s="11" t="s">
        <v>61</v>
      </c>
      <c r="U460" s="11">
        <f>17-10</f>
        <v>7</v>
      </c>
      <c r="V460" s="11"/>
      <c r="W460" s="11">
        <v>1</v>
      </c>
      <c r="X460" s="11"/>
      <c r="Y460" s="11"/>
      <c r="Z460" s="11"/>
      <c r="AA460" s="11"/>
      <c r="AB460" s="11">
        <v>1</v>
      </c>
      <c r="AC460" s="11">
        <v>1</v>
      </c>
      <c r="AD460" s="11"/>
      <c r="AE460" s="11"/>
      <c r="AF460" s="11">
        <v>1</v>
      </c>
      <c r="AG460" s="11"/>
      <c r="AH460" s="11"/>
      <c r="AI460" s="11"/>
      <c r="AJ460" s="11"/>
      <c r="AK460" s="11"/>
      <c r="AL460" s="11"/>
      <c r="AM460" s="11"/>
      <c r="AN460" s="11"/>
      <c r="AO460" s="11">
        <v>1</v>
      </c>
      <c r="AP460" s="11"/>
      <c r="AQ460" s="11">
        <v>1</v>
      </c>
      <c r="AR460" s="11"/>
      <c r="AS460" s="11"/>
      <c r="AT460" s="7"/>
      <c r="AU460" s="7"/>
      <c r="AV460" s="7"/>
      <c r="AW460" s="8"/>
      <c r="AX460" s="8"/>
      <c r="AY460" s="8"/>
      <c r="AZ460" s="8"/>
      <c r="BA460" s="8"/>
      <c r="BB460" s="8"/>
      <c r="BC460" s="8"/>
      <c r="BE460" s="45"/>
      <c r="BF460" s="34"/>
      <c r="BG460" s="45"/>
      <c r="BH460" s="34"/>
      <c r="BI460" s="45"/>
      <c r="BJ460" s="34"/>
      <c r="BK460" s="45"/>
      <c r="BL460" s="34">
        <v>171</v>
      </c>
      <c r="BO460" s="45"/>
      <c r="BP460" s="34">
        <v>574</v>
      </c>
      <c r="BQ460" s="45"/>
      <c r="BR460" s="46"/>
      <c r="BS460" s="46"/>
      <c r="BT460" s="34"/>
      <c r="BU460" s="45"/>
      <c r="BV460" s="47">
        <v>4</v>
      </c>
      <c r="BW460" s="36"/>
      <c r="BX460" s="2"/>
    </row>
    <row r="461" spans="1:76" x14ac:dyDescent="0.2">
      <c r="A461">
        <v>1</v>
      </c>
      <c r="B461">
        <v>2023</v>
      </c>
      <c r="C461">
        <v>4</v>
      </c>
      <c r="D461" s="1">
        <v>4</v>
      </c>
      <c r="E461" s="29" t="s">
        <v>82</v>
      </c>
      <c r="F461" s="11">
        <v>5</v>
      </c>
      <c r="G461" s="11">
        <v>5</v>
      </c>
      <c r="H461" s="11">
        <v>4</v>
      </c>
      <c r="I461" s="11" t="s">
        <v>57</v>
      </c>
      <c r="J461" s="11" t="s">
        <v>58</v>
      </c>
      <c r="K461" s="24">
        <v>23</v>
      </c>
      <c r="L461" s="24">
        <v>7</v>
      </c>
      <c r="M461" s="24">
        <f t="shared" si="5"/>
        <v>8</v>
      </c>
      <c r="N461" s="2">
        <v>1</v>
      </c>
      <c r="O461" s="11" t="s">
        <v>53</v>
      </c>
      <c r="P461" s="26">
        <v>0.66805555555555562</v>
      </c>
      <c r="Q461" s="11">
        <v>56</v>
      </c>
      <c r="S461" s="11" t="s">
        <v>53</v>
      </c>
      <c r="T461" s="11" t="s">
        <v>89</v>
      </c>
      <c r="U461" s="11">
        <v>5</v>
      </c>
      <c r="V461" s="11"/>
      <c r="W461" s="11"/>
      <c r="X461" s="11"/>
      <c r="Y461" s="11"/>
      <c r="Z461" s="11"/>
      <c r="AA461" s="11"/>
      <c r="AB461" s="11">
        <v>1</v>
      </c>
      <c r="AC461" s="11">
        <v>1</v>
      </c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7"/>
      <c r="AU461" s="7"/>
      <c r="AV461" s="7"/>
      <c r="AW461" s="8"/>
      <c r="AX461" s="8"/>
      <c r="AY461" s="8"/>
      <c r="AZ461" s="8"/>
      <c r="BA461" s="8"/>
      <c r="BB461" s="8"/>
      <c r="BC461" s="8">
        <v>1</v>
      </c>
      <c r="BE461" s="45"/>
      <c r="BF461" s="34"/>
      <c r="BG461" s="45"/>
      <c r="BH461" s="34"/>
      <c r="BI461" s="45"/>
      <c r="BJ461" s="34"/>
      <c r="BK461" s="45">
        <v>1</v>
      </c>
      <c r="BL461" s="34">
        <v>171</v>
      </c>
      <c r="BO461" s="45"/>
      <c r="BP461" s="34">
        <v>574</v>
      </c>
      <c r="BQ461" s="45"/>
      <c r="BR461" s="46"/>
      <c r="BS461" s="46"/>
      <c r="BT461" s="34"/>
      <c r="BU461" s="45"/>
      <c r="BV461" s="47">
        <v>5</v>
      </c>
      <c r="BW461" s="36"/>
      <c r="BX461" s="2" t="s">
        <v>96</v>
      </c>
    </row>
    <row r="462" spans="1:76" x14ac:dyDescent="0.2">
      <c r="A462">
        <v>1</v>
      </c>
      <c r="B462">
        <v>2023</v>
      </c>
      <c r="C462">
        <v>4</v>
      </c>
      <c r="D462" s="1">
        <v>5</v>
      </c>
      <c r="E462" s="37" t="s">
        <v>80</v>
      </c>
      <c r="F462" s="11">
        <v>2</v>
      </c>
      <c r="G462" s="11">
        <v>6</v>
      </c>
      <c r="H462" s="11">
        <v>4</v>
      </c>
      <c r="I462" s="11" t="s">
        <v>57</v>
      </c>
      <c r="J462" s="11" t="s">
        <v>53</v>
      </c>
      <c r="K462" s="24">
        <v>0</v>
      </c>
      <c r="L462" s="24">
        <v>7</v>
      </c>
      <c r="M462" s="24">
        <f t="shared" si="5"/>
        <v>7</v>
      </c>
      <c r="N462" s="2" t="s">
        <v>53</v>
      </c>
      <c r="O462" s="11" t="s">
        <v>53</v>
      </c>
      <c r="P462" s="26">
        <v>0.54027777777777775</v>
      </c>
      <c r="Q462" s="11">
        <v>56</v>
      </c>
      <c r="S462" s="11" t="s">
        <v>53</v>
      </c>
      <c r="T462" s="11" t="s">
        <v>61</v>
      </c>
      <c r="U462" s="11">
        <v>5</v>
      </c>
      <c r="V462" s="11"/>
      <c r="W462" s="11"/>
      <c r="X462" s="11"/>
      <c r="Y462" s="11"/>
      <c r="Z462" s="11">
        <v>1</v>
      </c>
      <c r="AA462" s="11"/>
      <c r="AB462" s="11">
        <v>1</v>
      </c>
      <c r="AC462" s="11">
        <v>1</v>
      </c>
      <c r="AD462" s="11"/>
      <c r="AE462" s="11">
        <v>1</v>
      </c>
      <c r="AF462" s="11"/>
      <c r="AG462" s="11"/>
      <c r="AH462" s="11"/>
      <c r="AI462" s="11"/>
      <c r="AJ462" s="11"/>
      <c r="AK462" s="11"/>
      <c r="AL462" s="11"/>
      <c r="AM462" s="11">
        <v>1</v>
      </c>
      <c r="AN462" s="11"/>
      <c r="AO462" s="11"/>
      <c r="AP462" s="11">
        <v>1</v>
      </c>
      <c r="AQ462" s="11">
        <v>1</v>
      </c>
      <c r="AR462" s="11"/>
      <c r="AS462" s="11"/>
      <c r="AT462" s="7"/>
      <c r="AU462" s="7"/>
      <c r="AV462" s="7"/>
      <c r="AW462" s="8">
        <v>1</v>
      </c>
      <c r="AX462" s="8"/>
      <c r="AY462" s="8"/>
      <c r="AZ462" s="8"/>
      <c r="BA462" s="8"/>
      <c r="BB462" s="8"/>
      <c r="BC462" s="8"/>
      <c r="BE462" s="45"/>
      <c r="BF462" s="34"/>
      <c r="BG462" s="45"/>
      <c r="BH462" s="34"/>
      <c r="BI462" s="45">
        <v>1</v>
      </c>
      <c r="BJ462" s="34"/>
      <c r="BK462" s="45"/>
      <c r="BL462" s="34">
        <v>171</v>
      </c>
      <c r="BO462" s="45">
        <v>1</v>
      </c>
      <c r="BP462" s="34">
        <v>580</v>
      </c>
      <c r="BQ462" s="45"/>
      <c r="BR462" s="46"/>
      <c r="BS462" s="46"/>
      <c r="BT462" s="34"/>
      <c r="BU462" s="45"/>
      <c r="BV462" s="47">
        <v>2</v>
      </c>
      <c r="BW462" s="36"/>
      <c r="BX462" s="2" t="s">
        <v>97</v>
      </c>
    </row>
    <row r="463" spans="1:76" x14ac:dyDescent="0.2">
      <c r="A463">
        <v>1</v>
      </c>
      <c r="B463">
        <v>2023</v>
      </c>
      <c r="C463">
        <v>4</v>
      </c>
      <c r="D463" s="1">
        <v>6</v>
      </c>
      <c r="E463" s="29" t="s">
        <v>82</v>
      </c>
      <c r="F463" s="11">
        <v>8</v>
      </c>
      <c r="G463" s="11">
        <v>6</v>
      </c>
      <c r="H463" s="11">
        <v>4</v>
      </c>
      <c r="I463" s="11" t="s">
        <v>60</v>
      </c>
      <c r="J463" s="11" t="s">
        <v>53</v>
      </c>
      <c r="K463" s="24">
        <v>23</v>
      </c>
      <c r="L463" s="24">
        <v>7</v>
      </c>
      <c r="M463" s="24">
        <f t="shared" si="5"/>
        <v>8</v>
      </c>
      <c r="N463" s="2" t="s">
        <v>53</v>
      </c>
      <c r="O463" s="11" t="s">
        <v>53</v>
      </c>
      <c r="P463" s="26">
        <v>0.4201388888888889</v>
      </c>
      <c r="Q463" s="11">
        <v>55</v>
      </c>
      <c r="S463" s="11" t="s">
        <v>53</v>
      </c>
      <c r="T463" s="11" t="s">
        <v>89</v>
      </c>
      <c r="U463" s="11">
        <f>16-9-1+1</f>
        <v>7</v>
      </c>
      <c r="V463" s="11">
        <v>1</v>
      </c>
      <c r="W463" s="11"/>
      <c r="X463" s="11"/>
      <c r="Y463" s="11"/>
      <c r="Z463" s="11"/>
      <c r="AA463" s="11"/>
      <c r="AB463" s="11">
        <v>1</v>
      </c>
      <c r="AC463" s="11">
        <v>1</v>
      </c>
      <c r="AD463" s="11"/>
      <c r="AE463" s="11">
        <v>1</v>
      </c>
      <c r="AF463" s="11"/>
      <c r="AG463" s="11"/>
      <c r="AH463" s="11"/>
      <c r="AI463" s="11">
        <v>1</v>
      </c>
      <c r="AJ463" s="11"/>
      <c r="AK463" s="11"/>
      <c r="AL463" s="11">
        <v>1</v>
      </c>
      <c r="AM463" s="11"/>
      <c r="AN463" s="11"/>
      <c r="AO463" s="11"/>
      <c r="AP463" s="11"/>
      <c r="AQ463" s="11"/>
      <c r="AR463" s="11">
        <v>1</v>
      </c>
      <c r="AS463" s="11"/>
      <c r="AT463" s="7"/>
      <c r="AU463" s="7"/>
      <c r="AV463" s="7"/>
      <c r="AW463" s="8"/>
      <c r="AX463" s="8"/>
      <c r="AY463" s="8"/>
      <c r="AZ463" s="8"/>
      <c r="BA463" s="8"/>
      <c r="BB463" s="8"/>
      <c r="BC463" s="8">
        <v>1</v>
      </c>
      <c r="BE463" s="45"/>
      <c r="BF463" s="34"/>
      <c r="BG463" s="45"/>
      <c r="BH463" s="34"/>
      <c r="BI463" s="45">
        <v>1</v>
      </c>
      <c r="BJ463" s="34">
        <v>1924</v>
      </c>
      <c r="BK463" s="45"/>
      <c r="BL463" s="34">
        <v>172</v>
      </c>
      <c r="BO463" s="45"/>
      <c r="BP463" s="34">
        <v>590</v>
      </c>
      <c r="BQ463" s="45">
        <v>4</v>
      </c>
      <c r="BR463" s="46">
        <v>4</v>
      </c>
      <c r="BS463" s="46"/>
      <c r="BT463" s="34"/>
      <c r="BU463" s="45"/>
      <c r="BV463" s="47">
        <v>4</v>
      </c>
      <c r="BW463" s="36"/>
      <c r="BX463" s="2" t="s">
        <v>98</v>
      </c>
    </row>
    <row r="464" spans="1:76" ht="18" x14ac:dyDescent="0.2">
      <c r="A464">
        <v>1</v>
      </c>
      <c r="B464">
        <v>2023</v>
      </c>
      <c r="C464">
        <v>4</v>
      </c>
      <c r="D464" s="1">
        <v>7</v>
      </c>
      <c r="E464" s="30" t="s">
        <v>79</v>
      </c>
      <c r="F464" s="11">
        <v>8</v>
      </c>
      <c r="G464" s="11">
        <v>5</v>
      </c>
      <c r="H464" s="11">
        <v>4</v>
      </c>
      <c r="I464" s="11" t="s">
        <v>57</v>
      </c>
      <c r="J464" s="11" t="s">
        <v>53</v>
      </c>
      <c r="K464" s="24">
        <v>1</v>
      </c>
      <c r="L464" s="24">
        <v>7</v>
      </c>
      <c r="M464" s="24">
        <f t="shared" si="5"/>
        <v>6</v>
      </c>
      <c r="N464" s="2" t="s">
        <v>53</v>
      </c>
      <c r="O464" s="11" t="s">
        <v>53</v>
      </c>
      <c r="P464" s="26">
        <v>0.5</v>
      </c>
      <c r="Q464" s="11">
        <v>56</v>
      </c>
      <c r="S464" s="11" t="s">
        <v>53</v>
      </c>
      <c r="T464" s="11" t="s">
        <v>89</v>
      </c>
      <c r="U464" s="11">
        <f>16-9</f>
        <v>7</v>
      </c>
      <c r="V464" s="11"/>
      <c r="W464" s="11"/>
      <c r="X464" s="11"/>
      <c r="Y464" s="11"/>
      <c r="Z464" s="11"/>
      <c r="AA464" s="11"/>
      <c r="AB464" s="11"/>
      <c r="AC464" s="11">
        <v>1</v>
      </c>
      <c r="AD464" s="11"/>
      <c r="AE464" s="11">
        <v>1</v>
      </c>
      <c r="AF464" s="11">
        <v>1</v>
      </c>
      <c r="AG464" s="11"/>
      <c r="AH464" s="11"/>
      <c r="AI464" s="11">
        <v>1</v>
      </c>
      <c r="AJ464" s="11"/>
      <c r="AK464" s="11"/>
      <c r="AL464" s="11"/>
      <c r="AM464" s="11"/>
      <c r="AN464" s="11"/>
      <c r="AO464" s="11">
        <v>1</v>
      </c>
      <c r="AP464" s="11"/>
      <c r="AQ464" s="11"/>
      <c r="AR464" s="11">
        <v>1</v>
      </c>
      <c r="AS464" s="11"/>
      <c r="AT464" s="7"/>
      <c r="AU464" s="7"/>
      <c r="AV464" s="7"/>
      <c r="AW464" s="8"/>
      <c r="AX464" s="8"/>
      <c r="AY464" s="8"/>
      <c r="AZ464" s="8"/>
      <c r="BA464" s="8"/>
      <c r="BB464" s="8"/>
      <c r="BC464" s="8"/>
      <c r="BE464" s="45"/>
      <c r="BF464" s="34"/>
      <c r="BG464" s="45">
        <v>1</v>
      </c>
      <c r="BH464" s="34"/>
      <c r="BI464" s="45"/>
      <c r="BJ464" s="34">
        <v>1924</v>
      </c>
      <c r="BK464" s="45"/>
      <c r="BL464" s="34">
        <v>172</v>
      </c>
      <c r="BO464" s="45"/>
      <c r="BP464" s="34">
        <v>595</v>
      </c>
      <c r="BQ464" s="45">
        <v>1</v>
      </c>
      <c r="BR464" s="46">
        <v>1</v>
      </c>
      <c r="BS464" s="46"/>
      <c r="BT464" s="34"/>
      <c r="BU464" s="45"/>
      <c r="BV464" s="47">
        <v>2</v>
      </c>
      <c r="BW464" s="36">
        <v>2218</v>
      </c>
      <c r="BX464" s="2"/>
    </row>
    <row r="465" spans="1:76" ht="18" x14ac:dyDescent="0.2">
      <c r="A465">
        <v>1</v>
      </c>
      <c r="B465">
        <v>2023</v>
      </c>
      <c r="C465">
        <v>4</v>
      </c>
      <c r="D465" s="1">
        <v>8</v>
      </c>
      <c r="E465" s="30" t="s">
        <v>79</v>
      </c>
      <c r="F465" s="11">
        <v>5</v>
      </c>
      <c r="G465" s="11">
        <v>5</v>
      </c>
      <c r="H465" s="11">
        <v>5</v>
      </c>
      <c r="I465" s="11" t="s">
        <v>61</v>
      </c>
      <c r="J465" s="11" t="s">
        <v>53</v>
      </c>
      <c r="K465" s="24">
        <v>0</v>
      </c>
      <c r="L465" s="24">
        <v>7</v>
      </c>
      <c r="M465" s="24">
        <f t="shared" si="5"/>
        <v>7</v>
      </c>
      <c r="N465" s="2" t="s">
        <v>53</v>
      </c>
      <c r="O465" s="11" t="s">
        <v>53</v>
      </c>
      <c r="P465" s="26">
        <v>0.25</v>
      </c>
      <c r="Q465" s="11">
        <v>56</v>
      </c>
      <c r="S465" s="11" t="s">
        <v>53</v>
      </c>
      <c r="T465" s="11" t="s">
        <v>88</v>
      </c>
      <c r="U465" s="11" t="s">
        <v>88</v>
      </c>
      <c r="V465" s="11">
        <v>1</v>
      </c>
      <c r="W465" s="11"/>
      <c r="X465" s="11"/>
      <c r="Y465" s="11"/>
      <c r="Z465" s="11"/>
      <c r="AA465" s="11"/>
      <c r="AB465" s="11">
        <v>1</v>
      </c>
      <c r="AC465" s="11">
        <v>1</v>
      </c>
      <c r="AD465" s="11"/>
      <c r="AE465" s="11"/>
      <c r="AF465" s="11"/>
      <c r="AG465" s="11"/>
      <c r="AH465" s="11"/>
      <c r="AI465" s="11"/>
      <c r="AJ465" s="11"/>
      <c r="AK465" s="11">
        <v>1</v>
      </c>
      <c r="AL465" s="11"/>
      <c r="AM465" s="11"/>
      <c r="AN465" s="11"/>
      <c r="AO465" s="11">
        <v>1</v>
      </c>
      <c r="AP465" s="11"/>
      <c r="AQ465" s="11">
        <v>1</v>
      </c>
      <c r="AR465" s="11"/>
      <c r="AS465" s="11">
        <v>1</v>
      </c>
      <c r="AT465" s="7"/>
      <c r="AU465" s="7"/>
      <c r="AV465" s="7"/>
      <c r="AW465" s="8"/>
      <c r="AX465" s="8">
        <v>1</v>
      </c>
      <c r="AY465" s="8"/>
      <c r="AZ465" s="8"/>
      <c r="BA465" s="8"/>
      <c r="BB465" s="8"/>
      <c r="BC465" s="8">
        <v>1</v>
      </c>
      <c r="BE465" s="45"/>
      <c r="BF465" s="34"/>
      <c r="BG465" s="45"/>
      <c r="BH465" s="34"/>
      <c r="BI465" s="45"/>
      <c r="BJ465" s="34"/>
      <c r="BK465" s="45"/>
      <c r="BL465" s="34"/>
      <c r="BO465" s="45"/>
      <c r="BP465" s="34"/>
      <c r="BQ465" s="45"/>
      <c r="BR465" s="46"/>
      <c r="BS465" s="46"/>
      <c r="BT465" s="34"/>
      <c r="BU465" s="45"/>
      <c r="BV465" s="47">
        <v>1</v>
      </c>
      <c r="BW465" s="36"/>
      <c r="BX465" s="2" t="s">
        <v>99</v>
      </c>
    </row>
    <row r="466" spans="1:76" ht="18" x14ac:dyDescent="0.2">
      <c r="A466">
        <v>1</v>
      </c>
      <c r="B466">
        <v>2023</v>
      </c>
      <c r="C466">
        <v>4</v>
      </c>
      <c r="D466" s="1">
        <v>9</v>
      </c>
      <c r="E466" s="30" t="s">
        <v>79</v>
      </c>
      <c r="F466" s="12">
        <v>5</v>
      </c>
      <c r="G466" s="11">
        <v>6</v>
      </c>
      <c r="H466" s="11">
        <v>5</v>
      </c>
      <c r="I466" s="11" t="s">
        <v>60</v>
      </c>
      <c r="J466" s="11" t="s">
        <v>61</v>
      </c>
      <c r="K466" s="24">
        <v>0</v>
      </c>
      <c r="L466" s="24">
        <v>8</v>
      </c>
      <c r="M466" s="24">
        <f t="shared" si="5"/>
        <v>8</v>
      </c>
      <c r="N466" s="2" t="s">
        <v>53</v>
      </c>
      <c r="O466" s="11" t="s">
        <v>53</v>
      </c>
      <c r="P466" s="26">
        <v>0.15347222222222223</v>
      </c>
      <c r="Q466" s="11">
        <v>55</v>
      </c>
      <c r="S466" s="11" t="s">
        <v>53</v>
      </c>
      <c r="T466" s="11" t="s">
        <v>88</v>
      </c>
      <c r="U466" s="11" t="s">
        <v>88</v>
      </c>
      <c r="V466" s="11">
        <v>1</v>
      </c>
      <c r="W466" s="11">
        <v>1</v>
      </c>
      <c r="X466" s="11">
        <v>1</v>
      </c>
      <c r="Y466" s="11">
        <v>1</v>
      </c>
      <c r="Z466" s="11">
        <v>1</v>
      </c>
      <c r="AA466" s="11"/>
      <c r="AB466" s="11">
        <v>1</v>
      </c>
      <c r="AC466" s="11">
        <v>1</v>
      </c>
      <c r="AD466" s="11"/>
      <c r="AE466" s="11">
        <v>1</v>
      </c>
      <c r="AF466" s="11"/>
      <c r="AG466" s="11"/>
      <c r="AH466" s="11"/>
      <c r="AI466" s="11"/>
      <c r="AJ466" s="11"/>
      <c r="AK466" s="11">
        <v>1</v>
      </c>
      <c r="AL466" s="11"/>
      <c r="AM466" s="11">
        <v>1</v>
      </c>
      <c r="AN466" s="11"/>
      <c r="AO466" s="11">
        <v>1</v>
      </c>
      <c r="AP466" s="11"/>
      <c r="AQ466" s="11">
        <v>1</v>
      </c>
      <c r="AR466" s="11"/>
      <c r="AS466" s="11">
        <v>1</v>
      </c>
      <c r="AT466" s="7">
        <v>1</v>
      </c>
      <c r="AU466" s="7"/>
      <c r="AV466" s="7"/>
      <c r="AW466" s="8"/>
      <c r="AX466" s="8"/>
      <c r="AY466" s="8"/>
      <c r="AZ466" s="8"/>
      <c r="BA466" s="8">
        <v>1</v>
      </c>
      <c r="BB466" s="8"/>
      <c r="BC466" s="8">
        <v>1</v>
      </c>
      <c r="BE466" s="45"/>
      <c r="BF466" s="34"/>
      <c r="BG466" s="45"/>
      <c r="BH466" s="34"/>
      <c r="BI466" s="45"/>
      <c r="BJ466" s="34"/>
      <c r="BK466" s="45"/>
      <c r="BL466" s="34"/>
      <c r="BO466" s="45"/>
      <c r="BP466" s="34"/>
      <c r="BQ466" s="45"/>
      <c r="BR466" s="46"/>
      <c r="BS466" s="46"/>
      <c r="BT466" s="34"/>
      <c r="BU466" s="45"/>
      <c r="BV466" s="47">
        <v>2</v>
      </c>
      <c r="BW466" s="36"/>
      <c r="BX466" s="2" t="s">
        <v>100</v>
      </c>
    </row>
    <row r="467" spans="1:76" ht="18" x14ac:dyDescent="0.2">
      <c r="A467">
        <v>1</v>
      </c>
      <c r="B467">
        <v>2023</v>
      </c>
      <c r="C467">
        <v>4</v>
      </c>
      <c r="D467" s="1">
        <v>10</v>
      </c>
      <c r="E467" s="30" t="s">
        <v>79</v>
      </c>
      <c r="F467" s="11">
        <v>7</v>
      </c>
      <c r="G467" s="11">
        <v>4</v>
      </c>
      <c r="H467" s="11">
        <v>5</v>
      </c>
      <c r="I467" s="11" t="s">
        <v>61</v>
      </c>
      <c r="J467" s="11" t="s">
        <v>53</v>
      </c>
      <c r="K467" s="24">
        <v>22</v>
      </c>
      <c r="L467" s="24">
        <v>7</v>
      </c>
      <c r="M467" s="24">
        <f t="shared" si="5"/>
        <v>9</v>
      </c>
      <c r="N467" s="2" t="s">
        <v>53</v>
      </c>
      <c r="O467" s="11" t="s">
        <v>53</v>
      </c>
      <c r="P467" s="26">
        <v>0.58680555555555558</v>
      </c>
      <c r="Q467" s="11">
        <v>56</v>
      </c>
      <c r="S467" s="11" t="s">
        <v>53</v>
      </c>
      <c r="T467" s="11" t="s">
        <v>89</v>
      </c>
      <c r="U467" s="11">
        <f>16-9</f>
        <v>7</v>
      </c>
      <c r="V467" s="11"/>
      <c r="W467" s="11">
        <v>1</v>
      </c>
      <c r="X467" s="11">
        <v>1</v>
      </c>
      <c r="Y467" s="11"/>
      <c r="Z467" s="11">
        <v>1</v>
      </c>
      <c r="AA467" s="11"/>
      <c r="AB467" s="11">
        <v>1</v>
      </c>
      <c r="AC467" s="11">
        <v>1</v>
      </c>
      <c r="AD467" s="11"/>
      <c r="AE467" s="11">
        <v>1</v>
      </c>
      <c r="AF467" s="11"/>
      <c r="AG467" s="11"/>
      <c r="AH467" s="11"/>
      <c r="AI467" s="11">
        <v>1</v>
      </c>
      <c r="AJ467" s="11"/>
      <c r="AK467" s="11"/>
      <c r="AL467" s="11"/>
      <c r="AM467" s="11"/>
      <c r="AN467" s="11"/>
      <c r="AO467" s="11">
        <v>1</v>
      </c>
      <c r="AP467" s="11"/>
      <c r="AQ467" s="11">
        <v>1</v>
      </c>
      <c r="AR467" s="11"/>
      <c r="AS467" s="11"/>
      <c r="AT467" s="7"/>
      <c r="AU467" s="7"/>
      <c r="AV467" s="7"/>
      <c r="AW467" s="8"/>
      <c r="AX467" s="8"/>
      <c r="AY467" s="8"/>
      <c r="AZ467" s="8"/>
      <c r="BA467" s="8"/>
      <c r="BB467" s="8"/>
      <c r="BC467" s="8">
        <v>1</v>
      </c>
      <c r="BE467" s="45"/>
      <c r="BF467" s="34">
        <v>1057</v>
      </c>
      <c r="BG467" s="45"/>
      <c r="BH467" s="34">
        <v>37105</v>
      </c>
      <c r="BI467" s="45"/>
      <c r="BJ467" s="34">
        <v>1926</v>
      </c>
      <c r="BK467" s="45"/>
      <c r="BL467" s="34">
        <v>172</v>
      </c>
      <c r="BO467" s="45">
        <v>1</v>
      </c>
      <c r="BP467" s="34">
        <v>597</v>
      </c>
      <c r="BQ467" s="45"/>
      <c r="BR467" s="46"/>
      <c r="BS467" s="46"/>
      <c r="BT467" s="34"/>
      <c r="BU467" s="45"/>
      <c r="BV467" s="47">
        <v>2</v>
      </c>
      <c r="BW467" s="36">
        <v>2219</v>
      </c>
      <c r="BX467" s="2"/>
    </row>
    <row r="468" spans="1:76" x14ac:dyDescent="0.2">
      <c r="A468">
        <v>1</v>
      </c>
      <c r="B468">
        <v>2023</v>
      </c>
      <c r="C468">
        <v>4</v>
      </c>
      <c r="D468" s="1">
        <v>11</v>
      </c>
      <c r="E468" s="37" t="s">
        <v>80</v>
      </c>
      <c r="F468" s="11">
        <v>4</v>
      </c>
      <c r="G468" s="11">
        <v>3</v>
      </c>
      <c r="H468" s="11">
        <v>4</v>
      </c>
      <c r="I468" s="11" t="s">
        <v>57</v>
      </c>
      <c r="J468" s="11" t="s">
        <v>56</v>
      </c>
      <c r="K468" s="24">
        <v>0</v>
      </c>
      <c r="L468" s="24">
        <v>7</v>
      </c>
      <c r="M468" s="24">
        <f t="shared" si="5"/>
        <v>7</v>
      </c>
      <c r="N468" s="2" t="s">
        <v>53</v>
      </c>
      <c r="O468" s="11" t="s">
        <v>55</v>
      </c>
      <c r="P468" s="26">
        <v>0.50972222222222219</v>
      </c>
      <c r="Q468" s="11">
        <v>57</v>
      </c>
      <c r="S468" s="11" t="s">
        <v>53</v>
      </c>
      <c r="T468" s="11" t="s">
        <v>89</v>
      </c>
      <c r="U468" s="11">
        <f>16-9</f>
        <v>7</v>
      </c>
      <c r="V468" s="11"/>
      <c r="W468" s="11"/>
      <c r="X468" s="11"/>
      <c r="Y468" s="11"/>
      <c r="Z468" s="11"/>
      <c r="AA468" s="11"/>
      <c r="AB468" s="11">
        <v>1</v>
      </c>
      <c r="AC468" s="11">
        <v>1</v>
      </c>
      <c r="AD468" s="11"/>
      <c r="AE468" s="11"/>
      <c r="AF468" s="11"/>
      <c r="AG468" s="11"/>
      <c r="AI468" s="11">
        <v>1</v>
      </c>
      <c r="AJ468" s="11"/>
      <c r="AK468" s="11"/>
      <c r="AL468" s="11"/>
      <c r="AM468" s="11"/>
      <c r="AN468" s="11"/>
      <c r="AO468" s="11">
        <v>1</v>
      </c>
      <c r="AP468" s="11"/>
      <c r="AQ468" s="11"/>
      <c r="AR468" s="11"/>
      <c r="AS468" s="11"/>
      <c r="AT468" s="7"/>
      <c r="AU468" s="7"/>
      <c r="AV468" s="7"/>
      <c r="AW468" s="8"/>
      <c r="AX468" s="8"/>
      <c r="AY468" s="8">
        <v>1</v>
      </c>
      <c r="AZ468" s="8"/>
      <c r="BA468" s="8"/>
      <c r="BB468" s="8"/>
      <c r="BC468" s="8"/>
      <c r="BE468" s="45"/>
      <c r="BF468" s="34"/>
      <c r="BG468" s="45"/>
      <c r="BH468" s="34"/>
      <c r="BI468" s="45"/>
      <c r="BJ468" s="34"/>
      <c r="BK468" s="45"/>
      <c r="BL468" s="34"/>
      <c r="BO468" s="45"/>
      <c r="BP468" s="34">
        <v>596</v>
      </c>
      <c r="BQ468" s="45"/>
      <c r="BR468" s="46"/>
      <c r="BS468" s="46"/>
      <c r="BT468" s="34"/>
      <c r="BU468" s="45"/>
      <c r="BV468" s="47">
        <v>1</v>
      </c>
      <c r="BW468" s="36"/>
      <c r="BX468" s="2" t="s">
        <v>101</v>
      </c>
    </row>
    <row r="469" spans="1:76" x14ac:dyDescent="0.2">
      <c r="A469">
        <v>1</v>
      </c>
      <c r="B469">
        <v>2023</v>
      </c>
      <c r="C469">
        <v>4</v>
      </c>
      <c r="D469" s="1">
        <v>12</v>
      </c>
      <c r="E469" s="29" t="s">
        <v>82</v>
      </c>
      <c r="F469" s="11">
        <v>8</v>
      </c>
      <c r="G469" s="11">
        <v>3</v>
      </c>
      <c r="H469" s="11">
        <v>5</v>
      </c>
      <c r="I469" s="11" t="s">
        <v>59</v>
      </c>
      <c r="J469" s="11" t="s">
        <v>53</v>
      </c>
      <c r="K469" s="24">
        <v>22</v>
      </c>
      <c r="L469" s="24">
        <v>7</v>
      </c>
      <c r="M469" s="24">
        <f t="shared" si="5"/>
        <v>9</v>
      </c>
      <c r="N469" s="2" t="s">
        <v>53</v>
      </c>
      <c r="O469" s="11" t="s">
        <v>55</v>
      </c>
      <c r="P469" s="26">
        <v>0.49305555555555558</v>
      </c>
      <c r="Q469" s="11">
        <v>56</v>
      </c>
      <c r="S469" s="11" t="s">
        <v>53</v>
      </c>
      <c r="T469" s="11" t="s">
        <v>61</v>
      </c>
      <c r="U469" s="11">
        <f>16-9</f>
        <v>7</v>
      </c>
      <c r="V469" s="11">
        <v>1</v>
      </c>
      <c r="W469" s="11">
        <v>1</v>
      </c>
      <c r="X469" s="11"/>
      <c r="Y469" s="11"/>
      <c r="Z469" s="11">
        <v>1</v>
      </c>
      <c r="AA469" s="11"/>
      <c r="AB469" s="11">
        <v>1</v>
      </c>
      <c r="AC469" s="11">
        <v>1</v>
      </c>
      <c r="AD469" s="11"/>
      <c r="AE469" s="11"/>
      <c r="AF469" s="11"/>
      <c r="AG469" s="11"/>
      <c r="AH469" s="11"/>
      <c r="AI469" s="11">
        <v>1</v>
      </c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7"/>
      <c r="AU469" s="7"/>
      <c r="AV469" s="7"/>
      <c r="AW469" s="8"/>
      <c r="AX469" s="8"/>
      <c r="AY469" s="8"/>
      <c r="AZ469" s="8"/>
      <c r="BA469" s="8"/>
      <c r="BB469" s="8"/>
      <c r="BC469" s="8"/>
      <c r="BE469" s="45"/>
      <c r="BF469" s="34"/>
      <c r="BG469" s="45"/>
      <c r="BH469" s="34">
        <v>37097</v>
      </c>
      <c r="BI469" s="45"/>
      <c r="BJ469" s="34">
        <v>1927</v>
      </c>
      <c r="BK469" s="45"/>
      <c r="BL469" s="34">
        <v>172</v>
      </c>
      <c r="BO469" s="45"/>
      <c r="BP469" s="34">
        <v>596</v>
      </c>
      <c r="BQ469" s="45"/>
      <c r="BR469" s="46"/>
      <c r="BS469" s="46"/>
      <c r="BT469" s="34"/>
      <c r="BU469" s="45"/>
      <c r="BV469" s="47">
        <v>2</v>
      </c>
      <c r="BW469" s="36">
        <v>2221</v>
      </c>
      <c r="BX469" s="2"/>
    </row>
    <row r="470" spans="1:76" x14ac:dyDescent="0.2">
      <c r="A470">
        <v>1</v>
      </c>
      <c r="B470">
        <v>2023</v>
      </c>
      <c r="C470">
        <v>4</v>
      </c>
      <c r="D470" s="1">
        <v>13</v>
      </c>
      <c r="E470" s="29" t="s">
        <v>78</v>
      </c>
      <c r="F470" s="11">
        <v>7</v>
      </c>
      <c r="G470" s="11">
        <v>4</v>
      </c>
      <c r="H470" s="11">
        <v>5</v>
      </c>
      <c r="I470" s="11" t="s">
        <v>59</v>
      </c>
      <c r="J470" s="11" t="s">
        <v>53</v>
      </c>
      <c r="K470" s="24">
        <v>0</v>
      </c>
      <c r="L470" s="24">
        <v>7</v>
      </c>
      <c r="M470" s="24">
        <f t="shared" si="5"/>
        <v>7</v>
      </c>
      <c r="N470" s="2" t="s">
        <v>53</v>
      </c>
      <c r="O470" s="11" t="s">
        <v>55</v>
      </c>
      <c r="P470" s="26">
        <v>0.55694444444444446</v>
      </c>
      <c r="Q470" s="11">
        <v>56</v>
      </c>
      <c r="S470" s="11" t="s">
        <v>53</v>
      </c>
      <c r="T470" s="11" t="s">
        <v>89</v>
      </c>
      <c r="U470" s="11">
        <f>16-9</f>
        <v>7</v>
      </c>
      <c r="V470" s="11"/>
      <c r="W470" s="11"/>
      <c r="X470" s="11"/>
      <c r="Y470" s="11"/>
      <c r="Z470" s="11"/>
      <c r="AA470" s="11"/>
      <c r="AB470" s="11"/>
      <c r="AC470" s="11">
        <v>1</v>
      </c>
      <c r="AD470" s="11"/>
      <c r="AE470" s="11"/>
      <c r="AF470" s="11"/>
      <c r="AG470" s="11"/>
      <c r="AH470" s="11"/>
      <c r="AI470" s="11"/>
      <c r="AJ470" s="11"/>
      <c r="AK470" s="11"/>
      <c r="AL470" s="11">
        <v>1</v>
      </c>
      <c r="AM470" s="11"/>
      <c r="AN470" s="11"/>
      <c r="AO470" s="11"/>
      <c r="AP470" s="11"/>
      <c r="AQ470" s="11"/>
      <c r="AR470" s="11"/>
      <c r="AS470" s="11"/>
      <c r="AT470" s="7"/>
      <c r="AU470" s="7"/>
      <c r="AV470" s="7"/>
      <c r="AW470" s="8"/>
      <c r="AX470" s="8"/>
      <c r="AY470" s="8"/>
      <c r="AZ470" s="8"/>
      <c r="BA470" s="8"/>
      <c r="BB470" s="8"/>
      <c r="BC470" s="8"/>
      <c r="BE470" s="45"/>
      <c r="BF470" s="34"/>
      <c r="BG470" s="45"/>
      <c r="BH470" s="34"/>
      <c r="BI470" s="45"/>
      <c r="BJ470" s="34"/>
      <c r="BK470" s="45">
        <v>1</v>
      </c>
      <c r="BL470" s="34"/>
      <c r="BO470" s="45"/>
      <c r="BP470" s="34"/>
      <c r="BQ470" s="45"/>
      <c r="BR470" s="46">
        <v>1</v>
      </c>
      <c r="BS470" s="46"/>
      <c r="BT470" s="34"/>
      <c r="BU470" s="45"/>
      <c r="BV470" s="47">
        <v>2</v>
      </c>
      <c r="BW470" s="36"/>
      <c r="BX470" s="2"/>
    </row>
    <row r="471" spans="1:76" x14ac:dyDescent="0.2">
      <c r="A471">
        <v>1</v>
      </c>
      <c r="B471">
        <v>2023</v>
      </c>
      <c r="C471">
        <v>4</v>
      </c>
      <c r="D471" s="1">
        <v>14</v>
      </c>
      <c r="E471" s="29" t="s">
        <v>78</v>
      </c>
      <c r="F471" s="11">
        <v>7</v>
      </c>
      <c r="G471" s="11">
        <v>5</v>
      </c>
      <c r="H471" s="11">
        <v>6</v>
      </c>
      <c r="I471" s="11" t="s">
        <v>61</v>
      </c>
      <c r="J471" s="11" t="s">
        <v>53</v>
      </c>
      <c r="K471" s="24">
        <v>0</v>
      </c>
      <c r="L471" s="24">
        <v>7</v>
      </c>
      <c r="M471" s="24">
        <f>IF(AND(K471&lt;24,K471&gt;18),24-K471+L471,L471-K471)</f>
        <v>7</v>
      </c>
      <c r="N471" s="2" t="s">
        <v>53</v>
      </c>
      <c r="O471" s="11" t="s">
        <v>55</v>
      </c>
      <c r="P471" s="26">
        <v>0.53819444444444442</v>
      </c>
      <c r="Q471" s="11">
        <v>56</v>
      </c>
      <c r="S471" s="11" t="s">
        <v>53</v>
      </c>
      <c r="T471" s="11" t="s">
        <v>95</v>
      </c>
      <c r="U471" s="11">
        <f>17-10</f>
        <v>7</v>
      </c>
      <c r="V471" s="11">
        <v>1</v>
      </c>
      <c r="W471" s="11">
        <v>1</v>
      </c>
      <c r="X471" s="11">
        <v>1</v>
      </c>
      <c r="Y471" s="11">
        <v>1</v>
      </c>
      <c r="Z471" s="11">
        <v>1</v>
      </c>
      <c r="AA471" s="11"/>
      <c r="AB471" s="11">
        <v>1</v>
      </c>
      <c r="AC471" s="28">
        <v>1</v>
      </c>
      <c r="AD471" s="11"/>
      <c r="AE471" s="11"/>
      <c r="AF471" s="11">
        <v>1</v>
      </c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>
        <v>1</v>
      </c>
      <c r="AT471" s="7"/>
      <c r="AU471" s="7"/>
      <c r="AV471" s="7">
        <v>1</v>
      </c>
      <c r="AW471" s="8"/>
      <c r="AX471" s="8">
        <v>1</v>
      </c>
      <c r="AY471" s="8"/>
      <c r="AZ471" s="8"/>
      <c r="BA471" s="8"/>
      <c r="BB471" s="8"/>
      <c r="BC471" s="8"/>
      <c r="BE471" s="45"/>
      <c r="BF471" s="34"/>
      <c r="BG471" s="45"/>
      <c r="BH471" s="34"/>
      <c r="BI471" s="45"/>
      <c r="BJ471" s="34"/>
      <c r="BK471" s="45"/>
      <c r="BL471" s="34"/>
      <c r="BO471" s="45"/>
      <c r="BP471" s="34"/>
      <c r="BQ471" s="45"/>
      <c r="BR471" s="46">
        <v>1</v>
      </c>
      <c r="BS471" s="46"/>
      <c r="BT471" s="34"/>
      <c r="BU471" s="45"/>
      <c r="BV471" s="47">
        <v>1</v>
      </c>
      <c r="BW471" s="36"/>
      <c r="BX471" s="50" t="s">
        <v>102</v>
      </c>
    </row>
    <row r="472" spans="1:76" x14ac:dyDescent="0.2">
      <c r="A472">
        <v>1</v>
      </c>
      <c r="B472">
        <v>2023</v>
      </c>
      <c r="C472">
        <v>4</v>
      </c>
      <c r="D472" s="1">
        <v>15</v>
      </c>
      <c r="E472" s="29" t="s">
        <v>82</v>
      </c>
      <c r="F472" s="11">
        <v>7</v>
      </c>
      <c r="G472" s="11">
        <v>5</v>
      </c>
      <c r="H472" s="11">
        <v>5</v>
      </c>
      <c r="I472" s="11" t="s">
        <v>61</v>
      </c>
      <c r="J472" s="11" t="s">
        <v>58</v>
      </c>
      <c r="K472" s="24">
        <v>6</v>
      </c>
      <c r="L472" s="24">
        <v>12</v>
      </c>
      <c r="M472" s="24">
        <f>IF(AND(K472&lt;24,K472&gt;18),24-K472+L472,L472-K472)</f>
        <v>6</v>
      </c>
      <c r="N472" s="2" t="s">
        <v>53</v>
      </c>
      <c r="O472" s="11" t="s">
        <v>53</v>
      </c>
      <c r="P472" s="26">
        <v>0.40416666666666662</v>
      </c>
      <c r="Q472" s="28">
        <v>56</v>
      </c>
      <c r="S472" s="11" t="s">
        <v>53</v>
      </c>
      <c r="T472" s="11" t="s">
        <v>88</v>
      </c>
      <c r="U472" s="11" t="s">
        <v>88</v>
      </c>
      <c r="V472" s="11"/>
      <c r="W472" s="11"/>
      <c r="X472" s="11"/>
      <c r="Y472" s="11"/>
      <c r="Z472" s="11"/>
      <c r="AA472" s="11">
        <v>1</v>
      </c>
      <c r="AB472" s="11">
        <v>1</v>
      </c>
      <c r="AC472" s="11">
        <v>1</v>
      </c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7">
        <v>1</v>
      </c>
      <c r="AU472" s="7"/>
      <c r="AV472" s="7"/>
      <c r="AW472" s="8"/>
      <c r="AX472" s="8">
        <v>1</v>
      </c>
      <c r="AY472" s="8">
        <v>1</v>
      </c>
      <c r="AZ472" s="8"/>
      <c r="BA472" s="8"/>
      <c r="BB472" s="8"/>
      <c r="BC472" s="8"/>
      <c r="BE472" s="45"/>
      <c r="BF472" s="34"/>
      <c r="BG472" s="45"/>
      <c r="BH472" s="34"/>
      <c r="BI472" s="45"/>
      <c r="BJ472" s="34"/>
      <c r="BK472" s="45"/>
      <c r="BL472" s="34"/>
      <c r="BO472" s="45"/>
      <c r="BP472" s="34"/>
      <c r="BQ472" s="45"/>
      <c r="BR472" s="46"/>
      <c r="BS472" s="46"/>
      <c r="BT472" s="34"/>
      <c r="BU472" s="45"/>
      <c r="BV472" s="47">
        <v>1</v>
      </c>
      <c r="BW472" s="36"/>
      <c r="BX472" s="2" t="s">
        <v>103</v>
      </c>
    </row>
    <row r="473" spans="1:76" x14ac:dyDescent="0.2">
      <c r="A473">
        <v>1</v>
      </c>
      <c r="B473">
        <v>2023</v>
      </c>
      <c r="C473">
        <v>4</v>
      </c>
      <c r="D473" s="1">
        <v>16</v>
      </c>
      <c r="E473" s="29" t="s">
        <v>82</v>
      </c>
      <c r="F473" s="11">
        <v>7</v>
      </c>
      <c r="G473" s="11">
        <v>6</v>
      </c>
      <c r="H473" s="11">
        <v>5</v>
      </c>
      <c r="I473" s="11" t="s">
        <v>59</v>
      </c>
      <c r="J473" s="11" t="s">
        <v>53</v>
      </c>
      <c r="K473" s="24">
        <v>4</v>
      </c>
      <c r="L473" s="24">
        <v>10</v>
      </c>
      <c r="M473" s="24">
        <f t="shared" si="5"/>
        <v>6</v>
      </c>
      <c r="N473" s="2" t="s">
        <v>53</v>
      </c>
      <c r="O473" s="11" t="s">
        <v>53</v>
      </c>
      <c r="P473" s="26">
        <v>0.34166666666666662</v>
      </c>
      <c r="Q473" s="11">
        <v>57</v>
      </c>
      <c r="S473" s="11" t="s">
        <v>53</v>
      </c>
      <c r="T473" s="11" t="s">
        <v>88</v>
      </c>
      <c r="U473" s="11" t="s">
        <v>88</v>
      </c>
      <c r="V473" s="11">
        <v>1</v>
      </c>
      <c r="W473" s="11">
        <v>1</v>
      </c>
      <c r="X473" s="11">
        <v>1</v>
      </c>
      <c r="Y473" s="11">
        <v>1</v>
      </c>
      <c r="Z473" s="11"/>
      <c r="AA473" s="11"/>
      <c r="AB473" s="11">
        <v>1</v>
      </c>
      <c r="AC473" s="11">
        <v>1</v>
      </c>
      <c r="AD473" s="11"/>
      <c r="AE473" s="11">
        <v>1</v>
      </c>
      <c r="AF473" s="11"/>
      <c r="AG473" s="11"/>
      <c r="AH473" s="11"/>
      <c r="AI473" s="11"/>
      <c r="AJ473" s="11"/>
      <c r="AK473" s="11">
        <v>1</v>
      </c>
      <c r="AL473" s="11">
        <v>1</v>
      </c>
      <c r="AM473" s="11">
        <v>1</v>
      </c>
      <c r="AN473" s="11"/>
      <c r="AO473" s="11"/>
      <c r="AP473" s="11"/>
      <c r="AQ473" s="11"/>
      <c r="AR473" s="11">
        <v>1</v>
      </c>
      <c r="AS473" s="11">
        <v>1</v>
      </c>
      <c r="AT473" s="7"/>
      <c r="AU473" s="7"/>
      <c r="AV473" s="7"/>
      <c r="AW473" s="8"/>
      <c r="AX473" s="8"/>
      <c r="AY473" s="8"/>
      <c r="AZ473" s="8"/>
      <c r="BA473" s="8">
        <v>1</v>
      </c>
      <c r="BB473" s="8"/>
      <c r="BC473" s="8">
        <v>1</v>
      </c>
      <c r="BE473" s="45"/>
      <c r="BF473" s="34"/>
      <c r="BG473" s="45"/>
      <c r="BH473" s="34"/>
      <c r="BI473" s="45"/>
      <c r="BJ473" s="34"/>
      <c r="BK473" s="45">
        <v>2</v>
      </c>
      <c r="BL473" s="34"/>
      <c r="BO473" s="45"/>
      <c r="BP473" s="34">
        <v>599</v>
      </c>
      <c r="BQ473" s="45"/>
      <c r="BR473" s="46"/>
      <c r="BS473" s="46"/>
      <c r="BT473" s="34"/>
      <c r="BU473" s="45"/>
      <c r="BV473" s="47">
        <v>2</v>
      </c>
      <c r="BW473" s="36"/>
      <c r="BX473" s="2"/>
    </row>
    <row r="474" spans="1:76" x14ac:dyDescent="0.2">
      <c r="A474">
        <v>1</v>
      </c>
      <c r="B474">
        <v>2023</v>
      </c>
      <c r="C474">
        <v>4</v>
      </c>
      <c r="D474" s="1">
        <v>17</v>
      </c>
      <c r="E474" s="29" t="s">
        <v>82</v>
      </c>
      <c r="F474" s="11">
        <v>7</v>
      </c>
      <c r="G474" s="11">
        <v>4</v>
      </c>
      <c r="H474" s="11">
        <v>5</v>
      </c>
      <c r="I474" s="11" t="s">
        <v>57</v>
      </c>
      <c r="J474" s="11" t="s">
        <v>61</v>
      </c>
      <c r="K474" s="24">
        <v>21</v>
      </c>
      <c r="L474" s="24">
        <v>6</v>
      </c>
      <c r="M474" s="24">
        <f t="shared" si="5"/>
        <v>9</v>
      </c>
      <c r="N474" s="2" t="s">
        <v>53</v>
      </c>
      <c r="O474" s="11" t="s">
        <v>53</v>
      </c>
      <c r="P474" s="26">
        <v>0.49652777777777773</v>
      </c>
      <c r="Q474" s="11">
        <v>57</v>
      </c>
      <c r="S474" s="11" t="s">
        <v>53</v>
      </c>
      <c r="T474" s="11" t="s">
        <v>89</v>
      </c>
      <c r="U474" s="48">
        <f>19-8-1</f>
        <v>10</v>
      </c>
      <c r="V474" s="11"/>
      <c r="W474" s="11"/>
      <c r="X474" s="11"/>
      <c r="Y474" s="11"/>
      <c r="Z474" s="11"/>
      <c r="AA474" s="11"/>
      <c r="AB474" s="11"/>
      <c r="AC474" s="11">
        <v>1</v>
      </c>
      <c r="AD474" s="11"/>
      <c r="AE474" s="11">
        <v>1</v>
      </c>
      <c r="AF474" s="11"/>
      <c r="AG474" s="11"/>
      <c r="AH474" s="11"/>
      <c r="AI474" s="11"/>
      <c r="AJ474" s="11">
        <v>1</v>
      </c>
      <c r="AK474" s="11"/>
      <c r="AL474" s="11"/>
      <c r="AM474" s="11"/>
      <c r="AN474" s="11"/>
      <c r="AO474" s="11"/>
      <c r="AP474" s="11">
        <v>1</v>
      </c>
      <c r="AQ474" s="11"/>
      <c r="AR474" s="11"/>
      <c r="AS474" s="11"/>
      <c r="AT474" s="7"/>
      <c r="AU474" s="7"/>
      <c r="AV474" s="7"/>
      <c r="AW474" s="8"/>
      <c r="AX474" s="8"/>
      <c r="AY474" s="8"/>
      <c r="AZ474" s="8"/>
      <c r="BA474" s="8">
        <v>1</v>
      </c>
      <c r="BB474" s="8"/>
      <c r="BC474" s="8"/>
      <c r="BE474" s="45"/>
      <c r="BF474" s="34"/>
      <c r="BG474" s="45"/>
      <c r="BH474" s="34"/>
      <c r="BI474" s="45"/>
      <c r="BJ474" s="34"/>
      <c r="BK474" s="45"/>
      <c r="BL474" s="34"/>
      <c r="BO474" s="45"/>
      <c r="BP474" s="34">
        <v>598</v>
      </c>
      <c r="BQ474" s="45"/>
      <c r="BR474" s="46"/>
      <c r="BS474" s="46"/>
      <c r="BT474" s="34"/>
      <c r="BU474" s="45"/>
      <c r="BV474" s="47"/>
      <c r="BW474" s="36"/>
      <c r="BX474" s="2"/>
    </row>
    <row r="475" spans="1:76" x14ac:dyDescent="0.2">
      <c r="A475">
        <v>1</v>
      </c>
      <c r="B475">
        <v>2023</v>
      </c>
      <c r="C475">
        <v>4</v>
      </c>
      <c r="D475" s="1">
        <v>18</v>
      </c>
      <c r="E475" s="37" t="s">
        <v>80</v>
      </c>
      <c r="F475" s="11">
        <v>4</v>
      </c>
      <c r="G475" s="11">
        <v>4</v>
      </c>
      <c r="H475" s="11">
        <v>4</v>
      </c>
      <c r="I475" s="11" t="s">
        <v>61</v>
      </c>
      <c r="J475" s="11" t="s">
        <v>53</v>
      </c>
      <c r="K475" s="24">
        <v>21</v>
      </c>
      <c r="L475" s="24">
        <v>7</v>
      </c>
      <c r="M475" s="24">
        <f t="shared" si="5"/>
        <v>10</v>
      </c>
      <c r="N475" s="2" t="s">
        <v>53</v>
      </c>
      <c r="O475" s="11" t="s">
        <v>53</v>
      </c>
      <c r="P475" s="26">
        <v>0.46458333333333335</v>
      </c>
      <c r="Q475" s="11">
        <v>56</v>
      </c>
      <c r="S475" s="11" t="s">
        <v>53</v>
      </c>
      <c r="T475" s="11" t="s">
        <v>89</v>
      </c>
      <c r="U475" s="11">
        <f>16-9</f>
        <v>7</v>
      </c>
      <c r="V475" s="11">
        <v>1</v>
      </c>
      <c r="W475" s="11">
        <v>1</v>
      </c>
      <c r="X475" s="11"/>
      <c r="Y475" s="11"/>
      <c r="Z475" s="11">
        <v>1</v>
      </c>
      <c r="AA475" s="11"/>
      <c r="AB475" s="11">
        <v>1</v>
      </c>
      <c r="AC475" s="11">
        <v>1</v>
      </c>
      <c r="AD475" s="11"/>
      <c r="AE475" s="11">
        <v>1</v>
      </c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7"/>
      <c r="AU475" s="7"/>
      <c r="AV475" s="7">
        <v>1</v>
      </c>
      <c r="AW475" s="8"/>
      <c r="AX475" s="8">
        <v>1</v>
      </c>
      <c r="AY475" s="8"/>
      <c r="AZ475" s="8">
        <v>1</v>
      </c>
      <c r="BA475" s="8"/>
      <c r="BB475" s="8"/>
      <c r="BC475" s="8">
        <v>1</v>
      </c>
      <c r="BE475" s="45"/>
      <c r="BF475" s="34"/>
      <c r="BG475" s="45"/>
      <c r="BH475" s="34"/>
      <c r="BI475" s="45"/>
      <c r="BJ475" s="34"/>
      <c r="BK475" s="45"/>
      <c r="BL475" s="34"/>
      <c r="BO475" s="45"/>
      <c r="BP475" s="34">
        <v>596</v>
      </c>
      <c r="BQ475" s="45"/>
      <c r="BR475" s="46"/>
      <c r="BS475" s="46"/>
      <c r="BT475" s="34"/>
      <c r="BU475" s="45"/>
      <c r="BV475" s="47">
        <v>2</v>
      </c>
      <c r="BW475" s="36"/>
      <c r="BX475" s="2"/>
    </row>
    <row r="476" spans="1:76" ht="18" x14ac:dyDescent="0.2">
      <c r="A476">
        <v>1</v>
      </c>
      <c r="B476">
        <v>2023</v>
      </c>
      <c r="C476">
        <v>4</v>
      </c>
      <c r="D476" s="1">
        <v>19</v>
      </c>
      <c r="E476" s="30" t="s">
        <v>79</v>
      </c>
      <c r="F476" s="11">
        <v>5</v>
      </c>
      <c r="G476" s="11">
        <v>4</v>
      </c>
      <c r="H476" s="11">
        <v>4</v>
      </c>
      <c r="I476" s="11" t="s">
        <v>61</v>
      </c>
      <c r="J476" s="11" t="s">
        <v>56</v>
      </c>
      <c r="K476" s="24">
        <v>2</v>
      </c>
      <c r="L476" s="24">
        <v>7</v>
      </c>
      <c r="M476" s="24">
        <f t="shared" si="5"/>
        <v>5</v>
      </c>
      <c r="N476" s="2" t="s">
        <v>53</v>
      </c>
      <c r="O476" s="11" t="s">
        <v>53</v>
      </c>
      <c r="P476" s="26">
        <v>0.54305555555555551</v>
      </c>
      <c r="Q476" s="11">
        <v>55</v>
      </c>
      <c r="S476" s="11" t="s">
        <v>53</v>
      </c>
      <c r="T476" s="11" t="s">
        <v>61</v>
      </c>
      <c r="U476" s="11">
        <f>16-9</f>
        <v>7</v>
      </c>
      <c r="V476" s="11"/>
      <c r="W476" s="11"/>
      <c r="X476" s="11">
        <v>1</v>
      </c>
      <c r="Y476" s="11">
        <v>1</v>
      </c>
      <c r="Z476" s="11">
        <v>1</v>
      </c>
      <c r="AA476" s="11"/>
      <c r="AB476" s="11">
        <v>1</v>
      </c>
      <c r="AC476" s="11">
        <v>1</v>
      </c>
      <c r="AD476" s="11"/>
      <c r="AE476" s="11">
        <v>1</v>
      </c>
      <c r="AF476" s="11"/>
      <c r="AG476" s="11"/>
      <c r="AH476" s="11"/>
      <c r="AI476" s="11"/>
      <c r="AJ476" s="11"/>
      <c r="AK476" s="11"/>
      <c r="AL476" s="11">
        <v>1</v>
      </c>
      <c r="AM476" s="11">
        <v>1</v>
      </c>
      <c r="AN476" s="11"/>
      <c r="AO476" s="11">
        <v>1</v>
      </c>
      <c r="AP476" s="11"/>
      <c r="AQ476" s="11"/>
      <c r="AR476" s="11">
        <v>1</v>
      </c>
      <c r="AS476" s="11">
        <v>1</v>
      </c>
      <c r="AT476" s="7"/>
      <c r="AU476" s="7"/>
      <c r="AV476" s="7">
        <v>1</v>
      </c>
      <c r="AW476" s="8"/>
      <c r="AX476" s="8"/>
      <c r="AY476" s="8"/>
      <c r="AZ476" s="8"/>
      <c r="BA476" s="8"/>
      <c r="BB476" s="8"/>
      <c r="BC476" s="8">
        <v>1</v>
      </c>
      <c r="BE476" s="45"/>
      <c r="BF476" s="34"/>
      <c r="BG476" s="45"/>
      <c r="BH476" s="34"/>
      <c r="BI476" s="45"/>
      <c r="BJ476" s="34"/>
      <c r="BK476" s="45"/>
      <c r="BL476" s="34"/>
      <c r="BO476" s="45"/>
      <c r="BP476" s="34"/>
      <c r="BQ476" s="45"/>
      <c r="BR476" s="46"/>
      <c r="BS476" s="46"/>
      <c r="BT476" s="34"/>
      <c r="BU476" s="45"/>
      <c r="BV476" s="47"/>
      <c r="BW476" s="36"/>
      <c r="BX476" s="2" t="s">
        <v>104</v>
      </c>
    </row>
    <row r="477" spans="1:76" x14ac:dyDescent="0.2">
      <c r="A477">
        <v>1</v>
      </c>
      <c r="B477">
        <v>2023</v>
      </c>
      <c r="C477">
        <v>4</v>
      </c>
      <c r="D477" s="1">
        <v>20</v>
      </c>
      <c r="E477" s="29" t="s">
        <v>82</v>
      </c>
      <c r="F477" s="11">
        <v>2</v>
      </c>
      <c r="G477" s="11">
        <v>4</v>
      </c>
      <c r="H477" s="11">
        <v>4</v>
      </c>
      <c r="I477" s="11" t="s">
        <v>87</v>
      </c>
      <c r="J477" s="28" t="s">
        <v>53</v>
      </c>
      <c r="K477" s="24">
        <v>1</v>
      </c>
      <c r="L477" s="24">
        <v>7</v>
      </c>
      <c r="M477" s="24">
        <f t="shared" si="5"/>
        <v>6</v>
      </c>
      <c r="N477" s="2" t="s">
        <v>53</v>
      </c>
      <c r="O477" s="11" t="s">
        <v>53</v>
      </c>
      <c r="P477" s="26">
        <v>0.53194444444444444</v>
      </c>
      <c r="Q477" s="11">
        <v>55</v>
      </c>
      <c r="S477" s="11" t="s">
        <v>53</v>
      </c>
      <c r="T477" s="11" t="s">
        <v>89</v>
      </c>
      <c r="U477" s="11">
        <f>16-9</f>
        <v>7</v>
      </c>
      <c r="V477" s="11"/>
      <c r="W477" s="11"/>
      <c r="X477" s="11"/>
      <c r="Y477" s="11"/>
      <c r="Z477" s="11"/>
      <c r="AA477" s="11"/>
      <c r="AB477" s="11"/>
      <c r="AC477" s="11">
        <v>1</v>
      </c>
      <c r="AD477" s="11"/>
      <c r="AE477" s="11">
        <v>1</v>
      </c>
      <c r="AF477" s="11"/>
      <c r="AG477" s="11"/>
      <c r="AH477" s="11"/>
      <c r="AI477" s="11"/>
      <c r="AJ477" s="11">
        <v>1</v>
      </c>
      <c r="AL477" s="11"/>
      <c r="AM477" s="11"/>
      <c r="AN477" s="11"/>
      <c r="AO477" s="11">
        <v>1</v>
      </c>
      <c r="AP477" s="11"/>
      <c r="AQ477" s="11"/>
      <c r="AR477" s="11"/>
      <c r="AS477" s="11"/>
      <c r="AT477" s="7">
        <v>1</v>
      </c>
      <c r="AU477" s="7"/>
      <c r="AV477" s="7"/>
      <c r="AW477" s="8"/>
      <c r="AX477" s="8"/>
      <c r="AY477" s="8"/>
      <c r="AZ477" s="8"/>
      <c r="BA477" s="8"/>
      <c r="BB477" s="8"/>
      <c r="BC477" s="8">
        <v>1</v>
      </c>
      <c r="BE477" s="45"/>
      <c r="BF477" s="34">
        <v>1055</v>
      </c>
      <c r="BG477" s="45"/>
      <c r="BH477" s="34">
        <v>37080</v>
      </c>
      <c r="BI477" s="45"/>
      <c r="BJ477" s="34">
        <v>1934</v>
      </c>
      <c r="BK477" s="45"/>
      <c r="BL477" s="34">
        <v>176</v>
      </c>
      <c r="BO477" s="45"/>
      <c r="BP477" s="34">
        <v>596</v>
      </c>
      <c r="BQ477" s="45"/>
      <c r="BR477" s="46"/>
      <c r="BS477" s="46">
        <v>708</v>
      </c>
      <c r="BT477" s="34">
        <v>17</v>
      </c>
      <c r="BU477" s="45"/>
      <c r="BV477" s="47">
        <v>1</v>
      </c>
      <c r="BW477" s="36">
        <v>2228</v>
      </c>
      <c r="BX477" s="2" t="s">
        <v>105</v>
      </c>
    </row>
    <row r="478" spans="1:76" x14ac:dyDescent="0.2">
      <c r="A478">
        <v>1</v>
      </c>
      <c r="B478">
        <v>2023</v>
      </c>
      <c r="C478">
        <v>4</v>
      </c>
      <c r="D478" s="1">
        <v>21</v>
      </c>
      <c r="E478" s="29" t="s">
        <v>82</v>
      </c>
      <c r="F478" s="11">
        <v>6</v>
      </c>
      <c r="G478" s="11">
        <v>5</v>
      </c>
      <c r="H478" s="11">
        <v>5</v>
      </c>
      <c r="I478" s="11" t="s">
        <v>59</v>
      </c>
      <c r="J478" s="11" t="s">
        <v>53</v>
      </c>
      <c r="K478" s="24">
        <v>23</v>
      </c>
      <c r="L478" s="24">
        <v>6</v>
      </c>
      <c r="M478" s="24">
        <f t="shared" si="5"/>
        <v>7</v>
      </c>
      <c r="N478" s="2" t="s">
        <v>53</v>
      </c>
      <c r="O478" s="11" t="s">
        <v>53</v>
      </c>
      <c r="P478" s="26">
        <v>0.31458333333333333</v>
      </c>
      <c r="Q478" s="28">
        <v>56</v>
      </c>
      <c r="S478" s="11" t="s">
        <v>53</v>
      </c>
      <c r="T478" s="11" t="s">
        <v>89</v>
      </c>
      <c r="U478" s="11">
        <f>16-8</f>
        <v>8</v>
      </c>
      <c r="W478" s="11"/>
      <c r="X478" s="11"/>
      <c r="Y478" s="11"/>
      <c r="AA478" s="11"/>
      <c r="AB478" s="11"/>
      <c r="AC478" s="11">
        <v>1</v>
      </c>
      <c r="AD478" s="11"/>
      <c r="AE478" s="11">
        <v>1</v>
      </c>
      <c r="AF478" s="11"/>
      <c r="AG478" s="11"/>
      <c r="AH478" s="11"/>
      <c r="AI478" s="11"/>
      <c r="AJ478" s="11"/>
      <c r="AK478" s="11"/>
      <c r="AL478" s="11"/>
      <c r="AM478" s="11"/>
      <c r="AN478" s="11"/>
      <c r="AO478" s="11">
        <v>1</v>
      </c>
      <c r="AP478" s="11"/>
      <c r="AQ478" s="11"/>
      <c r="AR478" s="11"/>
      <c r="AS478" s="11"/>
      <c r="AT478" s="7"/>
      <c r="AU478" s="7"/>
      <c r="AV478" s="7"/>
      <c r="AW478" s="8"/>
      <c r="AX478" s="8"/>
      <c r="AY478" s="8"/>
      <c r="AZ478" s="8"/>
      <c r="BA478" s="8"/>
      <c r="BB478" s="8"/>
      <c r="BC478" s="8">
        <v>1</v>
      </c>
      <c r="BE478" s="45"/>
      <c r="BF478" s="34"/>
      <c r="BG478" s="45"/>
      <c r="BH478" s="34"/>
      <c r="BI478" s="45"/>
      <c r="BJ478" s="34"/>
      <c r="BK478" s="45"/>
      <c r="BL478" s="34"/>
      <c r="BO478" s="45"/>
      <c r="BP478" s="34"/>
      <c r="BQ478" s="45"/>
      <c r="BR478" s="46"/>
      <c r="BS478" s="46"/>
      <c r="BT478" s="34"/>
      <c r="BU478" s="45"/>
      <c r="BV478" s="47">
        <v>3</v>
      </c>
      <c r="BW478" s="36"/>
      <c r="BX478" s="2" t="s">
        <v>106</v>
      </c>
    </row>
    <row r="479" spans="1:76" x14ac:dyDescent="0.2">
      <c r="A479">
        <v>1</v>
      </c>
      <c r="B479">
        <v>2023</v>
      </c>
      <c r="C479">
        <v>4</v>
      </c>
      <c r="D479" s="1">
        <v>22</v>
      </c>
      <c r="E479" s="29" t="s">
        <v>78</v>
      </c>
      <c r="F479" s="11">
        <v>7</v>
      </c>
      <c r="G479" s="11">
        <v>3</v>
      </c>
      <c r="H479" s="11">
        <v>5</v>
      </c>
      <c r="I479" s="11" t="s">
        <v>61</v>
      </c>
      <c r="J479" s="11" t="s">
        <v>60</v>
      </c>
      <c r="K479" s="24">
        <v>19</v>
      </c>
      <c r="L479" s="24">
        <v>7</v>
      </c>
      <c r="M479" s="24">
        <f t="shared" si="5"/>
        <v>12</v>
      </c>
      <c r="N479" s="2" t="s">
        <v>53</v>
      </c>
      <c r="O479" s="11" t="s">
        <v>53</v>
      </c>
      <c r="P479" s="26">
        <v>0.42986111111111108</v>
      </c>
      <c r="Q479" s="11">
        <v>55</v>
      </c>
      <c r="S479" s="11" t="s">
        <v>53</v>
      </c>
      <c r="T479" s="11" t="s">
        <v>88</v>
      </c>
      <c r="U479" s="11" t="s">
        <v>88</v>
      </c>
      <c r="V479" s="11">
        <v>1</v>
      </c>
      <c r="W479" s="11">
        <v>1</v>
      </c>
      <c r="X479" s="11"/>
      <c r="Z479" s="11">
        <v>1</v>
      </c>
      <c r="AA479" s="11"/>
      <c r="AB479" s="11">
        <v>1</v>
      </c>
      <c r="AC479" s="11">
        <v>1</v>
      </c>
      <c r="AD479" s="11"/>
      <c r="AE479" s="11"/>
      <c r="AF479" s="11"/>
      <c r="AG479" s="11"/>
      <c r="AH479" s="11"/>
      <c r="AI479" s="11"/>
      <c r="AJ479" s="11"/>
      <c r="AK479" s="11">
        <v>1</v>
      </c>
      <c r="AL479" s="11">
        <v>1</v>
      </c>
      <c r="AM479" s="11">
        <v>1</v>
      </c>
      <c r="AN479" s="11"/>
      <c r="AO479" s="11">
        <v>1</v>
      </c>
      <c r="AP479" s="11">
        <v>1</v>
      </c>
      <c r="AQ479" s="11">
        <v>1</v>
      </c>
      <c r="AR479" s="11">
        <v>1</v>
      </c>
      <c r="AS479" s="11">
        <v>1</v>
      </c>
      <c r="AT479" s="7"/>
      <c r="AU479" s="7"/>
      <c r="AV479" s="7">
        <v>1</v>
      </c>
      <c r="AW479" s="8"/>
      <c r="AX479" s="8">
        <v>1</v>
      </c>
      <c r="AY479" s="8">
        <v>1</v>
      </c>
      <c r="AZ479" s="8">
        <v>1</v>
      </c>
      <c r="BA479" s="8">
        <v>1</v>
      </c>
      <c r="BB479" s="8"/>
      <c r="BC479" s="8">
        <v>1</v>
      </c>
      <c r="BE479" s="45"/>
      <c r="BF479" s="34"/>
      <c r="BG479" s="45"/>
      <c r="BH479" s="34"/>
      <c r="BI479" s="45"/>
      <c r="BJ479" s="34"/>
      <c r="BK479" s="45"/>
      <c r="BL479" s="34"/>
      <c r="BO479" s="45"/>
      <c r="BP479" s="34"/>
      <c r="BQ479" s="45"/>
      <c r="BR479" s="46"/>
      <c r="BS479" s="46"/>
      <c r="BT479" s="34"/>
      <c r="BU479" s="45"/>
      <c r="BV479" s="47">
        <v>1</v>
      </c>
      <c r="BW479" s="36"/>
      <c r="BX479" s="2" t="s">
        <v>107</v>
      </c>
    </row>
    <row r="480" spans="1:76" x14ac:dyDescent="0.2">
      <c r="A480">
        <v>1</v>
      </c>
      <c r="B480">
        <v>2023</v>
      </c>
      <c r="C480">
        <v>4</v>
      </c>
      <c r="D480" s="1">
        <v>23</v>
      </c>
      <c r="E480" s="29" t="s">
        <v>82</v>
      </c>
      <c r="F480" s="11">
        <v>8</v>
      </c>
      <c r="G480" s="11">
        <v>5</v>
      </c>
      <c r="H480" s="11">
        <v>5</v>
      </c>
      <c r="I480" s="11" t="s">
        <v>87</v>
      </c>
      <c r="J480" s="11" t="s">
        <v>59</v>
      </c>
      <c r="K480" s="24">
        <v>5</v>
      </c>
      <c r="L480" s="24">
        <v>10</v>
      </c>
      <c r="M480" s="24">
        <f>IF(AND(K480&lt;24,K480&gt;18),24-K480+L480,L480-K480)</f>
        <v>5</v>
      </c>
      <c r="N480" s="2" t="s">
        <v>53</v>
      </c>
      <c r="O480" s="11" t="s">
        <v>53</v>
      </c>
      <c r="P480" s="26">
        <v>0.32708333333333334</v>
      </c>
      <c r="Q480" s="11">
        <v>55</v>
      </c>
      <c r="S480" s="11" t="s">
        <v>53</v>
      </c>
      <c r="T480" s="11" t="s">
        <v>88</v>
      </c>
      <c r="U480" s="11" t="s">
        <v>88</v>
      </c>
      <c r="V480" s="11"/>
      <c r="W480" s="11"/>
      <c r="X480" s="11">
        <v>1</v>
      </c>
      <c r="Y480" s="11"/>
      <c r="Z480" s="11">
        <v>1</v>
      </c>
      <c r="AA480" s="11"/>
      <c r="AB480" s="11">
        <v>1</v>
      </c>
      <c r="AC480" s="11">
        <v>1</v>
      </c>
      <c r="AD480" s="11"/>
      <c r="AE480" s="11"/>
      <c r="AF480" s="11"/>
      <c r="AG480" s="11"/>
      <c r="AH480" s="11">
        <v>1</v>
      </c>
      <c r="AI480" s="11"/>
      <c r="AJ480" s="11"/>
      <c r="AK480" s="11">
        <v>1</v>
      </c>
      <c r="AL480" s="11">
        <v>1</v>
      </c>
      <c r="AM480" s="11"/>
      <c r="AN480" s="11"/>
      <c r="AO480" s="11"/>
      <c r="AP480" s="11"/>
      <c r="AQ480" s="11"/>
      <c r="AR480" s="11"/>
      <c r="AS480" s="11">
        <v>1</v>
      </c>
      <c r="AT480" s="7">
        <v>1</v>
      </c>
      <c r="AU480" s="7">
        <v>1</v>
      </c>
      <c r="AV480" s="7"/>
      <c r="AW480" s="8">
        <v>1</v>
      </c>
      <c r="AX480" s="8"/>
      <c r="AY480" s="8"/>
      <c r="AZ480" s="8"/>
      <c r="BA480" s="8">
        <v>1</v>
      </c>
      <c r="BB480" s="8"/>
      <c r="BC480" s="8"/>
      <c r="BE480" s="45"/>
      <c r="BF480" s="34"/>
      <c r="BG480" s="45"/>
      <c r="BH480" s="34"/>
      <c r="BI480" s="45"/>
      <c r="BJ480" s="34"/>
      <c r="BK480" s="45"/>
      <c r="BL480" s="34"/>
      <c r="BO480" s="45"/>
      <c r="BP480" s="34"/>
      <c r="BQ480" s="45"/>
      <c r="BR480" s="46"/>
      <c r="BS480" s="46"/>
      <c r="BT480" s="34"/>
      <c r="BU480" s="45"/>
      <c r="BV480" s="47">
        <v>1</v>
      </c>
      <c r="BW480" s="36"/>
      <c r="BX480" s="2"/>
    </row>
    <row r="481" spans="1:76" x14ac:dyDescent="0.2">
      <c r="A481">
        <v>1</v>
      </c>
      <c r="B481">
        <v>2023</v>
      </c>
      <c r="C481">
        <v>4</v>
      </c>
      <c r="D481" s="1">
        <v>24</v>
      </c>
      <c r="E481" s="29" t="s">
        <v>82</v>
      </c>
      <c r="F481" s="11">
        <v>5</v>
      </c>
      <c r="G481" s="11">
        <v>5</v>
      </c>
      <c r="H481" s="11">
        <v>5</v>
      </c>
      <c r="I481" s="11" t="s">
        <v>87</v>
      </c>
      <c r="J481" s="11" t="s">
        <v>53</v>
      </c>
      <c r="K481" s="49">
        <v>23</v>
      </c>
      <c r="L481" s="24">
        <v>8</v>
      </c>
      <c r="M481" s="24">
        <f t="shared" si="5"/>
        <v>9</v>
      </c>
      <c r="N481" s="2" t="s">
        <v>53</v>
      </c>
      <c r="O481" s="11" t="s">
        <v>53</v>
      </c>
      <c r="P481" s="26">
        <v>0.48819444444444443</v>
      </c>
      <c r="Q481" s="11">
        <v>56</v>
      </c>
      <c r="S481" s="11" t="s">
        <v>53</v>
      </c>
      <c r="T481" s="11" t="s">
        <v>89</v>
      </c>
      <c r="U481" s="11">
        <f>17-9</f>
        <v>8</v>
      </c>
      <c r="V481" s="11"/>
      <c r="W481" s="11">
        <v>1</v>
      </c>
      <c r="X481" s="11">
        <v>1</v>
      </c>
      <c r="Y481" s="11"/>
      <c r="Z481" s="11"/>
      <c r="AA481" s="11"/>
      <c r="AB481" s="11"/>
      <c r="AC481" s="11">
        <v>1</v>
      </c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7"/>
      <c r="AU481" s="7"/>
      <c r="AV481" s="7"/>
      <c r="AW481" s="8"/>
      <c r="AX481" s="8">
        <v>1</v>
      </c>
      <c r="AY481" s="8">
        <v>1</v>
      </c>
      <c r="AZ481" s="8"/>
      <c r="BA481" s="8"/>
      <c r="BB481" s="8"/>
      <c r="BC481" s="8">
        <v>1</v>
      </c>
      <c r="BE481" s="45"/>
      <c r="BF481" s="34"/>
      <c r="BG481" s="45"/>
      <c r="BH481" s="34"/>
      <c r="BI481" s="45"/>
      <c r="BJ481" s="34"/>
      <c r="BK481" s="45">
        <v>1</v>
      </c>
      <c r="BL481" s="34"/>
      <c r="BO481" s="45"/>
      <c r="BP481" s="34"/>
      <c r="BQ481" s="45"/>
      <c r="BR481" s="46"/>
      <c r="BS481" s="46"/>
      <c r="BT481" s="34"/>
      <c r="BU481" s="45"/>
      <c r="BV481" s="47">
        <v>2</v>
      </c>
      <c r="BW481" s="36"/>
      <c r="BX481" s="2"/>
    </row>
    <row r="482" spans="1:76" x14ac:dyDescent="0.2">
      <c r="A482">
        <v>1</v>
      </c>
      <c r="B482">
        <v>2023</v>
      </c>
      <c r="C482">
        <v>4</v>
      </c>
      <c r="D482" s="1">
        <v>25</v>
      </c>
      <c r="E482" s="29" t="s">
        <v>82</v>
      </c>
      <c r="F482" s="11">
        <v>1</v>
      </c>
      <c r="G482" s="11">
        <v>6</v>
      </c>
      <c r="H482" s="11">
        <v>4</v>
      </c>
      <c r="I482" s="11" t="s">
        <v>87</v>
      </c>
      <c r="J482" s="11" t="s">
        <v>53</v>
      </c>
      <c r="K482" s="24">
        <v>1</v>
      </c>
      <c r="L482" s="24">
        <v>7</v>
      </c>
      <c r="M482" s="24">
        <f t="shared" si="5"/>
        <v>6</v>
      </c>
      <c r="N482" s="2" t="s">
        <v>53</v>
      </c>
      <c r="O482" s="11" t="s">
        <v>53</v>
      </c>
      <c r="P482" s="26">
        <v>0.53125</v>
      </c>
      <c r="Q482" s="11">
        <v>57</v>
      </c>
      <c r="S482" s="11" t="s">
        <v>53</v>
      </c>
      <c r="T482" s="11" t="s">
        <v>89</v>
      </c>
      <c r="U482" s="11">
        <f>16-9</f>
        <v>7</v>
      </c>
      <c r="V482" s="11">
        <v>1</v>
      </c>
      <c r="W482" s="11">
        <v>1</v>
      </c>
      <c r="X482" s="11">
        <v>1</v>
      </c>
      <c r="Y482" s="11"/>
      <c r="Z482" s="11"/>
      <c r="AA482" s="11"/>
      <c r="AB482" s="11"/>
      <c r="AC482" s="11">
        <v>1</v>
      </c>
      <c r="AD482" s="11">
        <v>1</v>
      </c>
      <c r="AE482" s="11">
        <v>1</v>
      </c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7"/>
      <c r="AU482" s="7"/>
      <c r="AV482" s="7"/>
      <c r="AW482" s="8"/>
      <c r="AX482" s="8"/>
      <c r="AY482" s="8"/>
      <c r="AZ482" s="8"/>
      <c r="BA482" s="8"/>
      <c r="BB482" s="8"/>
      <c r="BC482" s="8"/>
      <c r="BE482" s="45"/>
      <c r="BF482" s="34"/>
      <c r="BG482" s="45"/>
      <c r="BH482" s="34"/>
      <c r="BI482" s="45"/>
      <c r="BJ482" s="34"/>
      <c r="BK482" s="45"/>
      <c r="BL482" s="34"/>
      <c r="BO482" s="45">
        <v>1</v>
      </c>
      <c r="BP482" s="34"/>
      <c r="BQ482" s="45"/>
      <c r="BR482" s="46"/>
      <c r="BS482" s="46"/>
      <c r="BT482" s="34"/>
      <c r="BU482" s="45"/>
      <c r="BV482" s="47">
        <v>1</v>
      </c>
      <c r="BW482" s="36"/>
      <c r="BX482" s="2"/>
    </row>
    <row r="483" spans="1:76" x14ac:dyDescent="0.2">
      <c r="A483">
        <v>1</v>
      </c>
      <c r="B483">
        <v>2023</v>
      </c>
      <c r="C483">
        <v>4</v>
      </c>
      <c r="D483" s="1">
        <v>26</v>
      </c>
      <c r="E483" s="29" t="s">
        <v>78</v>
      </c>
      <c r="F483" s="11">
        <v>3</v>
      </c>
      <c r="G483" s="11">
        <v>4</v>
      </c>
      <c r="H483" s="11">
        <v>4</v>
      </c>
      <c r="I483" s="28" t="s">
        <v>61</v>
      </c>
      <c r="J483" s="11" t="s">
        <v>53</v>
      </c>
      <c r="K483" s="24">
        <v>23</v>
      </c>
      <c r="L483" s="24">
        <v>8</v>
      </c>
      <c r="M483" s="24">
        <f t="shared" si="5"/>
        <v>9</v>
      </c>
      <c r="N483" s="2">
        <v>1</v>
      </c>
      <c r="O483" s="11" t="s">
        <v>53</v>
      </c>
      <c r="P483" s="26">
        <v>0.40138888888888885</v>
      </c>
      <c r="Q483" s="11">
        <v>56</v>
      </c>
      <c r="S483" s="11" t="s">
        <v>53</v>
      </c>
      <c r="T483" s="11" t="s">
        <v>61</v>
      </c>
      <c r="U483" s="11">
        <f>17-9</f>
        <v>8</v>
      </c>
      <c r="V483" s="11"/>
      <c r="W483" s="11"/>
      <c r="X483" s="11"/>
      <c r="Y483" s="11"/>
      <c r="Z483" s="11">
        <v>1</v>
      </c>
      <c r="AA483" s="11"/>
      <c r="AB483" s="11">
        <v>1</v>
      </c>
      <c r="AC483" s="11">
        <v>1</v>
      </c>
      <c r="AD483" s="11"/>
      <c r="AE483" s="11">
        <v>1</v>
      </c>
      <c r="AF483" s="11"/>
      <c r="AG483" s="11"/>
      <c r="AH483" s="11"/>
      <c r="AI483" s="11"/>
      <c r="AJ483" s="11"/>
      <c r="AK483" s="11"/>
      <c r="AL483" s="11">
        <v>1</v>
      </c>
      <c r="AM483" s="11">
        <v>1</v>
      </c>
      <c r="AN483" s="11"/>
      <c r="AO483" s="11"/>
      <c r="AP483" s="11"/>
      <c r="AQ483" s="11">
        <v>1</v>
      </c>
      <c r="AR483" s="11">
        <v>1</v>
      </c>
      <c r="AS483" s="11"/>
      <c r="AT483" s="7"/>
      <c r="AU483" s="7"/>
      <c r="AV483" s="7">
        <v>1</v>
      </c>
      <c r="AW483" s="8"/>
      <c r="AX483" s="8"/>
      <c r="AY483" s="8"/>
      <c r="AZ483" s="8"/>
      <c r="BA483" s="8">
        <v>1</v>
      </c>
      <c r="BB483" s="8">
        <v>1</v>
      </c>
      <c r="BC483" s="8"/>
      <c r="BE483" s="45"/>
      <c r="BF483" s="34"/>
      <c r="BG483" s="45"/>
      <c r="BH483" s="34"/>
      <c r="BI483" s="45"/>
      <c r="BJ483" s="34"/>
      <c r="BK483" s="45"/>
      <c r="BL483" s="34"/>
      <c r="BO483" s="45"/>
      <c r="BP483" s="34"/>
      <c r="BQ483" s="45"/>
      <c r="BR483" s="46"/>
      <c r="BS483" s="46"/>
      <c r="BT483" s="34"/>
      <c r="BU483" s="45"/>
      <c r="BV483" s="47">
        <v>2</v>
      </c>
      <c r="BW483" s="36"/>
      <c r="BX483" s="2"/>
    </row>
    <row r="484" spans="1:76" ht="18" x14ac:dyDescent="0.2">
      <c r="A484">
        <v>1</v>
      </c>
      <c r="B484">
        <v>2023</v>
      </c>
      <c r="C484">
        <v>4</v>
      </c>
      <c r="D484" s="1">
        <v>27</v>
      </c>
      <c r="E484" s="30" t="s">
        <v>79</v>
      </c>
      <c r="F484" s="11">
        <v>5</v>
      </c>
      <c r="G484" s="11">
        <v>4</v>
      </c>
      <c r="H484" s="28">
        <v>3</v>
      </c>
      <c r="I484" s="11" t="s">
        <v>61</v>
      </c>
      <c r="J484" s="11" t="s">
        <v>53</v>
      </c>
      <c r="K484" s="24">
        <v>0</v>
      </c>
      <c r="L484" s="24">
        <v>7</v>
      </c>
      <c r="M484" s="24">
        <f t="shared" si="5"/>
        <v>7</v>
      </c>
      <c r="N484" s="2" t="s">
        <v>53</v>
      </c>
      <c r="O484" s="11" t="s">
        <v>53</v>
      </c>
      <c r="P484" s="26">
        <v>0.55069444444444449</v>
      </c>
      <c r="Q484" s="11">
        <v>56</v>
      </c>
      <c r="S484" s="11" t="s">
        <v>53</v>
      </c>
      <c r="T484" s="11" t="s">
        <v>89</v>
      </c>
      <c r="U484" s="11">
        <f>17-9+1</f>
        <v>9</v>
      </c>
      <c r="V484" s="11">
        <v>1</v>
      </c>
      <c r="W484" s="11">
        <v>1</v>
      </c>
      <c r="X484" s="11">
        <v>1</v>
      </c>
      <c r="Z484" s="11"/>
      <c r="AA484" s="11"/>
      <c r="AB484" s="11"/>
      <c r="AC484" s="11">
        <v>1</v>
      </c>
      <c r="AD484" s="11"/>
      <c r="AE484" s="11">
        <v>1</v>
      </c>
      <c r="AF484" s="11"/>
      <c r="AG484" s="11"/>
      <c r="AH484" s="11"/>
      <c r="AI484" s="11"/>
      <c r="AJ484" s="11"/>
      <c r="AK484" s="11"/>
      <c r="AL484" s="11"/>
      <c r="AM484" s="11"/>
      <c r="AO484" s="11">
        <v>1</v>
      </c>
      <c r="AP484" s="11"/>
      <c r="AQ484" s="11"/>
      <c r="AR484" s="11">
        <v>1</v>
      </c>
      <c r="AS484" s="11"/>
      <c r="AT484" s="7"/>
      <c r="AU484" s="7"/>
      <c r="AV484" s="7"/>
      <c r="AW484" s="8"/>
      <c r="AX484" s="8"/>
      <c r="AY484" s="8">
        <v>1</v>
      </c>
      <c r="AZ484" s="8"/>
      <c r="BA484" s="8"/>
      <c r="BB484" s="8"/>
      <c r="BC484" s="8"/>
      <c r="BE484" s="45"/>
      <c r="BF484" s="34"/>
      <c r="BG484" s="45">
        <v>1</v>
      </c>
      <c r="BH484" s="34"/>
      <c r="BI484" s="45"/>
      <c r="BJ484" s="34"/>
      <c r="BK484" s="45">
        <v>1</v>
      </c>
      <c r="BL484" s="34"/>
      <c r="BO484" s="45"/>
      <c r="BP484" s="34"/>
      <c r="BQ484" s="45"/>
      <c r="BR484" s="46">
        <v>1</v>
      </c>
      <c r="BS484" s="46"/>
      <c r="BT484" s="34">
        <v>20</v>
      </c>
      <c r="BU484" s="45"/>
      <c r="BV484" s="47">
        <v>1</v>
      </c>
      <c r="BW484" s="36"/>
      <c r="BX484" s="2"/>
    </row>
    <row r="485" spans="1:76" x14ac:dyDescent="0.2">
      <c r="A485">
        <v>1</v>
      </c>
      <c r="B485">
        <v>2023</v>
      </c>
      <c r="C485">
        <v>4</v>
      </c>
      <c r="D485" s="1">
        <v>28</v>
      </c>
      <c r="E485" s="29" t="s">
        <v>82</v>
      </c>
      <c r="F485" s="11">
        <v>2</v>
      </c>
      <c r="G485" s="11">
        <v>5</v>
      </c>
      <c r="H485" s="11">
        <v>3</v>
      </c>
      <c r="I485" s="28" t="s">
        <v>61</v>
      </c>
      <c r="J485" s="11" t="s">
        <v>53</v>
      </c>
      <c r="K485" s="24">
        <v>23</v>
      </c>
      <c r="L485" s="24">
        <v>7</v>
      </c>
      <c r="M485" s="24">
        <f t="shared" si="5"/>
        <v>8</v>
      </c>
      <c r="N485" s="2" t="s">
        <v>53</v>
      </c>
      <c r="O485" s="11" t="s">
        <v>53</v>
      </c>
      <c r="P485" s="26">
        <v>0.33402777777777781</v>
      </c>
      <c r="Q485" s="11">
        <v>56</v>
      </c>
      <c r="S485" s="11" t="s">
        <v>53</v>
      </c>
      <c r="T485" s="11" t="s">
        <v>89</v>
      </c>
      <c r="U485" s="11">
        <f>18-9</f>
        <v>9</v>
      </c>
      <c r="V485" s="11"/>
      <c r="W485" s="11"/>
      <c r="X485" s="11"/>
      <c r="Y485" s="11"/>
      <c r="Z485" s="11"/>
      <c r="AA485" s="11"/>
      <c r="AB485" s="11"/>
      <c r="AC485" s="11">
        <v>1</v>
      </c>
      <c r="AD485" s="11">
        <v>1</v>
      </c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7"/>
      <c r="AU485" s="7"/>
      <c r="AV485" s="7"/>
      <c r="AW485" s="8">
        <v>1</v>
      </c>
      <c r="AX485" s="8">
        <v>1</v>
      </c>
      <c r="AY485" s="8">
        <v>1</v>
      </c>
      <c r="AZ485" s="8"/>
      <c r="BA485" s="8"/>
      <c r="BB485" s="8"/>
      <c r="BC485" s="8">
        <v>1</v>
      </c>
      <c r="BE485" s="45"/>
      <c r="BF485" s="34"/>
      <c r="BG485" s="45">
        <v>1</v>
      </c>
      <c r="BH485" s="34">
        <v>37048</v>
      </c>
      <c r="BI485" s="45"/>
      <c r="BJ485" s="34">
        <v>1926</v>
      </c>
      <c r="BK485" s="45">
        <v>1</v>
      </c>
      <c r="BL485" s="34">
        <v>181</v>
      </c>
      <c r="BO485" s="45">
        <v>1</v>
      </c>
      <c r="BP485" s="34">
        <v>598</v>
      </c>
      <c r="BQ485" s="45"/>
      <c r="BR485" s="46">
        <v>4</v>
      </c>
      <c r="BS485" s="46">
        <v>860</v>
      </c>
      <c r="BT485" s="34">
        <v>21</v>
      </c>
      <c r="BU485" s="45"/>
      <c r="BV485" s="47">
        <v>1</v>
      </c>
      <c r="BW485" s="36">
        <v>2231</v>
      </c>
      <c r="BX485" s="2" t="s">
        <v>108</v>
      </c>
    </row>
    <row r="486" spans="1:76" x14ac:dyDescent="0.2">
      <c r="A486">
        <v>1</v>
      </c>
      <c r="B486">
        <v>2023</v>
      </c>
      <c r="C486">
        <v>4</v>
      </c>
      <c r="D486" s="1">
        <v>29</v>
      </c>
      <c r="E486" s="29" t="s">
        <v>82</v>
      </c>
      <c r="F486" s="11">
        <v>2</v>
      </c>
      <c r="G486" s="11">
        <v>5</v>
      </c>
      <c r="H486" s="11">
        <v>3</v>
      </c>
      <c r="I486" s="11" t="s">
        <v>61</v>
      </c>
      <c r="J486" s="11" t="s">
        <v>53</v>
      </c>
      <c r="K486" s="24">
        <v>0</v>
      </c>
      <c r="L486" s="24">
        <v>7</v>
      </c>
      <c r="M486" s="24">
        <f t="shared" si="5"/>
        <v>7</v>
      </c>
      <c r="N486" s="2" t="s">
        <v>53</v>
      </c>
      <c r="O486" s="11" t="s">
        <v>53</v>
      </c>
      <c r="P486" s="26">
        <v>0.50555555555555554</v>
      </c>
      <c r="Q486" s="11">
        <v>57</v>
      </c>
      <c r="S486" s="11" t="s">
        <v>53</v>
      </c>
      <c r="T486" s="11" t="s">
        <v>88</v>
      </c>
      <c r="U486" s="11" t="s">
        <v>88</v>
      </c>
      <c r="V486" s="11">
        <v>1</v>
      </c>
      <c r="W486" s="11">
        <v>1</v>
      </c>
      <c r="X486" s="11"/>
      <c r="Y486" s="11"/>
      <c r="Z486" s="11"/>
      <c r="AA486" s="11"/>
      <c r="AB486" s="11"/>
      <c r="AC486" s="11">
        <v>1</v>
      </c>
      <c r="AD486" s="11"/>
      <c r="AE486" s="11"/>
      <c r="AF486" s="11"/>
      <c r="AG486" s="11"/>
      <c r="AH486" s="11"/>
      <c r="AI486" s="11"/>
      <c r="AJ486" s="11"/>
      <c r="AK486" s="11"/>
      <c r="AL486" s="11"/>
      <c r="AM486" s="11">
        <v>1</v>
      </c>
      <c r="AN486" s="11"/>
      <c r="AO486" s="11">
        <v>1</v>
      </c>
      <c r="AP486" s="11"/>
      <c r="AQ486" s="11"/>
      <c r="AR486" s="11"/>
      <c r="AS486" s="11"/>
      <c r="AT486" s="7"/>
      <c r="AU486" s="7"/>
      <c r="AV486" s="7"/>
      <c r="AW486" s="8"/>
      <c r="AX486" s="8"/>
      <c r="AY486" s="8"/>
      <c r="AZ486" s="8"/>
      <c r="BA486" s="8"/>
      <c r="BB486" s="8"/>
      <c r="BC486" s="8">
        <v>1</v>
      </c>
      <c r="BE486" s="45"/>
      <c r="BF486" s="34"/>
      <c r="BG486" s="45"/>
      <c r="BH486" s="34"/>
      <c r="BI486" s="45" t="s">
        <v>53</v>
      </c>
      <c r="BJ486" s="34"/>
      <c r="BK486" s="45"/>
      <c r="BL486" s="34"/>
      <c r="BO486" s="45"/>
      <c r="BP486" s="34"/>
      <c r="BQ486" s="45"/>
      <c r="BR486" s="46"/>
      <c r="BS486" s="46"/>
      <c r="BT486" s="34"/>
      <c r="BU486" s="45"/>
      <c r="BV486" s="47">
        <v>1</v>
      </c>
      <c r="BW486" s="36"/>
      <c r="BX486" s="2"/>
    </row>
    <row r="487" spans="1:76" x14ac:dyDescent="0.2">
      <c r="A487">
        <v>1</v>
      </c>
      <c r="B487">
        <v>2023</v>
      </c>
      <c r="C487">
        <v>4</v>
      </c>
      <c r="D487" s="1">
        <v>30</v>
      </c>
      <c r="E487" s="29" t="s">
        <v>78</v>
      </c>
      <c r="F487" s="11">
        <v>1</v>
      </c>
      <c r="G487" s="11">
        <v>3</v>
      </c>
      <c r="H487" s="11">
        <v>3</v>
      </c>
      <c r="I487" s="11" t="s">
        <v>87</v>
      </c>
      <c r="J487" s="11" t="s">
        <v>53</v>
      </c>
      <c r="K487" s="24">
        <v>0</v>
      </c>
      <c r="L487" s="24">
        <v>7</v>
      </c>
      <c r="M487" s="24">
        <f t="shared" si="5"/>
        <v>7</v>
      </c>
      <c r="N487" s="2" t="s">
        <v>53</v>
      </c>
      <c r="O487" s="11" t="s">
        <v>53</v>
      </c>
      <c r="P487" s="26">
        <v>0.41736111111111113</v>
      </c>
      <c r="Q487" s="11">
        <v>56</v>
      </c>
      <c r="S487" s="11" t="s">
        <v>53</v>
      </c>
      <c r="T487" s="11" t="s">
        <v>88</v>
      </c>
      <c r="U487" s="11" t="s">
        <v>88</v>
      </c>
      <c r="V487" s="11"/>
      <c r="W487" s="11"/>
      <c r="X487" s="11"/>
      <c r="Y487" s="11"/>
      <c r="Z487" s="11"/>
      <c r="AA487" s="11"/>
      <c r="AB487" s="11"/>
      <c r="AC487" s="11">
        <v>1</v>
      </c>
      <c r="AD487" s="11">
        <v>1</v>
      </c>
      <c r="AE487" s="11"/>
      <c r="AF487" s="11">
        <v>1</v>
      </c>
      <c r="AG487" s="11"/>
      <c r="AH487" s="11"/>
      <c r="AI487" s="11"/>
      <c r="AJ487" s="11"/>
      <c r="AK487" s="11">
        <v>1</v>
      </c>
      <c r="AL487" s="11"/>
      <c r="AM487" s="11"/>
      <c r="AN487" s="11"/>
      <c r="AO487" s="11">
        <v>1</v>
      </c>
      <c r="AP487" s="11"/>
      <c r="AQ487" s="11"/>
      <c r="AR487" s="11"/>
      <c r="AS487" s="11"/>
      <c r="AT487" s="7"/>
      <c r="AU487" s="7"/>
      <c r="AV487" s="7"/>
      <c r="AW487" s="8">
        <v>1</v>
      </c>
      <c r="AX487" s="8"/>
      <c r="AY487" s="8"/>
      <c r="AZ487" s="8"/>
      <c r="BA487" s="8"/>
      <c r="BB487" s="8"/>
      <c r="BC487" s="8"/>
      <c r="BE487" s="45"/>
      <c r="BF487" s="34"/>
      <c r="BG487" s="45">
        <v>1</v>
      </c>
      <c r="BH487" s="34"/>
      <c r="BI487" s="45" t="s">
        <v>53</v>
      </c>
      <c r="BJ487" s="34"/>
      <c r="BK487" s="45"/>
      <c r="BL487" s="34"/>
      <c r="BO487" s="45"/>
      <c r="BP487" s="34"/>
      <c r="BQ487" s="45"/>
      <c r="BR487" s="46"/>
      <c r="BS487" s="46"/>
      <c r="BT487" s="34"/>
      <c r="BU487" s="45"/>
      <c r="BV487" s="47">
        <v>1</v>
      </c>
      <c r="BW487" s="36"/>
      <c r="BX487" s="2"/>
    </row>
    <row r="488" spans="1:76" x14ac:dyDescent="0.2">
      <c r="A488">
        <v>1</v>
      </c>
      <c r="B488">
        <v>2023</v>
      </c>
      <c r="C488">
        <v>5</v>
      </c>
      <c r="D488" s="1">
        <v>1</v>
      </c>
      <c r="E488" s="29" t="s">
        <v>78</v>
      </c>
      <c r="F488" s="51">
        <v>1</v>
      </c>
      <c r="G488" s="11">
        <v>3</v>
      </c>
      <c r="H488" s="11">
        <v>4</v>
      </c>
      <c r="I488" s="11" t="s">
        <v>60</v>
      </c>
      <c r="J488" s="11" t="s">
        <v>53</v>
      </c>
      <c r="K488" s="24">
        <v>23</v>
      </c>
      <c r="L488" s="24">
        <v>7</v>
      </c>
      <c r="M488" s="24">
        <f>IF(AND(K488&lt;24,K488&gt;18),24-K488+L488,L488-K488)</f>
        <v>8</v>
      </c>
      <c r="N488" s="2" t="s">
        <v>53</v>
      </c>
      <c r="O488" s="11" t="s">
        <v>53</v>
      </c>
      <c r="P488" s="26">
        <v>0.57708333333333328</v>
      </c>
      <c r="Q488" s="11">
        <v>56</v>
      </c>
      <c r="S488" s="11" t="s">
        <v>53</v>
      </c>
      <c r="T488" s="11" t="s">
        <v>92</v>
      </c>
      <c r="U488" s="11">
        <f>17-9</f>
        <v>8</v>
      </c>
      <c r="V488" s="11"/>
      <c r="W488" s="11"/>
      <c r="X488" s="11"/>
      <c r="Y488" s="11"/>
      <c r="Z488" s="11"/>
      <c r="AA488" s="11"/>
      <c r="AB488" s="11"/>
      <c r="AC488" s="11">
        <v>1</v>
      </c>
      <c r="AD488" s="11"/>
      <c r="AE488" s="11"/>
      <c r="AF488" s="11"/>
      <c r="AG488" s="11"/>
      <c r="AH488" s="11">
        <v>1</v>
      </c>
      <c r="AI488" s="11"/>
      <c r="AJ488" s="11"/>
      <c r="AK488" s="11">
        <v>1</v>
      </c>
      <c r="AL488" s="11">
        <v>1</v>
      </c>
      <c r="AM488" s="11"/>
      <c r="AN488" s="11"/>
      <c r="AO488" s="11">
        <v>1</v>
      </c>
      <c r="AP488" s="11"/>
      <c r="AQ488" s="11">
        <v>1</v>
      </c>
      <c r="AR488" s="11">
        <v>1</v>
      </c>
      <c r="AS488" s="11"/>
      <c r="AT488" s="7"/>
      <c r="AU488" s="7"/>
      <c r="AV488" s="7"/>
      <c r="AW488" s="8"/>
      <c r="AX488" s="8"/>
      <c r="AY488" s="8"/>
      <c r="AZ488" s="8"/>
      <c r="BA488" s="8"/>
      <c r="BB488" s="8"/>
      <c r="BC488" s="8"/>
      <c r="BE488" s="38"/>
      <c r="BF488" s="33"/>
      <c r="BG488" s="38">
        <v>2</v>
      </c>
      <c r="BH488" s="33"/>
      <c r="BI488" s="38" t="s">
        <v>53</v>
      </c>
      <c r="BJ488" s="34"/>
      <c r="BK488" s="38">
        <v>1</v>
      </c>
      <c r="BL488" s="34"/>
      <c r="BO488" s="39"/>
      <c r="BP488" s="33"/>
      <c r="BQ488" s="40"/>
      <c r="BR488" s="41"/>
      <c r="BS488" s="41"/>
      <c r="BT488" s="42"/>
      <c r="BU488" s="43"/>
      <c r="BV488" s="44">
        <v>1</v>
      </c>
      <c r="BW488" s="35"/>
      <c r="BX488" s="2"/>
    </row>
    <row r="489" spans="1:76" ht="18" x14ac:dyDescent="0.2">
      <c r="A489">
        <v>1</v>
      </c>
      <c r="B489">
        <v>2023</v>
      </c>
      <c r="C489">
        <v>5</v>
      </c>
      <c r="D489" s="1">
        <v>2</v>
      </c>
      <c r="E489" s="30" t="s">
        <v>79</v>
      </c>
      <c r="F489" s="51">
        <v>4</v>
      </c>
      <c r="G489" s="11">
        <v>3</v>
      </c>
      <c r="H489" s="11">
        <v>3</v>
      </c>
      <c r="I489" s="11" t="s">
        <v>60</v>
      </c>
      <c r="J489" s="11" t="s">
        <v>57</v>
      </c>
      <c r="K489" s="24">
        <v>0</v>
      </c>
      <c r="L489" s="24">
        <v>6</v>
      </c>
      <c r="M489" s="24">
        <f t="shared" ref="M489:M518" si="6">IF(AND(K489&lt;24,K489&gt;18),24-K489+L489,L489-K489)</f>
        <v>6</v>
      </c>
      <c r="N489" s="2" t="s">
        <v>53</v>
      </c>
      <c r="O489" s="11" t="s">
        <v>53</v>
      </c>
      <c r="P489" s="26">
        <v>0.3298611111111111</v>
      </c>
      <c r="Q489" s="11">
        <v>56</v>
      </c>
      <c r="S489" s="11" t="s">
        <v>53</v>
      </c>
      <c r="T489" s="11" t="s">
        <v>89</v>
      </c>
      <c r="U489" s="11">
        <f>16-9</f>
        <v>7</v>
      </c>
      <c r="V489" s="11"/>
      <c r="W489" s="11"/>
      <c r="X489" s="11">
        <v>1</v>
      </c>
      <c r="Y489" s="11"/>
      <c r="Z489" s="11">
        <v>1</v>
      </c>
      <c r="AA489" s="11"/>
      <c r="AB489" s="11">
        <v>1</v>
      </c>
      <c r="AC489" s="11">
        <v>1</v>
      </c>
      <c r="AD489" s="11">
        <v>1</v>
      </c>
      <c r="AE489" s="11">
        <v>1</v>
      </c>
      <c r="AF489" s="11"/>
      <c r="AG489" s="11"/>
      <c r="AH489" s="11"/>
      <c r="AI489" s="11"/>
      <c r="AJ489" s="11"/>
      <c r="AK489" s="11"/>
      <c r="AL489" s="11">
        <v>1</v>
      </c>
      <c r="AM489" s="11"/>
      <c r="AN489" s="11"/>
      <c r="AO489" s="11"/>
      <c r="AP489" s="11"/>
      <c r="AQ489" s="11">
        <v>1</v>
      </c>
      <c r="AS489" s="11"/>
      <c r="AT489" s="7"/>
      <c r="AU489" s="7"/>
      <c r="AV489" s="7">
        <v>1</v>
      </c>
      <c r="AW489" s="8">
        <v>1</v>
      </c>
      <c r="AX489" s="8">
        <v>1</v>
      </c>
      <c r="AY489" s="8">
        <v>1</v>
      </c>
      <c r="AZ489" s="8"/>
      <c r="BA489" s="8"/>
      <c r="BB489" s="8"/>
      <c r="BC489" s="8"/>
      <c r="BE489" s="45"/>
      <c r="BF489" s="34"/>
      <c r="BG489" s="45">
        <v>1</v>
      </c>
      <c r="BH489" s="34"/>
      <c r="BI489" s="45" t="s">
        <v>53</v>
      </c>
      <c r="BJ489" s="34">
        <v>1942</v>
      </c>
      <c r="BK489" s="45"/>
      <c r="BL489" s="34"/>
      <c r="BO489" s="45"/>
      <c r="BP489" s="34"/>
      <c r="BQ489" s="45"/>
      <c r="BR489" s="46">
        <v>6</v>
      </c>
      <c r="BS489" s="46"/>
      <c r="BT489" s="34"/>
      <c r="BU489" s="45"/>
      <c r="BV489" s="47"/>
      <c r="BW489" s="36"/>
      <c r="BX489" s="2" t="s">
        <v>109</v>
      </c>
    </row>
    <row r="490" spans="1:76" ht="18" x14ac:dyDescent="0.2">
      <c r="A490">
        <v>1</v>
      </c>
      <c r="B490">
        <v>2023</v>
      </c>
      <c r="C490">
        <v>5</v>
      </c>
      <c r="D490" s="1">
        <v>3</v>
      </c>
      <c r="E490" s="30" t="s">
        <v>79</v>
      </c>
      <c r="F490" s="51">
        <v>3</v>
      </c>
      <c r="G490" s="11">
        <v>5</v>
      </c>
      <c r="H490" s="11">
        <v>4</v>
      </c>
      <c r="I490" s="11" t="s">
        <v>60</v>
      </c>
      <c r="J490" s="11" t="s">
        <v>57</v>
      </c>
      <c r="K490" s="24">
        <v>1</v>
      </c>
      <c r="L490" s="24">
        <v>6</v>
      </c>
      <c r="M490" s="24">
        <f t="shared" si="6"/>
        <v>5</v>
      </c>
      <c r="N490" s="2" t="s">
        <v>53</v>
      </c>
      <c r="O490" s="11" t="s">
        <v>53</v>
      </c>
      <c r="P490" s="26"/>
      <c r="Q490" s="11">
        <v>57</v>
      </c>
      <c r="S490" s="11" t="s">
        <v>53</v>
      </c>
      <c r="T490" s="11" t="s">
        <v>89</v>
      </c>
      <c r="U490" s="11">
        <f>16-8+2</f>
        <v>10</v>
      </c>
      <c r="V490" s="11">
        <v>1</v>
      </c>
      <c r="W490" s="11">
        <v>1</v>
      </c>
      <c r="X490" s="11">
        <v>1</v>
      </c>
      <c r="Y490" s="11"/>
      <c r="Z490" s="11"/>
      <c r="AA490" s="11"/>
      <c r="AB490" s="11"/>
      <c r="AC490" s="11">
        <v>1</v>
      </c>
      <c r="AD490" s="11">
        <v>1</v>
      </c>
      <c r="AE490" s="11">
        <v>1</v>
      </c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>
        <v>1</v>
      </c>
      <c r="AR490" s="11"/>
      <c r="AS490" s="11"/>
      <c r="AT490" s="7"/>
      <c r="AU490" s="7"/>
      <c r="AV490" s="7"/>
      <c r="AW490" s="8"/>
      <c r="AX490" s="8"/>
      <c r="AY490" s="8">
        <v>1</v>
      </c>
      <c r="AZ490" s="8"/>
      <c r="BA490" s="8"/>
      <c r="BB490" s="8"/>
      <c r="BC490" s="8">
        <v>1</v>
      </c>
      <c r="BE490" s="45"/>
      <c r="BF490" s="34">
        <v>1059</v>
      </c>
      <c r="BG490" s="45">
        <v>1</v>
      </c>
      <c r="BH490" s="34">
        <v>37091</v>
      </c>
      <c r="BI490" s="45" t="s">
        <v>53</v>
      </c>
      <c r="BJ490" s="34">
        <v>1944</v>
      </c>
      <c r="BK490" s="45"/>
      <c r="BL490" s="34">
        <v>180</v>
      </c>
      <c r="BO490" s="45"/>
      <c r="BP490" s="34">
        <v>605</v>
      </c>
      <c r="BQ490" s="45"/>
      <c r="BR490" s="46"/>
      <c r="BS490" s="46">
        <v>919</v>
      </c>
      <c r="BT490" s="34">
        <v>21</v>
      </c>
      <c r="BU490" s="45"/>
      <c r="BV490" s="47"/>
      <c r="BW490" s="36">
        <v>2235</v>
      </c>
      <c r="BX490" s="2"/>
    </row>
    <row r="491" spans="1:76" x14ac:dyDescent="0.2">
      <c r="A491">
        <v>1</v>
      </c>
      <c r="B491">
        <v>2023</v>
      </c>
      <c r="C491">
        <v>5</v>
      </c>
      <c r="D491" s="1">
        <v>4</v>
      </c>
      <c r="E491" s="29" t="s">
        <v>82</v>
      </c>
      <c r="F491" s="51">
        <v>4</v>
      </c>
      <c r="G491" s="11">
        <v>3</v>
      </c>
      <c r="H491" s="11">
        <v>4</v>
      </c>
      <c r="I491" s="11" t="s">
        <v>59</v>
      </c>
      <c r="J491" s="11" t="s">
        <v>53</v>
      </c>
      <c r="K491" s="24">
        <v>23</v>
      </c>
      <c r="L491" s="24">
        <v>7</v>
      </c>
      <c r="M491" s="24">
        <f t="shared" si="6"/>
        <v>8</v>
      </c>
      <c r="N491" s="2" t="s">
        <v>53</v>
      </c>
      <c r="O491" s="11" t="s">
        <v>53</v>
      </c>
      <c r="P491" s="26"/>
      <c r="Q491" s="11">
        <v>57</v>
      </c>
      <c r="S491" s="11" t="s">
        <v>53</v>
      </c>
      <c r="T491" s="11" t="s">
        <v>61</v>
      </c>
      <c r="U491" s="11">
        <f>16-8</f>
        <v>8</v>
      </c>
      <c r="V491" s="11"/>
      <c r="W491" s="11"/>
      <c r="X491" s="11"/>
      <c r="Y491" s="11"/>
      <c r="Z491" s="11">
        <v>1</v>
      </c>
      <c r="AA491" s="11"/>
      <c r="AB491" s="11">
        <v>1</v>
      </c>
      <c r="AC491" s="11">
        <v>1</v>
      </c>
      <c r="AD491" s="11">
        <v>1</v>
      </c>
      <c r="AE491" s="11"/>
      <c r="AF491" s="11"/>
      <c r="AG491" s="11"/>
      <c r="AH491" s="11"/>
      <c r="AI491" s="11"/>
      <c r="AJ491" s="11"/>
      <c r="AK491" s="11"/>
      <c r="AL491" s="11"/>
      <c r="AM491" s="11">
        <v>1</v>
      </c>
      <c r="AN491" s="11"/>
      <c r="AO491" s="11"/>
      <c r="AP491" s="11">
        <v>1</v>
      </c>
      <c r="AQ491" s="11"/>
      <c r="AR491" s="11">
        <v>1</v>
      </c>
      <c r="AS491" s="11"/>
      <c r="AT491" s="7"/>
      <c r="AU491" s="7"/>
      <c r="AV491" s="7"/>
      <c r="AW491" s="8"/>
      <c r="AX491" s="8"/>
      <c r="AY491" s="8"/>
      <c r="AZ491" s="8"/>
      <c r="BA491" s="8"/>
      <c r="BB491" s="8"/>
      <c r="BC491" s="8"/>
      <c r="BE491" s="45"/>
      <c r="BF491" s="34"/>
      <c r="BG491" s="45"/>
      <c r="BH491" s="34">
        <v>37091</v>
      </c>
      <c r="BI491" s="45"/>
      <c r="BJ491" s="34">
        <v>1943</v>
      </c>
      <c r="BK491" s="45"/>
      <c r="BL491" s="34">
        <v>180</v>
      </c>
      <c r="BO491" s="45"/>
      <c r="BP491" s="34">
        <v>606</v>
      </c>
      <c r="BQ491" s="45"/>
      <c r="BR491" s="46"/>
      <c r="BS491" s="46">
        <v>925</v>
      </c>
      <c r="BT491" s="34"/>
      <c r="BU491" s="45"/>
      <c r="BV491" s="47"/>
      <c r="BW491" s="36">
        <v>2234</v>
      </c>
      <c r="BX491" s="2"/>
    </row>
    <row r="492" spans="1:76" x14ac:dyDescent="0.2">
      <c r="A492">
        <v>1</v>
      </c>
      <c r="B492">
        <v>2023</v>
      </c>
      <c r="C492">
        <v>5</v>
      </c>
      <c r="D492" s="1">
        <v>5</v>
      </c>
      <c r="E492" s="37" t="s">
        <v>80</v>
      </c>
      <c r="F492" s="51">
        <v>2</v>
      </c>
      <c r="G492" s="11">
        <v>2</v>
      </c>
      <c r="H492" s="11">
        <v>5</v>
      </c>
      <c r="I492" s="11" t="s">
        <v>61</v>
      </c>
      <c r="J492" s="11" t="s">
        <v>53</v>
      </c>
      <c r="K492" s="24">
        <v>22</v>
      </c>
      <c r="L492" s="24">
        <v>8</v>
      </c>
      <c r="M492" s="24">
        <f t="shared" si="6"/>
        <v>10</v>
      </c>
      <c r="N492" s="2" t="s">
        <v>53</v>
      </c>
      <c r="O492" s="11" t="s">
        <v>53</v>
      </c>
      <c r="P492" s="26"/>
      <c r="Q492" s="11">
        <v>56</v>
      </c>
      <c r="S492" s="11" t="s">
        <v>53</v>
      </c>
      <c r="T492" s="11" t="s">
        <v>92</v>
      </c>
      <c r="U492" s="11" t="s">
        <v>88</v>
      </c>
      <c r="V492" s="11">
        <v>1</v>
      </c>
      <c r="W492" s="11">
        <v>1</v>
      </c>
      <c r="X492" s="11">
        <v>1</v>
      </c>
      <c r="Y492" s="11">
        <v>1</v>
      </c>
      <c r="Z492" s="11"/>
      <c r="AA492" s="11"/>
      <c r="AB492" s="11"/>
      <c r="AC492" s="11"/>
      <c r="AD492" s="11">
        <v>1</v>
      </c>
      <c r="AE492" s="11"/>
      <c r="AF492" s="11"/>
      <c r="AG492" s="11"/>
      <c r="AH492" s="11">
        <v>1</v>
      </c>
      <c r="AI492" s="11"/>
      <c r="AJ492" s="11"/>
      <c r="AK492" s="11"/>
      <c r="AL492" s="11">
        <v>1</v>
      </c>
      <c r="AM492" s="11"/>
      <c r="AN492" s="11"/>
      <c r="AO492" s="11"/>
      <c r="AP492" s="11"/>
      <c r="AQ492" s="11">
        <v>1</v>
      </c>
      <c r="AR492" s="11"/>
      <c r="AS492" s="11"/>
      <c r="AT492" s="7">
        <v>1</v>
      </c>
      <c r="AU492" s="7"/>
      <c r="AV492" s="7"/>
      <c r="AW492" s="8"/>
      <c r="AX492" s="8"/>
      <c r="AY492" s="8"/>
      <c r="AZ492" s="8">
        <v>1</v>
      </c>
      <c r="BA492" s="8">
        <v>1</v>
      </c>
      <c r="BB492" s="8">
        <v>1</v>
      </c>
      <c r="BC492" s="8"/>
      <c r="BE492" s="45"/>
      <c r="BF492" s="34"/>
      <c r="BG492" s="45"/>
      <c r="BH492" s="34"/>
      <c r="BI492" s="45"/>
      <c r="BJ492" s="34"/>
      <c r="BK492" s="45"/>
      <c r="BL492" s="34">
        <v>182</v>
      </c>
      <c r="BO492" s="45"/>
      <c r="BP492" s="34"/>
      <c r="BQ492" s="45"/>
      <c r="BR492" s="46"/>
      <c r="BS492" s="46"/>
      <c r="BT492" s="34"/>
      <c r="BU492" s="45"/>
      <c r="BV492" s="47"/>
      <c r="BW492" s="36"/>
      <c r="BX492" s="2" t="s">
        <v>110</v>
      </c>
    </row>
    <row r="493" spans="1:76" x14ac:dyDescent="0.2">
      <c r="A493">
        <v>1</v>
      </c>
      <c r="B493">
        <v>2023</v>
      </c>
      <c r="C493">
        <v>5</v>
      </c>
      <c r="D493" s="1">
        <v>6</v>
      </c>
      <c r="E493" s="37" t="s">
        <v>80</v>
      </c>
      <c r="F493" s="51">
        <v>1</v>
      </c>
      <c r="G493" s="11">
        <v>4</v>
      </c>
      <c r="H493" s="11">
        <v>5</v>
      </c>
      <c r="I493" s="11" t="s">
        <v>61</v>
      </c>
      <c r="J493" s="11" t="s">
        <v>60</v>
      </c>
      <c r="K493" s="24">
        <v>1</v>
      </c>
      <c r="L493" s="24">
        <v>8</v>
      </c>
      <c r="M493" s="24">
        <f t="shared" si="6"/>
        <v>7</v>
      </c>
      <c r="N493" s="2" t="s">
        <v>53</v>
      </c>
      <c r="O493" s="11" t="s">
        <v>53</v>
      </c>
      <c r="P493" s="26"/>
      <c r="Q493" s="11">
        <v>56</v>
      </c>
      <c r="S493" s="11" t="s">
        <v>53</v>
      </c>
      <c r="T493" s="11" t="s">
        <v>88</v>
      </c>
      <c r="U493" s="11" t="s">
        <v>88</v>
      </c>
      <c r="V493" s="11">
        <v>1</v>
      </c>
      <c r="W493" s="11">
        <v>1</v>
      </c>
      <c r="X493" s="11"/>
      <c r="Y493" s="11"/>
      <c r="Z493" s="11"/>
      <c r="AA493" s="11"/>
      <c r="AB493" s="11">
        <v>1</v>
      </c>
      <c r="AC493" s="11">
        <v>1</v>
      </c>
      <c r="AD493" s="11">
        <v>1</v>
      </c>
      <c r="AE493" s="11"/>
      <c r="AF493" s="11"/>
      <c r="AG493" s="11"/>
      <c r="AH493" s="11">
        <v>1</v>
      </c>
      <c r="AI493" s="11"/>
      <c r="AJ493" s="11"/>
      <c r="AK493" s="11">
        <v>1</v>
      </c>
      <c r="AL493" s="11"/>
      <c r="AM493" s="11"/>
      <c r="AN493" s="11"/>
      <c r="AO493" s="11"/>
      <c r="AP493" s="11"/>
      <c r="AQ493" s="11">
        <v>1</v>
      </c>
      <c r="AR493" s="11"/>
      <c r="AS493" s="11"/>
      <c r="AT493" s="7">
        <v>1</v>
      </c>
      <c r="AU493" s="7"/>
      <c r="AV493" s="7"/>
      <c r="AW493" s="8"/>
      <c r="AX493" s="8">
        <v>1</v>
      </c>
      <c r="AY493" s="8">
        <v>1</v>
      </c>
      <c r="AZ493" s="8"/>
      <c r="BA493" s="8"/>
      <c r="BB493" s="8"/>
      <c r="BC493" s="8">
        <v>1</v>
      </c>
      <c r="BE493" s="45"/>
      <c r="BF493" s="34">
        <v>1060</v>
      </c>
      <c r="BG493" s="45"/>
      <c r="BH493" s="34">
        <v>37081</v>
      </c>
      <c r="BI493" s="45"/>
      <c r="BJ493" s="34">
        <v>1947</v>
      </c>
      <c r="BK493" s="45"/>
      <c r="BL493" s="34">
        <v>182</v>
      </c>
      <c r="BO493" s="45"/>
      <c r="BP493" s="34">
        <v>609</v>
      </c>
      <c r="BQ493" s="45"/>
      <c r="BR493" s="46"/>
      <c r="BS493" s="46">
        <v>936</v>
      </c>
      <c r="BT493" s="34">
        <v>21</v>
      </c>
      <c r="BU493" s="45"/>
      <c r="BV493" s="47"/>
      <c r="BW493" s="36">
        <v>2233</v>
      </c>
      <c r="BX493" s="2"/>
    </row>
    <row r="494" spans="1:76" ht="18" x14ac:dyDescent="0.2">
      <c r="A494">
        <v>1</v>
      </c>
      <c r="B494">
        <v>2023</v>
      </c>
      <c r="C494">
        <v>5</v>
      </c>
      <c r="D494" s="1">
        <v>7</v>
      </c>
      <c r="E494" s="52"/>
      <c r="F494" s="51">
        <v>4</v>
      </c>
      <c r="G494" s="11">
        <v>4</v>
      </c>
      <c r="H494" s="11">
        <v>4</v>
      </c>
      <c r="I494" s="11" t="s">
        <v>59</v>
      </c>
      <c r="J494" s="11" t="s">
        <v>53</v>
      </c>
      <c r="K494" s="24">
        <v>23</v>
      </c>
      <c r="L494" s="24">
        <v>7</v>
      </c>
      <c r="M494" s="24">
        <f t="shared" si="6"/>
        <v>8</v>
      </c>
      <c r="N494" s="2" t="s">
        <v>53</v>
      </c>
      <c r="O494" s="11" t="s">
        <v>53</v>
      </c>
      <c r="P494" s="26">
        <v>0.21249999999999999</v>
      </c>
      <c r="Q494" s="11">
        <v>57</v>
      </c>
      <c r="S494" s="11" t="s">
        <v>53</v>
      </c>
      <c r="T494" s="11" t="s">
        <v>88</v>
      </c>
      <c r="U494" s="11" t="s">
        <v>88</v>
      </c>
      <c r="V494" s="11">
        <v>1</v>
      </c>
      <c r="W494" s="11"/>
      <c r="X494" s="11">
        <v>1</v>
      </c>
      <c r="Y494" s="11"/>
      <c r="Z494" s="11"/>
      <c r="AA494" s="11">
        <v>1</v>
      </c>
      <c r="AB494" s="11">
        <v>1</v>
      </c>
      <c r="AC494" s="11">
        <v>1</v>
      </c>
      <c r="AD494" s="11">
        <v>1</v>
      </c>
      <c r="AE494" s="11">
        <v>1</v>
      </c>
      <c r="AF494" s="11"/>
      <c r="AG494" s="11"/>
      <c r="AH494" s="11">
        <v>1</v>
      </c>
      <c r="AI494" s="11"/>
      <c r="AJ494" s="11"/>
      <c r="AK494" s="11"/>
      <c r="AL494" s="11">
        <v>1</v>
      </c>
      <c r="AM494" s="11"/>
      <c r="AN494" s="11"/>
      <c r="AO494" s="11"/>
      <c r="AP494" s="11"/>
      <c r="AQ494" s="11">
        <v>1</v>
      </c>
      <c r="AR494" s="11">
        <v>1</v>
      </c>
      <c r="AS494" s="11">
        <v>1</v>
      </c>
      <c r="AT494" s="7">
        <v>1</v>
      </c>
      <c r="AU494" s="7">
        <v>1</v>
      </c>
      <c r="AV494" s="7"/>
      <c r="AW494" s="8">
        <v>1</v>
      </c>
      <c r="AX494" s="8"/>
      <c r="AY494" s="8">
        <v>1</v>
      </c>
      <c r="AZ494" s="8"/>
      <c r="BA494" s="8">
        <v>1</v>
      </c>
      <c r="BB494" s="8"/>
      <c r="BC494" s="8"/>
      <c r="BE494" s="45"/>
      <c r="BF494" s="34"/>
      <c r="BG494" s="45"/>
      <c r="BH494" s="34">
        <v>37075</v>
      </c>
      <c r="BI494" s="45"/>
      <c r="BJ494" s="34"/>
      <c r="BK494" s="45"/>
      <c r="BL494" s="34">
        <v>181</v>
      </c>
      <c r="BO494" s="45"/>
      <c r="BP494" s="34">
        <v>610</v>
      </c>
      <c r="BQ494" s="45"/>
      <c r="BR494" s="46">
        <v>1</v>
      </c>
      <c r="BS494" s="46"/>
      <c r="BT494" s="34"/>
      <c r="BU494" s="45"/>
      <c r="BV494" s="47"/>
      <c r="BW494" s="36"/>
      <c r="BX494" s="2"/>
    </row>
    <row r="495" spans="1:76" ht="18" x14ac:dyDescent="0.2">
      <c r="A495">
        <v>1</v>
      </c>
      <c r="B495">
        <v>2023</v>
      </c>
      <c r="C495">
        <v>5</v>
      </c>
      <c r="D495" s="1">
        <v>8</v>
      </c>
      <c r="E495" s="52"/>
      <c r="F495" s="51">
        <v>2</v>
      </c>
      <c r="G495" s="11">
        <v>4</v>
      </c>
      <c r="H495" s="11">
        <v>4</v>
      </c>
      <c r="I495" s="11" t="s">
        <v>60</v>
      </c>
      <c r="J495" s="11" t="s">
        <v>58</v>
      </c>
      <c r="K495" s="24">
        <v>0</v>
      </c>
      <c r="L495" s="24">
        <v>7</v>
      </c>
      <c r="M495" s="24">
        <f t="shared" si="6"/>
        <v>7</v>
      </c>
      <c r="N495" s="2" t="s">
        <v>53</v>
      </c>
      <c r="O495" s="11" t="s">
        <v>53</v>
      </c>
      <c r="P495" s="26">
        <v>0.32916666666666666</v>
      </c>
      <c r="Q495" s="11">
        <v>58</v>
      </c>
      <c r="S495" s="11" t="s">
        <v>53</v>
      </c>
      <c r="T495" s="11" t="s">
        <v>89</v>
      </c>
      <c r="U495" s="11">
        <f>16-8 +1</f>
        <v>9</v>
      </c>
      <c r="V495" s="11">
        <v>1</v>
      </c>
      <c r="W495" s="11"/>
      <c r="X495" s="11"/>
      <c r="Y495" s="11"/>
      <c r="Z495" s="11"/>
      <c r="AA495" s="11"/>
      <c r="AB495" s="11">
        <v>1</v>
      </c>
      <c r="AC495" s="11">
        <v>1</v>
      </c>
      <c r="AD495" s="11">
        <v>1</v>
      </c>
      <c r="AE495" s="11">
        <v>1</v>
      </c>
      <c r="AF495" s="11"/>
      <c r="AG495" s="11"/>
      <c r="AH495" s="11"/>
      <c r="AI495" s="11"/>
      <c r="AJ495" s="11">
        <v>1</v>
      </c>
      <c r="AK495" s="11"/>
      <c r="AL495" s="11"/>
      <c r="AM495" s="11">
        <v>1</v>
      </c>
      <c r="AN495" s="11"/>
      <c r="AO495" s="11"/>
      <c r="AP495" s="11"/>
      <c r="AQ495" s="11">
        <v>1</v>
      </c>
      <c r="AR495" s="11"/>
      <c r="AS495" s="11"/>
      <c r="AT495" s="7"/>
      <c r="AU495" s="7"/>
      <c r="AV495" s="7"/>
      <c r="AW495" s="8"/>
      <c r="AX495" s="8"/>
      <c r="AY495" s="8"/>
      <c r="AZ495" s="8"/>
      <c r="BA495" s="8"/>
      <c r="BB495" s="8"/>
      <c r="BC495" s="8"/>
      <c r="BE495" s="45"/>
      <c r="BF495" s="34"/>
      <c r="BG495" s="45"/>
      <c r="BH495" s="34">
        <v>37074</v>
      </c>
      <c r="BI495" s="45"/>
      <c r="BJ495" s="34"/>
      <c r="BK495" s="45"/>
      <c r="BL495" s="34">
        <v>181</v>
      </c>
      <c r="BO495" s="45"/>
      <c r="BP495" s="34">
        <v>609</v>
      </c>
      <c r="BQ495" s="45"/>
      <c r="BR495" s="46"/>
      <c r="BS495" s="46">
        <v>1015</v>
      </c>
      <c r="BT495" s="34">
        <v>21</v>
      </c>
      <c r="BU495" s="45"/>
      <c r="BV495" s="47"/>
      <c r="BW495" s="36">
        <v>2234</v>
      </c>
      <c r="BX495" s="2" t="s">
        <v>111</v>
      </c>
    </row>
    <row r="496" spans="1:76" ht="18" x14ac:dyDescent="0.2">
      <c r="A496">
        <v>1</v>
      </c>
      <c r="B496">
        <v>2023</v>
      </c>
      <c r="C496">
        <v>5</v>
      </c>
      <c r="D496" s="1">
        <v>9</v>
      </c>
      <c r="E496" s="52"/>
      <c r="F496" s="53">
        <v>5</v>
      </c>
      <c r="G496" s="11">
        <v>4</v>
      </c>
      <c r="H496" s="11">
        <v>4</v>
      </c>
      <c r="I496" s="11" t="s">
        <v>60</v>
      </c>
      <c r="J496" s="11" t="s">
        <v>53</v>
      </c>
      <c r="K496" s="24">
        <v>23</v>
      </c>
      <c r="L496" s="24">
        <v>7</v>
      </c>
      <c r="M496" s="24">
        <f t="shared" si="6"/>
        <v>8</v>
      </c>
      <c r="N496" s="2" t="s">
        <v>53</v>
      </c>
      <c r="O496" s="11" t="s">
        <v>55</v>
      </c>
      <c r="P496" s="26">
        <v>0.52777777777777779</v>
      </c>
      <c r="Q496" s="11">
        <v>57</v>
      </c>
      <c r="S496" s="11" t="s">
        <v>53</v>
      </c>
      <c r="T496" s="11" t="s">
        <v>89</v>
      </c>
      <c r="U496" s="11">
        <f>13-8+2</f>
        <v>7</v>
      </c>
      <c r="V496" s="11"/>
      <c r="W496" s="11"/>
      <c r="X496" s="11"/>
      <c r="Y496" s="11"/>
      <c r="Z496" s="11"/>
      <c r="AA496" s="11"/>
      <c r="AB496" s="11"/>
      <c r="AC496" s="11">
        <v>1</v>
      </c>
      <c r="AD496" s="11">
        <v>1</v>
      </c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>
        <v>1</v>
      </c>
      <c r="AR496" s="11">
        <v>1</v>
      </c>
      <c r="AS496" s="11"/>
      <c r="AT496" s="7"/>
      <c r="AU496" s="7"/>
      <c r="AV496" s="7"/>
      <c r="AW496" s="8"/>
      <c r="AX496" s="8"/>
      <c r="AY496" s="8"/>
      <c r="AZ496" s="8">
        <v>1</v>
      </c>
      <c r="BA496" s="8"/>
      <c r="BB496" s="8"/>
      <c r="BC496" s="8"/>
      <c r="BE496" s="45"/>
      <c r="BF496" s="34"/>
      <c r="BG496" s="45"/>
      <c r="BH496" s="34">
        <v>37066</v>
      </c>
      <c r="BI496" s="45"/>
      <c r="BJ496" s="34">
        <v>1947</v>
      </c>
      <c r="BK496" s="45"/>
      <c r="BL496" s="34">
        <v>180</v>
      </c>
      <c r="BO496" s="45"/>
      <c r="BP496" s="34">
        <v>610</v>
      </c>
      <c r="BQ496" s="45"/>
      <c r="BR496" s="46"/>
      <c r="BS496" s="46">
        <v>1029</v>
      </c>
      <c r="BT496" s="34"/>
      <c r="BU496" s="45"/>
      <c r="BV496" s="47"/>
      <c r="BW496" s="36">
        <v>2232</v>
      </c>
      <c r="BX496" s="2"/>
    </row>
    <row r="497" spans="1:76" ht="18" x14ac:dyDescent="0.2">
      <c r="A497">
        <v>1</v>
      </c>
      <c r="B497">
        <v>2023</v>
      </c>
      <c r="C497">
        <v>5</v>
      </c>
      <c r="D497" s="1">
        <v>10</v>
      </c>
      <c r="E497" s="30" t="s">
        <v>79</v>
      </c>
      <c r="F497" s="51">
        <v>4</v>
      </c>
      <c r="G497" s="11">
        <v>4</v>
      </c>
      <c r="H497" s="11">
        <v>4</v>
      </c>
      <c r="I497" s="11" t="s">
        <v>57</v>
      </c>
      <c r="J497" s="11" t="s">
        <v>53</v>
      </c>
      <c r="K497" s="24">
        <v>23</v>
      </c>
      <c r="L497" s="24">
        <v>6</v>
      </c>
      <c r="M497" s="24">
        <f t="shared" si="6"/>
        <v>7</v>
      </c>
      <c r="N497" s="2">
        <v>2</v>
      </c>
      <c r="O497" s="11" t="s">
        <v>55</v>
      </c>
      <c r="P497" s="26">
        <v>0.44930555555555557</v>
      </c>
      <c r="Q497" s="11">
        <v>57</v>
      </c>
      <c r="S497" s="11" t="s">
        <v>53</v>
      </c>
      <c r="T497" s="11" t="s">
        <v>89</v>
      </c>
      <c r="U497" s="11">
        <f>15-9</f>
        <v>6</v>
      </c>
      <c r="V497" s="11"/>
      <c r="W497" s="11"/>
      <c r="X497" s="11"/>
      <c r="Y497" s="11"/>
      <c r="Z497" s="11"/>
      <c r="AA497" s="11"/>
      <c r="AB497" s="11">
        <v>1</v>
      </c>
      <c r="AC497" s="11">
        <v>1</v>
      </c>
      <c r="AD497" s="11">
        <v>1</v>
      </c>
      <c r="AE497" s="11">
        <v>1</v>
      </c>
      <c r="AF497" s="11"/>
      <c r="AG497" s="11">
        <v>1</v>
      </c>
      <c r="AH497" s="11"/>
      <c r="AI497" s="11">
        <v>1</v>
      </c>
      <c r="AJ497" s="11"/>
      <c r="AK497" s="11"/>
      <c r="AL497" s="11">
        <v>1</v>
      </c>
      <c r="AM497" s="11"/>
      <c r="AN497" s="11"/>
      <c r="AO497" s="11">
        <v>1</v>
      </c>
      <c r="AP497" s="11"/>
      <c r="AQ497" s="11"/>
      <c r="AR497" s="11"/>
      <c r="AS497" s="11"/>
      <c r="AT497" s="7"/>
      <c r="AU497" s="7"/>
      <c r="AV497" s="7"/>
      <c r="AW497" s="8"/>
      <c r="AX497" s="8"/>
      <c r="AY497" s="8">
        <v>1</v>
      </c>
      <c r="AZ497" s="8"/>
      <c r="BA497" s="8">
        <v>1</v>
      </c>
      <c r="BB497" s="8"/>
      <c r="BC497" s="8"/>
      <c r="BE497" s="45"/>
      <c r="BF497" s="34"/>
      <c r="BG497" s="45"/>
      <c r="BH497" s="34"/>
      <c r="BI497" s="45"/>
      <c r="BJ497" s="34"/>
      <c r="BK497" s="45"/>
      <c r="BL497" s="34">
        <v>180</v>
      </c>
      <c r="BO497" s="45"/>
      <c r="BP497" s="34">
        <v>609</v>
      </c>
      <c r="BQ497" s="45"/>
      <c r="BR497" s="46"/>
      <c r="BS497" s="46"/>
      <c r="BT497" s="34"/>
      <c r="BU497" s="45"/>
      <c r="BV497" s="47"/>
      <c r="BW497" s="36"/>
      <c r="BX497" s="2" t="s">
        <v>112</v>
      </c>
    </row>
    <row r="498" spans="1:76" ht="18" x14ac:dyDescent="0.2">
      <c r="A498">
        <v>1</v>
      </c>
      <c r="B498">
        <v>2023</v>
      </c>
      <c r="C498">
        <v>5</v>
      </c>
      <c r="D498" s="1">
        <v>11</v>
      </c>
      <c r="E498" s="30" t="s">
        <v>79</v>
      </c>
      <c r="F498" s="51">
        <v>4</v>
      </c>
      <c r="G498" s="11">
        <v>4</v>
      </c>
      <c r="H498" s="11">
        <v>4</v>
      </c>
      <c r="I498" s="11" t="s">
        <v>57</v>
      </c>
      <c r="J498" s="11" t="s">
        <v>53</v>
      </c>
      <c r="K498" s="24">
        <v>23</v>
      </c>
      <c r="L498" s="24">
        <v>6</v>
      </c>
      <c r="M498" s="24">
        <f t="shared" si="6"/>
        <v>7</v>
      </c>
      <c r="N498" s="2" t="s">
        <v>53</v>
      </c>
      <c r="O498" s="11" t="s">
        <v>55</v>
      </c>
      <c r="P498" s="26">
        <v>0.50416666666666665</v>
      </c>
      <c r="Q498" s="11">
        <v>57</v>
      </c>
      <c r="S498" s="11" t="s">
        <v>53</v>
      </c>
      <c r="T498" s="11" t="s">
        <v>89</v>
      </c>
      <c r="U498" s="11">
        <f>16-8</f>
        <v>8</v>
      </c>
      <c r="V498" s="11"/>
      <c r="W498" s="11"/>
      <c r="X498" s="11"/>
      <c r="Y498" s="11"/>
      <c r="Z498" s="11"/>
      <c r="AA498" s="11"/>
      <c r="AB498" s="11"/>
      <c r="AC498" s="11">
        <v>1</v>
      </c>
      <c r="AD498" s="11">
        <v>1</v>
      </c>
      <c r="AE498" s="11">
        <v>1</v>
      </c>
      <c r="AF498" s="11"/>
      <c r="AG498" s="11">
        <v>1</v>
      </c>
      <c r="AI498" s="11">
        <v>1</v>
      </c>
      <c r="AJ498" s="11">
        <v>1</v>
      </c>
      <c r="AK498" s="11"/>
      <c r="AL498" s="11"/>
      <c r="AM498" s="11"/>
      <c r="AN498" s="11"/>
      <c r="AO498" s="11"/>
      <c r="AP498" s="11"/>
      <c r="AQ498" s="11">
        <v>1</v>
      </c>
      <c r="AR498" s="11"/>
      <c r="AS498" s="11"/>
      <c r="AT498" s="7">
        <v>1</v>
      </c>
      <c r="AU498" s="7"/>
      <c r="AV498" s="7"/>
      <c r="AW498" s="8"/>
      <c r="AX498" s="8">
        <v>1</v>
      </c>
      <c r="AY498" s="8"/>
      <c r="AZ498" s="8"/>
      <c r="BA498" s="8"/>
      <c r="BB498" s="8"/>
      <c r="BC498" s="8"/>
      <c r="BE498" s="45"/>
      <c r="BF498" s="34"/>
      <c r="BG498" s="45"/>
      <c r="BH498" s="34"/>
      <c r="BI498" s="45"/>
      <c r="BJ498" s="34"/>
      <c r="BK498" s="45"/>
      <c r="BL498" s="34">
        <v>181</v>
      </c>
      <c r="BO498" s="45"/>
      <c r="BP498" s="34">
        <v>609</v>
      </c>
      <c r="BQ498" s="45"/>
      <c r="BR498" s="46"/>
      <c r="BS498" s="46"/>
      <c r="BT498" s="34"/>
      <c r="BU498" s="45"/>
      <c r="BV498" s="47"/>
      <c r="BW498" s="36">
        <v>2234</v>
      </c>
      <c r="BX498" s="2" t="s">
        <v>113</v>
      </c>
    </row>
    <row r="499" spans="1:76" ht="18" x14ac:dyDescent="0.2">
      <c r="A499">
        <v>1</v>
      </c>
      <c r="B499">
        <v>2023</v>
      </c>
      <c r="C499">
        <v>5</v>
      </c>
      <c r="D499" s="1">
        <v>12</v>
      </c>
      <c r="E499" s="30" t="s">
        <v>79</v>
      </c>
      <c r="F499" s="51">
        <v>4</v>
      </c>
      <c r="G499" s="11">
        <v>5</v>
      </c>
      <c r="H499" s="11">
        <v>5</v>
      </c>
      <c r="I499" s="11" t="s">
        <v>87</v>
      </c>
      <c r="J499" s="11" t="s">
        <v>53</v>
      </c>
      <c r="K499" s="24">
        <v>23</v>
      </c>
      <c r="L499" s="24">
        <v>6</v>
      </c>
      <c r="M499" s="24">
        <f t="shared" si="6"/>
        <v>7</v>
      </c>
      <c r="N499" s="2" t="s">
        <v>53</v>
      </c>
      <c r="O499" s="2" t="s">
        <v>53</v>
      </c>
      <c r="P499" s="26">
        <v>0.58750000000000002</v>
      </c>
      <c r="Q499" s="11">
        <v>56</v>
      </c>
      <c r="S499" s="11" t="s">
        <v>53</v>
      </c>
      <c r="T499" s="11" t="s">
        <v>61</v>
      </c>
      <c r="U499" s="11">
        <f>15-9</f>
        <v>6</v>
      </c>
      <c r="V499" s="11">
        <v>1</v>
      </c>
      <c r="W499" s="11"/>
      <c r="X499" s="11">
        <v>1</v>
      </c>
      <c r="Y499" s="11"/>
      <c r="Z499" s="11"/>
      <c r="AA499" s="11"/>
      <c r="AB499" s="11"/>
      <c r="AC499" s="11">
        <v>1</v>
      </c>
      <c r="AD499" s="11">
        <v>1</v>
      </c>
      <c r="AE499" s="11"/>
      <c r="AF499" s="11"/>
      <c r="AG499" s="11"/>
      <c r="AH499" s="11">
        <v>1</v>
      </c>
      <c r="AI499" s="11"/>
      <c r="AJ499" s="11"/>
      <c r="AK499" s="11">
        <v>1</v>
      </c>
      <c r="AL499" s="11"/>
      <c r="AM499" s="11"/>
      <c r="AN499" s="11"/>
      <c r="AO499" s="11"/>
      <c r="AP499" s="11">
        <v>1</v>
      </c>
      <c r="AQ499" s="11">
        <v>1</v>
      </c>
      <c r="AR499" s="11"/>
      <c r="AS499" s="11"/>
      <c r="AT499" s="7"/>
      <c r="AU499" s="7"/>
      <c r="AV499" s="7"/>
      <c r="AW499" s="8"/>
      <c r="AX499" s="8"/>
      <c r="AY499" s="8"/>
      <c r="AZ499" s="8"/>
      <c r="BA499" s="8"/>
      <c r="BB499" s="8"/>
      <c r="BC499" s="8"/>
      <c r="BE499" s="45"/>
      <c r="BF499" s="34"/>
      <c r="BG499" s="45"/>
      <c r="BH499" s="34"/>
      <c r="BI499" s="45"/>
      <c r="BJ499" s="34"/>
      <c r="BK499" s="45"/>
      <c r="BL499" s="34"/>
      <c r="BO499" s="45"/>
      <c r="BP499" s="34"/>
      <c r="BQ499" s="45"/>
      <c r="BR499" s="46"/>
      <c r="BS499" s="46"/>
      <c r="BT499" s="34"/>
      <c r="BU499" s="45"/>
      <c r="BV499" s="47"/>
      <c r="BW499" s="36"/>
      <c r="BX499" s="2"/>
    </row>
    <row r="500" spans="1:76" ht="18" x14ac:dyDescent="0.2">
      <c r="A500">
        <v>1</v>
      </c>
      <c r="B500">
        <v>2023</v>
      </c>
      <c r="C500">
        <v>5</v>
      </c>
      <c r="D500" s="1">
        <v>13</v>
      </c>
      <c r="E500" s="30" t="s">
        <v>79</v>
      </c>
      <c r="F500" s="51">
        <v>4</v>
      </c>
      <c r="G500" s="11">
        <v>6</v>
      </c>
      <c r="H500" s="11">
        <v>5</v>
      </c>
      <c r="I500" s="11" t="s">
        <v>60</v>
      </c>
      <c r="J500" s="11" t="s">
        <v>53</v>
      </c>
      <c r="K500" s="24">
        <v>23</v>
      </c>
      <c r="L500" s="24">
        <v>7</v>
      </c>
      <c r="M500" s="24">
        <f t="shared" si="6"/>
        <v>8</v>
      </c>
      <c r="N500" s="2">
        <v>1</v>
      </c>
      <c r="O500" s="2" t="s">
        <v>53</v>
      </c>
      <c r="P500" s="26">
        <v>0.53402777777777777</v>
      </c>
      <c r="Q500" s="11">
        <v>56</v>
      </c>
      <c r="S500" s="11" t="s">
        <v>53</v>
      </c>
      <c r="T500" s="11" t="s">
        <v>88</v>
      </c>
      <c r="U500" s="11">
        <v>2</v>
      </c>
      <c r="V500" s="11">
        <v>1</v>
      </c>
      <c r="W500" s="11">
        <v>1</v>
      </c>
      <c r="X500" s="11">
        <v>1</v>
      </c>
      <c r="Y500" s="11"/>
      <c r="Z500" s="11"/>
      <c r="AA500" s="11">
        <v>1</v>
      </c>
      <c r="AB500" s="11">
        <v>1</v>
      </c>
      <c r="AC500" s="11">
        <v>1</v>
      </c>
      <c r="AD500" s="11">
        <v>1</v>
      </c>
      <c r="AE500" s="11"/>
      <c r="AF500" s="11"/>
      <c r="AG500" s="11"/>
      <c r="AH500" s="11"/>
      <c r="AI500" s="11">
        <v>1</v>
      </c>
      <c r="AJ500" s="11"/>
      <c r="AK500" s="11"/>
      <c r="AL500" s="11"/>
      <c r="AM500" s="11">
        <v>1</v>
      </c>
      <c r="AN500" s="11"/>
      <c r="AO500" s="11">
        <v>1</v>
      </c>
      <c r="AP500" s="11">
        <v>1</v>
      </c>
      <c r="AQ500" s="11">
        <v>1</v>
      </c>
      <c r="AR500" s="11"/>
      <c r="AS500" s="11">
        <v>1</v>
      </c>
      <c r="AT500" s="7"/>
      <c r="AU500" s="7"/>
      <c r="AV500" s="7"/>
      <c r="AW500" s="8">
        <v>1</v>
      </c>
      <c r="AX500" s="8"/>
      <c r="AY500" s="8"/>
      <c r="AZ500" s="8"/>
      <c r="BA500" s="8">
        <v>1</v>
      </c>
      <c r="BB500" s="8">
        <v>1</v>
      </c>
      <c r="BC500" s="8"/>
      <c r="BE500" s="45"/>
      <c r="BF500" s="34"/>
      <c r="BG500" s="45"/>
      <c r="BH500" s="34"/>
      <c r="BI500" s="45"/>
      <c r="BJ500" s="34"/>
      <c r="BK500" s="45"/>
      <c r="BL500" s="34"/>
      <c r="BO500" s="45"/>
      <c r="BP500" s="34"/>
      <c r="BQ500" s="45"/>
      <c r="BR500" s="46"/>
      <c r="BS500" s="46"/>
      <c r="BT500" s="34">
        <v>24</v>
      </c>
      <c r="BU500" s="45"/>
      <c r="BV500" s="47"/>
      <c r="BW500" s="36"/>
      <c r="BX500" s="2"/>
    </row>
    <row r="501" spans="1:76" ht="18" x14ac:dyDescent="0.2">
      <c r="A501">
        <v>1</v>
      </c>
      <c r="B501">
        <v>2023</v>
      </c>
      <c r="C501">
        <v>5</v>
      </c>
      <c r="D501" s="1">
        <v>14</v>
      </c>
      <c r="E501" s="30" t="s">
        <v>79</v>
      </c>
      <c r="F501" s="51">
        <v>3</v>
      </c>
      <c r="G501" s="11">
        <v>3</v>
      </c>
      <c r="H501" s="11">
        <v>4</v>
      </c>
      <c r="I501" s="11" t="s">
        <v>87</v>
      </c>
      <c r="J501" s="11" t="s">
        <v>58</v>
      </c>
      <c r="K501" s="24">
        <v>23</v>
      </c>
      <c r="L501" s="24">
        <v>7</v>
      </c>
      <c r="M501" s="24">
        <f t="shared" si="6"/>
        <v>8</v>
      </c>
      <c r="N501" s="2">
        <v>4</v>
      </c>
      <c r="O501" s="2" t="s">
        <v>53</v>
      </c>
      <c r="P501" s="26">
        <v>0.41597222222222219</v>
      </c>
      <c r="Q501" s="11">
        <v>55</v>
      </c>
      <c r="S501" s="11" t="s">
        <v>53</v>
      </c>
      <c r="T501" s="11" t="s">
        <v>88</v>
      </c>
      <c r="U501" s="11">
        <v>1</v>
      </c>
      <c r="V501" s="11"/>
      <c r="W501" s="11"/>
      <c r="X501" s="11">
        <v>1</v>
      </c>
      <c r="Y501" s="11"/>
      <c r="Z501" s="11"/>
      <c r="AA501" s="11"/>
      <c r="AB501" s="11">
        <v>1</v>
      </c>
      <c r="AC501" s="28">
        <v>1</v>
      </c>
      <c r="AD501" s="11">
        <v>1</v>
      </c>
      <c r="AE501" s="11"/>
      <c r="AF501" s="11"/>
      <c r="AG501" s="11"/>
      <c r="AH501" s="11">
        <v>1</v>
      </c>
      <c r="AI501" s="11"/>
      <c r="AJ501" s="11"/>
      <c r="AK501" s="11"/>
      <c r="AL501" s="11"/>
      <c r="AM501" s="11"/>
      <c r="AN501" s="11"/>
      <c r="AO501" s="11">
        <v>1</v>
      </c>
      <c r="AP501" s="11"/>
      <c r="AQ501" s="11">
        <v>1</v>
      </c>
      <c r="AR501" s="11"/>
      <c r="AS501" s="11">
        <v>1</v>
      </c>
      <c r="AT501" s="7"/>
      <c r="AU501" s="7"/>
      <c r="AV501" s="7"/>
      <c r="AW501" s="8">
        <v>1</v>
      </c>
      <c r="AX501" s="8"/>
      <c r="AY501" s="8"/>
      <c r="AZ501" s="8"/>
      <c r="BA501" s="8"/>
      <c r="BB501" s="8"/>
      <c r="BC501" s="8"/>
      <c r="BE501" s="45"/>
      <c r="BF501" s="34">
        <v>1056</v>
      </c>
      <c r="BG501" s="45"/>
      <c r="BH501" s="34">
        <v>37046</v>
      </c>
      <c r="BI501" s="45"/>
      <c r="BJ501" s="34">
        <v>1947</v>
      </c>
      <c r="BK501" s="45"/>
      <c r="BL501" s="34">
        <v>180</v>
      </c>
      <c r="BO501" s="45"/>
      <c r="BP501" s="34">
        <v>611</v>
      </c>
      <c r="BQ501" s="45"/>
      <c r="BR501" s="46"/>
      <c r="BS501" s="46">
        <v>1079</v>
      </c>
      <c r="BT501" s="34">
        <v>24</v>
      </c>
      <c r="BU501" s="45"/>
      <c r="BV501" s="47"/>
      <c r="BW501" s="36">
        <v>2239</v>
      </c>
      <c r="BX501" s="50" t="s">
        <v>114</v>
      </c>
    </row>
    <row r="502" spans="1:76" ht="18" x14ac:dyDescent="0.2">
      <c r="A502">
        <v>1</v>
      </c>
      <c r="B502">
        <v>2023</v>
      </c>
      <c r="C502">
        <v>5</v>
      </c>
      <c r="D502" s="1">
        <v>15</v>
      </c>
      <c r="E502" s="30" t="s">
        <v>79</v>
      </c>
      <c r="F502" s="51">
        <v>3</v>
      </c>
      <c r="G502" s="11">
        <v>3</v>
      </c>
      <c r="H502" s="11">
        <v>4</v>
      </c>
      <c r="I502" s="11" t="s">
        <v>61</v>
      </c>
      <c r="J502" s="11" t="s">
        <v>57</v>
      </c>
      <c r="K502" s="24">
        <v>0</v>
      </c>
      <c r="L502" s="24">
        <v>7</v>
      </c>
      <c r="M502" s="24">
        <f t="shared" si="6"/>
        <v>7</v>
      </c>
      <c r="N502" s="2" t="s">
        <v>53</v>
      </c>
      <c r="O502" s="2" t="s">
        <v>53</v>
      </c>
      <c r="P502" s="26">
        <v>0.54583333333333328</v>
      </c>
      <c r="Q502" s="28">
        <v>55</v>
      </c>
      <c r="S502" s="11" t="s">
        <v>53</v>
      </c>
      <c r="T502" s="11" t="s">
        <v>89</v>
      </c>
      <c r="U502" s="11">
        <f>15-8+1</f>
        <v>8</v>
      </c>
      <c r="V502" s="11">
        <v>1</v>
      </c>
      <c r="W502" s="11"/>
      <c r="X502" s="11"/>
      <c r="Y502" s="11"/>
      <c r="Z502" s="11"/>
      <c r="AA502" s="11"/>
      <c r="AB502" s="11">
        <v>1</v>
      </c>
      <c r="AC502" s="11">
        <v>1</v>
      </c>
      <c r="AD502" s="11">
        <v>1</v>
      </c>
      <c r="AE502" s="11">
        <v>1</v>
      </c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>
        <v>1</v>
      </c>
      <c r="AS502" s="11"/>
      <c r="AT502" s="7"/>
      <c r="AU502" s="7"/>
      <c r="AV502" s="7"/>
      <c r="AW502" s="8"/>
      <c r="AX502" s="8"/>
      <c r="AY502" s="8"/>
      <c r="AZ502" s="8"/>
      <c r="BA502" s="8"/>
      <c r="BB502" s="8"/>
      <c r="BC502" s="8"/>
      <c r="BE502" s="45"/>
      <c r="BF502" s="34"/>
      <c r="BG502" s="45"/>
      <c r="BH502" s="34"/>
      <c r="BI502" s="45"/>
      <c r="BJ502" s="34"/>
      <c r="BK502" s="45"/>
      <c r="BL502" s="34"/>
      <c r="BO502" s="45"/>
      <c r="BP502" s="34"/>
      <c r="BQ502" s="45"/>
      <c r="BR502" s="46"/>
      <c r="BS502" s="46"/>
      <c r="BT502" s="34"/>
      <c r="BU502" s="45"/>
      <c r="BV502" s="47"/>
      <c r="BW502" s="36"/>
      <c r="BX502" s="2"/>
    </row>
    <row r="503" spans="1:76" ht="18" x14ac:dyDescent="0.2">
      <c r="A503">
        <v>1</v>
      </c>
      <c r="B503">
        <v>2023</v>
      </c>
      <c r="C503">
        <v>5</v>
      </c>
      <c r="D503" s="1">
        <v>16</v>
      </c>
      <c r="E503" s="30" t="s">
        <v>79</v>
      </c>
      <c r="F503" s="51">
        <v>4</v>
      </c>
      <c r="G503" s="11">
        <v>5</v>
      </c>
      <c r="H503" s="11">
        <v>4</v>
      </c>
      <c r="I503" s="11" t="s">
        <v>55</v>
      </c>
      <c r="J503" s="11" t="s">
        <v>56</v>
      </c>
      <c r="K503" s="24">
        <v>0</v>
      </c>
      <c r="L503" s="24">
        <v>6</v>
      </c>
      <c r="M503" s="24">
        <f t="shared" si="6"/>
        <v>6</v>
      </c>
      <c r="N503" s="2" t="s">
        <v>53</v>
      </c>
      <c r="O503" s="2" t="s">
        <v>53</v>
      </c>
      <c r="P503" s="26">
        <v>0.49652777777777773</v>
      </c>
      <c r="Q503" s="11">
        <v>55</v>
      </c>
      <c r="S503" s="11" t="s">
        <v>53</v>
      </c>
      <c r="T503" s="11" t="s">
        <v>89</v>
      </c>
      <c r="U503" s="11">
        <f>20-8</f>
        <v>12</v>
      </c>
      <c r="V503" s="11"/>
      <c r="W503" s="11"/>
      <c r="X503" s="11"/>
      <c r="Y503" s="11"/>
      <c r="Z503" s="11"/>
      <c r="AA503" s="11"/>
      <c r="AB503" s="11"/>
      <c r="AC503" s="11">
        <v>1</v>
      </c>
      <c r="AD503" s="11">
        <v>1</v>
      </c>
      <c r="AE503" s="11">
        <v>1</v>
      </c>
      <c r="AF503" s="11"/>
      <c r="AG503" s="11"/>
      <c r="AH503" s="11"/>
      <c r="AI503" s="11">
        <v>1</v>
      </c>
      <c r="AJ503" s="11"/>
      <c r="AK503" s="11"/>
      <c r="AL503" s="11"/>
      <c r="AM503" s="11">
        <v>1</v>
      </c>
      <c r="AN503" s="11"/>
      <c r="AO503" s="11">
        <v>1</v>
      </c>
      <c r="AP503" s="11"/>
      <c r="AQ503" s="11">
        <v>1</v>
      </c>
      <c r="AR503" s="11"/>
      <c r="AS503" s="11"/>
      <c r="AT503" s="7">
        <v>1</v>
      </c>
      <c r="AU503" s="7">
        <v>1</v>
      </c>
      <c r="AV503" s="7"/>
      <c r="AW503" s="8"/>
      <c r="AX503" s="8"/>
      <c r="AY503" s="8">
        <v>1</v>
      </c>
      <c r="AZ503" s="8"/>
      <c r="BA503" s="8"/>
      <c r="BB503" s="8"/>
      <c r="BC503" s="8"/>
      <c r="BE503" s="45"/>
      <c r="BF503" s="34"/>
      <c r="BG503" s="45"/>
      <c r="BH503" s="34"/>
      <c r="BI503" s="45"/>
      <c r="BJ503" s="34"/>
      <c r="BK503" s="45"/>
      <c r="BL503" s="34"/>
      <c r="BO503" s="45"/>
      <c r="BP503" s="34"/>
      <c r="BQ503" s="45"/>
      <c r="BR503" s="46">
        <v>1</v>
      </c>
      <c r="BS503" s="46"/>
      <c r="BT503" s="34"/>
      <c r="BU503" s="45"/>
      <c r="BV503" s="47"/>
      <c r="BW503" s="36"/>
      <c r="BX503" s="2" t="s">
        <v>115</v>
      </c>
    </row>
    <row r="504" spans="1:76" ht="18" x14ac:dyDescent="0.2">
      <c r="A504">
        <v>1</v>
      </c>
      <c r="B504">
        <v>2023</v>
      </c>
      <c r="C504">
        <v>5</v>
      </c>
      <c r="D504" s="1">
        <v>17</v>
      </c>
      <c r="E504" s="30" t="s">
        <v>79</v>
      </c>
      <c r="F504" s="51">
        <v>4</v>
      </c>
      <c r="G504" s="11">
        <v>4</v>
      </c>
      <c r="H504" s="11">
        <v>4</v>
      </c>
      <c r="I504" s="11" t="s">
        <v>87</v>
      </c>
      <c r="J504" s="11" t="s">
        <v>58</v>
      </c>
      <c r="K504" s="24">
        <v>0</v>
      </c>
      <c r="L504" s="24">
        <v>6</v>
      </c>
      <c r="M504" s="24">
        <f t="shared" si="6"/>
        <v>6</v>
      </c>
      <c r="N504" s="2" t="s">
        <v>53</v>
      </c>
      <c r="O504" s="2" t="s">
        <v>53</v>
      </c>
      <c r="P504" s="26">
        <v>0.50416666666666665</v>
      </c>
      <c r="Q504" s="11">
        <v>56</v>
      </c>
      <c r="S504" s="11" t="s">
        <v>53</v>
      </c>
      <c r="T504" s="11" t="s">
        <v>89</v>
      </c>
      <c r="U504" s="48">
        <f>20-8</f>
        <v>12</v>
      </c>
      <c r="V504" s="11"/>
      <c r="W504" s="11"/>
      <c r="X504" s="11"/>
      <c r="Y504" s="11"/>
      <c r="Z504" s="11"/>
      <c r="AA504" s="11"/>
      <c r="AB504" s="11"/>
      <c r="AC504" s="11">
        <v>1</v>
      </c>
      <c r="AD504" s="11">
        <v>1</v>
      </c>
      <c r="AE504" s="11"/>
      <c r="AF504" s="11"/>
      <c r="AG504" s="11"/>
      <c r="AH504" s="11"/>
      <c r="AI504" s="11">
        <v>1</v>
      </c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7">
        <v>1</v>
      </c>
      <c r="AU504" s="7"/>
      <c r="AV504" s="7"/>
      <c r="AW504" s="8"/>
      <c r="AX504" s="8">
        <v>1</v>
      </c>
      <c r="AY504" s="8">
        <v>1</v>
      </c>
      <c r="AZ504" s="8"/>
      <c r="BA504" s="8">
        <v>1</v>
      </c>
      <c r="BB504" s="8"/>
      <c r="BC504" s="8"/>
      <c r="BE504" s="45"/>
      <c r="BF504" s="34"/>
      <c r="BG504" s="45"/>
      <c r="BH504" s="34"/>
      <c r="BI504" s="45"/>
      <c r="BJ504" s="34"/>
      <c r="BK504" s="45"/>
      <c r="BL504" s="34"/>
      <c r="BO504" s="45"/>
      <c r="BP504" s="34"/>
      <c r="BQ504" s="45"/>
      <c r="BR504" s="46"/>
      <c r="BS504" s="46"/>
      <c r="BT504" s="34">
        <v>26</v>
      </c>
      <c r="BU504" s="45"/>
      <c r="BV504" s="47"/>
      <c r="BW504" s="36"/>
      <c r="BX504" s="2"/>
    </row>
    <row r="505" spans="1:76" x14ac:dyDescent="0.2">
      <c r="A505">
        <v>1</v>
      </c>
      <c r="B505">
        <v>2023</v>
      </c>
      <c r="C505">
        <v>5</v>
      </c>
      <c r="D505" s="1">
        <v>18</v>
      </c>
      <c r="E505" s="37" t="s">
        <v>80</v>
      </c>
      <c r="F505" s="51">
        <v>2</v>
      </c>
      <c r="G505" s="11">
        <v>4</v>
      </c>
      <c r="H505" s="11">
        <v>4</v>
      </c>
      <c r="I505" s="11" t="s">
        <v>87</v>
      </c>
      <c r="J505" s="11" t="s">
        <v>53</v>
      </c>
      <c r="K505" s="24">
        <v>0</v>
      </c>
      <c r="L505" s="24">
        <v>6</v>
      </c>
      <c r="M505" s="24">
        <f t="shared" si="6"/>
        <v>6</v>
      </c>
      <c r="N505" s="2" t="s">
        <v>53</v>
      </c>
      <c r="O505" s="2" t="s">
        <v>53</v>
      </c>
      <c r="P505" s="26">
        <v>0.47291666666666665</v>
      </c>
      <c r="Q505" s="11">
        <v>57</v>
      </c>
      <c r="S505" s="11" t="s">
        <v>53</v>
      </c>
      <c r="T505" s="11" t="s">
        <v>89</v>
      </c>
      <c r="U505" s="11">
        <f>16-8</f>
        <v>8</v>
      </c>
      <c r="V505" s="11"/>
      <c r="W505" s="11"/>
      <c r="X505" s="11"/>
      <c r="Y505" s="11"/>
      <c r="Z505" s="11"/>
      <c r="AA505" s="11"/>
      <c r="AB505" s="11"/>
      <c r="AC505" s="11">
        <v>1</v>
      </c>
      <c r="AD505" s="11">
        <v>1</v>
      </c>
      <c r="AE505" s="11"/>
      <c r="AF505" s="11"/>
      <c r="AG505" s="11"/>
      <c r="AH505" s="11"/>
      <c r="AJ505" s="11">
        <v>1</v>
      </c>
      <c r="AK505" s="11"/>
      <c r="AL505" s="11"/>
      <c r="AM505" s="11"/>
      <c r="AN505" s="11"/>
      <c r="AO505" s="11">
        <v>1</v>
      </c>
      <c r="AP505" s="11"/>
      <c r="AQ505" s="11">
        <v>1</v>
      </c>
      <c r="AR505" s="11"/>
      <c r="AS505" s="11"/>
      <c r="AT505" s="7">
        <v>1</v>
      </c>
      <c r="AU505" s="7"/>
      <c r="AV505" s="7"/>
      <c r="AW505" s="8"/>
      <c r="AX505" s="8"/>
      <c r="AY505" s="8">
        <v>1</v>
      </c>
      <c r="AZ505" s="8">
        <v>1</v>
      </c>
      <c r="BA505" s="8">
        <v>1</v>
      </c>
      <c r="BB505" s="8"/>
      <c r="BC505" s="8">
        <v>1</v>
      </c>
      <c r="BE505" s="45"/>
      <c r="BF505" s="34"/>
      <c r="BG505" s="45"/>
      <c r="BH505" s="34"/>
      <c r="BI505" s="45"/>
      <c r="BJ505" s="34"/>
      <c r="BK505" s="45"/>
      <c r="BL505" s="34"/>
      <c r="BO505" s="45"/>
      <c r="BP505" s="34"/>
      <c r="BQ505" s="45"/>
      <c r="BR505" s="46"/>
      <c r="BS505" s="46"/>
      <c r="BT505" s="34"/>
      <c r="BU505" s="45"/>
      <c r="BV505" s="47"/>
      <c r="BW505" s="36"/>
      <c r="BX505" s="2"/>
    </row>
    <row r="506" spans="1:76" x14ac:dyDescent="0.2">
      <c r="A506">
        <v>1</v>
      </c>
      <c r="B506">
        <v>2023</v>
      </c>
      <c r="C506">
        <v>5</v>
      </c>
      <c r="D506" s="1">
        <v>19</v>
      </c>
      <c r="E506" s="29" t="s">
        <v>78</v>
      </c>
      <c r="F506" s="51">
        <v>1</v>
      </c>
      <c r="G506" s="11">
        <v>4</v>
      </c>
      <c r="H506" s="11">
        <v>4</v>
      </c>
      <c r="I506" s="11" t="s">
        <v>58</v>
      </c>
      <c r="J506" s="11" t="s">
        <v>53</v>
      </c>
      <c r="K506" s="24">
        <v>23</v>
      </c>
      <c r="L506" s="24">
        <v>4</v>
      </c>
      <c r="M506" s="24">
        <f t="shared" si="6"/>
        <v>5</v>
      </c>
      <c r="N506" s="2" t="s">
        <v>53</v>
      </c>
      <c r="O506" s="2" t="s">
        <v>53</v>
      </c>
      <c r="P506" s="26">
        <v>0.64652777777777781</v>
      </c>
      <c r="Q506" s="11">
        <v>56</v>
      </c>
      <c r="S506" s="11" t="s">
        <v>53</v>
      </c>
      <c r="T506" s="11" t="s">
        <v>61</v>
      </c>
      <c r="U506" s="11">
        <f>15-8+2</f>
        <v>9</v>
      </c>
      <c r="V506" s="11"/>
      <c r="W506" s="11"/>
      <c r="X506" s="11"/>
      <c r="Y506" s="11"/>
      <c r="Z506" s="11"/>
      <c r="AA506" s="11"/>
      <c r="AB506" s="11">
        <v>1</v>
      </c>
      <c r="AC506" s="11">
        <v>1</v>
      </c>
      <c r="AD506" s="11">
        <v>1</v>
      </c>
      <c r="AE506" s="11"/>
      <c r="AF506" s="11"/>
      <c r="AG506" s="11"/>
      <c r="AH506" s="11"/>
      <c r="AI506" s="11"/>
      <c r="AJ506" s="11"/>
      <c r="AK506" s="11"/>
      <c r="AL506" s="11">
        <v>1</v>
      </c>
      <c r="AM506" s="11"/>
      <c r="AN506" s="11"/>
      <c r="AO506" s="11">
        <v>1</v>
      </c>
      <c r="AP506" s="11"/>
      <c r="AQ506" s="11">
        <v>1</v>
      </c>
      <c r="AR506" s="11">
        <v>1</v>
      </c>
      <c r="AS506" s="11"/>
      <c r="AT506" s="7"/>
      <c r="AU506" s="7"/>
      <c r="AV506" s="7"/>
      <c r="AW506" s="8"/>
      <c r="AX506" s="8"/>
      <c r="AY506" s="8"/>
      <c r="AZ506" s="8">
        <v>1</v>
      </c>
      <c r="BA506" s="8"/>
      <c r="BB506" s="8"/>
      <c r="BC506" s="8"/>
      <c r="BE506" s="45"/>
      <c r="BF506" s="34"/>
      <c r="BG506" s="45"/>
      <c r="BH506" s="34"/>
      <c r="BI506" s="45"/>
      <c r="BJ506" s="34"/>
      <c r="BK506" s="45"/>
      <c r="BL506" s="34"/>
      <c r="BO506" s="45"/>
      <c r="BP506" s="34"/>
      <c r="BQ506" s="45"/>
      <c r="BR506" s="46"/>
      <c r="BS506" s="46"/>
      <c r="BT506" s="34"/>
      <c r="BU506" s="45"/>
      <c r="BV506" s="47"/>
      <c r="BW506" s="36"/>
      <c r="BX506" s="2"/>
    </row>
    <row r="507" spans="1:76" x14ac:dyDescent="0.2">
      <c r="A507">
        <v>1</v>
      </c>
      <c r="B507">
        <v>2023</v>
      </c>
      <c r="C507">
        <v>5</v>
      </c>
      <c r="D507" s="1">
        <v>20</v>
      </c>
      <c r="E507" s="29" t="s">
        <v>78</v>
      </c>
      <c r="F507" s="51">
        <v>1</v>
      </c>
      <c r="G507" s="11">
        <v>5</v>
      </c>
      <c r="H507" s="11">
        <v>5</v>
      </c>
      <c r="I507" s="11" t="s">
        <v>60</v>
      </c>
      <c r="J507" s="28" t="s">
        <v>53</v>
      </c>
      <c r="K507" s="24">
        <v>23</v>
      </c>
      <c r="L507" s="24">
        <v>7</v>
      </c>
      <c r="M507" s="24">
        <f t="shared" si="6"/>
        <v>8</v>
      </c>
      <c r="N507" s="2" t="s">
        <v>53</v>
      </c>
      <c r="O507" s="2" t="s">
        <v>53</v>
      </c>
      <c r="P507" s="26">
        <v>0.50555555555555554</v>
      </c>
      <c r="Q507" s="11">
        <v>55</v>
      </c>
      <c r="S507" s="11" t="s">
        <v>53</v>
      </c>
      <c r="T507" s="11" t="s">
        <v>88</v>
      </c>
      <c r="U507" s="11" t="s">
        <v>88</v>
      </c>
      <c r="V507" s="11">
        <v>1</v>
      </c>
      <c r="W507" s="11">
        <v>1</v>
      </c>
      <c r="X507" s="11">
        <v>1</v>
      </c>
      <c r="Y507" s="11"/>
      <c r="Z507" s="11"/>
      <c r="AA507" s="11"/>
      <c r="AB507" s="11"/>
      <c r="AC507" s="11">
        <v>1</v>
      </c>
      <c r="AD507" s="11">
        <v>1</v>
      </c>
      <c r="AE507" s="11"/>
      <c r="AF507" s="11">
        <v>1</v>
      </c>
      <c r="AG507" s="11"/>
      <c r="AH507" s="11"/>
      <c r="AI507" s="11"/>
      <c r="AJ507" s="11"/>
      <c r="AL507" s="11">
        <v>1</v>
      </c>
      <c r="AM507" s="11">
        <v>1</v>
      </c>
      <c r="AN507" s="11"/>
      <c r="AO507" s="11"/>
      <c r="AP507" s="11">
        <v>1</v>
      </c>
      <c r="AQ507" s="11">
        <v>1</v>
      </c>
      <c r="AR507" s="11">
        <v>1</v>
      </c>
      <c r="AS507" s="11"/>
      <c r="AT507" s="7"/>
      <c r="AU507" s="7"/>
      <c r="AV507" s="7"/>
      <c r="AW507" s="8"/>
      <c r="AX507" s="8"/>
      <c r="AY507" s="8"/>
      <c r="AZ507" s="8">
        <v>1</v>
      </c>
      <c r="BA507" s="8">
        <v>1</v>
      </c>
      <c r="BB507" s="8"/>
      <c r="BC507" s="8"/>
      <c r="BE507" s="45"/>
      <c r="BF507" s="34">
        <v>1057</v>
      </c>
      <c r="BG507" s="45"/>
      <c r="BH507" s="34"/>
      <c r="BI507" s="45"/>
      <c r="BJ507" s="34"/>
      <c r="BK507" s="45"/>
      <c r="BL507" s="34"/>
      <c r="BO507" s="45"/>
      <c r="BP507" s="34"/>
      <c r="BQ507" s="45"/>
      <c r="BR507" s="46"/>
      <c r="BS507" s="46"/>
      <c r="BT507" s="34"/>
      <c r="BU507" s="45"/>
      <c r="BV507" s="47"/>
      <c r="BW507" s="36"/>
      <c r="BX507" s="2"/>
    </row>
    <row r="508" spans="1:76" x14ac:dyDescent="0.2">
      <c r="A508">
        <v>1</v>
      </c>
      <c r="B508">
        <v>2023</v>
      </c>
      <c r="C508">
        <v>5</v>
      </c>
      <c r="D508" s="1">
        <v>21</v>
      </c>
      <c r="E508" s="29" t="s">
        <v>82</v>
      </c>
      <c r="F508" s="51">
        <v>1</v>
      </c>
      <c r="G508" s="11">
        <v>4</v>
      </c>
      <c r="H508" s="11">
        <v>6</v>
      </c>
      <c r="I508" s="11" t="s">
        <v>57</v>
      </c>
      <c r="J508" s="11" t="s">
        <v>53</v>
      </c>
      <c r="K508" s="24">
        <v>23</v>
      </c>
      <c r="L508" s="24">
        <v>7</v>
      </c>
      <c r="M508" s="24">
        <f t="shared" si="6"/>
        <v>8</v>
      </c>
      <c r="N508" s="2" t="s">
        <v>53</v>
      </c>
      <c r="O508" s="2" t="s">
        <v>53</v>
      </c>
      <c r="P508" s="26">
        <v>0.27708333333333335</v>
      </c>
      <c r="Q508" s="28">
        <v>56</v>
      </c>
      <c r="S508" s="11" t="s">
        <v>53</v>
      </c>
      <c r="T508" s="11" t="s">
        <v>88</v>
      </c>
      <c r="U508" s="11" t="s">
        <v>88</v>
      </c>
      <c r="W508" s="11"/>
      <c r="X508" s="11"/>
      <c r="Y508" s="11"/>
      <c r="AA508" s="11"/>
      <c r="AB508" s="11"/>
      <c r="AC508" s="11">
        <v>1</v>
      </c>
      <c r="AD508" s="11">
        <v>1</v>
      </c>
      <c r="AE508" s="11"/>
      <c r="AF508" s="11"/>
      <c r="AG508" s="11">
        <v>1</v>
      </c>
      <c r="AH508" s="11"/>
      <c r="AI508" s="11">
        <v>1</v>
      </c>
      <c r="AJ508" s="11"/>
      <c r="AK508" s="11">
        <v>1</v>
      </c>
      <c r="AL508" s="11">
        <v>1</v>
      </c>
      <c r="AM508" s="11"/>
      <c r="AN508" s="11"/>
      <c r="AO508" s="11"/>
      <c r="AP508" s="11"/>
      <c r="AQ508" s="11">
        <v>1</v>
      </c>
      <c r="AR508" s="11"/>
      <c r="AS508" s="11"/>
      <c r="AT508" s="7"/>
      <c r="AU508" s="7"/>
      <c r="AV508" s="7"/>
      <c r="AW508" s="8"/>
      <c r="AX508" s="8"/>
      <c r="AY508" s="8"/>
      <c r="AZ508" s="8"/>
      <c r="BA508" s="8"/>
      <c r="BB508" s="8"/>
      <c r="BC508" s="8"/>
      <c r="BE508" s="45"/>
      <c r="BF508" s="34"/>
      <c r="BG508" s="45"/>
      <c r="BH508" s="34"/>
      <c r="BI508" s="45"/>
      <c r="BJ508" s="34"/>
      <c r="BK508" s="45"/>
      <c r="BL508" s="34"/>
      <c r="BO508" s="45"/>
      <c r="BP508" s="34"/>
      <c r="BQ508" s="45"/>
      <c r="BR508" s="46"/>
      <c r="BS508" s="46"/>
      <c r="BT508" s="34"/>
      <c r="BU508" s="45"/>
      <c r="BV508" s="47"/>
      <c r="BW508" s="36"/>
      <c r="BX508" s="2"/>
    </row>
    <row r="509" spans="1:76" x14ac:dyDescent="0.2">
      <c r="A509">
        <v>1</v>
      </c>
      <c r="B509">
        <v>2023</v>
      </c>
      <c r="C509">
        <v>5</v>
      </c>
      <c r="D509" s="1">
        <v>22</v>
      </c>
      <c r="E509" s="29" t="s">
        <v>78</v>
      </c>
      <c r="F509" s="51">
        <v>6</v>
      </c>
      <c r="G509" s="11">
        <v>5</v>
      </c>
      <c r="H509" s="11">
        <v>5</v>
      </c>
      <c r="I509" s="11" t="s">
        <v>57</v>
      </c>
      <c r="J509" s="11" t="s">
        <v>55</v>
      </c>
      <c r="K509" s="24">
        <v>23</v>
      </c>
      <c r="L509" s="24">
        <v>6</v>
      </c>
      <c r="M509" s="24">
        <f t="shared" si="6"/>
        <v>7</v>
      </c>
      <c r="N509" s="2" t="s">
        <v>53</v>
      </c>
      <c r="O509" s="2" t="s">
        <v>53</v>
      </c>
      <c r="P509" s="26">
        <v>0.58958333333333335</v>
      </c>
      <c r="Q509" s="11">
        <v>56</v>
      </c>
      <c r="S509" s="11" t="s">
        <v>53</v>
      </c>
      <c r="T509" s="11" t="s">
        <v>89</v>
      </c>
      <c r="U509" s="11">
        <f>16-8</f>
        <v>8</v>
      </c>
      <c r="V509" s="11">
        <v>1</v>
      </c>
      <c r="W509" s="11">
        <v>1</v>
      </c>
      <c r="X509" s="11">
        <v>1</v>
      </c>
      <c r="Z509" s="11"/>
      <c r="AA509" s="11"/>
      <c r="AB509" s="11"/>
      <c r="AC509" s="11">
        <v>1</v>
      </c>
      <c r="AD509" s="11">
        <v>1</v>
      </c>
      <c r="AE509" s="11"/>
      <c r="AF509" s="11"/>
      <c r="AG509" s="11"/>
      <c r="AH509" s="11"/>
      <c r="AI509" s="11">
        <v>1</v>
      </c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7"/>
      <c r="AU509" s="7"/>
      <c r="AV509" s="7"/>
      <c r="AW509" s="8"/>
      <c r="AX509" s="8"/>
      <c r="AY509" s="8">
        <v>1</v>
      </c>
      <c r="AZ509" s="8"/>
      <c r="BA509" s="8">
        <v>1</v>
      </c>
      <c r="BB509" s="8"/>
      <c r="BC509" s="8"/>
      <c r="BE509" s="45"/>
      <c r="BF509" s="34"/>
      <c r="BG509" s="45"/>
      <c r="BH509" s="34"/>
      <c r="BI509" s="45"/>
      <c r="BJ509" s="34"/>
      <c r="BK509" s="45"/>
      <c r="BL509" s="34"/>
      <c r="BO509" s="45"/>
      <c r="BP509" s="34"/>
      <c r="BQ509" s="45"/>
      <c r="BR509" s="46"/>
      <c r="BS509" s="46"/>
      <c r="BT509" s="34"/>
      <c r="BU509" s="45"/>
      <c r="BV509" s="47"/>
      <c r="BW509" s="36"/>
      <c r="BX509" s="2" t="s">
        <v>116</v>
      </c>
    </row>
    <row r="510" spans="1:76" ht="18" x14ac:dyDescent="0.2">
      <c r="A510">
        <v>1</v>
      </c>
      <c r="B510">
        <v>2023</v>
      </c>
      <c r="C510">
        <v>5</v>
      </c>
      <c r="D510" s="1">
        <v>23</v>
      </c>
      <c r="E510" s="30" t="s">
        <v>79</v>
      </c>
      <c r="F510" s="51">
        <v>4</v>
      </c>
      <c r="G510" s="11">
        <v>5</v>
      </c>
      <c r="H510" s="11">
        <v>4</v>
      </c>
      <c r="I510" s="11" t="s">
        <v>57</v>
      </c>
      <c r="J510" s="11" t="s">
        <v>53</v>
      </c>
      <c r="K510" s="24">
        <v>22</v>
      </c>
      <c r="L510" s="24">
        <v>6</v>
      </c>
      <c r="M510" s="24">
        <f t="shared" si="6"/>
        <v>8</v>
      </c>
      <c r="N510" s="2" t="s">
        <v>53</v>
      </c>
      <c r="O510" s="2" t="s">
        <v>53</v>
      </c>
      <c r="P510" s="26">
        <v>0.55208333333333337</v>
      </c>
      <c r="Q510" s="11">
        <v>56</v>
      </c>
      <c r="S510" s="11" t="s">
        <v>53</v>
      </c>
      <c r="T510" s="11" t="s">
        <v>89</v>
      </c>
      <c r="U510" s="11">
        <f>18-8</f>
        <v>10</v>
      </c>
      <c r="V510" s="11"/>
      <c r="W510" s="11"/>
      <c r="X510" s="11"/>
      <c r="Y510" s="11"/>
      <c r="Z510" s="11"/>
      <c r="AA510" s="11"/>
      <c r="AB510" s="11"/>
      <c r="AC510" s="11">
        <v>1</v>
      </c>
      <c r="AD510" s="11">
        <v>1</v>
      </c>
      <c r="AE510" s="11"/>
      <c r="AF510" s="11"/>
      <c r="AG510" s="11"/>
      <c r="AH510" s="11"/>
      <c r="AI510" s="11">
        <v>1</v>
      </c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7">
        <v>1</v>
      </c>
      <c r="AU510" s="7"/>
      <c r="AV510" s="7"/>
      <c r="AW510" s="8"/>
      <c r="AX510" s="8"/>
      <c r="AY510" s="8"/>
      <c r="AZ510" s="8"/>
      <c r="BA510" s="8"/>
      <c r="BB510" s="8"/>
      <c r="BC510" s="8"/>
      <c r="BE510" s="45"/>
      <c r="BF510" s="34"/>
      <c r="BG510" s="45"/>
      <c r="BH510" s="34"/>
      <c r="BI510" s="45"/>
      <c r="BJ510" s="34"/>
      <c r="BK510" s="45"/>
      <c r="BL510" s="34"/>
      <c r="BO510" s="45"/>
      <c r="BP510" s="34">
        <v>616</v>
      </c>
      <c r="BQ510" s="45"/>
      <c r="BR510" s="46"/>
      <c r="BS510" s="46"/>
      <c r="BT510" s="34"/>
      <c r="BU510" s="45"/>
      <c r="BV510" s="47"/>
      <c r="BW510" s="36"/>
      <c r="BX510" s="2"/>
    </row>
    <row r="511" spans="1:76" ht="18" x14ac:dyDescent="0.2">
      <c r="A511">
        <v>1</v>
      </c>
      <c r="B511">
        <v>2023</v>
      </c>
      <c r="C511">
        <v>5</v>
      </c>
      <c r="D511" s="1">
        <v>24</v>
      </c>
      <c r="E511" s="30" t="s">
        <v>79</v>
      </c>
      <c r="F511" s="51">
        <v>2</v>
      </c>
      <c r="G511" s="11">
        <v>5</v>
      </c>
      <c r="H511" s="11">
        <v>4</v>
      </c>
      <c r="I511" s="11" t="s">
        <v>57</v>
      </c>
      <c r="J511" s="11" t="s">
        <v>58</v>
      </c>
      <c r="K511" s="49">
        <v>23</v>
      </c>
      <c r="L511" s="24">
        <v>7</v>
      </c>
      <c r="M511" s="24">
        <f t="shared" si="6"/>
        <v>8</v>
      </c>
      <c r="N511" s="2" t="s">
        <v>53</v>
      </c>
      <c r="O511" s="2" t="s">
        <v>53</v>
      </c>
      <c r="P511" s="26">
        <v>0.48541666666666666</v>
      </c>
      <c r="Q511" s="11">
        <v>56</v>
      </c>
      <c r="S511" s="11" t="s">
        <v>53</v>
      </c>
      <c r="T511" s="11" t="s">
        <v>61</v>
      </c>
      <c r="U511" s="11">
        <f>17-9</f>
        <v>8</v>
      </c>
      <c r="V511" s="11">
        <v>1</v>
      </c>
      <c r="W511" s="11"/>
      <c r="X511" s="11">
        <v>1</v>
      </c>
      <c r="Y511" s="11"/>
      <c r="Z511" s="11"/>
      <c r="AA511" s="11"/>
      <c r="AB511" s="11">
        <v>1</v>
      </c>
      <c r="AC511" s="11">
        <v>1</v>
      </c>
      <c r="AD511" s="11">
        <v>1</v>
      </c>
      <c r="AE511" s="11"/>
      <c r="AF511" s="11"/>
      <c r="AG511" s="11"/>
      <c r="AH511" s="11"/>
      <c r="AI511" s="11"/>
      <c r="AJ511" s="11"/>
      <c r="AK511" s="11"/>
      <c r="AL511" s="11">
        <v>1</v>
      </c>
      <c r="AM511" s="11">
        <v>1</v>
      </c>
      <c r="AN511" s="11"/>
      <c r="AO511" s="11"/>
      <c r="AP511" s="11"/>
      <c r="AQ511" s="11">
        <v>1</v>
      </c>
      <c r="AR511" s="11"/>
      <c r="AS511" s="11"/>
      <c r="AT511" s="7"/>
      <c r="AU511" s="7"/>
      <c r="AV511" s="7"/>
      <c r="AW511" s="8">
        <v>1</v>
      </c>
      <c r="AX511" s="8"/>
      <c r="AY511" s="8"/>
      <c r="AZ511" s="8"/>
      <c r="BA511" s="8"/>
      <c r="BB511" s="8"/>
      <c r="BC511" s="8"/>
      <c r="BE511" s="45"/>
      <c r="BF511" s="34"/>
      <c r="BG511" s="45"/>
      <c r="BH511" s="34"/>
      <c r="BI511" s="45"/>
      <c r="BJ511" s="34"/>
      <c r="BK511" s="45"/>
      <c r="BL511" s="34"/>
      <c r="BO511" s="45"/>
      <c r="BP511" s="34"/>
      <c r="BQ511" s="45"/>
      <c r="BR511" s="46"/>
      <c r="BS511" s="46"/>
      <c r="BT511" s="34"/>
      <c r="BU511" s="45"/>
      <c r="BV511" s="47"/>
      <c r="BW511" s="36"/>
      <c r="BX511" s="2"/>
    </row>
    <row r="512" spans="1:76" ht="18" x14ac:dyDescent="0.2">
      <c r="A512">
        <v>1</v>
      </c>
      <c r="B512">
        <v>2023</v>
      </c>
      <c r="C512">
        <v>5</v>
      </c>
      <c r="D512" s="1">
        <v>25</v>
      </c>
      <c r="E512" s="30" t="s">
        <v>79</v>
      </c>
      <c r="F512" s="51">
        <v>2</v>
      </c>
      <c r="G512" s="11">
        <v>6</v>
      </c>
      <c r="H512" s="11">
        <v>4</v>
      </c>
      <c r="I512" s="11" t="s">
        <v>55</v>
      </c>
      <c r="J512" s="11" t="s">
        <v>53</v>
      </c>
      <c r="K512" s="24">
        <v>23</v>
      </c>
      <c r="L512" s="24">
        <v>6</v>
      </c>
      <c r="M512" s="24">
        <f t="shared" si="6"/>
        <v>7</v>
      </c>
      <c r="N512" s="2" t="s">
        <v>53</v>
      </c>
      <c r="O512" s="2" t="s">
        <v>53</v>
      </c>
      <c r="P512" s="26">
        <v>0.53819444444444442</v>
      </c>
      <c r="Q512" s="11">
        <v>56</v>
      </c>
      <c r="S512" s="11" t="s">
        <v>53</v>
      </c>
      <c r="T512" s="11" t="s">
        <v>89</v>
      </c>
      <c r="U512" s="11">
        <f>16-8</f>
        <v>8</v>
      </c>
      <c r="V512" s="11"/>
      <c r="W512" s="11"/>
      <c r="X512" s="11"/>
      <c r="Y512" s="11"/>
      <c r="Z512" s="11"/>
      <c r="AA512" s="11"/>
      <c r="AB512" s="11"/>
      <c r="AC512" s="11">
        <v>1</v>
      </c>
      <c r="AD512" s="11">
        <v>1</v>
      </c>
      <c r="AE512" s="11"/>
      <c r="AF512" s="11"/>
      <c r="AG512" s="11"/>
      <c r="AH512" s="11"/>
      <c r="AI512" s="11">
        <v>1</v>
      </c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7"/>
      <c r="AU512" s="7"/>
      <c r="AV512" s="7"/>
      <c r="AW512" s="8"/>
      <c r="AX512" s="8"/>
      <c r="AY512" s="8"/>
      <c r="AZ512" s="8"/>
      <c r="BA512" s="8"/>
      <c r="BB512" s="8"/>
      <c r="BC512" s="8"/>
      <c r="BE512" s="45"/>
      <c r="BF512" s="34"/>
      <c r="BG512" s="45"/>
      <c r="BH512" s="34"/>
      <c r="BI512" s="45"/>
      <c r="BJ512" s="34"/>
      <c r="BK512" s="45"/>
      <c r="BL512" s="34"/>
      <c r="BO512" s="45"/>
      <c r="BP512" s="34"/>
      <c r="BQ512" s="45"/>
      <c r="BR512" s="46"/>
      <c r="BS512" s="46"/>
      <c r="BT512" s="34"/>
      <c r="BU512" s="45"/>
      <c r="BV512" s="47"/>
      <c r="BW512" s="36"/>
      <c r="BX512" s="2"/>
    </row>
    <row r="513" spans="1:76" x14ac:dyDescent="0.2">
      <c r="A513">
        <v>1</v>
      </c>
      <c r="B513">
        <v>2023</v>
      </c>
      <c r="C513">
        <v>5</v>
      </c>
      <c r="D513" s="1">
        <v>26</v>
      </c>
      <c r="E513" s="29" t="s">
        <v>78</v>
      </c>
      <c r="F513" s="51"/>
      <c r="G513" s="11">
        <v>5</v>
      </c>
      <c r="H513" s="11">
        <v>4</v>
      </c>
      <c r="I513" s="28" t="s">
        <v>61</v>
      </c>
      <c r="J513" s="11" t="s">
        <v>87</v>
      </c>
      <c r="K513" s="24">
        <v>23</v>
      </c>
      <c r="L513" s="24">
        <v>7</v>
      </c>
      <c r="M513" s="24">
        <f t="shared" si="6"/>
        <v>8</v>
      </c>
      <c r="N513" s="2" t="s">
        <v>53</v>
      </c>
      <c r="O513" s="2" t="s">
        <v>53</v>
      </c>
      <c r="P513" s="26">
        <v>0.51874999999999993</v>
      </c>
      <c r="Q513" s="11">
        <v>56</v>
      </c>
      <c r="S513" s="11" t="s">
        <v>53</v>
      </c>
      <c r="T513" s="11" t="s">
        <v>61</v>
      </c>
      <c r="U513" s="11">
        <f>16-9</f>
        <v>7</v>
      </c>
      <c r="V513" s="11">
        <v>1</v>
      </c>
      <c r="W513" s="11"/>
      <c r="X513" s="11">
        <v>1</v>
      </c>
      <c r="Y513" s="11"/>
      <c r="AA513" s="11">
        <v>1</v>
      </c>
      <c r="AB513" s="11">
        <v>1</v>
      </c>
      <c r="AC513" s="11">
        <v>1</v>
      </c>
      <c r="AD513" s="11">
        <v>1</v>
      </c>
      <c r="AE513" s="11"/>
      <c r="AF513" s="11"/>
      <c r="AG513" s="11">
        <v>1</v>
      </c>
      <c r="AH513" s="11"/>
      <c r="AI513" s="11">
        <v>1</v>
      </c>
      <c r="AJ513" s="11"/>
      <c r="AK513" s="11"/>
      <c r="AL513" s="11"/>
      <c r="AM513" s="11"/>
      <c r="AN513" s="11"/>
      <c r="AO513" s="11">
        <v>1</v>
      </c>
      <c r="AP513" s="11"/>
      <c r="AQ513" s="11"/>
      <c r="AR513" s="11"/>
      <c r="AS513" s="11">
        <v>1</v>
      </c>
      <c r="AT513" s="7">
        <v>1</v>
      </c>
      <c r="AU513" s="7"/>
      <c r="AV513" s="7"/>
      <c r="AW513" s="8"/>
      <c r="AX513" s="8">
        <v>1</v>
      </c>
      <c r="AY513" s="8">
        <v>1</v>
      </c>
      <c r="AZ513" s="8">
        <v>1</v>
      </c>
      <c r="BA513" s="8"/>
      <c r="BB513" s="8"/>
      <c r="BC513" s="8"/>
      <c r="BE513" s="45"/>
      <c r="BF513" s="34"/>
      <c r="BG513" s="45"/>
      <c r="BH513" s="34"/>
      <c r="BI513" s="45"/>
      <c r="BJ513" s="34"/>
      <c r="BK513" s="45"/>
      <c r="BL513" s="34"/>
      <c r="BO513" s="45"/>
      <c r="BP513" s="34"/>
      <c r="BQ513" s="45"/>
      <c r="BR513" s="46"/>
      <c r="BS513" s="46"/>
      <c r="BT513" s="34"/>
      <c r="BU513" s="45"/>
      <c r="BV513" s="47"/>
      <c r="BW513" s="36"/>
      <c r="BX513" s="2" t="s">
        <v>117</v>
      </c>
    </row>
    <row r="514" spans="1:76" x14ac:dyDescent="0.2">
      <c r="A514">
        <v>1</v>
      </c>
      <c r="B514">
        <v>2023</v>
      </c>
      <c r="C514">
        <v>5</v>
      </c>
      <c r="D514" s="1">
        <v>27</v>
      </c>
      <c r="E514" s="37" t="s">
        <v>80</v>
      </c>
      <c r="F514" s="51">
        <v>1</v>
      </c>
      <c r="G514" s="11">
        <v>5</v>
      </c>
      <c r="H514" s="28">
        <v>4</v>
      </c>
      <c r="I514" s="11" t="s">
        <v>57</v>
      </c>
      <c r="J514" s="11" t="s">
        <v>53</v>
      </c>
      <c r="K514" s="24">
        <v>0</v>
      </c>
      <c r="L514" s="24">
        <v>6</v>
      </c>
      <c r="M514" s="24">
        <f t="shared" si="6"/>
        <v>6</v>
      </c>
      <c r="N514" s="2" t="s">
        <v>53</v>
      </c>
      <c r="O514" s="2" t="s">
        <v>53</v>
      </c>
      <c r="P514" s="26">
        <v>0.40486111111111112</v>
      </c>
      <c r="Q514" s="11">
        <v>57</v>
      </c>
      <c r="S514" s="11" t="s">
        <v>53</v>
      </c>
      <c r="T514" s="11" t="s">
        <v>88</v>
      </c>
      <c r="U514" s="11" t="s">
        <v>88</v>
      </c>
      <c r="V514" s="11">
        <v>1</v>
      </c>
      <c r="W514" s="11"/>
      <c r="X514" s="11"/>
      <c r="Z514" s="11"/>
      <c r="AA514" s="11"/>
      <c r="AB514" s="11"/>
      <c r="AC514" s="11">
        <v>1</v>
      </c>
      <c r="AD514" s="11">
        <v>1</v>
      </c>
      <c r="AE514" s="11"/>
      <c r="AF514" s="11"/>
      <c r="AG514" s="11"/>
      <c r="AH514" s="11"/>
      <c r="AI514" s="11">
        <v>1</v>
      </c>
      <c r="AJ514" s="11"/>
      <c r="AK514" s="11">
        <v>1</v>
      </c>
      <c r="AL514" s="11"/>
      <c r="AM514" s="11"/>
      <c r="AO514" s="11"/>
      <c r="AP514" s="11"/>
      <c r="AQ514" s="11"/>
      <c r="AR514" s="11"/>
      <c r="AS514" s="11">
        <v>1</v>
      </c>
      <c r="AT514" s="7"/>
      <c r="AU514" s="7"/>
      <c r="AV514" s="7"/>
      <c r="AW514" s="8">
        <v>1</v>
      </c>
      <c r="AX514" s="8"/>
      <c r="AY514" s="8"/>
      <c r="AZ514" s="8"/>
      <c r="BA514" s="8"/>
      <c r="BB514" s="8"/>
      <c r="BC514" s="8"/>
      <c r="BE514" s="45"/>
      <c r="BF514" s="34"/>
      <c r="BG514" s="45"/>
      <c r="BH514" s="34"/>
      <c r="BI514" s="45"/>
      <c r="BJ514" s="34"/>
      <c r="BK514" s="45"/>
      <c r="BL514" s="34"/>
      <c r="BO514" s="45"/>
      <c r="BP514" s="34"/>
      <c r="BQ514" s="45"/>
      <c r="BR514" s="46"/>
      <c r="BS514" s="46"/>
      <c r="BT514" s="34"/>
      <c r="BU514" s="45"/>
      <c r="BV514" s="47"/>
      <c r="BW514" s="36"/>
      <c r="BX514" s="2" t="s">
        <v>118</v>
      </c>
    </row>
    <row r="515" spans="1:76" x14ac:dyDescent="0.2">
      <c r="A515">
        <v>1</v>
      </c>
      <c r="B515">
        <v>2023</v>
      </c>
      <c r="C515">
        <v>5</v>
      </c>
      <c r="D515" s="1">
        <v>28</v>
      </c>
      <c r="E515" s="37" t="s">
        <v>80</v>
      </c>
      <c r="F515" s="51">
        <v>1</v>
      </c>
      <c r="G515" s="11">
        <v>5</v>
      </c>
      <c r="H515" s="11">
        <v>5</v>
      </c>
      <c r="I515" s="28" t="s">
        <v>59</v>
      </c>
      <c r="J515" s="11" t="s">
        <v>53</v>
      </c>
      <c r="K515" s="24">
        <v>0</v>
      </c>
      <c r="L515" s="24">
        <v>6</v>
      </c>
      <c r="M515" s="24">
        <f t="shared" si="6"/>
        <v>6</v>
      </c>
      <c r="N515" s="2" t="s">
        <v>53</v>
      </c>
      <c r="O515" s="2" t="s">
        <v>53</v>
      </c>
      <c r="P515" s="26">
        <v>0.3430555555555555</v>
      </c>
      <c r="Q515" s="11">
        <v>56</v>
      </c>
      <c r="S515" s="11" t="s">
        <v>53</v>
      </c>
      <c r="T515" s="11" t="s">
        <v>88</v>
      </c>
      <c r="U515" s="11" t="s">
        <v>88</v>
      </c>
      <c r="V515" s="11"/>
      <c r="W515" s="11"/>
      <c r="X515" s="11"/>
      <c r="Y515" s="11"/>
      <c r="Z515" s="11"/>
      <c r="AA515" s="11"/>
      <c r="AB515" s="11"/>
      <c r="AC515" s="11">
        <v>1</v>
      </c>
      <c r="AD515" s="11">
        <v>1</v>
      </c>
      <c r="AE515" s="11"/>
      <c r="AF515" s="11"/>
      <c r="AG515" s="11">
        <v>1</v>
      </c>
      <c r="AH515" s="11"/>
      <c r="AI515" s="11">
        <v>1</v>
      </c>
      <c r="AJ515" s="11"/>
      <c r="AK515" s="11"/>
      <c r="AL515" s="11"/>
      <c r="AM515" s="11"/>
      <c r="AN515" s="11"/>
      <c r="AO515" s="11"/>
      <c r="AP515" s="11"/>
      <c r="AQ515" s="11"/>
      <c r="AR515" s="11">
        <v>1</v>
      </c>
      <c r="AS515" s="11"/>
      <c r="AT515" s="7"/>
      <c r="AU515" s="7"/>
      <c r="AV515" s="7"/>
      <c r="AW515" s="8"/>
      <c r="AX515" s="8"/>
      <c r="AY515" s="8"/>
      <c r="AZ515" s="8"/>
      <c r="BA515" s="8"/>
      <c r="BB515" s="8"/>
      <c r="BC515" s="8"/>
      <c r="BE515" s="45"/>
      <c r="BF515" s="34"/>
      <c r="BG515" s="45"/>
      <c r="BH515" s="34"/>
      <c r="BI515" s="45"/>
      <c r="BJ515" s="34"/>
      <c r="BK515" s="45"/>
      <c r="BL515" s="34"/>
      <c r="BO515" s="45"/>
      <c r="BP515" s="34"/>
      <c r="BQ515" s="45"/>
      <c r="BR515" s="46"/>
      <c r="BS515" s="46"/>
      <c r="BT515" s="34"/>
      <c r="BU515" s="45"/>
      <c r="BV515" s="47"/>
      <c r="BW515" s="36"/>
      <c r="BX515" s="2" t="s">
        <v>119</v>
      </c>
    </row>
    <row r="516" spans="1:76" x14ac:dyDescent="0.2">
      <c r="A516">
        <v>1</v>
      </c>
      <c r="B516">
        <v>2023</v>
      </c>
      <c r="C516">
        <v>5</v>
      </c>
      <c r="D516" s="1">
        <v>29</v>
      </c>
      <c r="E516" s="29" t="s">
        <v>82</v>
      </c>
      <c r="F516" s="51">
        <v>1</v>
      </c>
      <c r="G516" s="11">
        <v>6</v>
      </c>
      <c r="H516" s="11">
        <v>5</v>
      </c>
      <c r="I516" s="11" t="s">
        <v>61</v>
      </c>
      <c r="J516" s="11" t="s">
        <v>53</v>
      </c>
      <c r="K516" s="24">
        <v>1</v>
      </c>
      <c r="L516" s="24">
        <v>6</v>
      </c>
      <c r="M516" s="24">
        <f t="shared" si="6"/>
        <v>5</v>
      </c>
      <c r="N516" s="2" t="s">
        <v>53</v>
      </c>
      <c r="O516" s="2" t="s">
        <v>53</v>
      </c>
      <c r="P516" s="26">
        <v>0.42708333333333331</v>
      </c>
      <c r="Q516" s="11">
        <v>57</v>
      </c>
      <c r="S516" s="11" t="s">
        <v>53</v>
      </c>
      <c r="T516" s="11" t="s">
        <v>92</v>
      </c>
      <c r="U516" s="11" t="s">
        <v>88</v>
      </c>
      <c r="V516" s="11">
        <v>1</v>
      </c>
      <c r="W516" s="11">
        <v>1</v>
      </c>
      <c r="X516" s="11"/>
      <c r="Y516" s="11"/>
      <c r="Z516" s="11"/>
      <c r="AA516" s="11"/>
      <c r="AB516" s="11"/>
      <c r="AC516" s="11">
        <v>1</v>
      </c>
      <c r="AD516" s="11">
        <v>1</v>
      </c>
      <c r="AE516" s="11"/>
      <c r="AF516" s="11"/>
      <c r="AG516" s="11">
        <v>1</v>
      </c>
      <c r="AH516" s="11"/>
      <c r="AI516" s="11">
        <v>1</v>
      </c>
      <c r="AJ516" s="11"/>
      <c r="AK516" s="11"/>
      <c r="AL516" s="11"/>
      <c r="AM516" s="11">
        <v>1</v>
      </c>
      <c r="AN516" s="11"/>
      <c r="AO516" s="11"/>
      <c r="AP516" s="11">
        <v>1</v>
      </c>
      <c r="AQ516" s="11"/>
      <c r="AR516" s="11"/>
      <c r="AS516" s="11">
        <v>1</v>
      </c>
      <c r="AT516" s="7"/>
      <c r="AU516" s="7"/>
      <c r="AV516" s="7"/>
      <c r="AW516" s="8">
        <v>1</v>
      </c>
      <c r="AX516" s="8"/>
      <c r="AY516" s="8"/>
      <c r="AZ516" s="8"/>
      <c r="BA516" s="8">
        <v>1</v>
      </c>
      <c r="BB516" s="8"/>
      <c r="BC516" s="8"/>
      <c r="BE516" s="45"/>
      <c r="BF516" s="34"/>
      <c r="BG516" s="45"/>
      <c r="BH516" s="34"/>
      <c r="BI516" s="45"/>
      <c r="BJ516" s="34"/>
      <c r="BK516" s="45"/>
      <c r="BL516" s="34"/>
      <c r="BO516" s="45"/>
      <c r="BP516" s="34"/>
      <c r="BQ516" s="45"/>
      <c r="BR516" s="46"/>
      <c r="BS516" s="46"/>
      <c r="BT516" s="34"/>
      <c r="BU516" s="45"/>
      <c r="BV516" s="47"/>
      <c r="BW516" s="36"/>
      <c r="BX516" s="2" t="s">
        <v>120</v>
      </c>
    </row>
    <row r="517" spans="1:76" x14ac:dyDescent="0.2">
      <c r="A517">
        <v>1</v>
      </c>
      <c r="B517">
        <v>2023</v>
      </c>
      <c r="C517">
        <v>5</v>
      </c>
      <c r="D517" s="1">
        <v>30</v>
      </c>
      <c r="E517" s="29" t="s">
        <v>82</v>
      </c>
      <c r="F517" s="51">
        <v>3</v>
      </c>
      <c r="G517" s="11">
        <v>3</v>
      </c>
      <c r="H517" s="11">
        <v>5</v>
      </c>
      <c r="I517" s="11" t="s">
        <v>87</v>
      </c>
      <c r="J517" s="28" t="s">
        <v>53</v>
      </c>
      <c r="K517" s="24">
        <v>23</v>
      </c>
      <c r="L517" s="24">
        <v>6</v>
      </c>
      <c r="M517" s="24">
        <f t="shared" si="6"/>
        <v>7</v>
      </c>
      <c r="N517" s="2" t="s">
        <v>53</v>
      </c>
      <c r="O517" s="11" t="s">
        <v>53</v>
      </c>
      <c r="P517" s="26">
        <v>0.39027777777777778</v>
      </c>
      <c r="Q517" s="11">
        <v>57</v>
      </c>
      <c r="S517" s="11" t="s">
        <v>53</v>
      </c>
      <c r="T517" s="11" t="s">
        <v>89</v>
      </c>
      <c r="U517" s="11">
        <f>16-8</f>
        <v>8</v>
      </c>
      <c r="V517" s="11">
        <v>1</v>
      </c>
      <c r="W517" s="11"/>
      <c r="X517" s="11">
        <v>1</v>
      </c>
      <c r="Y517" s="11"/>
      <c r="Z517" s="11"/>
      <c r="AA517" s="11"/>
      <c r="AB517" s="11"/>
      <c r="AC517" s="11">
        <v>1</v>
      </c>
      <c r="AD517" s="11">
        <v>1</v>
      </c>
      <c r="AE517" s="11"/>
      <c r="AF517" s="11"/>
      <c r="AG517" s="11">
        <v>1</v>
      </c>
      <c r="AH517" s="11"/>
      <c r="AI517" s="11">
        <v>1</v>
      </c>
      <c r="AJ517" s="11"/>
      <c r="AK517" s="11"/>
      <c r="AL517" s="11"/>
      <c r="AM517" s="11"/>
      <c r="AN517" s="11"/>
      <c r="AO517" s="11"/>
      <c r="AP517" s="11"/>
      <c r="AQ517" s="11">
        <v>1</v>
      </c>
      <c r="AR517" s="11">
        <v>1</v>
      </c>
      <c r="AS517" s="11"/>
      <c r="AT517" s="7"/>
      <c r="AU517" s="7"/>
      <c r="AV517" s="7"/>
      <c r="AW517" s="8"/>
      <c r="AX517" s="8"/>
      <c r="AY517" s="8"/>
      <c r="AZ517" s="8">
        <v>1</v>
      </c>
      <c r="BA517" s="8">
        <v>1</v>
      </c>
      <c r="BB517" s="8"/>
      <c r="BC517" s="8">
        <v>1</v>
      </c>
      <c r="BE517" s="45"/>
      <c r="BF517" s="34">
        <v>1059</v>
      </c>
      <c r="BG517" s="45"/>
      <c r="BH517" s="34">
        <v>37005</v>
      </c>
      <c r="BI517" s="45"/>
      <c r="BJ517" s="34"/>
      <c r="BK517" s="45"/>
      <c r="BL517" s="34">
        <v>185</v>
      </c>
      <c r="BO517" s="45"/>
      <c r="BP517" s="34">
        <v>619</v>
      </c>
      <c r="BQ517" s="45"/>
      <c r="BR517" s="46"/>
      <c r="BS517" s="46">
        <v>1255</v>
      </c>
      <c r="BT517" s="34">
        <v>27</v>
      </c>
      <c r="BU517" s="45"/>
      <c r="BV517" s="47"/>
      <c r="BW517" s="36">
        <v>2246</v>
      </c>
      <c r="BX517" s="2"/>
    </row>
    <row r="518" spans="1:76" x14ac:dyDescent="0.2">
      <c r="A518">
        <v>1</v>
      </c>
      <c r="B518">
        <v>2023</v>
      </c>
      <c r="C518">
        <v>5</v>
      </c>
      <c r="D518" s="1">
        <v>31</v>
      </c>
      <c r="E518" s="29" t="s">
        <v>82</v>
      </c>
      <c r="F518" s="51">
        <v>3</v>
      </c>
      <c r="G518" s="11">
        <v>3</v>
      </c>
      <c r="H518" s="11">
        <v>4</v>
      </c>
      <c r="I518" s="11" t="s">
        <v>87</v>
      </c>
      <c r="J518" s="11" t="s">
        <v>53</v>
      </c>
      <c r="K518" s="24">
        <v>23</v>
      </c>
      <c r="L518" s="24">
        <v>6</v>
      </c>
      <c r="M518" s="24">
        <f t="shared" si="6"/>
        <v>7</v>
      </c>
      <c r="N518" s="2" t="s">
        <v>53</v>
      </c>
      <c r="O518" s="11" t="s">
        <v>53</v>
      </c>
      <c r="P518" s="26">
        <v>0.50486111111111109</v>
      </c>
      <c r="Q518" s="11">
        <v>57</v>
      </c>
      <c r="S518" s="11" t="s">
        <v>53</v>
      </c>
      <c r="T518" s="11" t="s">
        <v>89</v>
      </c>
      <c r="U518" s="11">
        <f>20-8</f>
        <v>12</v>
      </c>
      <c r="V518" s="11"/>
      <c r="W518" s="11"/>
      <c r="X518" s="11"/>
      <c r="Y518" s="11"/>
      <c r="Z518" s="11"/>
      <c r="AA518" s="11"/>
      <c r="AB518" s="11">
        <v>1</v>
      </c>
      <c r="AC518" s="11">
        <v>1</v>
      </c>
      <c r="AD518" s="11">
        <v>1</v>
      </c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>
        <v>1</v>
      </c>
      <c r="AP518" s="11"/>
      <c r="AQ518" s="11"/>
      <c r="AR518" s="11"/>
      <c r="AS518" s="11"/>
      <c r="AT518" s="7">
        <v>1</v>
      </c>
      <c r="AU518" s="7">
        <v>1</v>
      </c>
      <c r="AV518" s="7"/>
      <c r="AW518" s="8">
        <v>1</v>
      </c>
      <c r="AX518" s="8"/>
      <c r="AY518" s="8">
        <v>1</v>
      </c>
      <c r="AZ518" s="8">
        <v>1</v>
      </c>
      <c r="BA518" s="8">
        <v>1</v>
      </c>
      <c r="BB518" s="8"/>
      <c r="BC518" s="8">
        <v>1</v>
      </c>
      <c r="BE518" s="54"/>
      <c r="BF518" s="54"/>
      <c r="BG518" s="54"/>
      <c r="BH518" s="54"/>
      <c r="BI518" s="54"/>
      <c r="BJ518" s="54"/>
      <c r="BK518" s="54"/>
      <c r="BL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2"/>
    </row>
    <row r="519" spans="1:76" x14ac:dyDescent="0.2">
      <c r="A519">
        <v>1</v>
      </c>
      <c r="B519">
        <v>2023</v>
      </c>
      <c r="C519">
        <v>6</v>
      </c>
      <c r="D519" s="1">
        <v>1</v>
      </c>
      <c r="E519" s="29" t="s">
        <v>82</v>
      </c>
      <c r="F519" s="51">
        <v>4</v>
      </c>
      <c r="G519" s="11">
        <v>4</v>
      </c>
      <c r="H519" s="11">
        <v>5</v>
      </c>
      <c r="I519" s="11" t="s">
        <v>87</v>
      </c>
      <c r="J519" s="11" t="s">
        <v>53</v>
      </c>
      <c r="K519" s="24">
        <v>0</v>
      </c>
      <c r="L519" s="24">
        <v>6</v>
      </c>
      <c r="M519" s="24">
        <f>IF(AND(K519&lt;24,K519&gt;18),24-K519+L519,L519-K519)</f>
        <v>6</v>
      </c>
      <c r="N519" s="2" t="s">
        <v>53</v>
      </c>
      <c r="O519" s="11" t="s">
        <v>53</v>
      </c>
      <c r="P519" s="26">
        <v>0.56388888888888888</v>
      </c>
      <c r="Q519" s="11">
        <v>58</v>
      </c>
      <c r="S519" s="11" t="s">
        <v>53</v>
      </c>
      <c r="T519" s="11" t="s">
        <v>89</v>
      </c>
      <c r="U519" s="11">
        <f>18-8</f>
        <v>10</v>
      </c>
      <c r="V519" s="11">
        <v>1</v>
      </c>
      <c r="W519" s="11"/>
      <c r="X519" s="11">
        <v>1</v>
      </c>
      <c r="Y519" s="11"/>
      <c r="Z519" s="11"/>
      <c r="AA519" s="11"/>
      <c r="AB519" s="11">
        <v>1</v>
      </c>
      <c r="AC519" s="11">
        <v>1</v>
      </c>
      <c r="AD519" s="11">
        <v>1</v>
      </c>
      <c r="AE519" s="11"/>
      <c r="AF519" s="11"/>
      <c r="AG519" s="11">
        <v>1</v>
      </c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7">
        <v>1</v>
      </c>
      <c r="AU519" s="7"/>
      <c r="AV519" s="7"/>
      <c r="AW519" s="8"/>
      <c r="AX519" s="8"/>
      <c r="AY519" s="8"/>
      <c r="AZ519" s="8"/>
      <c r="BA519" s="8"/>
      <c r="BB519" s="8"/>
      <c r="BC519" s="8"/>
      <c r="BE519" s="38"/>
      <c r="BF519" s="33"/>
      <c r="BG519" s="38"/>
      <c r="BH519" s="33"/>
      <c r="BI519" s="38"/>
      <c r="BJ519" s="34"/>
      <c r="BK519" s="38"/>
      <c r="BL519" s="34"/>
      <c r="BM519" s="39"/>
      <c r="BN519" s="33"/>
      <c r="BO519" s="39"/>
      <c r="BP519" s="33"/>
      <c r="BQ519" s="40"/>
      <c r="BR519" s="41"/>
      <c r="BS519" s="41"/>
      <c r="BT519" s="42"/>
      <c r="BU519" s="43"/>
      <c r="BV519" s="44"/>
      <c r="BW519" s="35"/>
      <c r="BX519" s="2"/>
    </row>
    <row r="520" spans="1:76" x14ac:dyDescent="0.2">
      <c r="A520">
        <v>1</v>
      </c>
      <c r="B520">
        <v>2023</v>
      </c>
      <c r="C520">
        <v>6</v>
      </c>
      <c r="D520" s="1">
        <v>2</v>
      </c>
      <c r="E520" s="29" t="s">
        <v>82</v>
      </c>
      <c r="F520" s="51">
        <v>4</v>
      </c>
      <c r="G520" s="11">
        <v>4</v>
      </c>
      <c r="H520" s="11">
        <v>5</v>
      </c>
      <c r="I520" s="11" t="s">
        <v>87</v>
      </c>
      <c r="J520" s="11" t="s">
        <v>53</v>
      </c>
      <c r="K520" s="24">
        <v>23</v>
      </c>
      <c r="L520" s="24">
        <v>6</v>
      </c>
      <c r="M520" s="24">
        <f t="shared" ref="M520:M548" si="7">IF(AND(K520&lt;24,K520&gt;18),24-K520+L520,L520-K520)</f>
        <v>7</v>
      </c>
      <c r="N520" s="2">
        <v>4</v>
      </c>
      <c r="O520" s="11" t="s">
        <v>53</v>
      </c>
      <c r="P520" s="26">
        <v>0.52083333333333337</v>
      </c>
      <c r="Q520" s="11">
        <v>57</v>
      </c>
      <c r="S520" s="11" t="s">
        <v>53</v>
      </c>
      <c r="T520" s="11" t="s">
        <v>61</v>
      </c>
      <c r="U520" s="11">
        <f>16-9</f>
        <v>7</v>
      </c>
      <c r="V520" s="11">
        <v>1</v>
      </c>
      <c r="W520" s="11">
        <v>1</v>
      </c>
      <c r="X520" s="11"/>
      <c r="Y520" s="11"/>
      <c r="Z520" s="11"/>
      <c r="AA520" s="11"/>
      <c r="AB520" s="11">
        <v>1</v>
      </c>
      <c r="AC520" s="11">
        <v>1</v>
      </c>
      <c r="AD520" s="11">
        <v>1</v>
      </c>
      <c r="AE520" s="11"/>
      <c r="AF520" s="11"/>
      <c r="AG520" s="11">
        <v>1</v>
      </c>
      <c r="AH520" s="11"/>
      <c r="AI520" s="11"/>
      <c r="AJ520" s="11"/>
      <c r="AK520" s="11">
        <v>1</v>
      </c>
      <c r="AL520" s="11"/>
      <c r="AM520" s="11">
        <v>1</v>
      </c>
      <c r="AN520" s="11"/>
      <c r="AO520" s="11">
        <v>1</v>
      </c>
      <c r="AP520" s="11"/>
      <c r="AQ520" s="11">
        <v>1</v>
      </c>
      <c r="AR520" s="28">
        <v>1</v>
      </c>
      <c r="AS520" s="11">
        <v>1</v>
      </c>
      <c r="AT520" s="7"/>
      <c r="AU520" s="7"/>
      <c r="AV520" s="7"/>
      <c r="AW520" s="8">
        <v>1</v>
      </c>
      <c r="AX520" s="8"/>
      <c r="AY520" s="8"/>
      <c r="AZ520" s="8">
        <v>1</v>
      </c>
      <c r="BA520" s="8">
        <v>1</v>
      </c>
      <c r="BB520" s="8"/>
      <c r="BC520" s="8"/>
      <c r="BE520" s="45"/>
      <c r="BF520" s="34"/>
      <c r="BG520" s="45"/>
      <c r="BH520" s="34"/>
      <c r="BI520" s="45"/>
      <c r="BJ520" s="34"/>
      <c r="BK520" s="45"/>
      <c r="BL520" s="34"/>
      <c r="BM520" s="45"/>
      <c r="BN520" s="34"/>
      <c r="BO520" s="45"/>
      <c r="BP520" s="34"/>
      <c r="BQ520" s="45"/>
      <c r="BR520" s="46"/>
      <c r="BS520" s="46"/>
      <c r="BT520" s="34"/>
      <c r="BU520" s="45"/>
      <c r="BV520" s="47"/>
      <c r="BW520" s="36"/>
      <c r="BX520" s="2"/>
    </row>
    <row r="521" spans="1:76" x14ac:dyDescent="0.2">
      <c r="A521">
        <v>1</v>
      </c>
      <c r="B521">
        <v>2023</v>
      </c>
      <c r="C521">
        <v>6</v>
      </c>
      <c r="D521" s="1">
        <v>3</v>
      </c>
      <c r="E521" s="29" t="s">
        <v>78</v>
      </c>
      <c r="F521" s="51">
        <v>4</v>
      </c>
      <c r="G521" s="11">
        <v>4</v>
      </c>
      <c r="H521" s="11">
        <v>5</v>
      </c>
      <c r="I521" s="11" t="s">
        <v>61</v>
      </c>
      <c r="J521" s="11" t="s">
        <v>60</v>
      </c>
      <c r="K521" s="24">
        <v>23</v>
      </c>
      <c r="L521" s="24">
        <v>7</v>
      </c>
      <c r="M521" s="24">
        <f t="shared" si="7"/>
        <v>8</v>
      </c>
      <c r="N521" s="2">
        <v>2</v>
      </c>
      <c r="O521" s="11" t="s">
        <v>53</v>
      </c>
      <c r="P521" s="26">
        <v>0.31041666666666667</v>
      </c>
      <c r="Q521" s="11">
        <v>56</v>
      </c>
      <c r="S521" s="11" t="s">
        <v>53</v>
      </c>
      <c r="T521" s="11" t="s">
        <v>88</v>
      </c>
      <c r="U521" s="11">
        <f>2</f>
        <v>2</v>
      </c>
      <c r="V521" s="11">
        <v>1</v>
      </c>
      <c r="W521" s="11"/>
      <c r="X521" s="11"/>
      <c r="Y521" s="11"/>
      <c r="Z521" s="11"/>
      <c r="AA521" s="11">
        <v>1</v>
      </c>
      <c r="AB521" s="11"/>
      <c r="AC521" s="11">
        <v>1</v>
      </c>
      <c r="AD521" s="11">
        <v>1</v>
      </c>
      <c r="AE521" s="11"/>
      <c r="AF521" s="11"/>
      <c r="AG521" s="11">
        <v>1</v>
      </c>
      <c r="AH521" s="11"/>
      <c r="AI521" s="11"/>
      <c r="AJ521" s="11"/>
      <c r="AK521" s="11">
        <v>1</v>
      </c>
      <c r="AL521" s="11"/>
      <c r="AM521" s="11"/>
      <c r="AN521" s="11"/>
      <c r="AO521" s="11"/>
      <c r="AP521" s="11">
        <v>1</v>
      </c>
      <c r="AQ521" s="11"/>
      <c r="AR521" s="11">
        <v>1</v>
      </c>
      <c r="AS521" s="11">
        <v>1</v>
      </c>
      <c r="AT521" s="7"/>
      <c r="AU521" s="7"/>
      <c r="AV521" s="7"/>
      <c r="AW521" s="8">
        <v>1</v>
      </c>
      <c r="AX521" s="8"/>
      <c r="AY521" s="8"/>
      <c r="AZ521" s="8">
        <v>1</v>
      </c>
      <c r="BA521" s="8"/>
      <c r="BB521" s="8"/>
      <c r="BC521" s="8"/>
      <c r="BE521" s="45"/>
      <c r="BF521" s="34"/>
      <c r="BG521" s="45"/>
      <c r="BH521" s="34">
        <v>37027</v>
      </c>
      <c r="BI521" s="45"/>
      <c r="BJ521" s="34"/>
      <c r="BK521" s="45"/>
      <c r="BL521" s="34"/>
      <c r="BM521" s="45"/>
      <c r="BN521" s="34"/>
      <c r="BO521" s="45"/>
      <c r="BP521" s="34">
        <v>620</v>
      </c>
      <c r="BQ521" s="45"/>
      <c r="BR521" s="46"/>
      <c r="BS521" s="46"/>
      <c r="BT521" s="34"/>
      <c r="BU521" s="45"/>
      <c r="BV521" s="47"/>
      <c r="BW521" s="36">
        <v>2244</v>
      </c>
      <c r="BX521" s="2"/>
    </row>
    <row r="522" spans="1:76" ht="18" x14ac:dyDescent="0.2">
      <c r="A522">
        <v>1</v>
      </c>
      <c r="B522">
        <v>2023</v>
      </c>
      <c r="C522">
        <v>6</v>
      </c>
      <c r="D522" s="1">
        <v>4</v>
      </c>
      <c r="E522" s="30" t="s">
        <v>79</v>
      </c>
      <c r="F522" s="51">
        <v>2</v>
      </c>
      <c r="G522" s="11">
        <v>5</v>
      </c>
      <c r="H522" s="11">
        <v>5</v>
      </c>
      <c r="I522" s="11" t="s">
        <v>61</v>
      </c>
      <c r="J522" s="11" t="s">
        <v>53</v>
      </c>
      <c r="K522" s="24">
        <v>0</v>
      </c>
      <c r="L522" s="24">
        <v>5</v>
      </c>
      <c r="M522" s="24">
        <f t="shared" si="7"/>
        <v>5</v>
      </c>
      <c r="N522" s="2" t="s">
        <v>53</v>
      </c>
      <c r="O522" s="11" t="s">
        <v>53</v>
      </c>
      <c r="P522" s="26">
        <v>0.20833333333333334</v>
      </c>
      <c r="Q522" s="11">
        <v>56</v>
      </c>
      <c r="S522" s="11" t="s">
        <v>53</v>
      </c>
      <c r="T522" s="11" t="s">
        <v>88</v>
      </c>
      <c r="U522" s="11" t="s">
        <v>88</v>
      </c>
      <c r="V522" s="11"/>
      <c r="W522" s="11"/>
      <c r="X522" s="11"/>
      <c r="Y522" s="11"/>
      <c r="Z522" s="11"/>
      <c r="AA522" s="11"/>
      <c r="AB522" s="11">
        <v>1</v>
      </c>
      <c r="AC522" s="11">
        <v>1</v>
      </c>
      <c r="AD522" s="11">
        <v>1</v>
      </c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>
        <v>1</v>
      </c>
      <c r="AT522" s="7">
        <v>1</v>
      </c>
      <c r="AU522" s="7">
        <v>1</v>
      </c>
      <c r="AV522" s="7"/>
      <c r="AW522" s="8"/>
      <c r="AX522" s="8"/>
      <c r="AY522" s="8">
        <v>1</v>
      </c>
      <c r="AZ522" s="8"/>
      <c r="BA522" s="8"/>
      <c r="BB522" s="8"/>
      <c r="BC522" s="8"/>
      <c r="BE522" s="45"/>
      <c r="BF522" s="34"/>
      <c r="BG522" s="45"/>
      <c r="BH522" s="34"/>
      <c r="BI522" s="45"/>
      <c r="BJ522" s="34"/>
      <c r="BK522" s="45"/>
      <c r="BL522" s="34"/>
      <c r="BM522" s="45"/>
      <c r="BN522" s="34"/>
      <c r="BO522" s="45"/>
      <c r="BP522" s="34"/>
      <c r="BQ522" s="45"/>
      <c r="BR522" s="46"/>
      <c r="BS522" s="46"/>
      <c r="BT522" s="34"/>
      <c r="BU522" s="45"/>
      <c r="BV522" s="47"/>
      <c r="BW522" s="36"/>
      <c r="BX522" s="2" t="s">
        <v>122</v>
      </c>
    </row>
    <row r="523" spans="1:76" x14ac:dyDescent="0.2">
      <c r="A523">
        <v>1</v>
      </c>
      <c r="B523">
        <v>2023</v>
      </c>
      <c r="C523">
        <v>6</v>
      </c>
      <c r="D523" s="1">
        <v>5</v>
      </c>
      <c r="E523" s="29" t="s">
        <v>78</v>
      </c>
      <c r="F523" s="51">
        <v>2</v>
      </c>
      <c r="G523" s="11">
        <v>6</v>
      </c>
      <c r="H523" s="11">
        <v>6</v>
      </c>
      <c r="I523" s="11" t="s">
        <v>61</v>
      </c>
      <c r="J523" s="11" t="s">
        <v>53</v>
      </c>
      <c r="K523" s="24">
        <v>23</v>
      </c>
      <c r="L523" s="24">
        <v>5</v>
      </c>
      <c r="M523" s="24">
        <f t="shared" si="7"/>
        <v>6</v>
      </c>
      <c r="N523" s="2" t="s">
        <v>53</v>
      </c>
      <c r="O523" s="11" t="s">
        <v>53</v>
      </c>
      <c r="P523" s="26">
        <v>0.14791666666666667</v>
      </c>
      <c r="Q523" s="11">
        <v>57</v>
      </c>
      <c r="S523" s="11" t="s">
        <v>121</v>
      </c>
      <c r="T523" s="11" t="s">
        <v>94</v>
      </c>
      <c r="U523" s="11" t="s">
        <v>88</v>
      </c>
      <c r="V523" s="11"/>
      <c r="W523" s="11"/>
      <c r="X523" s="11"/>
      <c r="Y523" s="11"/>
      <c r="Z523" s="11"/>
      <c r="AA523" s="11"/>
      <c r="AB523" s="11">
        <v>1</v>
      </c>
      <c r="AC523" s="11">
        <v>1</v>
      </c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>
        <v>1</v>
      </c>
      <c r="AT523" s="7">
        <v>1</v>
      </c>
      <c r="AU523" s="7">
        <v>1</v>
      </c>
      <c r="AV523" s="7"/>
      <c r="AW523" s="8">
        <v>1</v>
      </c>
      <c r="AX523" s="8">
        <v>1</v>
      </c>
      <c r="AY523" s="8">
        <v>1</v>
      </c>
      <c r="AZ523" s="8"/>
      <c r="BA523" s="8"/>
      <c r="BB523" s="8"/>
      <c r="BC523" s="8"/>
      <c r="BE523" s="45"/>
      <c r="BF523" s="34"/>
      <c r="BG523" s="45"/>
      <c r="BH523" s="34"/>
      <c r="BI523" s="45"/>
      <c r="BJ523" s="34"/>
      <c r="BK523" s="45"/>
      <c r="BL523" s="34"/>
      <c r="BM523" s="45"/>
      <c r="BN523" s="34"/>
      <c r="BO523" s="45"/>
      <c r="BP523" s="34"/>
      <c r="BQ523" s="45"/>
      <c r="BR523" s="46"/>
      <c r="BS523" s="46"/>
      <c r="BT523" s="34"/>
      <c r="BU523" s="45"/>
      <c r="BV523" s="47"/>
      <c r="BW523" s="36"/>
      <c r="BX523" s="2" t="s">
        <v>123</v>
      </c>
    </row>
    <row r="524" spans="1:76" ht="18" x14ac:dyDescent="0.2">
      <c r="A524">
        <v>1</v>
      </c>
      <c r="B524">
        <v>2023</v>
      </c>
      <c r="C524">
        <v>6</v>
      </c>
      <c r="D524" s="1">
        <v>6</v>
      </c>
      <c r="E524" s="30" t="s">
        <v>79</v>
      </c>
      <c r="F524" s="51">
        <v>2</v>
      </c>
      <c r="G524" s="11">
        <v>7</v>
      </c>
      <c r="H524" s="11">
        <v>6</v>
      </c>
      <c r="I524" s="11" t="s">
        <v>61</v>
      </c>
      <c r="J524" s="11" t="s">
        <v>58</v>
      </c>
      <c r="K524" s="24">
        <v>2</v>
      </c>
      <c r="L524" s="24">
        <v>7</v>
      </c>
      <c r="M524" s="24">
        <f t="shared" si="7"/>
        <v>5</v>
      </c>
      <c r="N524" s="2">
        <v>1</v>
      </c>
      <c r="O524" s="11" t="s">
        <v>53</v>
      </c>
      <c r="P524" s="26">
        <v>0.17777777777777778</v>
      </c>
      <c r="Q524" s="11">
        <v>57</v>
      </c>
      <c r="S524" s="11" t="s">
        <v>121</v>
      </c>
      <c r="T524" s="11" t="s">
        <v>92</v>
      </c>
      <c r="U524" s="11" t="s">
        <v>88</v>
      </c>
      <c r="V524" s="11">
        <v>1</v>
      </c>
      <c r="W524" s="11"/>
      <c r="X524" s="11">
        <v>1</v>
      </c>
      <c r="Y524" s="11"/>
      <c r="Z524" s="11"/>
      <c r="AA524" s="11">
        <v>1</v>
      </c>
      <c r="AB524" s="11">
        <v>1</v>
      </c>
      <c r="AC524" s="11">
        <v>1</v>
      </c>
      <c r="AD524" s="11">
        <v>1</v>
      </c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>
        <v>1</v>
      </c>
      <c r="AT524" s="7">
        <v>1</v>
      </c>
      <c r="AU524" s="7">
        <v>1</v>
      </c>
      <c r="AV524" s="7"/>
      <c r="AW524" s="8">
        <v>1</v>
      </c>
      <c r="AX524" s="8"/>
      <c r="AY524" s="8">
        <v>1</v>
      </c>
      <c r="AZ524" s="8"/>
      <c r="BA524" s="8"/>
      <c r="BB524" s="8">
        <v>1</v>
      </c>
      <c r="BC524" s="8"/>
      <c r="BE524" s="45"/>
      <c r="BF524" s="34"/>
      <c r="BG524" s="45"/>
      <c r="BH524" s="34"/>
      <c r="BI524" s="45"/>
      <c r="BJ524" s="34"/>
      <c r="BK524" s="45"/>
      <c r="BL524" s="34"/>
      <c r="BM524" s="45"/>
      <c r="BN524" s="34"/>
      <c r="BO524" s="45"/>
      <c r="BP524" s="34"/>
      <c r="BQ524" s="45"/>
      <c r="BR524" s="46"/>
      <c r="BS524" s="46"/>
      <c r="BT524" s="34"/>
      <c r="BU524" s="45"/>
      <c r="BV524" s="47"/>
      <c r="BW524" s="36"/>
      <c r="BX524" s="2" t="s">
        <v>124</v>
      </c>
    </row>
    <row r="525" spans="1:76" x14ac:dyDescent="0.2">
      <c r="A525">
        <v>1</v>
      </c>
      <c r="B525">
        <v>2023</v>
      </c>
      <c r="C525">
        <v>6</v>
      </c>
      <c r="D525" s="1">
        <v>7</v>
      </c>
      <c r="E525" s="29" t="s">
        <v>82</v>
      </c>
      <c r="F525" s="51">
        <v>4</v>
      </c>
      <c r="G525" s="11">
        <v>4</v>
      </c>
      <c r="H525" s="11">
        <v>5</v>
      </c>
      <c r="I525" s="11" t="s">
        <v>61</v>
      </c>
      <c r="J525" s="11" t="s">
        <v>53</v>
      </c>
      <c r="K525" s="24">
        <v>0</v>
      </c>
      <c r="L525" s="24">
        <v>6</v>
      </c>
      <c r="M525" s="24">
        <f t="shared" si="7"/>
        <v>6</v>
      </c>
      <c r="N525" s="2">
        <v>1</v>
      </c>
      <c r="O525" s="11" t="s">
        <v>53</v>
      </c>
      <c r="P525" s="26">
        <v>0.3979166666666667</v>
      </c>
      <c r="Q525" s="11">
        <v>57</v>
      </c>
      <c r="S525" s="11" t="s">
        <v>53</v>
      </c>
      <c r="T525" s="11" t="s">
        <v>89</v>
      </c>
      <c r="U525" s="11">
        <f>16-8</f>
        <v>8</v>
      </c>
      <c r="V525" s="11"/>
      <c r="W525" s="11"/>
      <c r="X525" s="11"/>
      <c r="Y525" s="11"/>
      <c r="Z525" s="11"/>
      <c r="AA525" s="11"/>
      <c r="AB525" s="11"/>
      <c r="AC525" s="11">
        <v>1</v>
      </c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>
        <v>1</v>
      </c>
      <c r="AT525" s="7">
        <v>1</v>
      </c>
      <c r="AU525" s="7"/>
      <c r="AV525" s="7"/>
      <c r="AW525" s="8"/>
      <c r="AX525" s="8"/>
      <c r="AY525" s="8">
        <v>1</v>
      </c>
      <c r="AZ525" s="8"/>
      <c r="BA525" s="8"/>
      <c r="BB525" s="8"/>
      <c r="BC525" s="8"/>
      <c r="BE525" s="45"/>
      <c r="BF525" s="34"/>
      <c r="BG525" s="45"/>
      <c r="BH525" s="34"/>
      <c r="BI525" s="45"/>
      <c r="BJ525" s="34">
        <v>1940</v>
      </c>
      <c r="BK525" s="45"/>
      <c r="BL525" s="34"/>
      <c r="BM525" s="45"/>
      <c r="BN525" s="34"/>
      <c r="BO525" s="45"/>
      <c r="BP525" s="34">
        <v>621</v>
      </c>
      <c r="BQ525" s="45"/>
      <c r="BR525" s="46"/>
      <c r="BS525" s="46"/>
      <c r="BT525" s="34"/>
      <c r="BU525" s="45"/>
      <c r="BV525" s="47"/>
      <c r="BW525" s="36">
        <v>2243</v>
      </c>
      <c r="BX525" s="2"/>
    </row>
    <row r="526" spans="1:76" x14ac:dyDescent="0.2">
      <c r="A526">
        <v>1</v>
      </c>
      <c r="B526">
        <v>2023</v>
      </c>
      <c r="C526">
        <v>6</v>
      </c>
      <c r="D526" s="1">
        <v>8</v>
      </c>
      <c r="E526" s="29" t="s">
        <v>82</v>
      </c>
      <c r="F526" s="51">
        <v>2</v>
      </c>
      <c r="G526" s="11">
        <v>5</v>
      </c>
      <c r="H526" s="11">
        <v>5</v>
      </c>
      <c r="I526" s="11" t="s">
        <v>87</v>
      </c>
      <c r="J526" s="11" t="s">
        <v>53</v>
      </c>
      <c r="K526" s="24">
        <v>0</v>
      </c>
      <c r="L526" s="24">
        <v>6</v>
      </c>
      <c r="M526" s="24">
        <f t="shared" si="7"/>
        <v>6</v>
      </c>
      <c r="N526" s="2" t="s">
        <v>53</v>
      </c>
      <c r="O526" s="11" t="s">
        <v>53</v>
      </c>
      <c r="P526" s="26">
        <v>0.40277777777777773</v>
      </c>
      <c r="Q526" s="11">
        <v>57</v>
      </c>
      <c r="S526" s="11" t="s">
        <v>53</v>
      </c>
      <c r="T526" s="11" t="s">
        <v>89</v>
      </c>
      <c r="U526" s="11">
        <f>16-8</f>
        <v>8</v>
      </c>
      <c r="V526" s="11"/>
      <c r="W526" s="11"/>
      <c r="X526" s="11"/>
      <c r="Y526" s="11"/>
      <c r="Z526" s="11"/>
      <c r="AA526" s="11"/>
      <c r="AB526" s="11"/>
      <c r="AC526" s="11">
        <v>1</v>
      </c>
      <c r="AD526" s="11"/>
      <c r="AE526" s="11"/>
      <c r="AF526" s="11"/>
      <c r="AG526" s="11">
        <v>1</v>
      </c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>
        <v>1</v>
      </c>
      <c r="AT526" s="7">
        <v>1</v>
      </c>
      <c r="AU526" s="7"/>
      <c r="AV526" s="7">
        <v>1</v>
      </c>
      <c r="AW526" s="8">
        <v>1</v>
      </c>
      <c r="AX526" s="8">
        <v>1</v>
      </c>
      <c r="AY526" s="8">
        <v>1</v>
      </c>
      <c r="AZ526" s="8"/>
      <c r="BA526" s="8"/>
      <c r="BB526" s="8"/>
      <c r="BC526" s="8"/>
      <c r="BE526" s="45"/>
      <c r="BF526" s="34"/>
      <c r="BG526" s="45"/>
      <c r="BH526" s="34"/>
      <c r="BI526" s="45"/>
      <c r="BJ526" s="34"/>
      <c r="BK526" s="45"/>
      <c r="BL526" s="34"/>
      <c r="BM526" s="45"/>
      <c r="BN526" s="34"/>
      <c r="BO526" s="45"/>
      <c r="BP526" s="34"/>
      <c r="BQ526" s="45"/>
      <c r="BR526" s="46"/>
      <c r="BS526" s="46"/>
      <c r="BT526" s="34"/>
      <c r="BU526" s="45"/>
      <c r="BV526" s="47"/>
      <c r="BW526" s="36"/>
      <c r="BX526" s="2"/>
    </row>
    <row r="527" spans="1:76" x14ac:dyDescent="0.2">
      <c r="A527">
        <v>1</v>
      </c>
      <c r="B527">
        <v>2023</v>
      </c>
      <c r="C527">
        <v>6</v>
      </c>
      <c r="D527" s="1">
        <v>9</v>
      </c>
      <c r="E527" s="29" t="s">
        <v>78</v>
      </c>
      <c r="F527" s="51">
        <v>2</v>
      </c>
      <c r="G527" s="11">
        <v>6</v>
      </c>
      <c r="H527" s="11">
        <v>5</v>
      </c>
      <c r="I527" s="11" t="s">
        <v>57</v>
      </c>
      <c r="J527" s="11" t="s">
        <v>53</v>
      </c>
      <c r="K527" s="24">
        <v>4</v>
      </c>
      <c r="L527" s="24">
        <v>11</v>
      </c>
      <c r="M527" s="24">
        <f t="shared" si="7"/>
        <v>7</v>
      </c>
      <c r="N527" s="2" t="s">
        <v>53</v>
      </c>
      <c r="O527" s="11" t="s">
        <v>53</v>
      </c>
      <c r="P527" s="26">
        <v>0.23472222222222219</v>
      </c>
      <c r="Q527" s="11">
        <v>58</v>
      </c>
      <c r="S527" s="11" t="s">
        <v>53</v>
      </c>
      <c r="T527" s="11" t="s">
        <v>61</v>
      </c>
      <c r="U527" s="11">
        <f>3</f>
        <v>3</v>
      </c>
      <c r="V527" s="11"/>
      <c r="W527" s="11"/>
      <c r="X527" s="11"/>
      <c r="Y527" s="11"/>
      <c r="Z527" s="11"/>
      <c r="AA527" s="11"/>
      <c r="AB527" s="11"/>
      <c r="AC527" s="11">
        <v>1</v>
      </c>
      <c r="AD527" s="11"/>
      <c r="AE527" s="11"/>
      <c r="AF527" s="11"/>
      <c r="AG527" s="11"/>
      <c r="AH527" s="11"/>
      <c r="AI527" s="11"/>
      <c r="AJ527" s="11"/>
      <c r="AK527" s="11"/>
      <c r="AL527" s="11"/>
      <c r="AM527" s="11">
        <v>1</v>
      </c>
      <c r="AN527" s="11"/>
      <c r="AO527" s="11"/>
      <c r="AP527" s="11"/>
      <c r="AQ527" s="11"/>
      <c r="AR527" s="11"/>
      <c r="AS527" s="11">
        <v>1</v>
      </c>
      <c r="AT527" s="7">
        <v>1</v>
      </c>
      <c r="AU527" s="7">
        <v>1</v>
      </c>
      <c r="AV527" s="7"/>
      <c r="AW527" s="8"/>
      <c r="AX527" s="8"/>
      <c r="AY527" s="8">
        <v>1</v>
      </c>
      <c r="AZ527" s="8"/>
      <c r="BA527" s="8"/>
      <c r="BB527" s="8"/>
      <c r="BC527" s="8">
        <v>1</v>
      </c>
      <c r="BE527" s="45"/>
      <c r="BF527" s="34"/>
      <c r="BG527" s="45"/>
      <c r="BH527" s="34"/>
      <c r="BI527" s="45"/>
      <c r="BJ527" s="34"/>
      <c r="BK527" s="45"/>
      <c r="BL527" s="34"/>
      <c r="BM527" s="45"/>
      <c r="BN527" s="34"/>
      <c r="BO527" s="45"/>
      <c r="BP527" s="34"/>
      <c r="BQ527" s="45"/>
      <c r="BR527" s="46"/>
      <c r="BS527" s="46"/>
      <c r="BT527" s="34"/>
      <c r="BU527" s="45"/>
      <c r="BV527" s="47"/>
      <c r="BW527" s="36"/>
      <c r="BX527" s="2"/>
    </row>
    <row r="528" spans="1:76" x14ac:dyDescent="0.2">
      <c r="A528">
        <v>1</v>
      </c>
      <c r="B528">
        <v>2023</v>
      </c>
      <c r="C528">
        <v>6</v>
      </c>
      <c r="D528" s="1">
        <v>10</v>
      </c>
      <c r="E528" s="29" t="s">
        <v>82</v>
      </c>
      <c r="F528" s="51">
        <v>2</v>
      </c>
      <c r="G528" s="11">
        <v>4</v>
      </c>
      <c r="H528" s="11">
        <v>5</v>
      </c>
      <c r="I528" s="11" t="s">
        <v>57</v>
      </c>
      <c r="J528" s="11" t="s">
        <v>53</v>
      </c>
      <c r="K528" s="24">
        <v>0</v>
      </c>
      <c r="L528" s="24">
        <v>9</v>
      </c>
      <c r="M528" s="24">
        <f t="shared" si="7"/>
        <v>9</v>
      </c>
      <c r="N528" s="2" t="s">
        <v>53</v>
      </c>
      <c r="O528" s="11" t="s">
        <v>53</v>
      </c>
      <c r="P528" s="26">
        <v>0.12569444444444444</v>
      </c>
      <c r="Q528" s="11">
        <v>58</v>
      </c>
      <c r="S528" s="11" t="s">
        <v>53</v>
      </c>
      <c r="T528" s="11" t="s">
        <v>88</v>
      </c>
      <c r="U528" s="11" t="s">
        <v>88</v>
      </c>
      <c r="V528" s="11"/>
      <c r="W528" s="11"/>
      <c r="X528" s="11"/>
      <c r="Y528" s="11"/>
      <c r="Z528" s="11"/>
      <c r="AA528" s="11"/>
      <c r="AB528" s="11"/>
      <c r="AC528" s="11">
        <v>1</v>
      </c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>
        <v>1</v>
      </c>
      <c r="AR528" s="11"/>
      <c r="AS528" s="11">
        <v>1</v>
      </c>
      <c r="AT528" s="7">
        <v>1</v>
      </c>
      <c r="AU528" s="7">
        <v>1</v>
      </c>
      <c r="AV528" s="7"/>
      <c r="AW528" s="8"/>
      <c r="AX528" s="8">
        <v>1</v>
      </c>
      <c r="AY528" s="8">
        <v>1</v>
      </c>
      <c r="AZ528" s="8"/>
      <c r="BA528" s="8">
        <v>1</v>
      </c>
      <c r="BB528" s="8"/>
      <c r="BC528" s="8"/>
      <c r="BE528" s="45"/>
      <c r="BF528" s="34"/>
      <c r="BG528" s="45"/>
      <c r="BH528" s="34"/>
      <c r="BI528" s="45"/>
      <c r="BJ528" s="34"/>
      <c r="BK528" s="45"/>
      <c r="BL528" s="34"/>
      <c r="BM528" s="45"/>
      <c r="BN528" s="34"/>
      <c r="BO528" s="45"/>
      <c r="BP528" s="34"/>
      <c r="BQ528" s="45"/>
      <c r="BR528" s="46"/>
      <c r="BS528" s="46"/>
      <c r="BT528" s="34"/>
      <c r="BU528" s="45"/>
      <c r="BV528" s="47"/>
      <c r="BW528" s="36"/>
      <c r="BX528" s="2"/>
    </row>
    <row r="529" spans="1:76" ht="18" x14ac:dyDescent="0.2">
      <c r="A529">
        <v>1</v>
      </c>
      <c r="B529">
        <v>2023</v>
      </c>
      <c r="C529">
        <v>6</v>
      </c>
      <c r="D529" s="1">
        <v>11</v>
      </c>
      <c r="E529" s="30" t="s">
        <v>79</v>
      </c>
      <c r="F529" s="51">
        <v>2</v>
      </c>
      <c r="G529" s="11">
        <v>4</v>
      </c>
      <c r="H529" s="11">
        <v>5</v>
      </c>
      <c r="I529" s="11" t="s">
        <v>60</v>
      </c>
      <c r="J529" s="11" t="s">
        <v>87</v>
      </c>
      <c r="K529" s="24">
        <v>0</v>
      </c>
      <c r="L529" s="24">
        <v>5</v>
      </c>
      <c r="M529" s="24">
        <f t="shared" si="7"/>
        <v>5</v>
      </c>
      <c r="N529" s="2">
        <v>2</v>
      </c>
      <c r="O529" s="11" t="s">
        <v>53</v>
      </c>
      <c r="P529" s="26">
        <v>0.3520833333333333</v>
      </c>
      <c r="Q529" s="11">
        <v>59</v>
      </c>
      <c r="S529" s="11" t="s">
        <v>53</v>
      </c>
      <c r="T529" s="11" t="s">
        <v>88</v>
      </c>
      <c r="U529" s="11" t="s">
        <v>88</v>
      </c>
      <c r="V529" s="11"/>
      <c r="W529" s="11"/>
      <c r="X529" s="11"/>
      <c r="Y529" s="11"/>
      <c r="Z529" s="11"/>
      <c r="AA529" s="11">
        <v>1</v>
      </c>
      <c r="AB529" s="11"/>
      <c r="AC529" s="11">
        <v>1</v>
      </c>
      <c r="AD529" s="11"/>
      <c r="AE529" s="11"/>
      <c r="AF529" s="11"/>
      <c r="AG529" s="11">
        <v>1</v>
      </c>
      <c r="AI529" s="11"/>
      <c r="AJ529" s="11"/>
      <c r="AK529" s="11">
        <v>1</v>
      </c>
      <c r="AL529" s="11"/>
      <c r="AM529" s="11"/>
      <c r="AN529" s="11"/>
      <c r="AO529" s="11"/>
      <c r="AP529" s="11">
        <v>1</v>
      </c>
      <c r="AQ529" s="11">
        <v>1</v>
      </c>
      <c r="AR529" s="11"/>
      <c r="AS529" s="11">
        <v>1</v>
      </c>
      <c r="AT529" s="7"/>
      <c r="AU529" s="7"/>
      <c r="AV529" s="7"/>
      <c r="AW529" s="8"/>
      <c r="AX529" s="8"/>
      <c r="AY529" s="8"/>
      <c r="AZ529" s="8"/>
      <c r="BA529" s="8"/>
      <c r="BB529" s="8"/>
      <c r="BC529" s="8"/>
      <c r="BE529" s="45"/>
      <c r="BF529" s="34"/>
      <c r="BG529" s="45"/>
      <c r="BH529" s="34"/>
      <c r="BI529" s="45"/>
      <c r="BJ529" s="34"/>
      <c r="BK529" s="45"/>
      <c r="BL529" s="34"/>
      <c r="BM529" s="45"/>
      <c r="BN529" s="34"/>
      <c r="BO529" s="45"/>
      <c r="BP529" s="34"/>
      <c r="BQ529" s="45"/>
      <c r="BR529" s="46"/>
      <c r="BS529" s="46"/>
      <c r="BT529" s="34"/>
      <c r="BU529" s="45"/>
      <c r="BV529" s="47"/>
      <c r="BW529" s="36"/>
      <c r="BX529" s="2"/>
    </row>
    <row r="530" spans="1:76" x14ac:dyDescent="0.2">
      <c r="A530">
        <v>1</v>
      </c>
      <c r="B530">
        <v>2023</v>
      </c>
      <c r="C530">
        <v>6</v>
      </c>
      <c r="D530" s="1">
        <v>12</v>
      </c>
      <c r="E530" s="29" t="s">
        <v>78</v>
      </c>
      <c r="F530" s="51">
        <v>2</v>
      </c>
      <c r="G530" s="11">
        <v>4</v>
      </c>
      <c r="H530" s="11">
        <v>4</v>
      </c>
      <c r="I530" s="11" t="s">
        <v>87</v>
      </c>
      <c r="J530" s="11" t="s">
        <v>53</v>
      </c>
      <c r="K530" s="24">
        <v>22</v>
      </c>
      <c r="L530" s="24">
        <v>6</v>
      </c>
      <c r="M530" s="24">
        <f t="shared" si="7"/>
        <v>8</v>
      </c>
      <c r="N530" s="2" t="s">
        <v>53</v>
      </c>
      <c r="O530" s="11" t="s">
        <v>53</v>
      </c>
      <c r="P530" s="26">
        <v>0.56319444444444444</v>
      </c>
      <c r="Q530" s="11">
        <v>58</v>
      </c>
      <c r="S530" s="11" t="s">
        <v>53</v>
      </c>
      <c r="T530" s="11" t="s">
        <v>89</v>
      </c>
      <c r="U530" s="11">
        <f>16-8+1</f>
        <v>9</v>
      </c>
      <c r="V530" s="11">
        <v>1</v>
      </c>
      <c r="W530" s="11">
        <v>1</v>
      </c>
      <c r="X530" s="11"/>
      <c r="Y530" s="11"/>
      <c r="Z530" s="11"/>
      <c r="AA530" s="11"/>
      <c r="AB530" s="11">
        <v>1</v>
      </c>
      <c r="AC530" s="11">
        <v>1</v>
      </c>
      <c r="AD530" s="11"/>
      <c r="AE530" s="11"/>
      <c r="AF530" s="11">
        <v>1</v>
      </c>
      <c r="AG530" s="11">
        <v>1</v>
      </c>
      <c r="AH530" s="11"/>
      <c r="AI530" s="11"/>
      <c r="AJ530" s="11"/>
      <c r="AK530" s="11"/>
      <c r="AL530" s="11"/>
      <c r="AM530" s="11"/>
      <c r="AN530" s="11"/>
      <c r="AO530" s="11">
        <v>1</v>
      </c>
      <c r="AP530" s="11"/>
      <c r="AQ530" s="11"/>
      <c r="AR530" s="11"/>
      <c r="AS530" s="11"/>
      <c r="AT530" s="7"/>
      <c r="AU530" s="7"/>
      <c r="AV530" s="7"/>
      <c r="AW530" s="8"/>
      <c r="AX530" s="8"/>
      <c r="AY530" s="8"/>
      <c r="AZ530" s="8">
        <v>1</v>
      </c>
      <c r="BA530" s="8">
        <v>1</v>
      </c>
      <c r="BB530" s="8"/>
      <c r="BC530" s="8"/>
      <c r="BE530" s="45"/>
      <c r="BF530" s="34"/>
      <c r="BG530" s="45"/>
      <c r="BH530" s="34">
        <v>37009</v>
      </c>
      <c r="BI530" s="45"/>
      <c r="BJ530" s="34"/>
      <c r="BK530" s="45"/>
      <c r="BL530" s="34"/>
      <c r="BM530" s="45"/>
      <c r="BN530" s="34"/>
      <c r="BO530" s="45"/>
      <c r="BP530" s="34">
        <v>624</v>
      </c>
      <c r="BQ530" s="45"/>
      <c r="BR530" s="46"/>
      <c r="BS530" s="46"/>
      <c r="BT530" s="34"/>
      <c r="BU530" s="45"/>
      <c r="BV530" s="47"/>
      <c r="BW530" s="36"/>
      <c r="BX530" s="2" t="s">
        <v>125</v>
      </c>
    </row>
    <row r="531" spans="1:76" x14ac:dyDescent="0.2">
      <c r="A531">
        <v>1</v>
      </c>
      <c r="B531">
        <v>2023</v>
      </c>
      <c r="C531">
        <v>6</v>
      </c>
      <c r="D531" s="1">
        <v>13</v>
      </c>
      <c r="E531" s="29"/>
      <c r="F531" s="51">
        <v>2</v>
      </c>
      <c r="G531" s="11">
        <v>4</v>
      </c>
      <c r="H531" s="11">
        <v>4</v>
      </c>
      <c r="I531" s="11" t="s">
        <v>57</v>
      </c>
      <c r="J531" s="11" t="s">
        <v>55</v>
      </c>
      <c r="K531" s="24">
        <v>23</v>
      </c>
      <c r="L531" s="24">
        <v>6</v>
      </c>
      <c r="M531" s="24">
        <f t="shared" si="7"/>
        <v>7</v>
      </c>
      <c r="N531" s="2" t="s">
        <v>53</v>
      </c>
      <c r="O531" s="11" t="s">
        <v>53</v>
      </c>
      <c r="P531" s="26">
        <v>0.62986111111111109</v>
      </c>
      <c r="Q531" s="11">
        <v>57</v>
      </c>
      <c r="S531" s="11" t="s">
        <v>53</v>
      </c>
      <c r="T531" s="11" t="s">
        <v>89</v>
      </c>
      <c r="U531" s="11">
        <f>16-8</f>
        <v>8</v>
      </c>
      <c r="V531" s="11"/>
      <c r="W531" s="11">
        <v>1</v>
      </c>
      <c r="X531" s="11"/>
      <c r="Y531" s="11"/>
      <c r="Z531" s="11"/>
      <c r="AA531" s="11"/>
      <c r="AB531" s="11"/>
      <c r="AC531" s="11">
        <v>1</v>
      </c>
      <c r="AD531" s="11">
        <v>1</v>
      </c>
      <c r="AE531" s="11"/>
      <c r="AF531" s="11">
        <v>1</v>
      </c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7"/>
      <c r="AU531" s="7"/>
      <c r="AV531" s="7"/>
      <c r="AW531" s="8"/>
      <c r="AX531" s="8"/>
      <c r="AY531" s="8"/>
      <c r="AZ531" s="8"/>
      <c r="BA531" s="8">
        <v>1</v>
      </c>
      <c r="BB531" s="8"/>
      <c r="BC531" s="8"/>
      <c r="BE531" s="45"/>
      <c r="BF531" s="34"/>
      <c r="BG531" s="45"/>
      <c r="BH531" s="34"/>
      <c r="BI531" s="45"/>
      <c r="BJ531" s="34"/>
      <c r="BK531" s="45"/>
      <c r="BL531" s="34"/>
      <c r="BM531" s="45"/>
      <c r="BN531" s="34"/>
      <c r="BO531" s="45"/>
      <c r="BP531" s="34"/>
      <c r="BQ531" s="45"/>
      <c r="BR531" s="46"/>
      <c r="BS531" s="46"/>
      <c r="BT531" s="34"/>
      <c r="BU531" s="45"/>
      <c r="BV531" s="47"/>
      <c r="BW531" s="36"/>
      <c r="BX531" s="2" t="s">
        <v>126</v>
      </c>
    </row>
    <row r="532" spans="1:76" x14ac:dyDescent="0.2">
      <c r="A532">
        <v>1</v>
      </c>
      <c r="B532">
        <v>2023</v>
      </c>
      <c r="C532">
        <v>6</v>
      </c>
      <c r="D532" s="1">
        <v>14</v>
      </c>
      <c r="E532" s="29"/>
      <c r="F532" s="51">
        <v>2</v>
      </c>
      <c r="G532" s="11">
        <v>5</v>
      </c>
      <c r="H532" s="11">
        <v>4</v>
      </c>
      <c r="I532" s="11" t="s">
        <v>60</v>
      </c>
      <c r="J532" s="11" t="s">
        <v>53</v>
      </c>
      <c r="K532" s="24">
        <v>23</v>
      </c>
      <c r="L532" s="24">
        <v>6</v>
      </c>
      <c r="M532" s="24">
        <f t="shared" si="7"/>
        <v>7</v>
      </c>
      <c r="N532" s="2" t="s">
        <v>53</v>
      </c>
      <c r="O532" s="11" t="s">
        <v>53</v>
      </c>
      <c r="P532" s="26">
        <v>0.67361111111111116</v>
      </c>
      <c r="Q532" s="11">
        <v>57</v>
      </c>
      <c r="S532" s="11" t="s">
        <v>53</v>
      </c>
      <c r="T532" s="11" t="s">
        <v>89</v>
      </c>
      <c r="U532" s="11">
        <f>16-8</f>
        <v>8</v>
      </c>
      <c r="V532" s="11">
        <v>1</v>
      </c>
      <c r="W532" s="11"/>
      <c r="X532" s="11">
        <v>1</v>
      </c>
      <c r="Y532" s="11"/>
      <c r="Z532" s="11"/>
      <c r="AA532" s="11"/>
      <c r="AB532" s="11"/>
      <c r="AC532" s="28">
        <v>1</v>
      </c>
      <c r="AD532" s="11">
        <v>1</v>
      </c>
      <c r="AE532" s="11"/>
      <c r="AF532" s="11">
        <v>1</v>
      </c>
      <c r="AG532" s="11"/>
      <c r="AH532" s="11"/>
      <c r="AI532" s="11"/>
      <c r="AJ532" s="11"/>
      <c r="AK532" s="11"/>
      <c r="AL532" s="11"/>
      <c r="AM532" s="11"/>
      <c r="AN532" s="11"/>
      <c r="AO532" s="11">
        <v>1</v>
      </c>
      <c r="AP532" s="11"/>
      <c r="AQ532" s="11"/>
      <c r="AR532" s="11"/>
      <c r="AS532" s="11"/>
      <c r="AT532" s="7"/>
      <c r="AU532" s="7"/>
      <c r="AV532" s="7">
        <v>1</v>
      </c>
      <c r="AW532" s="8"/>
      <c r="AX532" s="8">
        <v>1</v>
      </c>
      <c r="AY532" s="8"/>
      <c r="AZ532" s="8">
        <v>1</v>
      </c>
      <c r="BA532" s="8"/>
      <c r="BB532" s="8"/>
      <c r="BC532" s="8">
        <v>1</v>
      </c>
      <c r="BE532" s="45"/>
      <c r="BF532" s="34"/>
      <c r="BG532" s="45"/>
      <c r="BH532" s="34"/>
      <c r="BI532" s="45"/>
      <c r="BJ532" s="34"/>
      <c r="BK532" s="45"/>
      <c r="BL532" s="34"/>
      <c r="BM532" s="45"/>
      <c r="BN532" s="34"/>
      <c r="BO532" s="45"/>
      <c r="BP532" s="34"/>
      <c r="BQ532" s="45"/>
      <c r="BR532" s="46"/>
      <c r="BS532" s="46"/>
      <c r="BT532" s="34"/>
      <c r="BU532" s="45"/>
      <c r="BV532" s="47"/>
      <c r="BW532" s="36"/>
      <c r="BX532" s="50" t="s">
        <v>127</v>
      </c>
    </row>
    <row r="533" spans="1:76" x14ac:dyDescent="0.2">
      <c r="A533">
        <v>1</v>
      </c>
      <c r="B533">
        <v>2023</v>
      </c>
      <c r="C533">
        <v>6</v>
      </c>
      <c r="D533" s="1">
        <v>15</v>
      </c>
      <c r="E533" s="29"/>
      <c r="F533" s="51">
        <v>3</v>
      </c>
      <c r="G533" s="11">
        <v>6</v>
      </c>
      <c r="H533" s="11">
        <v>4</v>
      </c>
      <c r="I533" s="11" t="s">
        <v>59</v>
      </c>
      <c r="J533" s="11" t="s">
        <v>53</v>
      </c>
      <c r="K533" s="24">
        <v>0</v>
      </c>
      <c r="L533" s="24">
        <v>6</v>
      </c>
      <c r="M533" s="24">
        <f t="shared" si="7"/>
        <v>6</v>
      </c>
      <c r="N533" s="2" t="s">
        <v>53</v>
      </c>
      <c r="O533" s="11" t="s">
        <v>53</v>
      </c>
      <c r="P533" s="26">
        <v>0.61458333333333337</v>
      </c>
      <c r="Q533" s="28">
        <v>57</v>
      </c>
      <c r="S533" s="11" t="s">
        <v>53</v>
      </c>
      <c r="T533" s="11" t="s">
        <v>61</v>
      </c>
      <c r="U533" s="11">
        <f>17-9</f>
        <v>8</v>
      </c>
      <c r="V533" s="11">
        <v>1</v>
      </c>
      <c r="W533" s="11"/>
      <c r="X533" s="11"/>
      <c r="Y533" s="11"/>
      <c r="Z533" s="11"/>
      <c r="AA533" s="11"/>
      <c r="AB533" s="11"/>
      <c r="AC533" s="11">
        <v>1</v>
      </c>
      <c r="AD533" s="11">
        <v>1</v>
      </c>
      <c r="AE533" s="11"/>
      <c r="AF533" s="11">
        <v>1</v>
      </c>
      <c r="AG533" s="11"/>
      <c r="AH533" s="11"/>
      <c r="AI533" s="11"/>
      <c r="AJ533" s="11"/>
      <c r="AK533" s="11"/>
      <c r="AL533" s="11"/>
      <c r="AM533" s="11">
        <v>1</v>
      </c>
      <c r="AN533" s="11"/>
      <c r="AO533" s="11">
        <v>1</v>
      </c>
      <c r="AP533" s="11"/>
      <c r="AQ533" s="11"/>
      <c r="AR533" s="11"/>
      <c r="AS533" s="11"/>
      <c r="AT533" s="7"/>
      <c r="AU533" s="7"/>
      <c r="AV533" s="7"/>
      <c r="AW533" s="8"/>
      <c r="AX533" s="8"/>
      <c r="AY533" s="8"/>
      <c r="AZ533" s="8">
        <v>1</v>
      </c>
      <c r="BA533" s="8">
        <v>1</v>
      </c>
      <c r="BB533" s="8"/>
      <c r="BC533" s="8"/>
      <c r="BE533" s="45"/>
      <c r="BF533" s="34"/>
      <c r="BG533" s="45"/>
      <c r="BH533" s="34"/>
      <c r="BI533" s="45"/>
      <c r="BJ533" s="34"/>
      <c r="BK533" s="45"/>
      <c r="BL533" s="34"/>
      <c r="BM533" s="45"/>
      <c r="BN533" s="34"/>
      <c r="BO533" s="45"/>
      <c r="BP533" s="34"/>
      <c r="BQ533" s="45"/>
      <c r="BR533" s="46"/>
      <c r="BS533" s="46"/>
      <c r="BT533" s="34"/>
      <c r="BU533" s="45"/>
      <c r="BV533" s="47"/>
      <c r="BW533" s="36"/>
      <c r="BX533" s="2"/>
    </row>
    <row r="534" spans="1:76" x14ac:dyDescent="0.2">
      <c r="A534">
        <v>1</v>
      </c>
      <c r="B534">
        <v>2023</v>
      </c>
      <c r="C534">
        <v>6</v>
      </c>
      <c r="D534" s="1">
        <v>16</v>
      </c>
      <c r="E534" s="29"/>
      <c r="F534" s="51">
        <v>4</v>
      </c>
      <c r="G534" s="11">
        <v>3</v>
      </c>
      <c r="H534" s="11">
        <v>4</v>
      </c>
      <c r="I534" s="11" t="s">
        <v>57</v>
      </c>
      <c r="J534" s="11" t="s">
        <v>55</v>
      </c>
      <c r="K534" s="24">
        <v>0</v>
      </c>
      <c r="L534" s="24">
        <v>6</v>
      </c>
      <c r="M534" s="24">
        <f t="shared" si="7"/>
        <v>6</v>
      </c>
      <c r="N534" s="2" t="s">
        <v>53</v>
      </c>
      <c r="O534" s="11" t="s">
        <v>53</v>
      </c>
      <c r="P534" s="26">
        <v>0.32569444444444445</v>
      </c>
      <c r="Q534" s="11">
        <v>57</v>
      </c>
      <c r="S534" s="11" t="s">
        <v>53</v>
      </c>
      <c r="T534" s="11" t="s">
        <v>89</v>
      </c>
      <c r="U534" s="11">
        <f>18-7</f>
        <v>11</v>
      </c>
      <c r="V534" s="11"/>
      <c r="W534" s="11"/>
      <c r="X534" s="11"/>
      <c r="Y534" s="11"/>
      <c r="Z534" s="11"/>
      <c r="AA534" s="11"/>
      <c r="AB534" s="11"/>
      <c r="AC534" s="11">
        <v>1</v>
      </c>
      <c r="AD534" s="11">
        <v>1</v>
      </c>
      <c r="AE534" s="11"/>
      <c r="AF534" s="11">
        <v>1</v>
      </c>
      <c r="AG534" s="11"/>
      <c r="AH534" s="11"/>
      <c r="AI534" s="11"/>
      <c r="AJ534" s="11"/>
      <c r="AK534" s="11"/>
      <c r="AL534" s="11"/>
      <c r="AM534" s="11"/>
      <c r="AN534" s="11"/>
      <c r="AO534" s="11">
        <v>1</v>
      </c>
      <c r="AP534" s="11"/>
      <c r="AQ534" s="11"/>
      <c r="AR534" s="11"/>
      <c r="AS534" s="11"/>
      <c r="AT534" s="7"/>
      <c r="AU534" s="7"/>
      <c r="AV534" s="7"/>
      <c r="AW534" s="8"/>
      <c r="AX534" s="8"/>
      <c r="AY534" s="8"/>
      <c r="AZ534" s="8"/>
      <c r="BA534" s="8"/>
      <c r="BB534" s="8"/>
      <c r="BC534" s="8"/>
      <c r="BE534" s="45"/>
      <c r="BF534" s="34">
        <v>1064</v>
      </c>
      <c r="BG534" s="45"/>
      <c r="BH534" s="34">
        <v>36998</v>
      </c>
      <c r="BI534" s="45"/>
      <c r="BJ534" s="34"/>
      <c r="BK534" s="45"/>
      <c r="BL534" s="34"/>
      <c r="BM534" s="45"/>
      <c r="BN534" s="34"/>
      <c r="BO534" s="45"/>
      <c r="BP534" s="34">
        <v>625</v>
      </c>
      <c r="BQ534" s="45"/>
      <c r="BR534" s="46"/>
      <c r="BS534" s="46"/>
      <c r="BT534" s="34"/>
      <c r="BU534" s="45"/>
      <c r="BV534" s="47"/>
      <c r="BW534" s="36">
        <v>2246</v>
      </c>
      <c r="BX534" s="2" t="s">
        <v>128</v>
      </c>
    </row>
    <row r="535" spans="1:76" x14ac:dyDescent="0.2">
      <c r="A535">
        <v>1</v>
      </c>
      <c r="B535">
        <v>2023</v>
      </c>
      <c r="C535">
        <v>6</v>
      </c>
      <c r="D535" s="1">
        <v>17</v>
      </c>
      <c r="E535" s="29"/>
      <c r="F535" s="51">
        <v>3</v>
      </c>
      <c r="G535" s="11">
        <v>4</v>
      </c>
      <c r="H535" s="11">
        <v>5</v>
      </c>
      <c r="I535" s="11" t="s">
        <v>59</v>
      </c>
      <c r="J535" s="11" t="s">
        <v>53</v>
      </c>
      <c r="K535" s="24">
        <v>23</v>
      </c>
      <c r="L535" s="24">
        <v>7</v>
      </c>
      <c r="M535" s="24">
        <f t="shared" si="7"/>
        <v>8</v>
      </c>
      <c r="N535" s="2" t="s">
        <v>53</v>
      </c>
      <c r="O535" s="11" t="s">
        <v>53</v>
      </c>
      <c r="P535" s="26">
        <v>0.36527777777777781</v>
      </c>
      <c r="Q535" s="11">
        <v>57</v>
      </c>
      <c r="S535" s="11" t="s">
        <v>53</v>
      </c>
      <c r="T535" s="11" t="s">
        <v>88</v>
      </c>
      <c r="U535" s="48" t="s">
        <v>88</v>
      </c>
      <c r="V535" s="11">
        <v>1</v>
      </c>
      <c r="W535" s="11">
        <v>1</v>
      </c>
      <c r="X535" s="11">
        <v>1</v>
      </c>
      <c r="Y535" s="11"/>
      <c r="Z535" s="11"/>
      <c r="AA535" s="11"/>
      <c r="AB535" s="11"/>
      <c r="AC535" s="11">
        <v>1</v>
      </c>
      <c r="AD535" s="11">
        <v>1</v>
      </c>
      <c r="AE535" s="11"/>
      <c r="AF535" s="11">
        <v>1</v>
      </c>
      <c r="AG535" s="11"/>
      <c r="AH535" s="11"/>
      <c r="AI535" s="11"/>
      <c r="AJ535" s="11"/>
      <c r="AL535" s="11"/>
      <c r="AM535" s="11"/>
      <c r="AN535" s="11"/>
      <c r="AO535" s="11"/>
      <c r="AP535" s="11"/>
      <c r="AQ535" s="11">
        <v>1</v>
      </c>
      <c r="AR535" s="11"/>
      <c r="AS535" s="11">
        <v>1</v>
      </c>
      <c r="AT535" s="7"/>
      <c r="AU535" s="7"/>
      <c r="AV535" s="7"/>
      <c r="AW535" s="8"/>
      <c r="AX535" s="8"/>
      <c r="AY535" s="8">
        <v>1</v>
      </c>
      <c r="AZ535" s="8">
        <v>1</v>
      </c>
      <c r="BA535" s="8"/>
      <c r="BB535" s="8"/>
      <c r="BC535" s="8"/>
      <c r="BE535" s="45"/>
      <c r="BF535" s="34"/>
      <c r="BG535" s="45"/>
      <c r="BH535" s="34"/>
      <c r="BI535" s="45"/>
      <c r="BJ535" s="34"/>
      <c r="BK535" s="45"/>
      <c r="BL535" s="34"/>
      <c r="BM535" s="45"/>
      <c r="BN535" s="34"/>
      <c r="BO535" s="45"/>
      <c r="BP535" s="34"/>
      <c r="BQ535" s="45"/>
      <c r="BR535" s="46"/>
      <c r="BS535" s="46"/>
      <c r="BT535" s="34"/>
      <c r="BU535" s="45"/>
      <c r="BV535" s="47"/>
      <c r="BW535" s="36"/>
      <c r="BX535" s="2" t="s">
        <v>129</v>
      </c>
    </row>
    <row r="536" spans="1:76" x14ac:dyDescent="0.2">
      <c r="A536">
        <v>1</v>
      </c>
      <c r="B536">
        <v>2023</v>
      </c>
      <c r="C536">
        <v>6</v>
      </c>
      <c r="D536" s="1">
        <v>18</v>
      </c>
      <c r="E536" s="29"/>
      <c r="F536" s="51">
        <v>3</v>
      </c>
      <c r="G536" s="11">
        <v>4</v>
      </c>
      <c r="H536" s="11">
        <v>6</v>
      </c>
      <c r="I536" s="11" t="s">
        <v>60</v>
      </c>
      <c r="J536" s="11" t="s">
        <v>53</v>
      </c>
      <c r="K536" s="24">
        <v>0</v>
      </c>
      <c r="L536" s="24">
        <v>7</v>
      </c>
      <c r="M536" s="24">
        <f t="shared" si="7"/>
        <v>7</v>
      </c>
      <c r="N536" s="2" t="s">
        <v>53</v>
      </c>
      <c r="O536" s="11" t="s">
        <v>53</v>
      </c>
      <c r="P536" s="26">
        <v>0.62847222222222221</v>
      </c>
      <c r="Q536" s="11">
        <v>58</v>
      </c>
      <c r="S536" s="11" t="s">
        <v>53</v>
      </c>
      <c r="T536" s="11" t="s">
        <v>88</v>
      </c>
      <c r="U536" s="11" t="s">
        <v>88</v>
      </c>
      <c r="V536" s="11">
        <v>1</v>
      </c>
      <c r="W536" s="11"/>
      <c r="X536" s="11">
        <v>1</v>
      </c>
      <c r="Y536" s="11"/>
      <c r="Z536" s="11"/>
      <c r="AA536" s="11"/>
      <c r="AB536" s="11"/>
      <c r="AC536" s="11">
        <v>1</v>
      </c>
      <c r="AD536" s="11">
        <v>1</v>
      </c>
      <c r="AE536" s="11">
        <v>1</v>
      </c>
      <c r="AF536" s="11">
        <v>1</v>
      </c>
      <c r="AG536" s="11"/>
      <c r="AH536" s="11"/>
      <c r="AI536" s="11">
        <v>1</v>
      </c>
      <c r="AJ536" s="11"/>
      <c r="AK536" s="11"/>
      <c r="AL536" s="11"/>
      <c r="AM536" s="11"/>
      <c r="AN536" s="11"/>
      <c r="AO536" s="11">
        <v>1</v>
      </c>
      <c r="AP536" s="11"/>
      <c r="AQ536" s="11">
        <v>1</v>
      </c>
      <c r="AR536" s="11"/>
      <c r="AS536" s="11"/>
      <c r="AT536" s="7"/>
      <c r="AU536" s="7"/>
      <c r="AV536" s="7"/>
      <c r="AW536" s="8"/>
      <c r="AX536" s="8"/>
      <c r="AY536" s="8"/>
      <c r="AZ536" s="8">
        <v>1</v>
      </c>
      <c r="BA536" s="8"/>
      <c r="BB536" s="8"/>
      <c r="BC536" s="8"/>
      <c r="BE536" s="45"/>
      <c r="BF536" s="34"/>
      <c r="BG536" s="45"/>
      <c r="BH536" s="34"/>
      <c r="BI536" s="45"/>
      <c r="BJ536" s="34"/>
      <c r="BK536" s="45"/>
      <c r="BL536" s="34"/>
      <c r="BM536" s="45"/>
      <c r="BN536" s="34"/>
      <c r="BO536" s="45"/>
      <c r="BP536" s="34"/>
      <c r="BQ536" s="45"/>
      <c r="BR536" s="46"/>
      <c r="BS536" s="46"/>
      <c r="BT536" s="34"/>
      <c r="BU536" s="45"/>
      <c r="BV536" s="47"/>
      <c r="BW536" s="36"/>
      <c r="BX536" s="2" t="s">
        <v>130</v>
      </c>
    </row>
    <row r="537" spans="1:76" x14ac:dyDescent="0.2">
      <c r="A537">
        <v>1</v>
      </c>
      <c r="B537">
        <v>2023</v>
      </c>
      <c r="C537">
        <v>6</v>
      </c>
      <c r="D537" s="1">
        <v>19</v>
      </c>
      <c r="E537" s="29"/>
      <c r="F537" s="51">
        <v>4</v>
      </c>
      <c r="G537" s="11">
        <v>4</v>
      </c>
      <c r="H537" s="11">
        <v>5</v>
      </c>
      <c r="I537" s="11" t="s">
        <v>56</v>
      </c>
      <c r="J537" s="11" t="s">
        <v>53</v>
      </c>
      <c r="K537" s="24">
        <v>23</v>
      </c>
      <c r="L537" s="24">
        <v>6</v>
      </c>
      <c r="M537" s="24">
        <f t="shared" si="7"/>
        <v>7</v>
      </c>
      <c r="N537" s="2" t="s">
        <v>53</v>
      </c>
      <c r="O537" s="11" t="s">
        <v>53</v>
      </c>
      <c r="P537" s="26">
        <v>0.65277777777777779</v>
      </c>
      <c r="Q537" s="11">
        <v>57</v>
      </c>
      <c r="S537" s="11" t="s">
        <v>53</v>
      </c>
      <c r="T537" s="11" t="s">
        <v>89</v>
      </c>
      <c r="U537" s="11">
        <f>16-8+1</f>
        <v>9</v>
      </c>
      <c r="V537" s="11">
        <v>1</v>
      </c>
      <c r="W537" s="11"/>
      <c r="X537" s="11"/>
      <c r="Y537" s="11"/>
      <c r="Z537" s="11"/>
      <c r="AA537" s="11"/>
      <c r="AB537" s="11"/>
      <c r="AC537" s="11">
        <v>1</v>
      </c>
      <c r="AD537" s="11">
        <v>1</v>
      </c>
      <c r="AE537" s="11">
        <v>1</v>
      </c>
      <c r="AF537" s="11">
        <v>1</v>
      </c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>
        <v>1</v>
      </c>
      <c r="AR537" s="11"/>
      <c r="AS537" s="11"/>
      <c r="AT537" s="7"/>
      <c r="AU537" s="7"/>
      <c r="AV537" s="7"/>
      <c r="AW537" s="8"/>
      <c r="AX537" s="8"/>
      <c r="AY537" s="8"/>
      <c r="AZ537" s="8">
        <v>1</v>
      </c>
      <c r="BA537" s="8">
        <v>1</v>
      </c>
      <c r="BB537" s="8"/>
      <c r="BC537" s="8"/>
      <c r="BE537" s="45"/>
      <c r="BF537" s="34"/>
      <c r="BG537" s="45"/>
      <c r="BH537" s="34"/>
      <c r="BI537" s="45"/>
      <c r="BJ537" s="34"/>
      <c r="BK537" s="45"/>
      <c r="BL537" s="34"/>
      <c r="BM537" s="45"/>
      <c r="BN537" s="34"/>
      <c r="BO537" s="45"/>
      <c r="BP537" s="34"/>
      <c r="BQ537" s="45"/>
      <c r="BR537" s="46"/>
      <c r="BS537" s="46"/>
      <c r="BT537" s="34"/>
      <c r="BU537" s="45"/>
      <c r="BV537" s="47"/>
      <c r="BW537" s="36"/>
      <c r="BX537" s="2" t="s">
        <v>131</v>
      </c>
    </row>
    <row r="538" spans="1:76" x14ac:dyDescent="0.2">
      <c r="A538">
        <v>1</v>
      </c>
      <c r="B538">
        <v>2023</v>
      </c>
      <c r="C538">
        <v>6</v>
      </c>
      <c r="D538" s="1">
        <v>20</v>
      </c>
      <c r="E538" s="29"/>
      <c r="F538" s="51">
        <v>2</v>
      </c>
      <c r="G538" s="11">
        <v>4</v>
      </c>
      <c r="H538" s="11">
        <v>5</v>
      </c>
      <c r="I538" s="11" t="s">
        <v>57</v>
      </c>
      <c r="J538" s="28" t="s">
        <v>53</v>
      </c>
      <c r="K538" s="24">
        <v>0</v>
      </c>
      <c r="L538" s="24">
        <v>6</v>
      </c>
      <c r="M538" s="24">
        <f t="shared" si="7"/>
        <v>6</v>
      </c>
      <c r="N538" s="2" t="s">
        <v>53</v>
      </c>
      <c r="O538" s="11" t="s">
        <v>53</v>
      </c>
      <c r="P538" s="26">
        <v>0.51527777777777783</v>
      </c>
      <c r="Q538" s="11">
        <v>57</v>
      </c>
      <c r="S538" s="11" t="s">
        <v>53</v>
      </c>
      <c r="T538" s="11" t="s">
        <v>89</v>
      </c>
      <c r="U538" s="11">
        <f>16-8</f>
        <v>8</v>
      </c>
      <c r="V538" s="11"/>
      <c r="W538" s="11"/>
      <c r="X538" s="11"/>
      <c r="Y538" s="11"/>
      <c r="Z538" s="11"/>
      <c r="AA538" s="11"/>
      <c r="AB538" s="11">
        <v>1</v>
      </c>
      <c r="AC538" s="11">
        <v>1</v>
      </c>
      <c r="AD538" s="11">
        <v>1</v>
      </c>
      <c r="AE538" s="11"/>
      <c r="AF538" s="11">
        <v>1</v>
      </c>
      <c r="AG538" s="11"/>
      <c r="AH538" s="11"/>
      <c r="AI538" s="11"/>
      <c r="AJ538" s="11"/>
      <c r="AL538" s="11"/>
      <c r="AM538" s="11"/>
      <c r="AN538" s="11"/>
      <c r="AO538" s="11"/>
      <c r="AP538" s="11"/>
      <c r="AQ538" s="11"/>
      <c r="AR538" s="11"/>
      <c r="AS538" s="11"/>
      <c r="AT538" s="7"/>
      <c r="AU538" s="7"/>
      <c r="AV538" s="7"/>
      <c r="AW538" s="8"/>
      <c r="AX538" s="8"/>
      <c r="AY538" s="8"/>
      <c r="AZ538" s="8"/>
      <c r="BA538" s="8"/>
      <c r="BB538" s="8"/>
      <c r="BC538" s="8"/>
      <c r="BE538" s="45"/>
      <c r="BF538" s="34"/>
      <c r="BG538" s="45"/>
      <c r="BH538" s="34">
        <v>36980</v>
      </c>
      <c r="BI538" s="45"/>
      <c r="BJ538" s="34"/>
      <c r="BK538" s="45"/>
      <c r="BL538" s="34"/>
      <c r="BM538" s="45"/>
      <c r="BN538" s="34"/>
      <c r="BO538" s="45"/>
      <c r="BP538" s="34">
        <v>627</v>
      </c>
      <c r="BQ538" s="45"/>
      <c r="BR538" s="46"/>
      <c r="BS538" s="46"/>
      <c r="BT538" s="34"/>
      <c r="BU538" s="45"/>
      <c r="BV538" s="47"/>
      <c r="BW538" s="36">
        <v>2241</v>
      </c>
      <c r="BX538" s="2"/>
    </row>
    <row r="539" spans="1:76" x14ac:dyDescent="0.2">
      <c r="A539">
        <v>1</v>
      </c>
      <c r="B539">
        <v>2023</v>
      </c>
      <c r="C539">
        <v>6</v>
      </c>
      <c r="D539" s="1">
        <v>21</v>
      </c>
      <c r="E539" s="29"/>
      <c r="F539" s="51">
        <v>4</v>
      </c>
      <c r="G539" s="11">
        <v>4</v>
      </c>
      <c r="H539" s="11">
        <v>4</v>
      </c>
      <c r="I539" s="11" t="s">
        <v>87</v>
      </c>
      <c r="J539" s="11" t="s">
        <v>53</v>
      </c>
      <c r="K539" s="24">
        <v>0</v>
      </c>
      <c r="L539" s="24">
        <v>6</v>
      </c>
      <c r="M539" s="24">
        <f t="shared" si="7"/>
        <v>6</v>
      </c>
      <c r="N539" s="2" t="s">
        <v>53</v>
      </c>
      <c r="O539" s="11" t="s">
        <v>53</v>
      </c>
      <c r="P539" s="26">
        <v>0.4368055555555555</v>
      </c>
      <c r="Q539" s="28">
        <v>57</v>
      </c>
      <c r="S539" s="11" t="s">
        <v>53</v>
      </c>
      <c r="T539" s="11" t="s">
        <v>61</v>
      </c>
      <c r="U539" s="11">
        <f>12-8+2</f>
        <v>6</v>
      </c>
      <c r="W539" s="11"/>
      <c r="X539" s="11">
        <v>1</v>
      </c>
      <c r="Y539" s="11"/>
      <c r="AA539" s="11"/>
      <c r="AB539" s="11"/>
      <c r="AC539" s="11">
        <v>1</v>
      </c>
      <c r="AD539" s="11">
        <v>1</v>
      </c>
      <c r="AE539" s="11"/>
      <c r="AF539" s="11">
        <v>1</v>
      </c>
      <c r="AG539" s="11"/>
      <c r="AH539" s="11"/>
      <c r="AI539" s="11"/>
      <c r="AJ539" s="11"/>
      <c r="AK539" s="11"/>
      <c r="AL539" s="11"/>
      <c r="AM539" s="11">
        <v>1</v>
      </c>
      <c r="AN539" s="11"/>
      <c r="AO539" s="11">
        <v>1</v>
      </c>
      <c r="AP539" s="11"/>
      <c r="AQ539" s="11">
        <v>1</v>
      </c>
      <c r="AR539" s="11"/>
      <c r="AS539" s="11"/>
      <c r="AT539" s="7"/>
      <c r="AU539" s="7"/>
      <c r="AV539" s="7"/>
      <c r="AW539" s="8"/>
      <c r="AX539" s="8"/>
      <c r="AY539" s="8"/>
      <c r="AZ539" s="8"/>
      <c r="BA539" s="8"/>
      <c r="BB539" s="8"/>
      <c r="BC539" s="8"/>
      <c r="BE539" s="45"/>
      <c r="BF539" s="34"/>
      <c r="BG539" s="45"/>
      <c r="BH539" s="34"/>
      <c r="BI539" s="45"/>
      <c r="BJ539" s="34"/>
      <c r="BK539" s="45"/>
      <c r="BL539" s="34"/>
      <c r="BM539" s="45"/>
      <c r="BN539" s="34"/>
      <c r="BO539" s="45"/>
      <c r="BP539" s="34"/>
      <c r="BQ539" s="45"/>
      <c r="BR539" s="46"/>
      <c r="BS539" s="46"/>
      <c r="BT539" s="34"/>
      <c r="BU539" s="45"/>
      <c r="BV539" s="47"/>
      <c r="BW539" s="36"/>
      <c r="BX539" s="2"/>
    </row>
    <row r="540" spans="1:76" x14ac:dyDescent="0.2">
      <c r="A540">
        <v>1</v>
      </c>
      <c r="B540">
        <v>2023</v>
      </c>
      <c r="C540">
        <v>6</v>
      </c>
      <c r="D540" s="1">
        <v>22</v>
      </c>
      <c r="E540" s="29"/>
      <c r="F540" s="51">
        <v>4</v>
      </c>
      <c r="G540" s="11">
        <v>4</v>
      </c>
      <c r="H540" s="11">
        <v>4</v>
      </c>
      <c r="I540" s="11" t="s">
        <v>57</v>
      </c>
      <c r="J540" s="11" t="s">
        <v>53</v>
      </c>
      <c r="K540" s="24">
        <v>0</v>
      </c>
      <c r="L540" s="24">
        <v>6</v>
      </c>
      <c r="M540" s="24">
        <f t="shared" si="7"/>
        <v>6</v>
      </c>
      <c r="N540" s="2" t="s">
        <v>53</v>
      </c>
      <c r="O540" s="11" t="s">
        <v>53</v>
      </c>
      <c r="P540" s="26">
        <v>0.3756944444444445</v>
      </c>
      <c r="Q540" s="11">
        <v>57</v>
      </c>
      <c r="S540" s="11" t="s">
        <v>53</v>
      </c>
      <c r="T540" s="11" t="s">
        <v>89</v>
      </c>
      <c r="U540" s="11">
        <f>16-7</f>
        <v>9</v>
      </c>
      <c r="V540" s="11">
        <v>1</v>
      </c>
      <c r="W540" s="11"/>
      <c r="X540" s="11"/>
      <c r="Z540" s="11"/>
      <c r="AA540" s="11"/>
      <c r="AB540" s="11"/>
      <c r="AC540" s="11">
        <v>1</v>
      </c>
      <c r="AD540" s="11"/>
      <c r="AE540" s="11"/>
      <c r="AF540" s="11">
        <v>1</v>
      </c>
      <c r="AG540" s="11"/>
      <c r="AH540" s="11"/>
      <c r="AI540" s="11"/>
      <c r="AJ540" s="11">
        <v>1</v>
      </c>
      <c r="AK540" s="11"/>
      <c r="AL540" s="11"/>
      <c r="AM540" s="11"/>
      <c r="AN540" s="11"/>
      <c r="AO540" s="11"/>
      <c r="AP540" s="11"/>
      <c r="AQ540" s="11"/>
      <c r="AR540" s="11"/>
      <c r="AS540" s="11">
        <v>1</v>
      </c>
      <c r="AT540" s="7">
        <v>1</v>
      </c>
      <c r="AU540" s="7"/>
      <c r="AV540" s="7"/>
      <c r="AW540" s="8"/>
      <c r="AX540" s="8">
        <v>1</v>
      </c>
      <c r="AY540" s="8">
        <v>1</v>
      </c>
      <c r="AZ540" s="8"/>
      <c r="BA540" s="8"/>
      <c r="BB540" s="8"/>
      <c r="BC540" s="8">
        <v>1</v>
      </c>
      <c r="BE540" s="45"/>
      <c r="BF540" s="34"/>
      <c r="BG540" s="45"/>
      <c r="BH540" s="34"/>
      <c r="BI540" s="45"/>
      <c r="BJ540" s="34"/>
      <c r="BK540" s="45"/>
      <c r="BL540" s="34"/>
      <c r="BM540" s="45"/>
      <c r="BN540" s="34"/>
      <c r="BO540" s="45"/>
      <c r="BP540" s="34"/>
      <c r="BQ540" s="45"/>
      <c r="BR540" s="46"/>
      <c r="BS540" s="46"/>
      <c r="BT540" s="34"/>
      <c r="BU540" s="45"/>
      <c r="BV540" s="47"/>
      <c r="BW540" s="36"/>
      <c r="BX540" s="2"/>
    </row>
    <row r="541" spans="1:76" x14ac:dyDescent="0.2">
      <c r="A541">
        <v>1</v>
      </c>
      <c r="B541">
        <v>2023</v>
      </c>
      <c r="C541">
        <v>6</v>
      </c>
      <c r="D541" s="1">
        <v>23</v>
      </c>
      <c r="E541" s="29" t="s">
        <v>78</v>
      </c>
      <c r="F541" s="51">
        <v>6</v>
      </c>
      <c r="G541" s="11">
        <v>5</v>
      </c>
      <c r="H541" s="11">
        <v>4</v>
      </c>
      <c r="I541" s="11" t="s">
        <v>57</v>
      </c>
      <c r="J541" s="11" t="s">
        <v>53</v>
      </c>
      <c r="K541" s="24">
        <v>0</v>
      </c>
      <c r="L541" s="24">
        <v>7</v>
      </c>
      <c r="M541" s="24">
        <f t="shared" si="7"/>
        <v>7</v>
      </c>
      <c r="N541" s="2">
        <v>1</v>
      </c>
      <c r="O541" s="11" t="s">
        <v>53</v>
      </c>
      <c r="P541" s="26">
        <v>0.66180555555555554</v>
      </c>
      <c r="Q541" s="11">
        <v>57</v>
      </c>
      <c r="S541" s="11" t="s">
        <v>53</v>
      </c>
      <c r="T541" s="11" t="s">
        <v>61</v>
      </c>
      <c r="U541" s="11">
        <f>21-9</f>
        <v>12</v>
      </c>
      <c r="V541" s="11">
        <v>1</v>
      </c>
      <c r="W541" s="11">
        <v>1</v>
      </c>
      <c r="X541" s="11">
        <v>1</v>
      </c>
      <c r="Y541" s="11">
        <v>1</v>
      </c>
      <c r="Z541" s="11"/>
      <c r="AA541" s="11"/>
      <c r="AB541" s="11"/>
      <c r="AC541" s="11">
        <v>1</v>
      </c>
      <c r="AD541" s="11"/>
      <c r="AE541" s="11"/>
      <c r="AF541" s="11">
        <v>1</v>
      </c>
      <c r="AG541" s="11"/>
      <c r="AH541" s="11"/>
      <c r="AI541" s="11"/>
      <c r="AJ541" s="11"/>
      <c r="AK541" s="11"/>
      <c r="AL541" s="11"/>
      <c r="AM541" s="11"/>
      <c r="AN541" s="11"/>
      <c r="AO541" s="11">
        <v>1</v>
      </c>
      <c r="AP541" s="11"/>
      <c r="AQ541" s="11"/>
      <c r="AR541" s="11"/>
      <c r="AS541" s="11"/>
      <c r="AT541" s="7"/>
      <c r="AU541" s="7"/>
      <c r="AV541" s="7"/>
      <c r="AW541" s="8"/>
      <c r="AX541" s="8"/>
      <c r="AY541" s="8"/>
      <c r="AZ541" s="8"/>
      <c r="BA541" s="8">
        <v>1</v>
      </c>
      <c r="BB541" s="8"/>
      <c r="BC541" s="8"/>
      <c r="BE541" s="45"/>
      <c r="BF541" s="34"/>
      <c r="BG541" s="45"/>
      <c r="BH541" s="34"/>
      <c r="BI541" s="45"/>
      <c r="BJ541" s="34"/>
      <c r="BK541" s="45"/>
      <c r="BL541" s="34"/>
      <c r="BM541" s="45"/>
      <c r="BN541" s="34"/>
      <c r="BO541" s="45"/>
      <c r="BP541" s="34"/>
      <c r="BQ541" s="45"/>
      <c r="BR541" s="46"/>
      <c r="BS541" s="46"/>
      <c r="BT541" s="34"/>
      <c r="BU541" s="45"/>
      <c r="BV541" s="47"/>
      <c r="BW541" s="36"/>
      <c r="BX541" s="2" t="s">
        <v>132</v>
      </c>
    </row>
    <row r="542" spans="1:76" x14ac:dyDescent="0.2">
      <c r="A542">
        <v>1</v>
      </c>
      <c r="B542">
        <v>2023</v>
      </c>
      <c r="C542">
        <v>6</v>
      </c>
      <c r="D542" s="1">
        <v>24</v>
      </c>
      <c r="E542" s="29" t="s">
        <v>78</v>
      </c>
      <c r="F542" s="51">
        <v>2</v>
      </c>
      <c r="G542" s="11">
        <v>5</v>
      </c>
      <c r="H542" s="11">
        <v>4</v>
      </c>
      <c r="I542" s="11" t="s">
        <v>60</v>
      </c>
      <c r="J542" s="11" t="s">
        <v>53</v>
      </c>
      <c r="K542" s="49">
        <v>0</v>
      </c>
      <c r="L542" s="24">
        <v>7</v>
      </c>
      <c r="M542" s="24">
        <f t="shared" si="7"/>
        <v>7</v>
      </c>
      <c r="N542" s="2">
        <v>2</v>
      </c>
      <c r="O542" s="11" t="s">
        <v>53</v>
      </c>
      <c r="P542" s="26">
        <v>0.46249999999999997</v>
      </c>
      <c r="Q542" s="11">
        <v>56</v>
      </c>
      <c r="S542" s="11" t="s">
        <v>53</v>
      </c>
      <c r="T542" s="11" t="s">
        <v>88</v>
      </c>
      <c r="U542" s="11" t="s">
        <v>88</v>
      </c>
      <c r="V542" s="11">
        <v>1</v>
      </c>
      <c r="W542" s="11"/>
      <c r="X542" s="11">
        <v>1</v>
      </c>
      <c r="Y542" s="11">
        <v>1</v>
      </c>
      <c r="Z542" s="11"/>
      <c r="AA542" s="11"/>
      <c r="AB542" s="11"/>
      <c r="AC542" s="11">
        <v>1</v>
      </c>
      <c r="AD542" s="11">
        <v>1</v>
      </c>
      <c r="AE542" s="11"/>
      <c r="AF542" s="11">
        <v>1</v>
      </c>
      <c r="AG542" s="11">
        <v>1</v>
      </c>
      <c r="AH542" s="11"/>
      <c r="AI542" s="11"/>
      <c r="AJ542" s="11"/>
      <c r="AK542" s="11">
        <v>1</v>
      </c>
      <c r="AL542" s="11"/>
      <c r="AM542" s="11"/>
      <c r="AN542" s="11"/>
      <c r="AO542" s="11">
        <v>1</v>
      </c>
      <c r="AP542" s="11"/>
      <c r="AQ542" s="11">
        <v>1</v>
      </c>
      <c r="AR542" s="11">
        <v>1</v>
      </c>
      <c r="AS542" s="11"/>
      <c r="AT542" s="7"/>
      <c r="AU542" s="7"/>
      <c r="AV542" s="7"/>
      <c r="AW542" s="8"/>
      <c r="AX542" s="8"/>
      <c r="AY542" s="8"/>
      <c r="AZ542" s="8">
        <v>1</v>
      </c>
      <c r="BA542" s="8">
        <v>1</v>
      </c>
      <c r="BB542" s="8"/>
      <c r="BC542" s="8"/>
      <c r="BE542" s="45"/>
      <c r="BF542" s="34"/>
      <c r="BG542" s="45"/>
      <c r="BH542" s="34"/>
      <c r="BI542" s="45"/>
      <c r="BJ542" s="34"/>
      <c r="BK542" s="45"/>
      <c r="BL542" s="34"/>
      <c r="BM542" s="45"/>
      <c r="BN542" s="34"/>
      <c r="BO542" s="45"/>
      <c r="BP542" s="34"/>
      <c r="BQ542" s="45"/>
      <c r="BR542" s="46"/>
      <c r="BS542" s="46"/>
      <c r="BT542" s="34"/>
      <c r="BU542" s="45"/>
      <c r="BV542" s="47"/>
      <c r="BW542" s="36"/>
      <c r="BX542" s="2"/>
    </row>
    <row r="543" spans="1:76" x14ac:dyDescent="0.2">
      <c r="A543">
        <v>1</v>
      </c>
      <c r="B543">
        <v>2023</v>
      </c>
      <c r="C543">
        <v>6</v>
      </c>
      <c r="D543" s="1">
        <v>25</v>
      </c>
      <c r="E543" s="29" t="s">
        <v>82</v>
      </c>
      <c r="F543" s="51">
        <v>2</v>
      </c>
      <c r="G543" s="11">
        <v>6</v>
      </c>
      <c r="H543" s="11">
        <v>4</v>
      </c>
      <c r="I543" s="11" t="s">
        <v>60</v>
      </c>
      <c r="J543" s="11" t="s">
        <v>53</v>
      </c>
      <c r="K543" s="24">
        <v>23</v>
      </c>
      <c r="L543" s="24">
        <v>7</v>
      </c>
      <c r="M543" s="24">
        <f t="shared" si="7"/>
        <v>8</v>
      </c>
      <c r="N543" s="2" t="s">
        <v>53</v>
      </c>
      <c r="O543" s="11" t="s">
        <v>53</v>
      </c>
      <c r="P543" s="26">
        <v>0.55763888888888891</v>
      </c>
      <c r="Q543" s="11">
        <v>56</v>
      </c>
      <c r="S543" s="11" t="s">
        <v>53</v>
      </c>
      <c r="T543" s="11" t="s">
        <v>88</v>
      </c>
      <c r="U543" s="11" t="s">
        <v>88</v>
      </c>
      <c r="V543" s="11">
        <v>1</v>
      </c>
      <c r="W543" s="11"/>
      <c r="X543" s="11"/>
      <c r="Y543" s="11"/>
      <c r="Z543" s="11"/>
      <c r="AA543" s="11"/>
      <c r="AB543" s="11"/>
      <c r="AC543" s="11">
        <v>1</v>
      </c>
      <c r="AD543" s="11">
        <v>1</v>
      </c>
      <c r="AE543" s="11"/>
      <c r="AF543" s="11"/>
      <c r="AG543" s="11">
        <v>1</v>
      </c>
      <c r="AH543" s="11"/>
      <c r="AI543" s="11"/>
      <c r="AJ543" s="11"/>
      <c r="AK543" s="11"/>
      <c r="AL543" s="11"/>
      <c r="AM543" s="11">
        <v>1</v>
      </c>
      <c r="AN543" s="11"/>
      <c r="AO543" s="11">
        <v>1</v>
      </c>
      <c r="AP543" s="11">
        <v>1</v>
      </c>
      <c r="AQ543" s="11"/>
      <c r="AR543" s="11">
        <v>1</v>
      </c>
      <c r="AS543" s="11"/>
      <c r="AT543" s="7"/>
      <c r="AU543" s="7"/>
      <c r="AV543" s="7"/>
      <c r="AW543" s="8"/>
      <c r="AX543" s="8"/>
      <c r="AY543" s="8">
        <v>1</v>
      </c>
      <c r="AZ543" s="8">
        <v>1</v>
      </c>
      <c r="BA543" s="8"/>
      <c r="BB543" s="8"/>
      <c r="BC543" s="8"/>
      <c r="BE543" s="45"/>
      <c r="BF543" s="34"/>
      <c r="BG543" s="45"/>
      <c r="BH543" s="34"/>
      <c r="BI543" s="45"/>
      <c r="BJ543" s="34"/>
      <c r="BK543" s="45"/>
      <c r="BL543" s="34"/>
      <c r="BM543" s="45"/>
      <c r="BN543" s="34"/>
      <c r="BO543" s="45"/>
      <c r="BP543" s="34"/>
      <c r="BQ543" s="45"/>
      <c r="BR543" s="46"/>
      <c r="BS543" s="46"/>
      <c r="BT543" s="34"/>
      <c r="BU543" s="45"/>
      <c r="BV543" s="47"/>
      <c r="BW543" s="36"/>
      <c r="BX543" s="2"/>
    </row>
    <row r="544" spans="1:76" x14ac:dyDescent="0.2">
      <c r="A544">
        <v>1</v>
      </c>
      <c r="B544">
        <v>2023</v>
      </c>
      <c r="C544">
        <v>6</v>
      </c>
      <c r="D544" s="1">
        <v>26</v>
      </c>
      <c r="E544" s="37" t="s">
        <v>80</v>
      </c>
      <c r="F544" s="51">
        <v>1</v>
      </c>
      <c r="G544" s="11">
        <v>4</v>
      </c>
      <c r="H544" s="11">
        <v>3</v>
      </c>
      <c r="I544" s="28" t="s">
        <v>57</v>
      </c>
      <c r="J544" s="11" t="s">
        <v>53</v>
      </c>
      <c r="K544" s="24">
        <v>0</v>
      </c>
      <c r="L544" s="24">
        <v>6</v>
      </c>
      <c r="M544" s="24">
        <f t="shared" si="7"/>
        <v>6</v>
      </c>
      <c r="N544" s="2" t="s">
        <v>53</v>
      </c>
      <c r="O544" s="11" t="s">
        <v>53</v>
      </c>
      <c r="P544" s="26">
        <v>0.52708333333333335</v>
      </c>
      <c r="Q544" s="11">
        <v>57</v>
      </c>
      <c r="S544" s="11" t="s">
        <v>53</v>
      </c>
      <c r="T544" s="11" t="s">
        <v>89</v>
      </c>
      <c r="U544" s="11">
        <f>16-7-1</f>
        <v>8</v>
      </c>
      <c r="V544" s="11">
        <v>1</v>
      </c>
      <c r="W544" s="11"/>
      <c r="X544" s="11"/>
      <c r="Y544" s="11"/>
      <c r="AA544" s="11"/>
      <c r="AB544" s="11"/>
      <c r="AC544" s="11">
        <v>1</v>
      </c>
      <c r="AD544" s="11">
        <v>1</v>
      </c>
      <c r="AE544" s="11">
        <v>1</v>
      </c>
      <c r="AF544" s="11">
        <v>1</v>
      </c>
      <c r="AG544" s="11">
        <v>1</v>
      </c>
      <c r="AH544" s="11"/>
      <c r="AI544" s="11"/>
      <c r="AJ544" s="11"/>
      <c r="AK544" s="11"/>
      <c r="AL544" s="11"/>
      <c r="AM544" s="11"/>
      <c r="AN544" s="11"/>
      <c r="AO544" s="11">
        <v>1</v>
      </c>
      <c r="AP544" s="11"/>
      <c r="AQ544" s="11"/>
      <c r="AR544" s="11"/>
      <c r="AS544" s="11"/>
      <c r="AT544" s="7">
        <v>1</v>
      </c>
      <c r="AU544" s="7"/>
      <c r="AV544" s="7"/>
      <c r="AW544" s="8"/>
      <c r="AX544" s="8"/>
      <c r="AY544" s="8">
        <v>1</v>
      </c>
      <c r="AZ544" s="8">
        <v>1</v>
      </c>
      <c r="BA544" s="8">
        <v>1</v>
      </c>
      <c r="BB544" s="8">
        <v>1</v>
      </c>
      <c r="BC544" s="8"/>
      <c r="BE544" s="45"/>
      <c r="BF544" s="34"/>
      <c r="BG544" s="45"/>
      <c r="BH544" s="34"/>
      <c r="BI544" s="45"/>
      <c r="BJ544" s="34"/>
      <c r="BK544" s="45"/>
      <c r="BL544" s="34"/>
      <c r="BM544" s="45"/>
      <c r="BN544" s="34"/>
      <c r="BO544" s="45"/>
      <c r="BP544" s="34"/>
      <c r="BQ544" s="45"/>
      <c r="BR544" s="46"/>
      <c r="BS544" s="46"/>
      <c r="BT544" s="34"/>
      <c r="BU544" s="45"/>
      <c r="BV544" s="47"/>
      <c r="BW544" s="36"/>
      <c r="BX544" s="2" t="s">
        <v>133</v>
      </c>
    </row>
    <row r="545" spans="1:76" x14ac:dyDescent="0.2">
      <c r="A545">
        <v>1</v>
      </c>
      <c r="B545">
        <v>2023</v>
      </c>
      <c r="C545">
        <v>6</v>
      </c>
      <c r="D545" s="1">
        <v>27</v>
      </c>
      <c r="E545" s="29" t="s">
        <v>82</v>
      </c>
      <c r="F545" s="51">
        <v>1</v>
      </c>
      <c r="G545" s="11">
        <v>6</v>
      </c>
      <c r="H545" s="28">
        <v>4</v>
      </c>
      <c r="I545" s="11" t="s">
        <v>57</v>
      </c>
      <c r="J545" s="11" t="s">
        <v>58</v>
      </c>
      <c r="K545" s="24">
        <v>0</v>
      </c>
      <c r="L545" s="24">
        <v>6</v>
      </c>
      <c r="M545" s="24">
        <f t="shared" si="7"/>
        <v>6</v>
      </c>
      <c r="N545" s="2" t="s">
        <v>53</v>
      </c>
      <c r="O545" s="11" t="s">
        <v>55</v>
      </c>
      <c r="P545" s="26">
        <v>0.52708333333333335</v>
      </c>
      <c r="Q545" s="11">
        <v>57</v>
      </c>
      <c r="S545" s="11" t="s">
        <v>53</v>
      </c>
      <c r="T545" s="11" t="s">
        <v>89</v>
      </c>
      <c r="U545" s="11">
        <f>21-7-2</f>
        <v>12</v>
      </c>
      <c r="V545" s="11"/>
      <c r="W545" s="11"/>
      <c r="X545" s="11"/>
      <c r="Z545" s="11"/>
      <c r="AA545" s="11"/>
      <c r="AB545" s="11"/>
      <c r="AC545" s="11">
        <v>1</v>
      </c>
      <c r="AD545" s="11">
        <v>1</v>
      </c>
      <c r="AE545" s="11"/>
      <c r="AF545" s="11"/>
      <c r="AG545" s="11">
        <v>1</v>
      </c>
      <c r="AH545" s="11"/>
      <c r="AI545" s="11"/>
      <c r="AJ545" s="11"/>
      <c r="AK545" s="11"/>
      <c r="AL545" s="11"/>
      <c r="AM545" s="11"/>
      <c r="AO545" s="11">
        <v>1</v>
      </c>
      <c r="AP545" s="11"/>
      <c r="AQ545" s="11"/>
      <c r="AR545" s="11">
        <v>1</v>
      </c>
      <c r="AS545" s="11"/>
      <c r="AT545" s="7"/>
      <c r="AU545" s="7"/>
      <c r="AV545" s="7"/>
      <c r="AW545" s="8"/>
      <c r="AX545" s="8"/>
      <c r="AY545" s="8"/>
      <c r="AZ545" s="8"/>
      <c r="BA545" s="8">
        <v>1</v>
      </c>
      <c r="BB545" s="8"/>
      <c r="BC545" s="8"/>
      <c r="BE545" s="45"/>
      <c r="BF545" s="34"/>
      <c r="BG545" s="45"/>
      <c r="BH545" s="34"/>
      <c r="BI545" s="45"/>
      <c r="BJ545" s="34"/>
      <c r="BK545" s="45"/>
      <c r="BL545" s="34"/>
      <c r="BM545" s="45"/>
      <c r="BN545" s="34"/>
      <c r="BO545" s="45"/>
      <c r="BP545" s="34"/>
      <c r="BQ545" s="45"/>
      <c r="BR545" s="46"/>
      <c r="BS545" s="46"/>
      <c r="BT545" s="34"/>
      <c r="BU545" s="45"/>
      <c r="BV545" s="47"/>
      <c r="BW545" s="36"/>
      <c r="BX545" s="2" t="s">
        <v>134</v>
      </c>
    </row>
    <row r="546" spans="1:76" x14ac:dyDescent="0.2">
      <c r="A546">
        <v>1</v>
      </c>
      <c r="B546">
        <v>2023</v>
      </c>
      <c r="C546">
        <v>6</v>
      </c>
      <c r="D546" s="1">
        <v>28</v>
      </c>
      <c r="E546" s="29" t="s">
        <v>82</v>
      </c>
      <c r="F546" s="51">
        <v>4</v>
      </c>
      <c r="G546" s="11">
        <v>3</v>
      </c>
      <c r="H546" s="11">
        <v>3</v>
      </c>
      <c r="I546" s="28" t="s">
        <v>60</v>
      </c>
      <c r="J546" s="11" t="s">
        <v>53</v>
      </c>
      <c r="K546" s="24">
        <v>23</v>
      </c>
      <c r="L546" s="24">
        <v>7</v>
      </c>
      <c r="M546" s="24">
        <f t="shared" si="7"/>
        <v>8</v>
      </c>
      <c r="N546" s="2" t="s">
        <v>53</v>
      </c>
      <c r="O546" s="11" t="s">
        <v>55</v>
      </c>
      <c r="P546" s="26">
        <v>0.57013888888888886</v>
      </c>
      <c r="Q546" s="11">
        <v>57</v>
      </c>
      <c r="S546" s="11" t="s">
        <v>53</v>
      </c>
      <c r="T546" s="11" t="s">
        <v>61</v>
      </c>
      <c r="U546" s="11">
        <f>19-9</f>
        <v>10</v>
      </c>
      <c r="V546" s="11"/>
      <c r="W546" s="11"/>
      <c r="X546" s="11"/>
      <c r="Y546" s="11"/>
      <c r="Z546" s="11"/>
      <c r="AA546" s="11"/>
      <c r="AB546" s="11"/>
      <c r="AC546" s="11">
        <v>1</v>
      </c>
      <c r="AD546" s="11">
        <v>1</v>
      </c>
      <c r="AE546" s="11"/>
      <c r="AF546" s="11"/>
      <c r="AG546" s="11">
        <v>1</v>
      </c>
      <c r="AH546" s="11"/>
      <c r="AI546" s="11"/>
      <c r="AJ546" s="11"/>
      <c r="AK546" s="11"/>
      <c r="AL546" s="11"/>
      <c r="AM546" s="11">
        <v>1</v>
      </c>
      <c r="AN546" s="11"/>
      <c r="AO546" s="11">
        <v>1</v>
      </c>
      <c r="AP546" s="11"/>
      <c r="AQ546" s="11"/>
      <c r="AR546" s="11">
        <v>1</v>
      </c>
      <c r="AS546" s="11"/>
      <c r="AT546" s="7"/>
      <c r="AU546" s="7"/>
      <c r="AV546" s="7"/>
      <c r="AW546" s="8"/>
      <c r="AX546" s="8"/>
      <c r="AY546" s="8"/>
      <c r="AZ546" s="8"/>
      <c r="BA546" s="8">
        <v>1</v>
      </c>
      <c r="BB546" s="8"/>
      <c r="BC546" s="8"/>
      <c r="BE546" s="45"/>
      <c r="BF546" s="34"/>
      <c r="BG546" s="45"/>
      <c r="BH546" s="34"/>
      <c r="BI546" s="45"/>
      <c r="BJ546" s="34"/>
      <c r="BK546" s="45"/>
      <c r="BL546" s="34"/>
      <c r="BM546" s="45">
        <v>6</v>
      </c>
      <c r="BN546" s="34">
        <v>1</v>
      </c>
      <c r="BO546" s="45"/>
      <c r="BP546" s="34">
        <v>627</v>
      </c>
      <c r="BQ546" s="45"/>
      <c r="BR546" s="46"/>
      <c r="BS546" s="46"/>
      <c r="BT546" s="34"/>
      <c r="BU546" s="45"/>
      <c r="BV546" s="47"/>
      <c r="BW546" s="36"/>
      <c r="BX546" s="2" t="s">
        <v>135</v>
      </c>
    </row>
    <row r="547" spans="1:76" x14ac:dyDescent="0.2">
      <c r="A547">
        <v>1</v>
      </c>
      <c r="B547">
        <v>2023</v>
      </c>
      <c r="C547">
        <v>6</v>
      </c>
      <c r="D547" s="1">
        <v>29</v>
      </c>
      <c r="E547" s="29" t="s">
        <v>82</v>
      </c>
      <c r="F547" s="51">
        <v>5</v>
      </c>
      <c r="G547" s="11">
        <v>4</v>
      </c>
      <c r="H547" s="11">
        <v>3</v>
      </c>
      <c r="I547" s="11" t="s">
        <v>60</v>
      </c>
      <c r="J547" s="11" t="s">
        <v>61</v>
      </c>
      <c r="K547" s="24">
        <v>23</v>
      </c>
      <c r="L547" s="24">
        <v>6</v>
      </c>
      <c r="M547" s="24">
        <f t="shared" si="7"/>
        <v>7</v>
      </c>
      <c r="N547" s="2" t="s">
        <v>53</v>
      </c>
      <c r="O547" s="11" t="s">
        <v>55</v>
      </c>
      <c r="P547" s="26">
        <v>0.54166666666666663</v>
      </c>
      <c r="Q547" s="11">
        <v>57</v>
      </c>
      <c r="S547" s="11" t="s">
        <v>53</v>
      </c>
      <c r="T547" s="11" t="s">
        <v>89</v>
      </c>
      <c r="U547" s="11">
        <f>17-7</f>
        <v>10</v>
      </c>
      <c r="V547" s="11">
        <v>1</v>
      </c>
      <c r="W547" s="11"/>
      <c r="X547" s="11"/>
      <c r="Y547" s="11"/>
      <c r="Z547" s="11"/>
      <c r="AA547" s="11"/>
      <c r="AB547" s="11"/>
      <c r="AC547" s="11">
        <v>1</v>
      </c>
      <c r="AD547" s="11"/>
      <c r="AE547" s="11"/>
      <c r="AF547" s="11">
        <v>1</v>
      </c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7">
        <v>1</v>
      </c>
      <c r="AU547" s="7"/>
      <c r="AV547" s="7"/>
      <c r="AW547" s="8"/>
      <c r="AX547" s="8"/>
      <c r="AY547" s="8">
        <v>1</v>
      </c>
      <c r="AZ547" s="8"/>
      <c r="BA547" s="8"/>
      <c r="BB547" s="8"/>
      <c r="BC547" s="8"/>
      <c r="BE547" s="45"/>
      <c r="BF547" s="34"/>
      <c r="BG547" s="45"/>
      <c r="BH547" s="34"/>
      <c r="BI547" s="45"/>
      <c r="BJ547" s="34"/>
      <c r="BK547" s="45"/>
      <c r="BL547" s="34"/>
      <c r="BM547" s="45"/>
      <c r="BN547" s="34">
        <v>3</v>
      </c>
      <c r="BO547" s="45"/>
      <c r="BP547" s="34"/>
      <c r="BQ547" s="45"/>
      <c r="BR547" s="46"/>
      <c r="BS547" s="46"/>
      <c r="BT547" s="34"/>
      <c r="BU547" s="45"/>
      <c r="BV547" s="47"/>
      <c r="BW547" s="36"/>
      <c r="BX547" s="2" t="s">
        <v>136</v>
      </c>
    </row>
    <row r="548" spans="1:76" x14ac:dyDescent="0.2">
      <c r="A548">
        <v>1</v>
      </c>
      <c r="B548">
        <v>2023</v>
      </c>
      <c r="C548">
        <v>6</v>
      </c>
      <c r="D548" s="1">
        <v>30</v>
      </c>
      <c r="E548" s="29" t="s">
        <v>82</v>
      </c>
      <c r="F548" s="51">
        <v>2</v>
      </c>
      <c r="G548" s="11">
        <v>3</v>
      </c>
      <c r="H548" s="11">
        <v>3</v>
      </c>
      <c r="I548" s="11" t="s">
        <v>61</v>
      </c>
      <c r="J548" s="11" t="s">
        <v>53</v>
      </c>
      <c r="K548" s="24">
        <v>23</v>
      </c>
      <c r="L548" s="24">
        <v>7</v>
      </c>
      <c r="M548" s="24">
        <f t="shared" si="7"/>
        <v>8</v>
      </c>
      <c r="N548" s="2">
        <v>2</v>
      </c>
      <c r="O548" s="11" t="s">
        <v>53</v>
      </c>
      <c r="P548" s="26">
        <v>0.64930555555555558</v>
      </c>
      <c r="Q548" s="11">
        <v>57</v>
      </c>
      <c r="S548" s="11" t="s">
        <v>53</v>
      </c>
      <c r="T548" s="11" t="s">
        <v>61</v>
      </c>
      <c r="U548" s="11">
        <v>4</v>
      </c>
      <c r="V548" s="11">
        <v>1</v>
      </c>
      <c r="W548" s="11">
        <v>1</v>
      </c>
      <c r="X548" s="11">
        <v>1</v>
      </c>
      <c r="Y548" s="11">
        <v>1</v>
      </c>
      <c r="Z548" s="11"/>
      <c r="AA548" s="11">
        <v>1</v>
      </c>
      <c r="AB548" s="11"/>
      <c r="AC548" s="11">
        <v>1</v>
      </c>
      <c r="AD548" s="11"/>
      <c r="AE548" s="11"/>
      <c r="AF548" s="11">
        <v>1</v>
      </c>
      <c r="AG548" s="11">
        <v>1</v>
      </c>
      <c r="AH548" s="11"/>
      <c r="AI548" s="11"/>
      <c r="AJ548" s="11"/>
      <c r="AK548" s="11"/>
      <c r="AL548" s="11"/>
      <c r="AM548" s="11"/>
      <c r="AN548" s="11"/>
      <c r="AO548" s="11">
        <v>1</v>
      </c>
      <c r="AP548" s="11"/>
      <c r="AQ548" s="11"/>
      <c r="AR548" s="11">
        <v>1</v>
      </c>
      <c r="AS548" s="11"/>
      <c r="AT548" s="7"/>
      <c r="AU548" s="7"/>
      <c r="AV548" s="7"/>
      <c r="AW548" s="8"/>
      <c r="AX548" s="8"/>
      <c r="AY548" s="8"/>
      <c r="AZ548" s="8"/>
      <c r="BA548" s="8">
        <v>1</v>
      </c>
      <c r="BB548" s="8"/>
      <c r="BC548" s="8"/>
      <c r="BE548" s="45"/>
      <c r="BF548" s="34"/>
      <c r="BG548" s="45"/>
      <c r="BH548" s="34"/>
      <c r="BI548" s="45"/>
      <c r="BJ548" s="34"/>
      <c r="BK548" s="45"/>
      <c r="BL548" s="34"/>
      <c r="BM548" s="45"/>
      <c r="BN548" s="34"/>
      <c r="BO548" s="45"/>
      <c r="BP548" s="34"/>
      <c r="BQ548" s="45"/>
      <c r="BR548" s="46"/>
      <c r="BS548" s="46"/>
      <c r="BT548" s="34"/>
      <c r="BU548" s="45"/>
      <c r="BV548" s="47"/>
      <c r="BW548" s="36"/>
      <c r="BX548" s="2" t="s">
        <v>137</v>
      </c>
    </row>
    <row r="549" spans="1:76" x14ac:dyDescent="0.2">
      <c r="A549">
        <v>1</v>
      </c>
      <c r="B549">
        <v>2023</v>
      </c>
      <c r="C549">
        <v>7</v>
      </c>
      <c r="D549" s="1">
        <v>1</v>
      </c>
      <c r="E549" s="29" t="s">
        <v>78</v>
      </c>
      <c r="F549" s="51">
        <v>1</v>
      </c>
      <c r="G549" s="11">
        <v>3</v>
      </c>
      <c r="H549" s="11">
        <v>4</v>
      </c>
      <c r="I549" s="11" t="s">
        <v>60</v>
      </c>
      <c r="J549" s="11" t="s">
        <v>61</v>
      </c>
      <c r="K549" s="24">
        <v>0</v>
      </c>
      <c r="L549" s="24">
        <v>7</v>
      </c>
      <c r="M549" s="24">
        <f>IF(AND(K549&lt;24,K549&gt;18),24-K549+L549,L549-K549)</f>
        <v>7</v>
      </c>
      <c r="N549" s="2" t="s">
        <v>53</v>
      </c>
      <c r="O549" s="11" t="s">
        <v>53</v>
      </c>
      <c r="P549" s="26">
        <v>0.52013888888888882</v>
      </c>
      <c r="Q549" s="11">
        <v>57</v>
      </c>
      <c r="S549" s="11" t="s">
        <v>53</v>
      </c>
      <c r="T549" s="11" t="s">
        <v>88</v>
      </c>
      <c r="U549" s="11" t="s">
        <v>88</v>
      </c>
      <c r="V549" s="11">
        <v>1</v>
      </c>
      <c r="W549" s="11">
        <v>1</v>
      </c>
      <c r="X549" s="11">
        <v>1</v>
      </c>
      <c r="Y549" s="11"/>
      <c r="Z549" s="11"/>
      <c r="AA549" s="11"/>
      <c r="AB549" s="11"/>
      <c r="AC549" s="11">
        <v>1</v>
      </c>
      <c r="AD549" s="11">
        <v>1</v>
      </c>
      <c r="AE549" s="11"/>
      <c r="AF549" s="11"/>
      <c r="AG549" s="11">
        <v>1</v>
      </c>
      <c r="AH549" s="11"/>
      <c r="AI549" s="11"/>
      <c r="AJ549" s="11"/>
      <c r="AK549" s="11"/>
      <c r="AL549" s="11"/>
      <c r="AM549" s="11"/>
      <c r="AN549" s="11"/>
      <c r="AO549" s="11">
        <v>1</v>
      </c>
      <c r="AP549" s="11"/>
      <c r="AQ549" s="11">
        <v>1</v>
      </c>
      <c r="AR549" s="11">
        <v>1</v>
      </c>
      <c r="AS549" s="11"/>
      <c r="AT549" s="7"/>
      <c r="AU549" s="7"/>
      <c r="AV549" s="7"/>
      <c r="AW549" s="8"/>
      <c r="AX549" s="8"/>
      <c r="AY549" s="8"/>
      <c r="AZ549" s="8">
        <v>1</v>
      </c>
      <c r="BA549" s="8">
        <v>1</v>
      </c>
      <c r="BB549" s="8"/>
      <c r="BC549" s="8"/>
      <c r="BE549" s="38"/>
      <c r="BF549" s="33"/>
      <c r="BG549" s="38"/>
      <c r="BH549" s="33"/>
      <c r="BI549" s="38"/>
      <c r="BJ549" s="34"/>
      <c r="BK549" s="38"/>
      <c r="BL549" s="34"/>
      <c r="BM549" s="38"/>
      <c r="BN549" s="34"/>
      <c r="BO549" s="39"/>
      <c r="BP549" s="33"/>
      <c r="BQ549" s="40"/>
      <c r="BR549" s="41"/>
      <c r="BS549" s="41"/>
      <c r="BT549" s="42"/>
      <c r="BU549" s="43"/>
      <c r="BV549" s="44"/>
      <c r="BW549" s="35"/>
      <c r="BX549" s="11"/>
    </row>
    <row r="550" spans="1:76" x14ac:dyDescent="0.2">
      <c r="A550">
        <v>1</v>
      </c>
      <c r="B550">
        <v>2023</v>
      </c>
      <c r="C550">
        <v>7</v>
      </c>
      <c r="D550" s="1">
        <v>2</v>
      </c>
      <c r="E550" s="29" t="s">
        <v>82</v>
      </c>
      <c r="F550" s="51">
        <v>2</v>
      </c>
      <c r="G550" s="11">
        <v>3</v>
      </c>
      <c r="H550" s="11">
        <v>5</v>
      </c>
      <c r="I550" s="11" t="s">
        <v>60</v>
      </c>
      <c r="J550" s="11" t="s">
        <v>61</v>
      </c>
      <c r="K550" s="24">
        <v>0</v>
      </c>
      <c r="L550" s="24">
        <v>7</v>
      </c>
      <c r="M550" s="24">
        <f t="shared" ref="M550:M576" si="8">IF(AND(K550&lt;24,K550&gt;18),24-K550+L550,L550-K550)</f>
        <v>7</v>
      </c>
      <c r="N550" s="2" t="s">
        <v>53</v>
      </c>
      <c r="O550" s="11" t="s">
        <v>53</v>
      </c>
      <c r="P550" s="26">
        <v>0.72361111111111109</v>
      </c>
      <c r="Q550" s="11">
        <v>56</v>
      </c>
      <c r="S550" s="11" t="s">
        <v>53</v>
      </c>
      <c r="T550" s="11" t="s">
        <v>88</v>
      </c>
      <c r="U550" s="11" t="s">
        <v>88</v>
      </c>
      <c r="V550" s="11">
        <v>1</v>
      </c>
      <c r="W550" s="11">
        <v>1</v>
      </c>
      <c r="X550" s="11">
        <v>1</v>
      </c>
      <c r="Y550" s="11"/>
      <c r="AA550" s="11"/>
      <c r="AB550" s="11"/>
      <c r="AC550" s="11">
        <v>1</v>
      </c>
      <c r="AD550" s="11">
        <v>1</v>
      </c>
      <c r="AE550" s="11"/>
      <c r="AF550" s="11"/>
      <c r="AG550" s="11">
        <v>1</v>
      </c>
      <c r="AH550" s="11"/>
      <c r="AI550" s="11"/>
      <c r="AJ550" s="11"/>
      <c r="AK550" s="11"/>
      <c r="AL550" s="11"/>
      <c r="AM550" s="11"/>
      <c r="AN550" s="11"/>
      <c r="AO550" s="11">
        <v>1</v>
      </c>
      <c r="AP550" s="11"/>
      <c r="AQ550" s="11">
        <v>1</v>
      </c>
      <c r="AR550" s="28">
        <v>1</v>
      </c>
      <c r="AS550" s="11"/>
      <c r="AT550" s="7"/>
      <c r="AU550" s="7"/>
      <c r="AV550" s="7"/>
      <c r="AW550" s="8"/>
      <c r="AX550" s="8"/>
      <c r="AY550" s="8"/>
      <c r="AZ550" s="8">
        <v>1</v>
      </c>
      <c r="BA550" s="8">
        <v>1</v>
      </c>
      <c r="BB550" s="8">
        <v>1</v>
      </c>
      <c r="BC550" s="8"/>
      <c r="BE550" s="45"/>
      <c r="BF550" s="34"/>
      <c r="BG550" s="45"/>
      <c r="BH550" s="34"/>
      <c r="BI550" s="45"/>
      <c r="BJ550" s="34"/>
      <c r="BK550" s="45"/>
      <c r="BL550" s="34"/>
      <c r="BM550" s="45"/>
      <c r="BN550" s="34">
        <v>8</v>
      </c>
      <c r="BO550" s="45"/>
      <c r="BP550" s="34"/>
      <c r="BQ550" s="45"/>
      <c r="BR550" s="46"/>
      <c r="BS550" s="46"/>
      <c r="BT550" s="34"/>
      <c r="BU550" s="45"/>
      <c r="BV550" s="47"/>
      <c r="BW550" s="36"/>
      <c r="BX550" s="11"/>
    </row>
    <row r="551" spans="1:76" x14ac:dyDescent="0.2">
      <c r="A551">
        <v>1</v>
      </c>
      <c r="B551">
        <v>2023</v>
      </c>
      <c r="C551">
        <v>7</v>
      </c>
      <c r="D551" s="1">
        <v>3</v>
      </c>
      <c r="E551" s="29" t="s">
        <v>78</v>
      </c>
      <c r="F551" s="51">
        <v>3</v>
      </c>
      <c r="G551" s="11">
        <v>3</v>
      </c>
      <c r="H551" s="11">
        <v>4</v>
      </c>
      <c r="I551" s="11" t="s">
        <v>60</v>
      </c>
      <c r="J551" s="11" t="s">
        <v>59</v>
      </c>
      <c r="K551" s="24">
        <v>0</v>
      </c>
      <c r="L551" s="24">
        <v>6</v>
      </c>
      <c r="M551" s="24">
        <f t="shared" si="8"/>
        <v>6</v>
      </c>
      <c r="N551" s="2" t="s">
        <v>53</v>
      </c>
      <c r="O551" s="11" t="s">
        <v>53</v>
      </c>
      <c r="P551" s="26">
        <v>0.61597222222222225</v>
      </c>
      <c r="Q551" s="11">
        <v>56</v>
      </c>
      <c r="S551" s="11" t="s">
        <v>53</v>
      </c>
      <c r="T551" s="11" t="s">
        <v>89</v>
      </c>
      <c r="U551" s="11">
        <f>16-7</f>
        <v>9</v>
      </c>
      <c r="V551" s="11">
        <v>1</v>
      </c>
      <c r="W551" s="11"/>
      <c r="X551" s="11"/>
      <c r="Y551" s="11"/>
      <c r="Z551" s="11"/>
      <c r="AA551" s="11"/>
      <c r="AB551" s="11">
        <v>1</v>
      </c>
      <c r="AC551" s="11">
        <v>1</v>
      </c>
      <c r="AD551" s="11">
        <v>1</v>
      </c>
      <c r="AE551" s="11">
        <v>1</v>
      </c>
      <c r="AF551" s="11"/>
      <c r="AG551" s="11"/>
      <c r="AH551" s="11"/>
      <c r="AI551" s="11"/>
      <c r="AJ551" s="11"/>
      <c r="AK551" s="11"/>
      <c r="AL551" s="11"/>
      <c r="AM551" s="11"/>
      <c r="AN551" s="11"/>
      <c r="AO551" s="11">
        <v>1</v>
      </c>
      <c r="AP551" s="11"/>
      <c r="AQ551" s="11"/>
      <c r="AR551" s="11">
        <v>1</v>
      </c>
      <c r="AS551" s="11"/>
      <c r="AT551" s="7"/>
      <c r="AU551" s="7"/>
      <c r="AV551" s="7"/>
      <c r="AW551" s="8"/>
      <c r="AX551" s="8"/>
      <c r="AY551" s="8">
        <v>1</v>
      </c>
      <c r="AZ551" s="8"/>
      <c r="BA551" s="8"/>
      <c r="BB551" s="8"/>
      <c r="BC551" s="8">
        <v>1</v>
      </c>
      <c r="BE551" s="45"/>
      <c r="BF551" s="34"/>
      <c r="BG551" s="45"/>
      <c r="BH551" s="34"/>
      <c r="BI551" s="45"/>
      <c r="BJ551" s="34"/>
      <c r="BK551" s="45"/>
      <c r="BL551" s="34"/>
      <c r="BM551" s="45"/>
      <c r="BN551" s="34">
        <v>9</v>
      </c>
      <c r="BO551" s="45"/>
      <c r="BP551" s="34"/>
      <c r="BQ551" s="45"/>
      <c r="BR551" s="46"/>
      <c r="BS551" s="46"/>
      <c r="BT551" s="34"/>
      <c r="BU551" s="45"/>
      <c r="BV551" s="47"/>
      <c r="BW551" s="36"/>
      <c r="BX551" s="11"/>
    </row>
    <row r="552" spans="1:76" x14ac:dyDescent="0.2">
      <c r="A552">
        <v>1</v>
      </c>
      <c r="B552">
        <v>2023</v>
      </c>
      <c r="C552">
        <v>7</v>
      </c>
      <c r="D552" s="1">
        <v>4</v>
      </c>
      <c r="E552" s="37" t="s">
        <v>80</v>
      </c>
      <c r="F552" s="51">
        <v>5</v>
      </c>
      <c r="G552" s="11">
        <v>4</v>
      </c>
      <c r="H552" s="11">
        <v>4</v>
      </c>
      <c r="I552" s="11" t="s">
        <v>87</v>
      </c>
      <c r="J552" s="11" t="s">
        <v>59</v>
      </c>
      <c r="K552" s="24">
        <v>23</v>
      </c>
      <c r="L552" s="24">
        <v>6</v>
      </c>
      <c r="M552" s="24">
        <f t="shared" si="8"/>
        <v>7</v>
      </c>
      <c r="N552" s="2" t="s">
        <v>53</v>
      </c>
      <c r="O552" s="11" t="s">
        <v>53</v>
      </c>
      <c r="P552" s="26">
        <v>0.64374999999999993</v>
      </c>
      <c r="Q552" s="11">
        <v>57</v>
      </c>
      <c r="S552" s="11" t="s">
        <v>53</v>
      </c>
      <c r="T552" s="11" t="s">
        <v>89</v>
      </c>
      <c r="U552" s="11">
        <f>16-7</f>
        <v>9</v>
      </c>
      <c r="V552" s="11"/>
      <c r="W552" s="11"/>
      <c r="X552" s="11"/>
      <c r="Y552" s="11"/>
      <c r="Z552" s="11"/>
      <c r="AA552" s="11"/>
      <c r="AB552" s="11"/>
      <c r="AC552" s="11">
        <v>1</v>
      </c>
      <c r="AD552" s="11">
        <v>1</v>
      </c>
      <c r="AE552" s="11">
        <v>1</v>
      </c>
      <c r="AF552" s="11"/>
      <c r="AG552" s="11">
        <v>1</v>
      </c>
      <c r="AH552" s="11"/>
      <c r="AI552" s="11"/>
      <c r="AJ552" s="11"/>
      <c r="AK552" s="11"/>
      <c r="AL552" s="11">
        <v>1</v>
      </c>
      <c r="AM552" s="11">
        <v>1</v>
      </c>
      <c r="AN552" s="11"/>
      <c r="AO552" s="11">
        <v>1</v>
      </c>
      <c r="AP552" s="11"/>
      <c r="AQ552" s="11"/>
      <c r="AR552" s="11">
        <v>1</v>
      </c>
      <c r="AS552" s="11"/>
      <c r="AT552" s="7"/>
      <c r="AU552" s="7"/>
      <c r="AV552" s="7"/>
      <c r="AW552" s="8"/>
      <c r="AX552" s="8"/>
      <c r="AY552" s="8"/>
      <c r="AZ552" s="8"/>
      <c r="BA552" s="8"/>
      <c r="BB552" s="8"/>
      <c r="BC552" s="8"/>
      <c r="BE552" s="45"/>
      <c r="BF552" s="34"/>
      <c r="BG552" s="45"/>
      <c r="BH552" s="34"/>
      <c r="BI552" s="45"/>
      <c r="BJ552" s="34"/>
      <c r="BK552" s="45"/>
      <c r="BL552" s="34"/>
      <c r="BM552" s="45"/>
      <c r="BN552" s="34"/>
      <c r="BO552" s="45"/>
      <c r="BP552" s="34"/>
      <c r="BQ552" s="45"/>
      <c r="BR552" s="46"/>
      <c r="BS552" s="46"/>
      <c r="BT552" s="34"/>
      <c r="BU552" s="45"/>
      <c r="BV552" s="47"/>
      <c r="BW552" s="36"/>
      <c r="BX552" s="11" t="s">
        <v>138</v>
      </c>
    </row>
    <row r="553" spans="1:76" x14ac:dyDescent="0.2">
      <c r="A553">
        <v>1</v>
      </c>
      <c r="B553">
        <v>2023</v>
      </c>
      <c r="C553">
        <v>7</v>
      </c>
      <c r="D553" s="1">
        <v>5</v>
      </c>
      <c r="E553" s="29" t="s">
        <v>82</v>
      </c>
      <c r="F553" s="51">
        <v>2</v>
      </c>
      <c r="G553" s="11">
        <v>2</v>
      </c>
      <c r="H553" s="11">
        <v>4</v>
      </c>
      <c r="I553" s="11" t="s">
        <v>87</v>
      </c>
      <c r="J553" s="11" t="s">
        <v>53</v>
      </c>
      <c r="K553" s="24">
        <v>23</v>
      </c>
      <c r="L553" s="24">
        <v>7</v>
      </c>
      <c r="M553" s="24">
        <f t="shared" si="8"/>
        <v>8</v>
      </c>
      <c r="N553" s="2" t="s">
        <v>53</v>
      </c>
      <c r="O553" s="11" t="s">
        <v>53</v>
      </c>
      <c r="P553" s="26">
        <v>0.63194444444444442</v>
      </c>
      <c r="Q553" s="11">
        <v>57</v>
      </c>
      <c r="S553" s="11" t="s">
        <v>53</v>
      </c>
      <c r="T553" s="11" t="s">
        <v>89</v>
      </c>
      <c r="U553" s="11">
        <f>16-7</f>
        <v>9</v>
      </c>
      <c r="V553" s="11"/>
      <c r="W553" s="11"/>
      <c r="X553" s="11"/>
      <c r="Y553" s="11"/>
      <c r="Z553" s="11"/>
      <c r="AA553" s="11"/>
      <c r="AB553" s="11"/>
      <c r="AC553" s="11">
        <v>1</v>
      </c>
      <c r="AD553" s="11"/>
      <c r="AE553" s="11"/>
      <c r="AF553" s="11">
        <v>1</v>
      </c>
      <c r="AG553" s="11">
        <v>1</v>
      </c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>
        <v>1</v>
      </c>
      <c r="AS553" s="11"/>
      <c r="AT553" s="7"/>
      <c r="AU553" s="7"/>
      <c r="AV553" s="7"/>
      <c r="AW553" s="8"/>
      <c r="AX553" s="8"/>
      <c r="AY553" s="8"/>
      <c r="AZ553" s="8"/>
      <c r="BA553" s="8"/>
      <c r="BB553" s="8"/>
      <c r="BC553" s="8"/>
      <c r="BE553" s="45"/>
      <c r="BF553" s="34"/>
      <c r="BG553" s="45"/>
      <c r="BH553" s="34"/>
      <c r="BI553" s="45"/>
      <c r="BJ553" s="34"/>
      <c r="BK553" s="45"/>
      <c r="BL553" s="34"/>
      <c r="BM553" s="45"/>
      <c r="BN553" s="34"/>
      <c r="BO553" s="45"/>
      <c r="BP553" s="34"/>
      <c r="BQ553" s="45"/>
      <c r="BR553" s="46"/>
      <c r="BS553" s="46"/>
      <c r="BT553" s="34"/>
      <c r="BU553" s="45"/>
      <c r="BV553" s="47"/>
      <c r="BW553" s="36"/>
      <c r="BX553" s="11"/>
    </row>
    <row r="554" spans="1:76" x14ac:dyDescent="0.2">
      <c r="A554">
        <v>1</v>
      </c>
      <c r="B554">
        <v>2023</v>
      </c>
      <c r="C554">
        <v>7</v>
      </c>
      <c r="D554" s="1">
        <v>6</v>
      </c>
      <c r="E554" s="29" t="s">
        <v>78</v>
      </c>
      <c r="F554" s="51">
        <v>4</v>
      </c>
      <c r="G554" s="11">
        <v>2</v>
      </c>
      <c r="H554" s="11">
        <v>4</v>
      </c>
      <c r="I554" s="11" t="s">
        <v>60</v>
      </c>
      <c r="J554" s="11" t="s">
        <v>61</v>
      </c>
      <c r="K554" s="24">
        <v>0</v>
      </c>
      <c r="L554" s="24">
        <v>6</v>
      </c>
      <c r="M554" s="24">
        <f t="shared" si="8"/>
        <v>6</v>
      </c>
      <c r="N554" s="2" t="s">
        <v>53</v>
      </c>
      <c r="O554" s="11" t="s">
        <v>53</v>
      </c>
      <c r="P554" s="26">
        <v>0.59305555555555556</v>
      </c>
      <c r="Q554" s="11">
        <v>57</v>
      </c>
      <c r="S554" s="11" t="s">
        <v>53</v>
      </c>
      <c r="T554" s="11" t="s">
        <v>89</v>
      </c>
      <c r="U554" s="11">
        <f>16-7+1</f>
        <v>10</v>
      </c>
      <c r="V554" s="11"/>
      <c r="W554" s="11"/>
      <c r="X554" s="11"/>
      <c r="Y554" s="11"/>
      <c r="Z554" s="11"/>
      <c r="AA554" s="11"/>
      <c r="AB554" s="11"/>
      <c r="AC554" s="11">
        <v>1</v>
      </c>
      <c r="AD554" s="11">
        <v>1</v>
      </c>
      <c r="AE554" s="11">
        <v>1</v>
      </c>
      <c r="AF554" s="11">
        <v>1</v>
      </c>
      <c r="AG554" s="11">
        <v>1</v>
      </c>
      <c r="AH554" s="11"/>
      <c r="AI554" s="11"/>
      <c r="AJ554" s="11"/>
      <c r="AK554" s="11"/>
      <c r="AL554" s="11"/>
      <c r="AM554" s="11"/>
      <c r="AN554" s="11"/>
      <c r="AO554" s="11">
        <v>1</v>
      </c>
      <c r="AP554" s="11"/>
      <c r="AQ554" s="11">
        <v>1</v>
      </c>
      <c r="AR554" s="11">
        <v>1</v>
      </c>
      <c r="AS554" s="11"/>
      <c r="AT554" s="7"/>
      <c r="AU554" s="7"/>
      <c r="AV554" s="7"/>
      <c r="AW554" s="8"/>
      <c r="AX554" s="8"/>
      <c r="AY554" s="8">
        <v>1</v>
      </c>
      <c r="AZ554" s="8"/>
      <c r="BA554" s="8"/>
      <c r="BB554" s="8"/>
      <c r="BC554" s="8"/>
      <c r="BE554" s="45"/>
      <c r="BF554" s="34"/>
      <c r="BG554" s="45"/>
      <c r="BH554" s="34"/>
      <c r="BI554" s="45"/>
      <c r="BJ554" s="34"/>
      <c r="BK554" s="45"/>
      <c r="BL554" s="34"/>
      <c r="BM554" s="45"/>
      <c r="BN554" s="34"/>
      <c r="BO554" s="45"/>
      <c r="BP554" s="34"/>
      <c r="BQ554" s="45"/>
      <c r="BR554" s="46"/>
      <c r="BS554" s="46"/>
      <c r="BT554" s="34"/>
      <c r="BU554" s="45"/>
      <c r="BV554" s="47"/>
      <c r="BW554" s="36"/>
      <c r="BX554" s="11"/>
    </row>
    <row r="555" spans="1:76" x14ac:dyDescent="0.2">
      <c r="A555">
        <v>1</v>
      </c>
      <c r="B555">
        <v>2023</v>
      </c>
      <c r="C555">
        <v>7</v>
      </c>
      <c r="D555" s="1">
        <v>7</v>
      </c>
      <c r="E555" s="29" t="s">
        <v>82</v>
      </c>
      <c r="F555" s="51">
        <v>5</v>
      </c>
      <c r="G555" s="11">
        <v>5</v>
      </c>
      <c r="H555" s="11">
        <v>4</v>
      </c>
      <c r="I555" s="11" t="s">
        <v>60</v>
      </c>
      <c r="J555" s="11" t="s">
        <v>58</v>
      </c>
      <c r="K555" s="24">
        <v>0</v>
      </c>
      <c r="L555" s="24">
        <v>6</v>
      </c>
      <c r="M555" s="24">
        <f t="shared" si="8"/>
        <v>6</v>
      </c>
      <c r="N555" s="2" t="s">
        <v>53</v>
      </c>
      <c r="O555" s="11" t="s">
        <v>53</v>
      </c>
      <c r="P555" s="26">
        <v>0.50486111111111109</v>
      </c>
      <c r="Q555" s="11">
        <v>57</v>
      </c>
      <c r="S555" s="11" t="s">
        <v>53</v>
      </c>
      <c r="T555" s="11" t="s">
        <v>61</v>
      </c>
      <c r="U555" s="11">
        <f>17-8</f>
        <v>9</v>
      </c>
      <c r="V555" s="11">
        <v>1</v>
      </c>
      <c r="W555" s="11"/>
      <c r="X555" s="11"/>
      <c r="Y555" s="11"/>
      <c r="Z555" s="11"/>
      <c r="AA555" s="11"/>
      <c r="AB555" s="11"/>
      <c r="AC555" s="11">
        <v>1</v>
      </c>
      <c r="AD555" s="11">
        <v>1</v>
      </c>
      <c r="AE555" s="11"/>
      <c r="AF555" s="11">
        <v>1</v>
      </c>
      <c r="AG555" s="11">
        <v>1</v>
      </c>
      <c r="AH555" s="11"/>
      <c r="AI555" s="11"/>
      <c r="AJ555" s="11"/>
      <c r="AK555" s="11"/>
      <c r="AL555" s="11"/>
      <c r="AM555" s="11"/>
      <c r="AN555" s="11"/>
      <c r="AO555" s="11">
        <v>1</v>
      </c>
      <c r="AP555" s="11">
        <v>1</v>
      </c>
      <c r="AQ555" s="11"/>
      <c r="AR555" s="11">
        <v>1</v>
      </c>
      <c r="AS555" s="11"/>
      <c r="AT555" s="7"/>
      <c r="AU555" s="7"/>
      <c r="AV555" s="7"/>
      <c r="AW555" s="8"/>
      <c r="AX555" s="8"/>
      <c r="AY555" s="8"/>
      <c r="AZ555" s="8">
        <v>1</v>
      </c>
      <c r="BA555" s="8">
        <v>1</v>
      </c>
      <c r="BB555" s="8"/>
      <c r="BC555" s="8"/>
      <c r="BE555" s="45"/>
      <c r="BF555" s="34"/>
      <c r="BG555" s="45"/>
      <c r="BH555" s="34"/>
      <c r="BI555" s="45"/>
      <c r="BJ555" s="34"/>
      <c r="BK555" s="45"/>
      <c r="BL555" s="34"/>
      <c r="BM555" s="45"/>
      <c r="BN555" s="34"/>
      <c r="BO555" s="45"/>
      <c r="BP555" s="34"/>
      <c r="BQ555" s="45"/>
      <c r="BR555" s="46"/>
      <c r="BS555" s="46"/>
      <c r="BT555" s="34"/>
      <c r="BU555" s="45"/>
      <c r="BV555" s="47"/>
      <c r="BW555" s="36"/>
      <c r="BX555" s="11"/>
    </row>
    <row r="556" spans="1:76" x14ac:dyDescent="0.2">
      <c r="A556">
        <v>1</v>
      </c>
      <c r="B556">
        <v>2023</v>
      </c>
      <c r="C556">
        <v>7</v>
      </c>
      <c r="D556" s="1">
        <v>8</v>
      </c>
      <c r="E556" s="29" t="s">
        <v>78</v>
      </c>
      <c r="F556" s="51">
        <v>1</v>
      </c>
      <c r="G556" s="11">
        <v>3</v>
      </c>
      <c r="H556" s="11">
        <v>4</v>
      </c>
      <c r="I556" s="11" t="s">
        <v>60</v>
      </c>
      <c r="J556" s="11" t="s">
        <v>53</v>
      </c>
      <c r="K556" s="24">
        <v>23</v>
      </c>
      <c r="L556" s="24">
        <v>6</v>
      </c>
      <c r="M556" s="24">
        <f t="shared" si="8"/>
        <v>7</v>
      </c>
      <c r="N556" s="2" t="s">
        <v>53</v>
      </c>
      <c r="O556" s="11" t="s">
        <v>53</v>
      </c>
      <c r="P556" s="26">
        <v>0.45763888888888887</v>
      </c>
      <c r="Q556" s="11">
        <v>56</v>
      </c>
      <c r="S556" s="11" t="s">
        <v>53</v>
      </c>
      <c r="T556" s="11" t="s">
        <v>88</v>
      </c>
      <c r="U556" s="11">
        <v>3</v>
      </c>
      <c r="V556" s="11">
        <v>1</v>
      </c>
      <c r="W556" s="11">
        <v>1</v>
      </c>
      <c r="X556" s="11">
        <v>1</v>
      </c>
      <c r="Y556" s="11"/>
      <c r="Z556" s="11"/>
      <c r="AA556" s="11"/>
      <c r="AB556" s="11"/>
      <c r="AC556" s="11">
        <v>1</v>
      </c>
      <c r="AD556" s="11">
        <v>1</v>
      </c>
      <c r="AE556" s="11"/>
      <c r="AF556" s="11"/>
      <c r="AG556" s="11">
        <v>1</v>
      </c>
      <c r="AH556" s="11"/>
      <c r="AI556" s="11"/>
      <c r="AJ556" s="11"/>
      <c r="AK556" s="11">
        <v>1</v>
      </c>
      <c r="AL556" s="11">
        <v>1</v>
      </c>
      <c r="AM556" s="11">
        <v>1</v>
      </c>
      <c r="AN556" s="11"/>
      <c r="AO556" s="11"/>
      <c r="AP556" s="11">
        <v>1</v>
      </c>
      <c r="AQ556" s="11"/>
      <c r="AR556" s="11">
        <v>1</v>
      </c>
      <c r="AS556" s="11">
        <v>1</v>
      </c>
      <c r="AT556" s="7"/>
      <c r="AU556" s="7"/>
      <c r="AV556" s="7"/>
      <c r="AW556" s="8"/>
      <c r="AX556" s="8"/>
      <c r="AY556" s="8">
        <v>1</v>
      </c>
      <c r="AZ556" s="8">
        <v>1</v>
      </c>
      <c r="BA556" s="8"/>
      <c r="BB556" s="8"/>
      <c r="BC556" s="8"/>
      <c r="BE556" s="45"/>
      <c r="BF556" s="34"/>
      <c r="BG556" s="45"/>
      <c r="BH556" s="34"/>
      <c r="BI556" s="45"/>
      <c r="BJ556" s="34"/>
      <c r="BK556" s="45"/>
      <c r="BL556" s="34">
        <v>193</v>
      </c>
      <c r="BM556" s="45"/>
      <c r="BN556" s="34"/>
      <c r="BO556" s="45"/>
      <c r="BP556" s="34"/>
      <c r="BQ556" s="45"/>
      <c r="BR556" s="46"/>
      <c r="BS556" s="46"/>
      <c r="BT556" s="34"/>
      <c r="BU556" s="45"/>
      <c r="BV556" s="47"/>
      <c r="BW556" s="36"/>
      <c r="BX556" s="11"/>
    </row>
    <row r="557" spans="1:76" x14ac:dyDescent="0.2">
      <c r="A557">
        <v>1</v>
      </c>
      <c r="B557">
        <v>2023</v>
      </c>
      <c r="C557">
        <v>7</v>
      </c>
      <c r="D557" s="1">
        <v>9</v>
      </c>
      <c r="E557" s="29" t="s">
        <v>82</v>
      </c>
      <c r="F557" s="51">
        <v>1</v>
      </c>
      <c r="G557" s="11">
        <v>3</v>
      </c>
      <c r="H557" s="11">
        <v>4</v>
      </c>
      <c r="I557" s="11" t="s">
        <v>60</v>
      </c>
      <c r="J557" s="11" t="s">
        <v>53</v>
      </c>
      <c r="K557" s="24">
        <v>20</v>
      </c>
      <c r="L557" s="24">
        <v>7</v>
      </c>
      <c r="M557" s="24">
        <f t="shared" si="8"/>
        <v>11</v>
      </c>
      <c r="N557" s="2" t="s">
        <v>53</v>
      </c>
      <c r="O557" s="11" t="s">
        <v>53</v>
      </c>
      <c r="P557" s="26">
        <v>0.64166666666666672</v>
      </c>
      <c r="Q557" s="11">
        <v>57</v>
      </c>
      <c r="S557" s="11" t="s">
        <v>53</v>
      </c>
      <c r="T557" s="11" t="s">
        <v>88</v>
      </c>
      <c r="U557" s="11" t="s">
        <v>88</v>
      </c>
      <c r="V557" s="11">
        <v>1</v>
      </c>
      <c r="W557" s="11">
        <v>1</v>
      </c>
      <c r="X557" s="11">
        <v>1</v>
      </c>
      <c r="Y557" s="11"/>
      <c r="Z557" s="11"/>
      <c r="AA557" s="11"/>
      <c r="AB557" s="11"/>
      <c r="AC557" s="11">
        <v>1</v>
      </c>
      <c r="AD557" s="11"/>
      <c r="AE557" s="11"/>
      <c r="AF557" s="11">
        <v>1</v>
      </c>
      <c r="AG557" s="11"/>
      <c r="AH557" s="11"/>
      <c r="AI557" s="11"/>
      <c r="AJ557" s="11"/>
      <c r="AK557" s="11">
        <v>1</v>
      </c>
      <c r="AL557" s="11"/>
      <c r="AM557" s="11"/>
      <c r="AN557" s="11"/>
      <c r="AO557" s="11"/>
      <c r="AP557" s="11"/>
      <c r="AQ557" s="11"/>
      <c r="AR557" s="11">
        <v>1</v>
      </c>
      <c r="AS557" s="11"/>
      <c r="AT557" s="7"/>
      <c r="AU557" s="7"/>
      <c r="AV557" s="7"/>
      <c r="AW557" s="8"/>
      <c r="AX557" s="8"/>
      <c r="AY557" s="8"/>
      <c r="AZ557" s="8"/>
      <c r="BA557" s="8">
        <v>1</v>
      </c>
      <c r="BB557" s="8">
        <v>1</v>
      </c>
      <c r="BC557" s="8"/>
      <c r="BE557" s="45"/>
      <c r="BF557" s="34"/>
      <c r="BG557" s="45"/>
      <c r="BH557" s="34">
        <v>36944</v>
      </c>
      <c r="BI557" s="45"/>
      <c r="BJ557" s="34"/>
      <c r="BK557" s="45"/>
      <c r="BL557" s="34"/>
      <c r="BM557" s="45"/>
      <c r="BN557" s="34"/>
      <c r="BO557" s="45"/>
      <c r="BP557" s="34"/>
      <c r="BQ557" s="45"/>
      <c r="BR557" s="46"/>
      <c r="BS557" s="46"/>
      <c r="BT557" s="34"/>
      <c r="BU557" s="45"/>
      <c r="BV557" s="47"/>
      <c r="BW557" s="36"/>
      <c r="BX557" s="11"/>
    </row>
    <row r="558" spans="1:76" x14ac:dyDescent="0.2">
      <c r="A558">
        <v>1</v>
      </c>
      <c r="B558">
        <v>2023</v>
      </c>
      <c r="C558">
        <v>7</v>
      </c>
      <c r="D558" s="1">
        <v>10</v>
      </c>
      <c r="E558" s="37" t="s">
        <v>80</v>
      </c>
      <c r="F558" s="51">
        <v>5</v>
      </c>
      <c r="G558" s="11">
        <v>4</v>
      </c>
      <c r="H558" s="11">
        <v>5</v>
      </c>
      <c r="I558" s="11" t="s">
        <v>58</v>
      </c>
      <c r="J558" s="11" t="s">
        <v>53</v>
      </c>
      <c r="K558" s="24">
        <v>23</v>
      </c>
      <c r="L558" s="24">
        <v>6</v>
      </c>
      <c r="M558" s="24">
        <f t="shared" si="8"/>
        <v>7</v>
      </c>
      <c r="N558" s="2" t="s">
        <v>53</v>
      </c>
      <c r="O558" s="11" t="s">
        <v>53</v>
      </c>
      <c r="P558" s="26">
        <v>0.58680555555555558</v>
      </c>
      <c r="Q558" s="11">
        <v>57</v>
      </c>
      <c r="S558" s="11" t="s">
        <v>53</v>
      </c>
      <c r="T558" s="11" t="s">
        <v>89</v>
      </c>
      <c r="U558" s="11">
        <f>17-7</f>
        <v>10</v>
      </c>
      <c r="V558" s="11"/>
      <c r="W558" s="11"/>
      <c r="X558" s="11"/>
      <c r="Y558" s="11"/>
      <c r="Z558" s="11"/>
      <c r="AA558" s="11"/>
      <c r="AB558" s="11"/>
      <c r="AC558" s="11">
        <v>1</v>
      </c>
      <c r="AD558" s="11">
        <v>1</v>
      </c>
      <c r="AE558" s="11"/>
      <c r="AF558" s="11"/>
      <c r="AG558" s="11">
        <v>1</v>
      </c>
      <c r="AH558" s="11"/>
      <c r="AI558" s="11"/>
      <c r="AJ558" s="11"/>
      <c r="AK558" s="11"/>
      <c r="AL558" s="11"/>
      <c r="AM558" s="11"/>
      <c r="AN558" s="11"/>
      <c r="AO558" s="11">
        <v>1</v>
      </c>
      <c r="AP558" s="11"/>
      <c r="AQ558" s="11"/>
      <c r="AR558" s="11">
        <v>1</v>
      </c>
      <c r="AS558" s="11"/>
      <c r="AT558" s="7"/>
      <c r="AU558" s="7"/>
      <c r="AV558" s="7"/>
      <c r="AW558" s="8"/>
      <c r="AX558" s="8"/>
      <c r="AY558" s="8"/>
      <c r="AZ558" s="8"/>
      <c r="BA558" s="8"/>
      <c r="BB558" s="8">
        <v>1</v>
      </c>
      <c r="BC558" s="8"/>
      <c r="BE558" s="45"/>
      <c r="BF558" s="34"/>
      <c r="BG558" s="45"/>
      <c r="BH558" s="34">
        <v>36957</v>
      </c>
      <c r="BI558" s="45"/>
      <c r="BJ558" s="34"/>
      <c r="BK558" s="45"/>
      <c r="BL558" s="34">
        <v>194</v>
      </c>
      <c r="BM558" s="45"/>
      <c r="BN558" s="34">
        <v>9</v>
      </c>
      <c r="BO558" s="45"/>
      <c r="BP558" s="34">
        <v>627</v>
      </c>
      <c r="BQ558" s="45"/>
      <c r="BR558" s="46"/>
      <c r="BS558" s="46"/>
      <c r="BT558" s="34"/>
      <c r="BU558" s="45"/>
      <c r="BV558" s="47"/>
      <c r="BW558" s="36"/>
      <c r="BX558" s="11"/>
    </row>
    <row r="559" spans="1:76" x14ac:dyDescent="0.2">
      <c r="A559">
        <v>1</v>
      </c>
      <c r="B559">
        <v>2023</v>
      </c>
      <c r="C559">
        <v>7</v>
      </c>
      <c r="D559" s="1">
        <v>11</v>
      </c>
      <c r="E559" s="29" t="s">
        <v>82</v>
      </c>
      <c r="F559" s="51">
        <v>5</v>
      </c>
      <c r="G559" s="11">
        <v>5</v>
      </c>
      <c r="H559" s="11">
        <v>6</v>
      </c>
      <c r="I559" s="11" t="s">
        <v>87</v>
      </c>
      <c r="J559" s="11" t="s">
        <v>53</v>
      </c>
      <c r="K559" s="24">
        <v>21</v>
      </c>
      <c r="L559" s="24">
        <v>6</v>
      </c>
      <c r="M559" s="24">
        <f t="shared" si="8"/>
        <v>9</v>
      </c>
      <c r="N559" s="2" t="s">
        <v>53</v>
      </c>
      <c r="O559" s="11" t="s">
        <v>53</v>
      </c>
      <c r="P559" s="26">
        <v>0.63541666666666663</v>
      </c>
      <c r="Q559" s="11">
        <v>56</v>
      </c>
      <c r="S559" s="11" t="s">
        <v>53</v>
      </c>
      <c r="T559" s="11" t="s">
        <v>89</v>
      </c>
      <c r="U559" s="11">
        <f>16-7+1</f>
        <v>10</v>
      </c>
      <c r="V559" s="11"/>
      <c r="W559" s="11"/>
      <c r="X559" s="11"/>
      <c r="Y559" s="11"/>
      <c r="Z559" s="11"/>
      <c r="AA559" s="11"/>
      <c r="AB559" s="11"/>
      <c r="AC559" s="11">
        <v>1</v>
      </c>
      <c r="AD559" s="11">
        <v>1</v>
      </c>
      <c r="AE559" s="11"/>
      <c r="AF559" s="11"/>
      <c r="AG559" s="11">
        <v>1</v>
      </c>
      <c r="AI559" s="11"/>
      <c r="AJ559" s="11"/>
      <c r="AK559" s="11"/>
      <c r="AL559" s="11"/>
      <c r="AM559" s="11"/>
      <c r="AN559" s="11"/>
      <c r="AO559" s="11">
        <v>1</v>
      </c>
      <c r="AP559" s="11"/>
      <c r="AQ559" s="11"/>
      <c r="AR559" s="11">
        <v>1</v>
      </c>
      <c r="AS559" s="11"/>
      <c r="AT559" s="7"/>
      <c r="AU559" s="7"/>
      <c r="AV559" s="7"/>
      <c r="AW559" s="8"/>
      <c r="AX559" s="8"/>
      <c r="AY559" s="8"/>
      <c r="AZ559" s="8"/>
      <c r="BA559" s="8"/>
      <c r="BB559" s="8">
        <v>1</v>
      </c>
      <c r="BC559" s="8"/>
      <c r="BE559" s="45"/>
      <c r="BF559" s="34"/>
      <c r="BG559" s="45"/>
      <c r="BH559" s="34"/>
      <c r="BI559" s="45"/>
      <c r="BJ559" s="34"/>
      <c r="BK559" s="45"/>
      <c r="BL559" s="34">
        <v>195</v>
      </c>
      <c r="BM559" s="45"/>
      <c r="BN559" s="34"/>
      <c r="BO559" s="45"/>
      <c r="BP559" s="34"/>
      <c r="BQ559" s="45"/>
      <c r="BR559" s="46"/>
      <c r="BS559" s="46"/>
      <c r="BT559" s="34"/>
      <c r="BU559" s="45"/>
      <c r="BV559" s="47"/>
      <c r="BW559" s="36"/>
      <c r="BX559" s="11"/>
    </row>
    <row r="560" spans="1:76" x14ac:dyDescent="0.2">
      <c r="A560">
        <v>1</v>
      </c>
      <c r="B560">
        <v>2023</v>
      </c>
      <c r="C560">
        <v>7</v>
      </c>
      <c r="D560" s="1">
        <v>12</v>
      </c>
      <c r="E560" s="29" t="s">
        <v>82</v>
      </c>
      <c r="F560" s="51">
        <v>2</v>
      </c>
      <c r="G560" s="11">
        <v>5</v>
      </c>
      <c r="H560" s="11">
        <v>7</v>
      </c>
      <c r="I560" s="11" t="s">
        <v>59</v>
      </c>
      <c r="J560" s="11" t="s">
        <v>53</v>
      </c>
      <c r="K560" s="24">
        <v>21</v>
      </c>
      <c r="L560" s="24">
        <v>6</v>
      </c>
      <c r="M560" s="24">
        <f t="shared" si="8"/>
        <v>9</v>
      </c>
      <c r="N560" s="2" t="s">
        <v>53</v>
      </c>
      <c r="O560" s="11" t="s">
        <v>53</v>
      </c>
      <c r="P560" s="26">
        <v>0.4993055555555555</v>
      </c>
      <c r="Q560" s="11">
        <v>57</v>
      </c>
      <c r="S560" s="11" t="s">
        <v>53</v>
      </c>
      <c r="T560" s="11" t="s">
        <v>89</v>
      </c>
      <c r="U560" s="11">
        <f>16-7</f>
        <v>9</v>
      </c>
      <c r="V560" s="11"/>
      <c r="W560" s="11"/>
      <c r="X560" s="11"/>
      <c r="Y560" s="11"/>
      <c r="Z560" s="11"/>
      <c r="AA560" s="11"/>
      <c r="AB560" s="11">
        <v>1</v>
      </c>
      <c r="AC560" s="11">
        <v>1</v>
      </c>
      <c r="AD560" s="11">
        <v>1</v>
      </c>
      <c r="AE560" s="11"/>
      <c r="AF560" s="11"/>
      <c r="AG560" s="11">
        <v>1</v>
      </c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>
        <v>1</v>
      </c>
      <c r="AS560" s="11">
        <v>1</v>
      </c>
      <c r="AT560" s="7"/>
      <c r="AU560" s="7"/>
      <c r="AV560" s="7"/>
      <c r="AW560" s="8"/>
      <c r="AX560" s="8"/>
      <c r="AY560" s="8">
        <v>1</v>
      </c>
      <c r="AZ560" s="8"/>
      <c r="BA560" s="8"/>
      <c r="BB560" s="8">
        <v>1</v>
      </c>
      <c r="BC560" s="8">
        <v>1</v>
      </c>
      <c r="BE560" s="45"/>
      <c r="BF560" s="34"/>
      <c r="BG560" s="45"/>
      <c r="BH560" s="34"/>
      <c r="BI560" s="45"/>
      <c r="BJ560" s="34"/>
      <c r="BK560" s="45"/>
      <c r="BL560" s="34"/>
      <c r="BM560" s="45"/>
      <c r="BN560" s="34"/>
      <c r="BO560" s="45"/>
      <c r="BP560" s="34"/>
      <c r="BQ560" s="45"/>
      <c r="BR560" s="46"/>
      <c r="BS560" s="46"/>
      <c r="BT560" s="34"/>
      <c r="BU560" s="45"/>
      <c r="BV560" s="47"/>
      <c r="BW560" s="36"/>
      <c r="BX560" s="11" t="s">
        <v>139</v>
      </c>
    </row>
    <row r="561" spans="1:76" x14ac:dyDescent="0.2">
      <c r="A561">
        <v>1</v>
      </c>
      <c r="B561">
        <v>2023</v>
      </c>
      <c r="C561">
        <v>7</v>
      </c>
      <c r="D561" s="1">
        <v>13</v>
      </c>
      <c r="E561" s="37" t="s">
        <v>80</v>
      </c>
      <c r="F561" s="51">
        <v>4</v>
      </c>
      <c r="G561" s="11">
        <v>6</v>
      </c>
      <c r="H561" s="11">
        <v>7</v>
      </c>
      <c r="I561" s="11" t="s">
        <v>59</v>
      </c>
      <c r="J561" s="11" t="s">
        <v>53</v>
      </c>
      <c r="K561" s="24">
        <v>23</v>
      </c>
      <c r="L561" s="24">
        <v>6</v>
      </c>
      <c r="M561" s="24">
        <f t="shared" si="8"/>
        <v>7</v>
      </c>
      <c r="N561" s="2" t="s">
        <v>53</v>
      </c>
      <c r="O561" s="11" t="s">
        <v>53</v>
      </c>
      <c r="P561" s="26">
        <v>0.58958333333333335</v>
      </c>
      <c r="Q561" s="11">
        <v>57</v>
      </c>
      <c r="S561" s="11" t="s">
        <v>53</v>
      </c>
      <c r="T561" s="11" t="s">
        <v>89</v>
      </c>
      <c r="U561" s="11">
        <f>16-7</f>
        <v>9</v>
      </c>
      <c r="V561" s="11">
        <v>1</v>
      </c>
      <c r="W561" s="11">
        <v>1</v>
      </c>
      <c r="X561" s="11">
        <v>1</v>
      </c>
      <c r="Y561" s="11">
        <v>1</v>
      </c>
      <c r="Z561" s="11"/>
      <c r="AA561" s="11"/>
      <c r="AB561" s="11"/>
      <c r="AC561" s="11">
        <v>1</v>
      </c>
      <c r="AD561" s="11">
        <v>1</v>
      </c>
      <c r="AE561" s="11"/>
      <c r="AF561" s="11">
        <v>1</v>
      </c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>
        <v>1</v>
      </c>
      <c r="AS561" s="11"/>
      <c r="AT561" s="7"/>
      <c r="AU561" s="7"/>
      <c r="AV561" s="7"/>
      <c r="AW561" s="8"/>
      <c r="AX561" s="8"/>
      <c r="AY561" s="8"/>
      <c r="AZ561" s="8">
        <v>1</v>
      </c>
      <c r="BA561" s="8"/>
      <c r="BB561" s="8"/>
      <c r="BC561" s="8">
        <v>1</v>
      </c>
      <c r="BE561" s="45"/>
      <c r="BF561" s="34"/>
      <c r="BG561" s="45"/>
      <c r="BH561" s="34">
        <v>36944</v>
      </c>
      <c r="BI561" s="45"/>
      <c r="BJ561" s="34"/>
      <c r="BK561" s="45"/>
      <c r="BL561" s="34"/>
      <c r="BM561" s="45"/>
      <c r="BN561" s="34">
        <v>9</v>
      </c>
      <c r="BO561" s="45"/>
      <c r="BP561" s="34">
        <v>627</v>
      </c>
      <c r="BQ561" s="45"/>
      <c r="BR561" s="46"/>
      <c r="BS561" s="46"/>
      <c r="BT561" s="34"/>
      <c r="BU561" s="45"/>
      <c r="BV561" s="47"/>
      <c r="BW561" s="36"/>
      <c r="BX561" s="11"/>
    </row>
    <row r="562" spans="1:76" x14ac:dyDescent="0.2">
      <c r="A562">
        <v>1</v>
      </c>
      <c r="B562">
        <v>2023</v>
      </c>
      <c r="C562">
        <v>7</v>
      </c>
      <c r="D562" s="1">
        <v>14</v>
      </c>
      <c r="E562" s="37" t="s">
        <v>80</v>
      </c>
      <c r="F562" s="51">
        <v>1</v>
      </c>
      <c r="G562" s="11">
        <v>4</v>
      </c>
      <c r="H562" s="11">
        <v>6</v>
      </c>
      <c r="I562" s="11" t="s">
        <v>87</v>
      </c>
      <c r="J562" s="11" t="s">
        <v>53</v>
      </c>
      <c r="K562" s="24">
        <v>23</v>
      </c>
      <c r="L562" s="24">
        <v>7</v>
      </c>
      <c r="M562" s="24">
        <f t="shared" si="8"/>
        <v>8</v>
      </c>
      <c r="N562" s="2" t="s">
        <v>53</v>
      </c>
      <c r="O562" s="11" t="s">
        <v>53</v>
      </c>
      <c r="P562" s="26">
        <v>0.54583333333333328</v>
      </c>
      <c r="Q562" s="11">
        <v>57</v>
      </c>
      <c r="S562" s="11" t="s">
        <v>53</v>
      </c>
      <c r="T562" s="11" t="s">
        <v>61</v>
      </c>
      <c r="U562" s="11">
        <v>3</v>
      </c>
      <c r="V562" s="11">
        <v>1</v>
      </c>
      <c r="W562" s="11"/>
      <c r="X562" s="11"/>
      <c r="Y562" s="11"/>
      <c r="Z562" s="11"/>
      <c r="AA562" s="11"/>
      <c r="AB562" s="11"/>
      <c r="AC562" s="28">
        <v>1</v>
      </c>
      <c r="AD562" s="11">
        <v>1</v>
      </c>
      <c r="AE562" s="11"/>
      <c r="AF562" s="11">
        <v>1</v>
      </c>
      <c r="AG562" s="11"/>
      <c r="AH562" s="11"/>
      <c r="AI562" s="11"/>
      <c r="AJ562" s="11"/>
      <c r="AK562" s="11"/>
      <c r="AL562" s="11"/>
      <c r="AM562" s="11">
        <v>1</v>
      </c>
      <c r="AN562" s="11"/>
      <c r="AO562" s="11"/>
      <c r="AP562" s="11">
        <v>1</v>
      </c>
      <c r="AQ562" s="11"/>
      <c r="AR562" s="11">
        <v>1</v>
      </c>
      <c r="AS562" s="11"/>
      <c r="AT562" s="7"/>
      <c r="AU562" s="7"/>
      <c r="AV562" s="7"/>
      <c r="AW562" s="8">
        <v>1</v>
      </c>
      <c r="AX562" s="8"/>
      <c r="AY562" s="8"/>
      <c r="AZ562" s="8">
        <v>1</v>
      </c>
      <c r="BA562" s="8">
        <v>1</v>
      </c>
      <c r="BB562" s="8">
        <v>1</v>
      </c>
      <c r="BC562" s="8"/>
      <c r="BE562" s="45"/>
      <c r="BF562" s="34"/>
      <c r="BG562" s="45"/>
      <c r="BH562" s="34"/>
      <c r="BI562" s="45"/>
      <c r="BJ562" s="34"/>
      <c r="BK562" s="45"/>
      <c r="BL562" s="34"/>
      <c r="BM562" s="45"/>
      <c r="BN562" s="34"/>
      <c r="BO562" s="45"/>
      <c r="BP562" s="34"/>
      <c r="BQ562" s="45"/>
      <c r="BR562" s="46"/>
      <c r="BS562" s="46"/>
      <c r="BT562" s="34"/>
      <c r="BU562" s="45"/>
      <c r="BV562" s="47"/>
      <c r="BW562" s="36"/>
      <c r="BX562" s="12"/>
    </row>
    <row r="563" spans="1:76" x14ac:dyDescent="0.2">
      <c r="A563">
        <v>1</v>
      </c>
      <c r="B563">
        <v>2023</v>
      </c>
      <c r="C563">
        <v>7</v>
      </c>
      <c r="D563" s="1">
        <v>15</v>
      </c>
      <c r="E563" s="29" t="s">
        <v>82</v>
      </c>
      <c r="F563" s="51">
        <v>2</v>
      </c>
      <c r="G563" s="11">
        <v>4</v>
      </c>
      <c r="H563" s="11">
        <v>6</v>
      </c>
      <c r="I563" s="11" t="s">
        <v>60</v>
      </c>
      <c r="J563" s="11" t="s">
        <v>53</v>
      </c>
      <c r="K563" s="24">
        <v>23</v>
      </c>
      <c r="L563" s="24">
        <v>7</v>
      </c>
      <c r="M563" s="24">
        <f t="shared" si="8"/>
        <v>8</v>
      </c>
      <c r="N563" s="2">
        <v>1</v>
      </c>
      <c r="O563" s="11" t="s">
        <v>53</v>
      </c>
      <c r="P563" s="26">
        <v>0.37152777777777773</v>
      </c>
      <c r="Q563" s="28">
        <v>57</v>
      </c>
      <c r="S563" s="11" t="s">
        <v>53</v>
      </c>
      <c r="T563" s="11" t="s">
        <v>88</v>
      </c>
      <c r="U563" s="11" t="s">
        <v>88</v>
      </c>
      <c r="V563" s="11">
        <v>1</v>
      </c>
      <c r="W563" s="11">
        <v>1</v>
      </c>
      <c r="X563" s="11">
        <v>1</v>
      </c>
      <c r="Y563" s="11"/>
      <c r="Z563" s="11"/>
      <c r="AA563" s="11"/>
      <c r="AB563" s="11"/>
      <c r="AC563" s="11">
        <v>1</v>
      </c>
      <c r="AD563" s="11">
        <v>1</v>
      </c>
      <c r="AE563" s="11">
        <v>1</v>
      </c>
      <c r="AF563" s="11">
        <v>1</v>
      </c>
      <c r="AG563" s="11">
        <v>1</v>
      </c>
      <c r="AH563" s="11"/>
      <c r="AI563" s="11"/>
      <c r="AJ563" s="11"/>
      <c r="AK563" s="11">
        <v>1</v>
      </c>
      <c r="AL563" s="11">
        <v>1</v>
      </c>
      <c r="AM563" s="11"/>
      <c r="AN563" s="11"/>
      <c r="AO563" s="11">
        <v>1</v>
      </c>
      <c r="AP563" s="11"/>
      <c r="AQ563" s="11"/>
      <c r="AR563" s="11">
        <v>1</v>
      </c>
      <c r="AS563" s="11"/>
      <c r="AT563" s="7"/>
      <c r="AU563" s="7"/>
      <c r="AV563" s="7"/>
      <c r="AW563" s="8"/>
      <c r="AX563" s="8"/>
      <c r="AY563" s="8">
        <v>1</v>
      </c>
      <c r="AZ563" s="8"/>
      <c r="BA563" s="8">
        <v>1</v>
      </c>
      <c r="BB563" s="8">
        <v>1</v>
      </c>
      <c r="BC563" s="8"/>
      <c r="BE563" s="45"/>
      <c r="BF563" s="34"/>
      <c r="BG563" s="45"/>
      <c r="BH563" s="34">
        <v>37043</v>
      </c>
      <c r="BI563" s="45"/>
      <c r="BJ563" s="34"/>
      <c r="BK563" s="45"/>
      <c r="BL563" s="34"/>
      <c r="BM563" s="45"/>
      <c r="BN563" s="34">
        <v>10</v>
      </c>
      <c r="BO563" s="45"/>
      <c r="BP563" s="34"/>
      <c r="BQ563" s="45"/>
      <c r="BR563" s="46"/>
      <c r="BS563" s="46"/>
      <c r="BT563" s="34"/>
      <c r="BU563" s="45"/>
      <c r="BV563" s="47"/>
      <c r="BW563" s="36"/>
      <c r="BX563" s="11"/>
    </row>
    <row r="564" spans="1:76" x14ac:dyDescent="0.2">
      <c r="A564">
        <v>1</v>
      </c>
      <c r="B564">
        <v>2023</v>
      </c>
      <c r="C564">
        <v>7</v>
      </c>
      <c r="D564" s="1">
        <v>16</v>
      </c>
      <c r="E564" s="29"/>
      <c r="F564" s="51">
        <v>1</v>
      </c>
      <c r="G564" s="11">
        <v>4</v>
      </c>
      <c r="H564" s="11">
        <v>7</v>
      </c>
      <c r="I564" s="11" t="s">
        <v>60</v>
      </c>
      <c r="J564" s="11" t="s">
        <v>53</v>
      </c>
      <c r="K564" s="24">
        <v>2</v>
      </c>
      <c r="L564" s="24">
        <v>7</v>
      </c>
      <c r="M564" s="24">
        <f t="shared" si="8"/>
        <v>5</v>
      </c>
      <c r="N564" s="2" t="s">
        <v>53</v>
      </c>
      <c r="O564" s="11" t="s">
        <v>53</v>
      </c>
      <c r="P564" s="26">
        <v>0.22013888888888888</v>
      </c>
      <c r="Q564" s="11">
        <v>57</v>
      </c>
      <c r="S564" s="11" t="s">
        <v>53</v>
      </c>
      <c r="T564" s="11" t="s">
        <v>88</v>
      </c>
      <c r="U564" s="11" t="s">
        <v>88</v>
      </c>
      <c r="V564" s="11">
        <v>1</v>
      </c>
      <c r="W564" s="11">
        <v>1</v>
      </c>
      <c r="X564" s="11">
        <v>1</v>
      </c>
      <c r="Y564" s="11"/>
      <c r="Z564" s="11"/>
      <c r="AA564" s="11"/>
      <c r="AB564" s="11"/>
      <c r="AC564" s="11">
        <v>1</v>
      </c>
      <c r="AD564" s="11">
        <v>1</v>
      </c>
      <c r="AE564" s="11"/>
      <c r="AF564" s="11">
        <v>1</v>
      </c>
      <c r="AG564" s="11">
        <v>1</v>
      </c>
      <c r="AH564" s="11"/>
      <c r="AI564" s="11"/>
      <c r="AJ564" s="11"/>
      <c r="AK564" s="11"/>
      <c r="AL564" s="11"/>
      <c r="AM564" s="11"/>
      <c r="AN564" s="11"/>
      <c r="AO564" s="11">
        <v>1</v>
      </c>
      <c r="AP564" s="11"/>
      <c r="AQ564" s="11">
        <v>1</v>
      </c>
      <c r="AR564" s="11">
        <v>1</v>
      </c>
      <c r="AS564" s="11"/>
      <c r="AT564" s="7"/>
      <c r="AU564" s="7"/>
      <c r="AV564" s="7"/>
      <c r="AW564" s="8"/>
      <c r="AX564" s="8"/>
      <c r="AY564" s="8">
        <v>1</v>
      </c>
      <c r="AZ564" s="8"/>
      <c r="BA564" s="8">
        <v>1</v>
      </c>
      <c r="BB564" s="8">
        <v>1</v>
      </c>
      <c r="BC564" s="8"/>
      <c r="BE564" s="45"/>
      <c r="BF564" s="34"/>
      <c r="BG564" s="45"/>
      <c r="BH564" s="34">
        <v>37500</v>
      </c>
      <c r="BI564" s="45"/>
      <c r="BJ564" s="34"/>
      <c r="BK564" s="45"/>
      <c r="BL564" s="34">
        <v>197</v>
      </c>
      <c r="BM564" s="45"/>
      <c r="BN564" s="34"/>
      <c r="BO564" s="45"/>
      <c r="BP564" s="34">
        <v>634</v>
      </c>
      <c r="BQ564" s="45"/>
      <c r="BR564" s="46"/>
      <c r="BS564" s="46"/>
      <c r="BT564" s="34"/>
      <c r="BU564" s="45"/>
      <c r="BV564" s="47"/>
      <c r="BW564" s="36"/>
      <c r="BX564" s="11"/>
    </row>
    <row r="565" spans="1:76" x14ac:dyDescent="0.2">
      <c r="A565">
        <v>1</v>
      </c>
      <c r="B565">
        <v>2023</v>
      </c>
      <c r="C565">
        <v>7</v>
      </c>
      <c r="D565" s="1">
        <v>17</v>
      </c>
      <c r="E565" s="29"/>
      <c r="F565" s="51">
        <v>1</v>
      </c>
      <c r="G565" s="11">
        <v>4</v>
      </c>
      <c r="H565" s="11">
        <v>6</v>
      </c>
      <c r="I565" s="11" t="s">
        <v>59</v>
      </c>
      <c r="J565" s="11" t="s">
        <v>58</v>
      </c>
      <c r="K565" s="24">
        <v>0</v>
      </c>
      <c r="L565" s="24">
        <v>6</v>
      </c>
      <c r="M565" s="24">
        <f t="shared" si="8"/>
        <v>6</v>
      </c>
      <c r="N565" s="2" t="s">
        <v>53</v>
      </c>
      <c r="O565" s="11" t="s">
        <v>53</v>
      </c>
      <c r="P565" s="26">
        <v>0.57847222222222217</v>
      </c>
      <c r="Q565" s="11">
        <v>57</v>
      </c>
      <c r="S565" s="11" t="s">
        <v>53</v>
      </c>
      <c r="T565" s="11" t="s">
        <v>89</v>
      </c>
      <c r="U565" s="48">
        <f>16-7</f>
        <v>9</v>
      </c>
      <c r="V565" s="11"/>
      <c r="W565" s="11">
        <v>1</v>
      </c>
      <c r="X565" s="11"/>
      <c r="Y565" s="11"/>
      <c r="Z565" s="11"/>
      <c r="AA565" s="11"/>
      <c r="AB565" s="11"/>
      <c r="AC565" s="11">
        <v>1</v>
      </c>
      <c r="AD565" s="11">
        <v>1</v>
      </c>
      <c r="AE565" s="11"/>
      <c r="AF565" s="11">
        <v>1</v>
      </c>
      <c r="AG565" s="11">
        <v>1</v>
      </c>
      <c r="AH565" s="11"/>
      <c r="AI565" s="11"/>
      <c r="AJ565" s="11"/>
      <c r="AL565" s="11"/>
      <c r="AM565" s="11"/>
      <c r="AN565" s="11"/>
      <c r="AO565" s="11"/>
      <c r="AP565" s="11"/>
      <c r="AQ565" s="11"/>
      <c r="AR565" s="11">
        <v>1</v>
      </c>
      <c r="AS565" s="11"/>
      <c r="AT565" s="7"/>
      <c r="AU565" s="7"/>
      <c r="AV565" s="7"/>
      <c r="AW565" s="8"/>
      <c r="AX565" s="8"/>
      <c r="AY565" s="8"/>
      <c r="AZ565" s="8"/>
      <c r="BA565" s="8"/>
      <c r="BB565" s="8"/>
      <c r="BC565" s="8">
        <v>1</v>
      </c>
      <c r="BE565" s="45"/>
      <c r="BF565" s="34"/>
      <c r="BG565" s="45"/>
      <c r="BH565" s="34">
        <v>37620</v>
      </c>
      <c r="BI565" s="45"/>
      <c r="BJ565" s="34">
        <v>1914</v>
      </c>
      <c r="BK565" s="45"/>
      <c r="BL565" s="34">
        <v>197</v>
      </c>
      <c r="BM565" s="45"/>
      <c r="BN565" s="34">
        <v>10</v>
      </c>
      <c r="BO565" s="45"/>
      <c r="BP565" s="34">
        <v>635</v>
      </c>
      <c r="BQ565" s="45"/>
      <c r="BR565" s="46"/>
      <c r="BS565" s="46"/>
      <c r="BT565" s="34"/>
      <c r="BU565" s="45"/>
      <c r="BV565" s="47"/>
      <c r="BW565" s="36">
        <v>2233</v>
      </c>
      <c r="BX565" s="2" t="s">
        <v>140</v>
      </c>
    </row>
    <row r="566" spans="1:76" x14ac:dyDescent="0.2">
      <c r="A566">
        <v>1</v>
      </c>
      <c r="B566">
        <v>2023</v>
      </c>
      <c r="C566">
        <v>7</v>
      </c>
      <c r="D566" s="1">
        <v>18</v>
      </c>
      <c r="E566" s="29"/>
      <c r="F566" s="51">
        <v>2</v>
      </c>
      <c r="G566" s="11">
        <v>5</v>
      </c>
      <c r="H566" s="11">
        <v>7</v>
      </c>
      <c r="I566" s="11" t="s">
        <v>59</v>
      </c>
      <c r="J566" s="11" t="s">
        <v>53</v>
      </c>
      <c r="K566" s="24">
        <v>21</v>
      </c>
      <c r="L566" s="24">
        <v>6</v>
      </c>
      <c r="M566" s="24">
        <f t="shared" si="8"/>
        <v>9</v>
      </c>
      <c r="N566" s="2" t="s">
        <v>53</v>
      </c>
      <c r="O566" s="11" t="s">
        <v>53</v>
      </c>
      <c r="P566" s="26">
        <v>0.60069444444444442</v>
      </c>
      <c r="Q566" s="11">
        <v>58</v>
      </c>
      <c r="S566" s="11" t="s">
        <v>53</v>
      </c>
      <c r="T566" s="11" t="s">
        <v>89</v>
      </c>
      <c r="U566" s="11">
        <f>16-7</f>
        <v>9</v>
      </c>
      <c r="V566" s="11">
        <v>1</v>
      </c>
      <c r="W566" s="11"/>
      <c r="X566" s="11">
        <v>1</v>
      </c>
      <c r="Y566" s="11"/>
      <c r="Z566" s="11"/>
      <c r="AA566" s="11"/>
      <c r="AB566" s="11"/>
      <c r="AC566" s="11">
        <v>1</v>
      </c>
      <c r="AD566" s="11">
        <v>1</v>
      </c>
      <c r="AE566" s="11">
        <v>1</v>
      </c>
      <c r="AF566" s="11">
        <v>1</v>
      </c>
      <c r="AG566" s="11">
        <v>1</v>
      </c>
      <c r="AH566" s="11"/>
      <c r="AI566" s="11"/>
      <c r="AJ566" s="11"/>
      <c r="AK566" s="11"/>
      <c r="AL566" s="11"/>
      <c r="AM566" s="11"/>
      <c r="AN566" s="11"/>
      <c r="AO566" s="11">
        <v>1</v>
      </c>
      <c r="AP566" s="11"/>
      <c r="AQ566" s="11"/>
      <c r="AR566" s="11">
        <v>1</v>
      </c>
      <c r="AS566" s="11"/>
      <c r="AT566" s="7"/>
      <c r="AU566" s="7"/>
      <c r="AV566" s="7"/>
      <c r="AW566" s="8"/>
      <c r="AX566" s="8"/>
      <c r="AY566" s="8"/>
      <c r="AZ566" s="8">
        <v>1</v>
      </c>
      <c r="BA566" s="8">
        <v>1</v>
      </c>
      <c r="BB566" s="8">
        <v>1</v>
      </c>
      <c r="BC566" s="8">
        <v>1</v>
      </c>
      <c r="BE566" s="45"/>
      <c r="BF566" s="34"/>
      <c r="BG566" s="45"/>
      <c r="BH566" s="34"/>
      <c r="BI566" s="45"/>
      <c r="BJ566" s="34"/>
      <c r="BK566" s="45"/>
      <c r="BL566" s="34"/>
      <c r="BM566" s="45"/>
      <c r="BN566" s="34"/>
      <c r="BO566" s="45"/>
      <c r="BP566" s="34"/>
      <c r="BQ566" s="45"/>
      <c r="BR566" s="46"/>
      <c r="BS566" s="46"/>
      <c r="BT566" s="34"/>
      <c r="BU566" s="45"/>
      <c r="BV566" s="47"/>
      <c r="BW566" s="36"/>
      <c r="BX566" s="2" t="s">
        <v>141</v>
      </c>
    </row>
    <row r="567" spans="1:76" x14ac:dyDescent="0.2">
      <c r="A567">
        <v>1</v>
      </c>
      <c r="B567">
        <v>2023</v>
      </c>
      <c r="C567">
        <v>7</v>
      </c>
      <c r="D567" s="1">
        <v>19</v>
      </c>
      <c r="E567" s="29"/>
      <c r="F567" s="51">
        <v>2</v>
      </c>
      <c r="G567" s="11">
        <v>5</v>
      </c>
      <c r="H567" s="11">
        <v>7</v>
      </c>
      <c r="I567" s="11" t="s">
        <v>59</v>
      </c>
      <c r="J567" s="11" t="s">
        <v>53</v>
      </c>
      <c r="K567" s="24">
        <v>23</v>
      </c>
      <c r="L567" s="24">
        <v>6</v>
      </c>
      <c r="M567" s="24">
        <f t="shared" si="8"/>
        <v>7</v>
      </c>
      <c r="N567" s="2" t="s">
        <v>53</v>
      </c>
      <c r="O567" s="11" t="s">
        <v>53</v>
      </c>
      <c r="P567" s="26">
        <v>0.49722222222222223</v>
      </c>
      <c r="Q567" s="11">
        <v>58</v>
      </c>
      <c r="S567" s="11" t="s">
        <v>53</v>
      </c>
      <c r="T567" s="11" t="s">
        <v>89</v>
      </c>
      <c r="U567" s="11">
        <f>14-7</f>
        <v>7</v>
      </c>
      <c r="V567" s="11">
        <v>1</v>
      </c>
      <c r="W567" s="11"/>
      <c r="X567" s="11"/>
      <c r="Y567" s="11"/>
      <c r="Z567" s="11"/>
      <c r="AA567" s="11"/>
      <c r="AB567" s="11"/>
      <c r="AC567" s="11">
        <v>1</v>
      </c>
      <c r="AD567" s="11">
        <v>1</v>
      </c>
      <c r="AE567" s="11">
        <v>1</v>
      </c>
      <c r="AF567" s="11">
        <v>1</v>
      </c>
      <c r="AG567" s="11">
        <v>1</v>
      </c>
      <c r="AH567" s="11"/>
      <c r="AI567" s="11"/>
      <c r="AJ567" s="11"/>
      <c r="AK567" s="11"/>
      <c r="AL567" s="11"/>
      <c r="AM567" s="11">
        <v>1</v>
      </c>
      <c r="AN567" s="11"/>
      <c r="AO567" s="11"/>
      <c r="AP567" s="11"/>
      <c r="AQ567" s="11"/>
      <c r="AR567" s="11">
        <v>1</v>
      </c>
      <c r="AS567" s="11"/>
      <c r="AT567" s="7">
        <v>1</v>
      </c>
      <c r="AU567" s="7"/>
      <c r="AV567" s="7"/>
      <c r="AW567" s="8"/>
      <c r="AX567" s="8"/>
      <c r="AY567" s="8">
        <v>1</v>
      </c>
      <c r="AZ567" s="8"/>
      <c r="BA567" s="8">
        <v>1</v>
      </c>
      <c r="BB567" s="8">
        <v>1</v>
      </c>
      <c r="BC567" s="8"/>
      <c r="BE567" s="45"/>
      <c r="BF567" s="34">
        <v>1055</v>
      </c>
      <c r="BG567" s="45"/>
      <c r="BH567" s="34">
        <v>39113</v>
      </c>
      <c r="BI567" s="45"/>
      <c r="BJ567" s="34"/>
      <c r="BK567" s="45"/>
      <c r="BL567" s="34">
        <v>198</v>
      </c>
      <c r="BM567" s="45"/>
      <c r="BN567" s="34">
        <v>11</v>
      </c>
      <c r="BO567" s="45"/>
      <c r="BP567" s="34">
        <v>656</v>
      </c>
      <c r="BQ567" s="45"/>
      <c r="BR567" s="46"/>
      <c r="BS567" s="46"/>
      <c r="BT567" s="34"/>
      <c r="BU567" s="45"/>
      <c r="BV567" s="47"/>
      <c r="BW567" s="36">
        <v>2231</v>
      </c>
      <c r="BX567" s="2"/>
    </row>
    <row r="568" spans="1:76" x14ac:dyDescent="0.2">
      <c r="A568">
        <v>1</v>
      </c>
      <c r="B568">
        <v>2023</v>
      </c>
      <c r="C568">
        <v>7</v>
      </c>
      <c r="D568" s="1">
        <v>20</v>
      </c>
      <c r="E568" s="29"/>
      <c r="F568" s="51">
        <v>5</v>
      </c>
      <c r="G568" s="11">
        <v>4</v>
      </c>
      <c r="H568" s="11">
        <v>8</v>
      </c>
      <c r="I568" s="11" t="s">
        <v>87</v>
      </c>
      <c r="J568" s="28" t="s">
        <v>53</v>
      </c>
      <c r="K568" s="24">
        <v>21</v>
      </c>
      <c r="L568" s="24">
        <v>5</v>
      </c>
      <c r="M568" s="24">
        <f t="shared" si="8"/>
        <v>8</v>
      </c>
      <c r="N568" s="2" t="s">
        <v>53</v>
      </c>
      <c r="O568" s="11" t="s">
        <v>53</v>
      </c>
      <c r="P568" s="26">
        <v>0.53402777777777777</v>
      </c>
      <c r="Q568" s="11">
        <v>58</v>
      </c>
      <c r="S568" s="11" t="s">
        <v>53</v>
      </c>
      <c r="T568" s="11" t="s">
        <v>89</v>
      </c>
      <c r="U568" s="11">
        <f>16-7</f>
        <v>9</v>
      </c>
      <c r="V568" s="11">
        <v>1</v>
      </c>
      <c r="W568" s="11"/>
      <c r="X568" s="11"/>
      <c r="Y568" s="11"/>
      <c r="Z568" s="11"/>
      <c r="AA568" s="11"/>
      <c r="AB568" s="11"/>
      <c r="AC568" s="11">
        <v>1</v>
      </c>
      <c r="AD568" s="11"/>
      <c r="AE568" s="11">
        <v>1</v>
      </c>
      <c r="AF568" s="11"/>
      <c r="AG568" s="11">
        <v>1</v>
      </c>
      <c r="AH568" s="11"/>
      <c r="AI568" s="11"/>
      <c r="AJ568" s="11"/>
      <c r="AL568" s="11"/>
      <c r="AM568" s="11"/>
      <c r="AN568" s="11"/>
      <c r="AO568" s="11">
        <v>1</v>
      </c>
      <c r="AP568" s="11"/>
      <c r="AQ568" s="11"/>
      <c r="AR568" s="11">
        <v>1</v>
      </c>
      <c r="AS568" s="11"/>
      <c r="AT568" s="7"/>
      <c r="AU568" s="7"/>
      <c r="AV568" s="7"/>
      <c r="AW568" s="8"/>
      <c r="AX568" s="8"/>
      <c r="AY568" s="8"/>
      <c r="AZ568" s="8"/>
      <c r="BA568" s="8">
        <v>1</v>
      </c>
      <c r="BB568" s="8"/>
      <c r="BC568" s="8">
        <v>1</v>
      </c>
      <c r="BE568" s="45"/>
      <c r="BF568" s="34"/>
      <c r="BG568" s="45"/>
      <c r="BH568" s="34">
        <v>39718</v>
      </c>
      <c r="BI568" s="45"/>
      <c r="BJ568" s="34"/>
      <c r="BK568" s="45"/>
      <c r="BL568" s="34">
        <v>199</v>
      </c>
      <c r="BM568" s="45"/>
      <c r="BN568" s="34">
        <v>11</v>
      </c>
      <c r="BO568" s="45"/>
      <c r="BP568" s="34">
        <v>659</v>
      </c>
      <c r="BQ568" s="45"/>
      <c r="BR568" s="46"/>
      <c r="BS568" s="46"/>
      <c r="BT568" s="34"/>
      <c r="BU568" s="45"/>
      <c r="BV568" s="47"/>
      <c r="BW568" s="36"/>
      <c r="BX568" s="2"/>
    </row>
    <row r="569" spans="1:76" x14ac:dyDescent="0.2">
      <c r="A569">
        <v>1</v>
      </c>
      <c r="B569">
        <v>2023</v>
      </c>
      <c r="C569">
        <v>7</v>
      </c>
      <c r="D569" s="1">
        <v>21</v>
      </c>
      <c r="E569" s="29"/>
      <c r="F569" s="51">
        <v>2</v>
      </c>
      <c r="G569" s="11">
        <v>4</v>
      </c>
      <c r="H569" s="11">
        <v>7</v>
      </c>
      <c r="I569" s="11" t="s">
        <v>61</v>
      </c>
      <c r="J569" s="11" t="s">
        <v>58</v>
      </c>
      <c r="K569" s="24">
        <v>21</v>
      </c>
      <c r="L569" s="24">
        <v>6</v>
      </c>
      <c r="M569" s="24">
        <f t="shared" si="8"/>
        <v>9</v>
      </c>
      <c r="N569" s="2" t="s">
        <v>53</v>
      </c>
      <c r="O569" s="11" t="s">
        <v>53</v>
      </c>
      <c r="P569" s="26">
        <v>0.6069444444444444</v>
      </c>
      <c r="Q569" s="28">
        <v>58</v>
      </c>
      <c r="S569" s="11" t="s">
        <v>53</v>
      </c>
      <c r="T569" s="11" t="s">
        <v>61</v>
      </c>
      <c r="U569" s="11">
        <f>16-8-1</f>
        <v>7</v>
      </c>
      <c r="V569" s="28">
        <v>1</v>
      </c>
      <c r="W569" s="11">
        <v>1</v>
      </c>
      <c r="X569" s="11">
        <v>1</v>
      </c>
      <c r="Y569" s="11">
        <v>1</v>
      </c>
      <c r="AA569" s="11"/>
      <c r="AB569" s="11"/>
      <c r="AC569" s="11">
        <v>1</v>
      </c>
      <c r="AD569" s="11">
        <v>1</v>
      </c>
      <c r="AE569" s="11"/>
      <c r="AF569" s="11">
        <v>1</v>
      </c>
      <c r="AG569" s="11"/>
      <c r="AH569" s="11"/>
      <c r="AI569" s="11"/>
      <c r="AJ569" s="11">
        <v>1</v>
      </c>
      <c r="AK569" s="11"/>
      <c r="AL569" s="11"/>
      <c r="AM569" s="11"/>
      <c r="AN569" s="11"/>
      <c r="AO569" s="11">
        <v>1</v>
      </c>
      <c r="AP569" s="11">
        <v>1</v>
      </c>
      <c r="AQ569" s="11">
        <v>1</v>
      </c>
      <c r="AR569" s="11">
        <v>1</v>
      </c>
      <c r="AS569" s="11"/>
      <c r="AT569" s="7"/>
      <c r="AU569" s="7"/>
      <c r="AV569" s="7"/>
      <c r="AW569" s="8"/>
      <c r="AX569" s="8"/>
      <c r="AY569" s="8"/>
      <c r="AZ569" s="8"/>
      <c r="BA569" s="8"/>
      <c r="BB569" s="8"/>
      <c r="BC569" s="8">
        <v>1</v>
      </c>
      <c r="BE569" s="45"/>
      <c r="BF569" s="34"/>
      <c r="BG569" s="45"/>
      <c r="BH569" s="34">
        <v>40727</v>
      </c>
      <c r="BI569" s="45"/>
      <c r="BJ569" s="34"/>
      <c r="BK569" s="45"/>
      <c r="BL569" s="34">
        <v>200</v>
      </c>
      <c r="BM569" s="45"/>
      <c r="BN569" s="34">
        <v>11</v>
      </c>
      <c r="BO569" s="45"/>
      <c r="BP569" s="34">
        <v>665</v>
      </c>
      <c r="BQ569" s="45"/>
      <c r="BR569" s="46"/>
      <c r="BS569" s="46"/>
      <c r="BT569" s="34"/>
      <c r="BU569" s="45"/>
      <c r="BV569" s="47"/>
      <c r="BW569" s="36">
        <v>2224</v>
      </c>
      <c r="BX569" s="2" t="s">
        <v>142</v>
      </c>
    </row>
    <row r="570" spans="1:76" x14ac:dyDescent="0.2">
      <c r="A570">
        <v>1</v>
      </c>
      <c r="B570">
        <v>2023</v>
      </c>
      <c r="C570">
        <v>7</v>
      </c>
      <c r="D570" s="1">
        <v>22</v>
      </c>
      <c r="E570" s="29"/>
      <c r="F570" s="51">
        <v>5</v>
      </c>
      <c r="G570" s="11">
        <v>6</v>
      </c>
      <c r="H570" s="11">
        <v>6</v>
      </c>
      <c r="I570" s="11" t="s">
        <v>60</v>
      </c>
      <c r="J570" s="11" t="s">
        <v>53</v>
      </c>
      <c r="K570" s="24">
        <v>1</v>
      </c>
      <c r="L570" s="24">
        <v>6</v>
      </c>
      <c r="M570" s="24">
        <f t="shared" si="8"/>
        <v>5</v>
      </c>
      <c r="N570" s="2" t="s">
        <v>53</v>
      </c>
      <c r="O570" s="11" t="s">
        <v>53</v>
      </c>
      <c r="P570" s="26">
        <v>0.56319444444444444</v>
      </c>
      <c r="Q570" s="11">
        <v>58</v>
      </c>
      <c r="S570" s="11" t="s">
        <v>53</v>
      </c>
      <c r="T570" s="11" t="s">
        <v>88</v>
      </c>
      <c r="U570" s="11" t="s">
        <v>88</v>
      </c>
      <c r="V570" s="11"/>
      <c r="W570" s="11"/>
      <c r="X570" s="11"/>
      <c r="Z570" s="11"/>
      <c r="AA570" s="11"/>
      <c r="AB570" s="11"/>
      <c r="AC570" s="11">
        <v>1</v>
      </c>
      <c r="AD570" s="11">
        <v>1</v>
      </c>
      <c r="AE570" s="11">
        <v>1</v>
      </c>
      <c r="AF570" s="11">
        <v>1</v>
      </c>
      <c r="AG570" s="11">
        <v>1</v>
      </c>
      <c r="AH570" s="11"/>
      <c r="AI570" s="11"/>
      <c r="AJ570" s="11"/>
      <c r="AK570" s="11"/>
      <c r="AL570" s="11"/>
      <c r="AM570" s="11">
        <v>1</v>
      </c>
      <c r="AN570" s="11"/>
      <c r="AO570" s="11">
        <v>1</v>
      </c>
      <c r="AP570" s="11"/>
      <c r="AQ570" s="11"/>
      <c r="AR570" s="11">
        <v>1</v>
      </c>
      <c r="AS570" s="11">
        <v>1</v>
      </c>
      <c r="AT570" s="7"/>
      <c r="AU570" s="7"/>
      <c r="AV570" s="7"/>
      <c r="AW570" s="8"/>
      <c r="AX570" s="8"/>
      <c r="AY570" s="8"/>
      <c r="AZ570" s="8"/>
      <c r="BA570" s="8">
        <v>1</v>
      </c>
      <c r="BB570" s="8">
        <v>1</v>
      </c>
      <c r="BC570" s="8">
        <v>1</v>
      </c>
      <c r="BE570" s="45"/>
      <c r="BF570" s="34"/>
      <c r="BG570" s="45"/>
      <c r="BH570" s="34">
        <v>40722</v>
      </c>
      <c r="BI570" s="45"/>
      <c r="BJ570" s="34"/>
      <c r="BK570" s="45"/>
      <c r="BL570" s="34"/>
      <c r="BM570" s="45"/>
      <c r="BN570" s="34"/>
      <c r="BO570" s="45"/>
      <c r="BP570" s="34"/>
      <c r="BQ570" s="45"/>
      <c r="BR570" s="46"/>
      <c r="BS570" s="46"/>
      <c r="BT570" s="34"/>
      <c r="BU570" s="45"/>
      <c r="BV570" s="47"/>
      <c r="BW570" s="36"/>
      <c r="BX570" s="2" t="s">
        <v>143</v>
      </c>
    </row>
    <row r="571" spans="1:76" x14ac:dyDescent="0.2">
      <c r="A571">
        <v>1</v>
      </c>
      <c r="B571">
        <v>2023</v>
      </c>
      <c r="C571">
        <v>7</v>
      </c>
      <c r="D571" s="1">
        <v>23</v>
      </c>
      <c r="E571" s="29"/>
      <c r="F571" s="51">
        <v>1</v>
      </c>
      <c r="G571" s="11">
        <v>4</v>
      </c>
      <c r="H571" s="11">
        <v>5</v>
      </c>
      <c r="I571" s="11" t="s">
        <v>60</v>
      </c>
      <c r="J571" s="11" t="s">
        <v>53</v>
      </c>
      <c r="K571" s="24">
        <v>0</v>
      </c>
      <c r="L571" s="24">
        <v>7</v>
      </c>
      <c r="M571" s="24">
        <f t="shared" si="8"/>
        <v>7</v>
      </c>
      <c r="N571" s="2" t="s">
        <v>53</v>
      </c>
      <c r="O571" s="11" t="s">
        <v>53</v>
      </c>
      <c r="P571" s="26">
        <v>0.42152777777777778</v>
      </c>
      <c r="Q571" s="11">
        <v>58</v>
      </c>
      <c r="S571" s="11" t="s">
        <v>53</v>
      </c>
      <c r="T571" s="11" t="s">
        <v>88</v>
      </c>
      <c r="U571" s="11" t="s">
        <v>88</v>
      </c>
      <c r="V571" s="11">
        <v>1</v>
      </c>
      <c r="W571" s="11">
        <v>1</v>
      </c>
      <c r="X571" s="11">
        <v>1</v>
      </c>
      <c r="Y571" s="11">
        <v>1</v>
      </c>
      <c r="Z571" s="11"/>
      <c r="AA571" s="11"/>
      <c r="AB571" s="11"/>
      <c r="AC571" s="11">
        <v>1</v>
      </c>
      <c r="AD571" s="11"/>
      <c r="AE571" s="11">
        <v>1</v>
      </c>
      <c r="AF571" s="11">
        <v>1</v>
      </c>
      <c r="AG571" s="11">
        <v>1</v>
      </c>
      <c r="AH571" s="11"/>
      <c r="AI571" s="11"/>
      <c r="AJ571" s="11"/>
      <c r="AK571" s="11"/>
      <c r="AL571" s="11">
        <v>1</v>
      </c>
      <c r="AM571" s="11"/>
      <c r="AN571" s="11"/>
      <c r="AO571" s="11">
        <v>1</v>
      </c>
      <c r="AP571" s="11"/>
      <c r="AQ571" s="11"/>
      <c r="AR571" s="11">
        <v>1</v>
      </c>
      <c r="AS571" s="11"/>
      <c r="AT571" s="7"/>
      <c r="AU571" s="7"/>
      <c r="AV571" s="7"/>
      <c r="AW571" s="8"/>
      <c r="AX571" s="8"/>
      <c r="AY571" s="8"/>
      <c r="AZ571" s="8"/>
      <c r="BA571" s="8">
        <v>1</v>
      </c>
      <c r="BB571" s="8">
        <v>1</v>
      </c>
      <c r="BC571" s="8">
        <v>1</v>
      </c>
      <c r="BE571" s="45"/>
      <c r="BF571" s="34"/>
      <c r="BG571" s="45"/>
      <c r="BH571" s="34"/>
      <c r="BI571" s="45"/>
      <c r="BJ571" s="34"/>
      <c r="BK571" s="45"/>
      <c r="BL571" s="34"/>
      <c r="BM571" s="45"/>
      <c r="BN571" s="34"/>
      <c r="BO571" s="45"/>
      <c r="BP571" s="34"/>
      <c r="BQ571" s="45"/>
      <c r="BR571" s="46"/>
      <c r="BS571" s="46"/>
      <c r="BT571" s="34"/>
      <c r="BU571" s="45"/>
      <c r="BV571" s="47"/>
      <c r="BW571" s="36"/>
      <c r="BX571" s="2"/>
    </row>
    <row r="572" spans="1:76" x14ac:dyDescent="0.2">
      <c r="A572">
        <v>1</v>
      </c>
      <c r="B572">
        <v>2023</v>
      </c>
      <c r="C572">
        <v>7</v>
      </c>
      <c r="D572" s="1">
        <v>24</v>
      </c>
      <c r="E572" s="29"/>
      <c r="F572" s="51">
        <v>1</v>
      </c>
      <c r="G572" s="11">
        <v>4</v>
      </c>
      <c r="H572" s="11">
        <v>4</v>
      </c>
      <c r="I572" s="11" t="s">
        <v>60</v>
      </c>
      <c r="J572" s="11" t="s">
        <v>53</v>
      </c>
      <c r="K572" s="49">
        <v>23</v>
      </c>
      <c r="L572" s="24">
        <v>6</v>
      </c>
      <c r="M572" s="24">
        <f t="shared" si="8"/>
        <v>7</v>
      </c>
      <c r="N572" s="2" t="s">
        <v>53</v>
      </c>
      <c r="O572" s="11" t="s">
        <v>53</v>
      </c>
      <c r="P572" s="26">
        <v>0.52986111111111112</v>
      </c>
      <c r="Q572" s="11">
        <v>58</v>
      </c>
      <c r="S572" s="11" t="s">
        <v>53</v>
      </c>
      <c r="T572" s="11" t="s">
        <v>89</v>
      </c>
      <c r="U572" s="11">
        <f>17-8</f>
        <v>9</v>
      </c>
      <c r="V572" s="11">
        <v>1</v>
      </c>
      <c r="W572" s="11"/>
      <c r="X572" s="11"/>
      <c r="Y572" s="11"/>
      <c r="Z572" s="11"/>
      <c r="AA572" s="11"/>
      <c r="AB572" s="11"/>
      <c r="AC572" s="11">
        <v>1</v>
      </c>
      <c r="AD572" s="11"/>
      <c r="AE572" s="11"/>
      <c r="AF572" s="11">
        <v>1</v>
      </c>
      <c r="AG572" s="11">
        <v>1</v>
      </c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>
        <v>1</v>
      </c>
      <c r="AS572" s="11"/>
      <c r="AT572" s="7"/>
      <c r="AU572" s="7"/>
      <c r="AV572" s="7"/>
      <c r="AW572" s="8"/>
      <c r="AX572" s="8"/>
      <c r="AY572" s="8"/>
      <c r="AZ572" s="8"/>
      <c r="BA572" s="8">
        <v>1</v>
      </c>
      <c r="BB572" s="8"/>
      <c r="BC572" s="8">
        <v>1</v>
      </c>
      <c r="BE572" s="45"/>
      <c r="BF572" s="34"/>
      <c r="BG572" s="45"/>
      <c r="BH572" s="34"/>
      <c r="BI572" s="45"/>
      <c r="BJ572" s="34"/>
      <c r="BK572" s="45"/>
      <c r="BL572" s="34"/>
      <c r="BM572" s="45"/>
      <c r="BN572" s="34"/>
      <c r="BO572" s="45"/>
      <c r="BP572" s="34"/>
      <c r="BQ572" s="45"/>
      <c r="BR572" s="46"/>
      <c r="BS572" s="46"/>
      <c r="BT572" s="34"/>
      <c r="BU572" s="45"/>
      <c r="BV572" s="47"/>
      <c r="BW572" s="36"/>
      <c r="BX572" s="2"/>
    </row>
    <row r="573" spans="1:76" x14ac:dyDescent="0.2">
      <c r="A573">
        <v>1</v>
      </c>
      <c r="B573">
        <v>2023</v>
      </c>
      <c r="C573">
        <v>7</v>
      </c>
      <c r="D573" s="1">
        <v>25</v>
      </c>
      <c r="E573" s="29"/>
      <c r="F573" s="51">
        <v>2</v>
      </c>
      <c r="G573" s="11">
        <v>4</v>
      </c>
      <c r="H573" s="11">
        <v>4</v>
      </c>
      <c r="I573" s="11" t="s">
        <v>60</v>
      </c>
      <c r="J573" s="11" t="s">
        <v>58</v>
      </c>
      <c r="K573" s="24">
        <v>21</v>
      </c>
      <c r="L573" s="24">
        <v>6</v>
      </c>
      <c r="M573" s="24">
        <f t="shared" si="8"/>
        <v>9</v>
      </c>
      <c r="N573" s="2" t="s">
        <v>53</v>
      </c>
      <c r="O573" s="11" t="s">
        <v>55</v>
      </c>
      <c r="P573" s="26">
        <v>0.4597222222222222</v>
      </c>
      <c r="Q573" s="11">
        <v>58</v>
      </c>
      <c r="S573" s="11" t="s">
        <v>53</v>
      </c>
      <c r="T573" s="11" t="s">
        <v>89</v>
      </c>
      <c r="U573" s="11">
        <f>15-7+1</f>
        <v>9</v>
      </c>
      <c r="V573" s="11"/>
      <c r="W573" s="11"/>
      <c r="X573" s="11"/>
      <c r="Y573" s="11"/>
      <c r="Z573" s="11"/>
      <c r="AA573" s="11"/>
      <c r="AB573" s="11"/>
      <c r="AC573" s="11">
        <v>1</v>
      </c>
      <c r="AD573" s="11">
        <v>1</v>
      </c>
      <c r="AE573" s="11"/>
      <c r="AF573" s="11">
        <v>1</v>
      </c>
      <c r="AG573" s="11">
        <v>1</v>
      </c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>
        <v>1</v>
      </c>
      <c r="AS573" s="11"/>
      <c r="AT573" s="7"/>
      <c r="AU573" s="7"/>
      <c r="AV573" s="7"/>
      <c r="AW573" s="8"/>
      <c r="AX573" s="8"/>
      <c r="AY573" s="8">
        <v>1</v>
      </c>
      <c r="AZ573" s="8"/>
      <c r="BA573" s="8"/>
      <c r="BB573" s="8"/>
      <c r="BC573" s="8">
        <v>1</v>
      </c>
      <c r="BE573" s="45"/>
      <c r="BF573" s="34"/>
      <c r="BG573" s="45"/>
      <c r="BH573" s="34"/>
      <c r="BI573" s="45"/>
      <c r="BJ573" s="34"/>
      <c r="BK573" s="45"/>
      <c r="BL573" s="34"/>
      <c r="BM573" s="45"/>
      <c r="BN573" s="34"/>
      <c r="BO573" s="45"/>
      <c r="BP573" s="34"/>
      <c r="BQ573" s="45"/>
      <c r="BR573" s="46"/>
      <c r="BS573" s="46"/>
      <c r="BT573" s="34"/>
      <c r="BU573" s="45"/>
      <c r="BV573" s="47"/>
      <c r="BW573" s="36"/>
      <c r="BX573" s="2" t="s">
        <v>144</v>
      </c>
    </row>
    <row r="574" spans="1:76" x14ac:dyDescent="0.2">
      <c r="A574">
        <v>1</v>
      </c>
      <c r="B574">
        <v>2023</v>
      </c>
      <c r="C574">
        <v>7</v>
      </c>
      <c r="D574" s="1">
        <v>26</v>
      </c>
      <c r="E574" s="37"/>
      <c r="F574" s="51">
        <v>1</v>
      </c>
      <c r="G574" s="11">
        <v>3</v>
      </c>
      <c r="H574" s="11">
        <v>4</v>
      </c>
      <c r="I574" s="28" t="s">
        <v>60</v>
      </c>
      <c r="J574" s="11" t="s">
        <v>53</v>
      </c>
      <c r="K574" s="24">
        <v>22</v>
      </c>
      <c r="L574" s="24">
        <v>6</v>
      </c>
      <c r="M574" s="24">
        <f t="shared" si="8"/>
        <v>8</v>
      </c>
      <c r="N574" s="2" t="s">
        <v>53</v>
      </c>
      <c r="O574" s="11" t="s">
        <v>55</v>
      </c>
      <c r="P574" s="26">
        <v>0.4548611111111111</v>
      </c>
      <c r="Q574" s="11">
        <v>58</v>
      </c>
      <c r="S574" s="11" t="s">
        <v>53</v>
      </c>
      <c r="T574" s="11" t="s">
        <v>89</v>
      </c>
      <c r="U574" s="11">
        <f>16-7</f>
        <v>9</v>
      </c>
      <c r="V574" s="11"/>
      <c r="W574" s="11"/>
      <c r="X574" s="11"/>
      <c r="Y574" s="11"/>
      <c r="Z574" s="11">
        <v>1</v>
      </c>
      <c r="AA574" s="11"/>
      <c r="AB574" s="11"/>
      <c r="AC574" s="11">
        <v>1</v>
      </c>
      <c r="AD574" s="11">
        <v>1</v>
      </c>
      <c r="AE574" s="11"/>
      <c r="AF574" s="11">
        <v>1</v>
      </c>
      <c r="AG574" s="11">
        <v>1</v>
      </c>
      <c r="AH574" s="11"/>
      <c r="AI574" s="11"/>
      <c r="AJ574" s="11"/>
      <c r="AK574" s="11"/>
      <c r="AL574" s="11"/>
      <c r="AM574" s="11">
        <v>1</v>
      </c>
      <c r="AN574" s="11"/>
      <c r="AO574" s="11"/>
      <c r="AP574" s="11"/>
      <c r="AQ574" s="11"/>
      <c r="AR574" s="11">
        <v>1</v>
      </c>
      <c r="AS574" s="11"/>
      <c r="AT574" s="7"/>
      <c r="AU574" s="7"/>
      <c r="AV574" s="7"/>
      <c r="AW574" s="8"/>
      <c r="AX574" s="8"/>
      <c r="AY574" s="8"/>
      <c r="AZ574" s="8"/>
      <c r="BA574" s="8"/>
      <c r="BB574" s="8"/>
      <c r="BC574" s="8"/>
      <c r="BE574" s="45"/>
      <c r="BF574" s="34"/>
      <c r="BG574" s="45"/>
      <c r="BH574" s="34">
        <v>40707</v>
      </c>
      <c r="BI574" s="45"/>
      <c r="BJ574" s="34"/>
      <c r="BK574" s="45"/>
      <c r="BL574" s="34"/>
      <c r="BM574" s="45"/>
      <c r="BN574" s="34"/>
      <c r="BO574" s="45"/>
      <c r="BP574" s="34">
        <v>663</v>
      </c>
      <c r="BQ574" s="45"/>
      <c r="BR574" s="46"/>
      <c r="BS574" s="46"/>
      <c r="BT574" s="34"/>
      <c r="BU574" s="45"/>
      <c r="BV574" s="47"/>
      <c r="BW574" s="36"/>
      <c r="BX574" s="2"/>
    </row>
    <row r="575" spans="1:76" x14ac:dyDescent="0.2">
      <c r="A575">
        <v>1</v>
      </c>
      <c r="B575">
        <v>2023</v>
      </c>
      <c r="C575">
        <v>7</v>
      </c>
      <c r="D575" s="1">
        <v>27</v>
      </c>
      <c r="E575" s="29"/>
      <c r="F575" s="51">
        <v>2</v>
      </c>
      <c r="G575" s="11">
        <v>4</v>
      </c>
      <c r="H575" s="28">
        <v>4</v>
      </c>
      <c r="I575" s="11" t="s">
        <v>60</v>
      </c>
      <c r="J575" s="11" t="s">
        <v>58</v>
      </c>
      <c r="K575" s="24">
        <v>23</v>
      </c>
      <c r="L575" s="24">
        <v>6</v>
      </c>
      <c r="M575" s="24">
        <f t="shared" si="8"/>
        <v>7</v>
      </c>
      <c r="N575" s="2" t="s">
        <v>53</v>
      </c>
      <c r="O575" s="11" t="s">
        <v>55</v>
      </c>
      <c r="P575" s="26">
        <v>0.57916666666666672</v>
      </c>
      <c r="Q575" s="11">
        <v>58</v>
      </c>
      <c r="S575" s="11" t="s">
        <v>53</v>
      </c>
      <c r="T575" s="11" t="s">
        <v>89</v>
      </c>
      <c r="U575" s="11">
        <f>15-7</f>
        <v>8</v>
      </c>
      <c r="V575" s="11">
        <v>1</v>
      </c>
      <c r="W575" s="11"/>
      <c r="X575" s="11">
        <v>1</v>
      </c>
      <c r="Z575" s="11">
        <v>1</v>
      </c>
      <c r="AA575" s="11"/>
      <c r="AB575" s="11"/>
      <c r="AC575" s="11">
        <v>1</v>
      </c>
      <c r="AD575" s="11"/>
      <c r="AE575" s="11"/>
      <c r="AF575" s="11">
        <v>1</v>
      </c>
      <c r="AG575" s="11">
        <v>1</v>
      </c>
      <c r="AH575" s="11"/>
      <c r="AI575" s="11"/>
      <c r="AJ575" s="11"/>
      <c r="AK575" s="11"/>
      <c r="AL575" s="11"/>
      <c r="AM575" s="11"/>
      <c r="AO575" s="11"/>
      <c r="AP575" s="11"/>
      <c r="AQ575" s="11"/>
      <c r="AR575" s="11">
        <v>1</v>
      </c>
      <c r="AS575" s="11"/>
      <c r="AT575" s="7"/>
      <c r="AU575" s="7"/>
      <c r="AV575" s="7"/>
      <c r="AW575" s="8"/>
      <c r="AX575" s="8"/>
      <c r="AY575" s="8"/>
      <c r="AZ575" s="8"/>
      <c r="BA575" s="8">
        <v>1</v>
      </c>
      <c r="BB575" s="8"/>
      <c r="BC575" s="8"/>
      <c r="BE575" s="45"/>
      <c r="BF575" s="34"/>
      <c r="BG575" s="45"/>
      <c r="BH575" s="34"/>
      <c r="BI575" s="45"/>
      <c r="BJ575" s="34"/>
      <c r="BK575" s="45"/>
      <c r="BL575" s="34"/>
      <c r="BM575" s="45"/>
      <c r="BN575" s="34"/>
      <c r="BO575" s="45"/>
      <c r="BP575" s="34"/>
      <c r="BQ575" s="45"/>
      <c r="BR575" s="46"/>
      <c r="BS575" s="46"/>
      <c r="BT575" s="34"/>
      <c r="BU575" s="45"/>
      <c r="BV575" s="47"/>
      <c r="BW575" s="36"/>
      <c r="BX575" s="2"/>
    </row>
    <row r="576" spans="1:76" x14ac:dyDescent="0.2">
      <c r="A576">
        <v>1</v>
      </c>
      <c r="B576">
        <v>2023</v>
      </c>
      <c r="C576">
        <v>7</v>
      </c>
      <c r="D576" s="1">
        <v>28</v>
      </c>
      <c r="E576" s="29"/>
      <c r="F576" s="51">
        <v>2</v>
      </c>
      <c r="G576" s="11">
        <v>4</v>
      </c>
      <c r="H576" s="11">
        <v>4</v>
      </c>
      <c r="I576" s="28" t="s">
        <v>60</v>
      </c>
      <c r="J576" s="11" t="s">
        <v>59</v>
      </c>
      <c r="K576" s="24">
        <v>21</v>
      </c>
      <c r="L576" s="24">
        <v>6</v>
      </c>
      <c r="M576" s="24">
        <f t="shared" si="8"/>
        <v>9</v>
      </c>
      <c r="N576" s="2" t="s">
        <v>53</v>
      </c>
      <c r="O576" s="11" t="s">
        <v>53</v>
      </c>
      <c r="P576" s="26">
        <v>0.55486111111111114</v>
      </c>
      <c r="Q576" s="11">
        <v>58</v>
      </c>
      <c r="S576" s="11" t="s">
        <v>53</v>
      </c>
      <c r="T576" s="11" t="s">
        <v>61</v>
      </c>
      <c r="U576" s="11">
        <f>3</f>
        <v>3</v>
      </c>
      <c r="V576" s="11">
        <v>1</v>
      </c>
      <c r="W576" s="11">
        <v>1</v>
      </c>
      <c r="X576" s="11">
        <v>1</v>
      </c>
      <c r="Y576" s="11"/>
      <c r="Z576" s="11">
        <v>1</v>
      </c>
      <c r="AA576" s="11"/>
      <c r="AB576" s="11"/>
      <c r="AC576" s="11">
        <v>1</v>
      </c>
      <c r="AD576" s="11">
        <v>1</v>
      </c>
      <c r="AE576" s="11"/>
      <c r="AG576" s="11">
        <v>1</v>
      </c>
      <c r="AH576" s="11"/>
      <c r="AI576" s="11"/>
      <c r="AJ576" s="11"/>
      <c r="AK576" s="11">
        <v>1</v>
      </c>
      <c r="AL576" s="11"/>
      <c r="AM576" s="11"/>
      <c r="AN576" s="11"/>
      <c r="AO576" s="11"/>
      <c r="AP576" s="11"/>
      <c r="AQ576" s="11"/>
      <c r="AR576" s="11">
        <v>1</v>
      </c>
      <c r="AS576" s="11"/>
      <c r="AT576" s="7"/>
      <c r="AU576" s="7"/>
      <c r="AV576" s="7"/>
      <c r="AW576" s="8"/>
      <c r="AX576" s="8"/>
      <c r="AY576" s="8"/>
      <c r="AZ576" s="8"/>
      <c r="BA576" s="8"/>
      <c r="BB576" s="8"/>
      <c r="BC576" s="8"/>
      <c r="BE576" s="45"/>
      <c r="BF576" s="34"/>
      <c r="BG576" s="45"/>
      <c r="BH576" s="34"/>
      <c r="BI576" s="45"/>
      <c r="BJ576" s="34"/>
      <c r="BK576" s="45"/>
      <c r="BL576" s="34"/>
      <c r="BM576" s="45"/>
      <c r="BN576" s="34"/>
      <c r="BO576" s="45"/>
      <c r="BP576" s="34"/>
      <c r="BQ576" s="45"/>
      <c r="BR576" s="46"/>
      <c r="BS576" s="46"/>
      <c r="BT576" s="34"/>
      <c r="BU576" s="45"/>
      <c r="BV576" s="47"/>
      <c r="BW576" s="36"/>
      <c r="BX576" s="2"/>
    </row>
    <row r="577" spans="1:76" x14ac:dyDescent="0.2">
      <c r="A577">
        <v>1</v>
      </c>
      <c r="B577">
        <v>2023</v>
      </c>
      <c r="C577">
        <v>7</v>
      </c>
      <c r="D577" s="1">
        <v>29</v>
      </c>
      <c r="E577" s="29" t="s">
        <v>82</v>
      </c>
      <c r="F577" s="51">
        <v>2</v>
      </c>
      <c r="G577" s="11">
        <v>5</v>
      </c>
      <c r="H577" s="11">
        <v>4</v>
      </c>
      <c r="I577" s="11" t="s">
        <v>59</v>
      </c>
      <c r="J577" s="11" t="s">
        <v>57</v>
      </c>
      <c r="K577" s="24">
        <v>23</v>
      </c>
      <c r="L577" s="24">
        <v>7</v>
      </c>
      <c r="M577" s="24">
        <f>IF(AND(K577&lt;24,K577&gt;18),24-K577+L577,L577-K577)</f>
        <v>8</v>
      </c>
      <c r="N577" s="2" t="s">
        <v>53</v>
      </c>
      <c r="O577" s="11" t="s">
        <v>53</v>
      </c>
      <c r="P577" s="26">
        <v>0.35416666666666669</v>
      </c>
      <c r="Q577" s="11">
        <v>57</v>
      </c>
      <c r="S577" s="11" t="s">
        <v>53</v>
      </c>
      <c r="T577" s="11" t="s">
        <v>88</v>
      </c>
      <c r="U577" s="11" t="s">
        <v>88</v>
      </c>
      <c r="V577" s="11">
        <v>1</v>
      </c>
      <c r="W577" s="11">
        <v>1</v>
      </c>
      <c r="X577" s="11">
        <v>1</v>
      </c>
      <c r="Y577" s="11"/>
      <c r="Z577" s="11">
        <v>1</v>
      </c>
      <c r="AA577" s="11"/>
      <c r="AB577" s="11"/>
      <c r="AC577" s="11">
        <v>1</v>
      </c>
      <c r="AD577" s="11">
        <v>1</v>
      </c>
      <c r="AE577" s="11">
        <v>1</v>
      </c>
      <c r="AF577" s="11"/>
      <c r="AG577" s="11">
        <v>1</v>
      </c>
      <c r="AH577" s="11"/>
      <c r="AI577" s="11"/>
      <c r="AJ577" s="11">
        <v>1</v>
      </c>
      <c r="AK577" s="11"/>
      <c r="AL577" s="11"/>
      <c r="AM577" s="11"/>
      <c r="AN577" s="11"/>
      <c r="AO577" s="11"/>
      <c r="AP577" s="11"/>
      <c r="AQ577" s="11"/>
      <c r="AR577" s="11">
        <v>1</v>
      </c>
      <c r="AS577" s="11">
        <v>1</v>
      </c>
      <c r="AT577" s="7"/>
      <c r="AU577" s="7"/>
      <c r="AV577" s="7"/>
      <c r="AW577" s="8"/>
      <c r="AX577" s="8"/>
      <c r="AY577" s="8"/>
      <c r="AZ577" s="8"/>
      <c r="BA577" s="8">
        <v>1</v>
      </c>
      <c r="BB577" s="8"/>
      <c r="BC577" s="8">
        <v>1</v>
      </c>
      <c r="BE577" s="45"/>
      <c r="BF577" s="34"/>
      <c r="BG577" s="45"/>
      <c r="BH577" s="34"/>
      <c r="BI577" s="45"/>
      <c r="BJ577" s="34"/>
      <c r="BK577" s="45"/>
      <c r="BL577" s="34">
        <v>201</v>
      </c>
      <c r="BM577" s="45"/>
      <c r="BN577" s="34"/>
      <c r="BO577" s="45"/>
      <c r="BP577" s="34"/>
      <c r="BQ577" s="45"/>
      <c r="BR577" s="46"/>
      <c r="BS577" s="46"/>
      <c r="BT577" s="34"/>
      <c r="BU577" s="45"/>
      <c r="BV577" s="47"/>
      <c r="BW577" s="36"/>
      <c r="BX577" s="2" t="s">
        <v>145</v>
      </c>
    </row>
    <row r="578" spans="1:76" x14ac:dyDescent="0.2">
      <c r="A578">
        <v>1</v>
      </c>
      <c r="B578">
        <v>2023</v>
      </c>
      <c r="C578">
        <v>7</v>
      </c>
      <c r="D578" s="1">
        <v>30</v>
      </c>
      <c r="E578" s="37" t="s">
        <v>80</v>
      </c>
      <c r="F578" s="51">
        <v>1</v>
      </c>
      <c r="G578" s="11">
        <v>3</v>
      </c>
      <c r="H578" s="11">
        <v>4</v>
      </c>
      <c r="I578" s="11" t="s">
        <v>61</v>
      </c>
      <c r="J578" s="11" t="s">
        <v>53</v>
      </c>
      <c r="K578" s="24">
        <v>1</v>
      </c>
      <c r="L578" s="24">
        <v>8</v>
      </c>
      <c r="M578" s="24">
        <f>IF(AND(K578&lt;24,K578&gt;18),24-K578+L578,L578-K578)</f>
        <v>7</v>
      </c>
      <c r="N578" s="2" t="s">
        <v>53</v>
      </c>
      <c r="O578" s="11" t="s">
        <v>53</v>
      </c>
      <c r="P578" s="26">
        <v>0.35347222222222219</v>
      </c>
      <c r="Q578" s="11">
        <v>57</v>
      </c>
      <c r="S578" s="11" t="s">
        <v>53</v>
      </c>
      <c r="T578" s="11" t="s">
        <v>88</v>
      </c>
      <c r="U578" s="11" t="s">
        <v>88</v>
      </c>
      <c r="V578" s="11">
        <v>1</v>
      </c>
      <c r="W578" s="11"/>
      <c r="X578" s="11">
        <v>1</v>
      </c>
      <c r="Y578" s="11"/>
      <c r="Z578" s="11"/>
      <c r="AA578" s="11">
        <v>1</v>
      </c>
      <c r="AB578" s="11"/>
      <c r="AC578" s="11">
        <v>1</v>
      </c>
      <c r="AD578" s="11">
        <v>1</v>
      </c>
      <c r="AE578" s="11"/>
      <c r="AF578" s="11"/>
      <c r="AG578" s="11">
        <v>1</v>
      </c>
      <c r="AH578" s="11"/>
      <c r="AI578" s="11"/>
      <c r="AJ578" s="11"/>
      <c r="AK578" s="11">
        <v>1</v>
      </c>
      <c r="AL578" s="11">
        <v>1</v>
      </c>
      <c r="AM578" s="11">
        <v>1</v>
      </c>
      <c r="AN578" s="11"/>
      <c r="AO578" s="11"/>
      <c r="AP578" s="11"/>
      <c r="AQ578" s="11"/>
      <c r="AR578" s="11">
        <v>1</v>
      </c>
      <c r="AS578" s="11"/>
      <c r="AT578" s="7"/>
      <c r="AU578" s="7"/>
      <c r="AV578" s="7"/>
      <c r="AW578" s="8"/>
      <c r="AX578" s="8"/>
      <c r="AY578" s="8"/>
      <c r="AZ578" s="8"/>
      <c r="BA578" s="8">
        <v>1</v>
      </c>
      <c r="BB578" s="8"/>
      <c r="BC578" s="8"/>
      <c r="BE578" s="45"/>
      <c r="BF578" s="34"/>
      <c r="BG578" s="45"/>
      <c r="BH578" s="34">
        <v>41200</v>
      </c>
      <c r="BI578" s="45"/>
      <c r="BJ578" s="34"/>
      <c r="BK578" s="45"/>
      <c r="BL578" s="34"/>
      <c r="BM578" s="45"/>
      <c r="BN578" s="34"/>
      <c r="BO578" s="45"/>
      <c r="BP578" s="34">
        <v>672</v>
      </c>
      <c r="BQ578" s="45"/>
      <c r="BR578" s="46"/>
      <c r="BS578" s="46"/>
      <c r="BT578" s="34"/>
      <c r="BU578" s="45"/>
      <c r="BV578" s="47"/>
      <c r="BW578" s="36"/>
      <c r="BX578" s="2" t="s">
        <v>146</v>
      </c>
    </row>
    <row r="579" spans="1:76" x14ac:dyDescent="0.2">
      <c r="A579">
        <v>1</v>
      </c>
      <c r="B579">
        <v>2023</v>
      </c>
      <c r="C579">
        <v>7</v>
      </c>
      <c r="D579" s="1">
        <v>31</v>
      </c>
      <c r="E579" s="29" t="s">
        <v>78</v>
      </c>
      <c r="F579" s="51">
        <v>2</v>
      </c>
      <c r="G579" s="11">
        <v>3</v>
      </c>
      <c r="H579" s="11">
        <v>4</v>
      </c>
      <c r="I579" s="11" t="s">
        <v>60</v>
      </c>
      <c r="J579" s="11" t="s">
        <v>53</v>
      </c>
      <c r="K579" s="24">
        <v>23</v>
      </c>
      <c r="L579" s="24">
        <v>6</v>
      </c>
      <c r="M579" s="24">
        <f t="shared" ref="M579" si="9">IF(AND(K579&lt;24,K579&gt;18),24-K579+L579,L579-K579)</f>
        <v>7</v>
      </c>
      <c r="N579" s="2" t="s">
        <v>53</v>
      </c>
      <c r="O579" s="11" t="s">
        <v>53</v>
      </c>
      <c r="P579" s="26">
        <v>0.63541666666666663</v>
      </c>
      <c r="Q579" s="11">
        <v>58</v>
      </c>
      <c r="S579" s="11" t="s">
        <v>53</v>
      </c>
      <c r="T579" s="11" t="s">
        <v>89</v>
      </c>
      <c r="U579" s="11">
        <f>16-7</f>
        <v>9</v>
      </c>
      <c r="V579" s="11">
        <v>1</v>
      </c>
      <c r="W579" s="11"/>
      <c r="X579" s="11"/>
      <c r="Y579" s="11"/>
      <c r="Z579" s="11"/>
      <c r="AA579" s="11">
        <v>1</v>
      </c>
      <c r="AB579" s="11"/>
      <c r="AC579" s="11">
        <v>1</v>
      </c>
      <c r="AD579" s="11">
        <v>1</v>
      </c>
      <c r="AE579" s="11"/>
      <c r="AF579" s="11">
        <v>1</v>
      </c>
      <c r="AG579" s="11">
        <v>1</v>
      </c>
      <c r="AH579" s="11"/>
      <c r="AI579" s="11"/>
      <c r="AJ579" s="11"/>
      <c r="AK579" s="11"/>
      <c r="AL579" s="11"/>
      <c r="AM579" s="11"/>
      <c r="AN579" s="11"/>
      <c r="AO579" s="11">
        <v>1</v>
      </c>
      <c r="AP579" s="11"/>
      <c r="AQ579" s="11"/>
      <c r="AR579" s="11">
        <v>1</v>
      </c>
      <c r="AS579" s="11"/>
      <c r="AT579" s="7"/>
      <c r="AU579" s="7"/>
      <c r="AV579" s="7"/>
      <c r="AW579" s="8"/>
      <c r="AX579" s="8"/>
      <c r="AY579" s="8"/>
      <c r="AZ579" s="8"/>
      <c r="BA579" s="8"/>
      <c r="BB579" s="8"/>
      <c r="BC579" s="8">
        <v>1</v>
      </c>
      <c r="BE579" s="45"/>
      <c r="BF579" s="34"/>
      <c r="BG579" s="45"/>
      <c r="BH579" s="34">
        <v>41920</v>
      </c>
      <c r="BI579" s="45"/>
      <c r="BJ579" s="34"/>
      <c r="BK579" s="45"/>
      <c r="BL579" s="34">
        <v>202</v>
      </c>
      <c r="BM579" s="45"/>
      <c r="BN579" s="34">
        <v>11</v>
      </c>
      <c r="BO579" s="45"/>
      <c r="BP579" s="34">
        <v>682</v>
      </c>
      <c r="BQ579" s="45"/>
      <c r="BR579" s="46"/>
      <c r="BS579" s="46"/>
      <c r="BT579" s="34">
        <v>35</v>
      </c>
      <c r="BU579" s="45"/>
      <c r="BV579" s="47"/>
      <c r="BW579" s="36">
        <v>2227</v>
      </c>
      <c r="BX579" s="2"/>
    </row>
    <row r="580" spans="1:76" x14ac:dyDescent="0.2">
      <c r="A580">
        <v>1</v>
      </c>
      <c r="B580">
        <v>2023</v>
      </c>
      <c r="C580">
        <v>8</v>
      </c>
      <c r="D580" s="1">
        <v>1</v>
      </c>
      <c r="E580" s="29" t="s">
        <v>78</v>
      </c>
      <c r="F580" s="51">
        <v>2</v>
      </c>
      <c r="G580" s="11">
        <v>5</v>
      </c>
      <c r="H580" s="11">
        <v>5</v>
      </c>
      <c r="I580" s="11" t="s">
        <v>60</v>
      </c>
      <c r="J580" s="11" t="s">
        <v>53</v>
      </c>
      <c r="K580" s="24">
        <v>23</v>
      </c>
      <c r="L580" s="24">
        <v>6</v>
      </c>
      <c r="M580" s="24">
        <f>IF(AND(K580&lt;24,K580&gt;18),24-K580+L580,L580-K580)</f>
        <v>7</v>
      </c>
      <c r="N580" s="2" t="s">
        <v>53</v>
      </c>
      <c r="O580" s="11" t="s">
        <v>53</v>
      </c>
      <c r="P580" s="26">
        <v>0.5756944444444444</v>
      </c>
      <c r="Q580" s="11">
        <v>58</v>
      </c>
      <c r="R580" s="11"/>
      <c r="S580" s="11" t="s">
        <v>53</v>
      </c>
      <c r="T580" s="11" t="s">
        <v>89</v>
      </c>
      <c r="U580" s="11">
        <f>14-8+2</f>
        <v>8</v>
      </c>
      <c r="V580" s="11">
        <v>1</v>
      </c>
      <c r="W580" s="11"/>
      <c r="X580" s="11">
        <v>1</v>
      </c>
      <c r="Y580" s="11"/>
      <c r="Z580" s="11"/>
      <c r="AA580" s="11"/>
      <c r="AB580" s="11"/>
      <c r="AC580" s="11">
        <v>1</v>
      </c>
      <c r="AD580" s="11">
        <v>1</v>
      </c>
      <c r="AE580" s="11"/>
      <c r="AF580" s="11"/>
      <c r="AG580" s="11">
        <v>1</v>
      </c>
      <c r="AH580" s="11"/>
      <c r="AI580" s="11"/>
      <c r="AJ580" s="11"/>
      <c r="AK580" s="11"/>
      <c r="AL580" s="11"/>
      <c r="AM580" s="11"/>
      <c r="AN580" s="11"/>
      <c r="AO580" s="11">
        <v>1</v>
      </c>
      <c r="AP580" s="11"/>
      <c r="AQ580" s="11"/>
      <c r="AR580" s="11">
        <v>1</v>
      </c>
      <c r="AS580" s="11"/>
      <c r="AT580" s="7"/>
      <c r="AU580" s="7"/>
      <c r="AV580" s="7"/>
      <c r="AW580" s="8"/>
      <c r="AX580" s="8"/>
      <c r="AY580" s="8">
        <v>1</v>
      </c>
      <c r="AZ580" s="8">
        <v>1</v>
      </c>
      <c r="BA580" s="8"/>
      <c r="BB580" s="8"/>
      <c r="BC580" s="8">
        <v>1</v>
      </c>
      <c r="BE580" s="38"/>
      <c r="BF580" s="33"/>
      <c r="BG580" s="38"/>
      <c r="BH580" s="33"/>
      <c r="BI580" s="38"/>
      <c r="BJ580" s="34"/>
      <c r="BK580" s="38"/>
      <c r="BL580" s="34"/>
      <c r="BM580" s="38"/>
      <c r="BN580" s="34"/>
      <c r="BO580" s="39"/>
      <c r="BP580" s="33"/>
      <c r="BQ580" s="40"/>
      <c r="BR580" s="41"/>
      <c r="BS580" s="41"/>
      <c r="BT580" s="42"/>
      <c r="BU580" s="43"/>
      <c r="BV580" s="44"/>
      <c r="BW580" s="35"/>
      <c r="BX580" s="11"/>
    </row>
    <row r="581" spans="1:76" ht="18" x14ac:dyDescent="0.2">
      <c r="A581">
        <v>1</v>
      </c>
      <c r="B581">
        <v>2023</v>
      </c>
      <c r="C581">
        <v>8</v>
      </c>
      <c r="D581" s="1">
        <v>2</v>
      </c>
      <c r="E581" s="30" t="s">
        <v>79</v>
      </c>
      <c r="F581" s="51">
        <v>5</v>
      </c>
      <c r="G581" s="11">
        <v>5</v>
      </c>
      <c r="H581" s="11">
        <v>5</v>
      </c>
      <c r="I581" s="11" t="s">
        <v>57</v>
      </c>
      <c r="J581" s="11" t="s">
        <v>53</v>
      </c>
      <c r="K581" s="24">
        <v>23</v>
      </c>
      <c r="L581" s="24">
        <v>6</v>
      </c>
      <c r="M581" s="24">
        <f t="shared" ref="M581:M601" si="10">IF(AND(K581&lt;24,K581&gt;18),24-K581+L581,L581-K581)</f>
        <v>7</v>
      </c>
      <c r="N581" s="2" t="s">
        <v>53</v>
      </c>
      <c r="O581" s="11" t="s">
        <v>53</v>
      </c>
      <c r="P581" s="26">
        <v>0.61458333333333337</v>
      </c>
      <c r="Q581" s="11">
        <v>58</v>
      </c>
      <c r="R581" s="11"/>
      <c r="S581" s="11" t="s">
        <v>53</v>
      </c>
      <c r="T581" s="11" t="s">
        <v>89</v>
      </c>
      <c r="U581" s="11">
        <f>16-7</f>
        <v>9</v>
      </c>
      <c r="V581" s="11">
        <v>1</v>
      </c>
      <c r="W581" s="11"/>
      <c r="X581" s="11">
        <v>1</v>
      </c>
      <c r="Y581" s="11"/>
      <c r="AA581" s="11"/>
      <c r="AB581" s="11"/>
      <c r="AC581" s="11">
        <v>1</v>
      </c>
      <c r="AD581" s="11">
        <v>1</v>
      </c>
      <c r="AE581" s="11"/>
      <c r="AF581" s="11"/>
      <c r="AG581" s="11">
        <v>1</v>
      </c>
      <c r="AH581" s="11"/>
      <c r="AI581" s="11"/>
      <c r="AJ581" s="11"/>
      <c r="AK581" s="11"/>
      <c r="AL581" s="11"/>
      <c r="AM581" s="11"/>
      <c r="AN581" s="11"/>
      <c r="AO581" s="11">
        <v>1</v>
      </c>
      <c r="AP581" s="11"/>
      <c r="AQ581" s="11"/>
      <c r="AR581" s="28">
        <v>1</v>
      </c>
      <c r="AS581" s="11"/>
      <c r="AT581" s="7"/>
      <c r="AU581" s="7"/>
      <c r="AV581" s="7"/>
      <c r="AW581" s="8"/>
      <c r="AX581" s="8"/>
      <c r="AY581" s="8">
        <v>1</v>
      </c>
      <c r="AZ581" s="8">
        <v>1</v>
      </c>
      <c r="BA581" s="8">
        <v>1</v>
      </c>
      <c r="BB581" s="8">
        <v>1</v>
      </c>
      <c r="BC581" s="8">
        <v>1</v>
      </c>
      <c r="BE581" s="45"/>
      <c r="BF581" s="34"/>
      <c r="BG581" s="45"/>
      <c r="BH581" s="34"/>
      <c r="BI581" s="45"/>
      <c r="BJ581" s="34"/>
      <c r="BK581" s="45"/>
      <c r="BL581" s="34"/>
      <c r="BM581" s="45"/>
      <c r="BN581" s="34"/>
      <c r="BO581" s="45"/>
      <c r="BP581" s="34"/>
      <c r="BQ581" s="45"/>
      <c r="BR581" s="46"/>
      <c r="BS581" s="46"/>
      <c r="BT581" s="34"/>
      <c r="BU581" s="45"/>
      <c r="BV581" s="47"/>
      <c r="BW581" s="36"/>
      <c r="BX581" s="11"/>
    </row>
    <row r="582" spans="1:76" ht="18" x14ac:dyDescent="0.2">
      <c r="A582">
        <v>1</v>
      </c>
      <c r="B582">
        <v>2023</v>
      </c>
      <c r="C582">
        <v>8</v>
      </c>
      <c r="D582" s="1">
        <v>3</v>
      </c>
      <c r="E582" s="30" t="s">
        <v>79</v>
      </c>
      <c r="F582" s="51">
        <v>2</v>
      </c>
      <c r="G582" s="11">
        <v>5</v>
      </c>
      <c r="H582" s="11">
        <v>4</v>
      </c>
      <c r="I582" s="11" t="s">
        <v>87</v>
      </c>
      <c r="J582" s="11" t="s">
        <v>53</v>
      </c>
      <c r="K582" s="24">
        <v>23</v>
      </c>
      <c r="L582" s="24">
        <v>6</v>
      </c>
      <c r="M582" s="24">
        <f t="shared" si="10"/>
        <v>7</v>
      </c>
      <c r="N582" s="2" t="s">
        <v>53</v>
      </c>
      <c r="O582" s="11" t="s">
        <v>53</v>
      </c>
      <c r="P582" s="26">
        <v>0.57152777777777775</v>
      </c>
      <c r="Q582" s="11">
        <v>58</v>
      </c>
      <c r="R582" s="11"/>
      <c r="S582" s="11" t="s">
        <v>53</v>
      </c>
      <c r="T582" s="11" t="s">
        <v>89</v>
      </c>
      <c r="U582" s="11">
        <f>13-7+1</f>
        <v>7</v>
      </c>
      <c r="V582" s="11">
        <v>1</v>
      </c>
      <c r="W582" s="11"/>
      <c r="X582" s="11"/>
      <c r="Y582" s="11"/>
      <c r="Z582" s="11">
        <v>1</v>
      </c>
      <c r="AA582" s="11">
        <v>1</v>
      </c>
      <c r="AB582" s="11"/>
      <c r="AC582" s="11">
        <v>1</v>
      </c>
      <c r="AD582" s="11">
        <v>1</v>
      </c>
      <c r="AE582" s="11"/>
      <c r="AF582" s="11">
        <v>1</v>
      </c>
      <c r="AG582" s="11">
        <v>1</v>
      </c>
      <c r="AH582" s="11"/>
      <c r="AI582" s="11"/>
      <c r="AJ582" s="11">
        <v>1</v>
      </c>
      <c r="AK582" s="11"/>
      <c r="AL582" s="11"/>
      <c r="AM582" s="11">
        <v>1</v>
      </c>
      <c r="AN582" s="11"/>
      <c r="AO582" s="11">
        <v>1</v>
      </c>
      <c r="AP582" s="11">
        <v>1</v>
      </c>
      <c r="AQ582" s="11"/>
      <c r="AR582" s="11">
        <v>1</v>
      </c>
      <c r="AS582" s="11"/>
      <c r="AT582" s="7"/>
      <c r="AU582" s="7"/>
      <c r="AV582" s="7"/>
      <c r="AW582" s="8"/>
      <c r="AX582" s="8"/>
      <c r="AY582" s="8"/>
      <c r="AZ582" s="8"/>
      <c r="BA582" s="8"/>
      <c r="BB582" s="8"/>
      <c r="BC582" s="8">
        <v>1</v>
      </c>
      <c r="BE582" s="45"/>
      <c r="BF582" s="34"/>
      <c r="BG582" s="45"/>
      <c r="BH582" s="34">
        <v>44903</v>
      </c>
      <c r="BI582" s="45"/>
      <c r="BJ582" s="34"/>
      <c r="BK582" s="45"/>
      <c r="BL582" s="34">
        <v>201</v>
      </c>
      <c r="BM582" s="45"/>
      <c r="BN582" s="34"/>
      <c r="BO582" s="45"/>
      <c r="BP582" s="34"/>
      <c r="BQ582" s="45"/>
      <c r="BR582" s="46"/>
      <c r="BS582" s="46"/>
      <c r="BT582" s="34"/>
      <c r="BU582" s="45"/>
      <c r="BV582" s="47"/>
      <c r="BW582" s="36"/>
      <c r="BX582" s="11"/>
    </row>
    <row r="583" spans="1:76" ht="18" x14ac:dyDescent="0.2">
      <c r="A583">
        <v>1</v>
      </c>
      <c r="B583">
        <v>2023</v>
      </c>
      <c r="C583">
        <v>8</v>
      </c>
      <c r="D583" s="1">
        <v>4</v>
      </c>
      <c r="E583" s="30" t="s">
        <v>79</v>
      </c>
      <c r="F583" s="51">
        <v>2</v>
      </c>
      <c r="G583" s="11">
        <v>3</v>
      </c>
      <c r="H583" s="11">
        <v>5</v>
      </c>
      <c r="I583" s="11" t="s">
        <v>57</v>
      </c>
      <c r="J583" s="11" t="s">
        <v>53</v>
      </c>
      <c r="K583" s="24">
        <v>23</v>
      </c>
      <c r="L583" s="24">
        <v>7</v>
      </c>
      <c r="M583" s="24">
        <f t="shared" si="10"/>
        <v>8</v>
      </c>
      <c r="N583" s="2" t="s">
        <v>53</v>
      </c>
      <c r="O583" s="11" t="s">
        <v>53</v>
      </c>
      <c r="P583" s="26">
        <v>0.4458333333333333</v>
      </c>
      <c r="Q583" s="11">
        <v>58</v>
      </c>
      <c r="R583" s="11"/>
      <c r="S583" s="11" t="s">
        <v>53</v>
      </c>
      <c r="T583" s="11" t="s">
        <v>89</v>
      </c>
      <c r="U583" s="11">
        <f>5</f>
        <v>5</v>
      </c>
      <c r="V583" s="11">
        <v>1</v>
      </c>
      <c r="W583" s="11"/>
      <c r="X583" s="11"/>
      <c r="Y583" s="11"/>
      <c r="Z583" s="11"/>
      <c r="AA583" s="11"/>
      <c r="AB583" s="11"/>
      <c r="AC583" s="11">
        <v>1</v>
      </c>
      <c r="AD583" s="11">
        <v>1</v>
      </c>
      <c r="AE583" s="11"/>
      <c r="AF583" s="11"/>
      <c r="AG583" s="11">
        <v>1</v>
      </c>
      <c r="AH583" s="11"/>
      <c r="AI583" s="11"/>
      <c r="AJ583" s="11"/>
      <c r="AK583" s="11"/>
      <c r="AL583" s="11"/>
      <c r="AM583" s="11"/>
      <c r="AN583" s="11"/>
      <c r="AO583" s="11"/>
      <c r="AP583" s="11">
        <v>1</v>
      </c>
      <c r="AQ583" s="11"/>
      <c r="AR583" s="11">
        <v>1</v>
      </c>
      <c r="AS583" s="11"/>
      <c r="AT583" s="7"/>
      <c r="AU583" s="7"/>
      <c r="AV583" s="7"/>
      <c r="AW583" s="8">
        <v>1</v>
      </c>
      <c r="AX583" s="8"/>
      <c r="AY583" s="8"/>
      <c r="AZ583" s="8"/>
      <c r="BA583" s="8">
        <v>1</v>
      </c>
      <c r="BB583" s="8"/>
      <c r="BC583" s="8"/>
      <c r="BE583" s="45"/>
      <c r="BF583" s="34"/>
      <c r="BG583" s="45"/>
      <c r="BH583" s="34"/>
      <c r="BI583" s="45"/>
      <c r="BJ583" s="34"/>
      <c r="BK583" s="45"/>
      <c r="BL583" s="34"/>
      <c r="BM583" s="45"/>
      <c r="BN583" s="34"/>
      <c r="BO583" s="45"/>
      <c r="BP583" s="34"/>
      <c r="BQ583" s="45"/>
      <c r="BR583" s="46"/>
      <c r="BS583" s="46"/>
      <c r="BT583" s="34"/>
      <c r="BU583" s="45"/>
      <c r="BV583" s="47"/>
      <c r="BW583" s="36"/>
      <c r="BX583" s="11" t="s">
        <v>147</v>
      </c>
    </row>
    <row r="584" spans="1:76" ht="18" x14ac:dyDescent="0.2">
      <c r="A584">
        <v>1</v>
      </c>
      <c r="B584">
        <v>2023</v>
      </c>
      <c r="C584">
        <v>8</v>
      </c>
      <c r="D584" s="1">
        <v>5</v>
      </c>
      <c r="E584" s="30" t="s">
        <v>79</v>
      </c>
      <c r="F584" s="51">
        <v>3</v>
      </c>
      <c r="G584" s="11">
        <v>3</v>
      </c>
      <c r="H584" s="11">
        <v>5</v>
      </c>
      <c r="I584" s="11" t="s">
        <v>87</v>
      </c>
      <c r="J584" s="11" t="s">
        <v>53</v>
      </c>
      <c r="K584" s="24">
        <v>0</v>
      </c>
      <c r="L584" s="24">
        <v>7</v>
      </c>
      <c r="M584" s="24">
        <f t="shared" si="10"/>
        <v>7</v>
      </c>
      <c r="N584" s="2" t="s">
        <v>53</v>
      </c>
      <c r="O584" s="11" t="s">
        <v>53</v>
      </c>
      <c r="P584" s="26">
        <v>0.2902777777777778</v>
      </c>
      <c r="Q584" s="11">
        <v>58</v>
      </c>
      <c r="R584" s="11"/>
      <c r="S584" s="11" t="s">
        <v>53</v>
      </c>
      <c r="T584" s="11" t="s">
        <v>88</v>
      </c>
      <c r="U584" s="11" t="s">
        <v>88</v>
      </c>
      <c r="V584" s="11">
        <v>1</v>
      </c>
      <c r="W584" s="11"/>
      <c r="X584" s="11">
        <v>1</v>
      </c>
      <c r="Y584" s="11"/>
      <c r="Z584" s="11"/>
      <c r="AA584" s="11"/>
      <c r="AB584" s="11"/>
      <c r="AC584" s="11">
        <v>1</v>
      </c>
      <c r="AD584" s="11">
        <v>1</v>
      </c>
      <c r="AE584" s="11"/>
      <c r="AF584" s="11"/>
      <c r="AG584" s="11">
        <v>1</v>
      </c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>
        <v>1</v>
      </c>
      <c r="AS584" s="11"/>
      <c r="AT584" s="7"/>
      <c r="AU584" s="7"/>
      <c r="AV584" s="7"/>
      <c r="AW584" s="8"/>
      <c r="AX584" s="8"/>
      <c r="AY584" s="8"/>
      <c r="AZ584" s="8"/>
      <c r="BA584" s="8">
        <v>1</v>
      </c>
      <c r="BB584" s="8"/>
      <c r="BC584" s="8">
        <v>1</v>
      </c>
      <c r="BE584" s="45"/>
      <c r="BF584" s="34"/>
      <c r="BG584" s="45"/>
      <c r="BH584" s="34"/>
      <c r="BI584" s="45"/>
      <c r="BJ584" s="34"/>
      <c r="BK584" s="45"/>
      <c r="BL584" s="34"/>
      <c r="BM584" s="45"/>
      <c r="BN584" s="34"/>
      <c r="BO584" s="45"/>
      <c r="BP584" s="34"/>
      <c r="BQ584" s="45"/>
      <c r="BR584" s="46"/>
      <c r="BS584" s="46"/>
      <c r="BT584" s="34"/>
      <c r="BU584" s="45"/>
      <c r="BV584" s="47"/>
      <c r="BW584" s="36"/>
      <c r="BX584" s="11" t="s">
        <v>148</v>
      </c>
    </row>
    <row r="585" spans="1:76" ht="18" x14ac:dyDescent="0.2">
      <c r="A585">
        <v>1</v>
      </c>
      <c r="B585">
        <v>2023</v>
      </c>
      <c r="C585">
        <v>8</v>
      </c>
      <c r="D585" s="1">
        <v>6</v>
      </c>
      <c r="E585" s="30" t="s">
        <v>79</v>
      </c>
      <c r="F585" s="51">
        <v>2</v>
      </c>
      <c r="G585" s="11">
        <v>3</v>
      </c>
      <c r="H585" s="11">
        <v>5</v>
      </c>
      <c r="I585" s="11" t="s">
        <v>60</v>
      </c>
      <c r="J585" s="11" t="s">
        <v>53</v>
      </c>
      <c r="K585" s="24">
        <v>0</v>
      </c>
      <c r="L585" s="24">
        <v>7</v>
      </c>
      <c r="M585" s="24">
        <f t="shared" si="10"/>
        <v>7</v>
      </c>
      <c r="N585" s="2" t="s">
        <v>53</v>
      </c>
      <c r="O585" s="11" t="s">
        <v>53</v>
      </c>
      <c r="P585" s="26">
        <v>0.39097222222222222</v>
      </c>
      <c r="Q585" s="11">
        <v>58</v>
      </c>
      <c r="R585" s="11"/>
      <c r="S585" s="11" t="s">
        <v>53</v>
      </c>
      <c r="T585" s="11" t="s">
        <v>88</v>
      </c>
      <c r="U585" s="11" t="s">
        <v>88</v>
      </c>
      <c r="V585" s="11"/>
      <c r="W585" s="11"/>
      <c r="X585" s="11"/>
      <c r="Y585" s="11"/>
      <c r="Z585" s="11"/>
      <c r="AA585" s="11"/>
      <c r="AB585" s="11"/>
      <c r="AC585" s="11">
        <v>1</v>
      </c>
      <c r="AD585" s="11">
        <v>1</v>
      </c>
      <c r="AE585" s="11"/>
      <c r="AF585" s="11"/>
      <c r="AG585" s="11">
        <v>1</v>
      </c>
      <c r="AH585" s="11"/>
      <c r="AI585" s="11"/>
      <c r="AJ585" s="11"/>
      <c r="AK585" s="11"/>
      <c r="AL585" s="11"/>
      <c r="AM585" s="11"/>
      <c r="AN585" s="11"/>
      <c r="AO585" s="11">
        <v>1</v>
      </c>
      <c r="AP585" s="11"/>
      <c r="AQ585" s="11"/>
      <c r="AR585" s="11">
        <v>1</v>
      </c>
      <c r="AS585" s="11"/>
      <c r="AT585" s="7"/>
      <c r="AU585" s="7"/>
      <c r="AV585" s="7"/>
      <c r="AW585" s="8"/>
      <c r="AX585" s="8"/>
      <c r="AY585" s="8"/>
      <c r="AZ585" s="8">
        <v>1</v>
      </c>
      <c r="BA585" s="8">
        <v>1</v>
      </c>
      <c r="BB585" s="8">
        <v>1</v>
      </c>
      <c r="BC585" s="8"/>
      <c r="BE585" s="45"/>
      <c r="BF585" s="34"/>
      <c r="BG585" s="45"/>
      <c r="BH585" s="34">
        <v>46476</v>
      </c>
      <c r="BI585" s="45"/>
      <c r="BJ585" s="34"/>
      <c r="BK585" s="45"/>
      <c r="BL585" s="34">
        <v>203</v>
      </c>
      <c r="BM585" s="45"/>
      <c r="BN585" s="34"/>
      <c r="BO585" s="45"/>
      <c r="BP585" s="34"/>
      <c r="BQ585" s="45"/>
      <c r="BR585" s="46"/>
      <c r="BS585" s="46"/>
      <c r="BT585" s="34"/>
      <c r="BU585" s="45"/>
      <c r="BV585" s="47"/>
      <c r="BW585" s="36"/>
      <c r="BX585" s="11" t="s">
        <v>149</v>
      </c>
    </row>
    <row r="586" spans="1:76" x14ac:dyDescent="0.2">
      <c r="A586">
        <v>1</v>
      </c>
      <c r="B586">
        <v>2023</v>
      </c>
      <c r="C586">
        <v>8</v>
      </c>
      <c r="D586" s="1">
        <v>7</v>
      </c>
      <c r="E586" s="29" t="s">
        <v>78</v>
      </c>
      <c r="F586" s="51">
        <v>1</v>
      </c>
      <c r="G586" s="11">
        <v>4</v>
      </c>
      <c r="H586" s="11">
        <v>5</v>
      </c>
      <c r="I586" s="11" t="s">
        <v>60</v>
      </c>
      <c r="J586" s="11" t="s">
        <v>87</v>
      </c>
      <c r="K586" s="24">
        <v>23</v>
      </c>
      <c r="L586" s="24">
        <v>6</v>
      </c>
      <c r="M586" s="24">
        <f t="shared" si="10"/>
        <v>7</v>
      </c>
      <c r="N586" s="2" t="s">
        <v>53</v>
      </c>
      <c r="O586" s="11" t="s">
        <v>53</v>
      </c>
      <c r="P586" s="26">
        <v>0.5625</v>
      </c>
      <c r="Q586" s="11">
        <v>58</v>
      </c>
      <c r="R586" s="11"/>
      <c r="S586" s="11" t="s">
        <v>53</v>
      </c>
      <c r="T586" s="11" t="s">
        <v>89</v>
      </c>
      <c r="U586" s="11">
        <f>16-7</f>
        <v>9</v>
      </c>
      <c r="V586" s="11">
        <v>1</v>
      </c>
      <c r="W586" s="11"/>
      <c r="X586" s="11">
        <v>1</v>
      </c>
      <c r="Y586" s="11"/>
      <c r="Z586" s="11"/>
      <c r="AA586" s="11"/>
      <c r="AB586" s="11"/>
      <c r="AC586" s="11">
        <v>1</v>
      </c>
      <c r="AD586" s="11">
        <v>1</v>
      </c>
      <c r="AE586" s="11"/>
      <c r="AF586" s="11"/>
      <c r="AG586" s="11">
        <v>1</v>
      </c>
      <c r="AH586" s="11"/>
      <c r="AI586" s="11"/>
      <c r="AJ586" s="11">
        <v>1</v>
      </c>
      <c r="AK586" s="11"/>
      <c r="AL586" s="11"/>
      <c r="AM586" s="11">
        <v>1</v>
      </c>
      <c r="AN586" s="11"/>
      <c r="AO586" s="11"/>
      <c r="AP586" s="11"/>
      <c r="AQ586" s="11"/>
      <c r="AR586" s="11">
        <v>1</v>
      </c>
      <c r="AS586" s="11"/>
      <c r="AT586" s="7"/>
      <c r="AU586" s="7"/>
      <c r="AV586" s="7"/>
      <c r="AW586" s="8"/>
      <c r="AX586" s="8"/>
      <c r="AY586" s="8">
        <v>1</v>
      </c>
      <c r="AZ586" s="8"/>
      <c r="BA586" s="8">
        <v>1</v>
      </c>
      <c r="BB586" s="8"/>
      <c r="BC586" s="8">
        <v>1</v>
      </c>
      <c r="BE586" s="45"/>
      <c r="BF586" s="34"/>
      <c r="BG586" s="45"/>
      <c r="BH586" s="34"/>
      <c r="BI586" s="45"/>
      <c r="BJ586" s="34"/>
      <c r="BK586" s="45"/>
      <c r="BL586" s="34"/>
      <c r="BM586" s="45"/>
      <c r="BN586" s="34">
        <v>12</v>
      </c>
      <c r="BO586" s="45"/>
      <c r="BP586" s="34">
        <v>715</v>
      </c>
      <c r="BQ586" s="45"/>
      <c r="BR586" s="46"/>
      <c r="BS586" s="46"/>
      <c r="BT586" s="34"/>
      <c r="BU586" s="45"/>
      <c r="BV586" s="47"/>
      <c r="BW586" s="36"/>
      <c r="BX586" s="11"/>
    </row>
    <row r="587" spans="1:76" ht="18" x14ac:dyDescent="0.2">
      <c r="A587">
        <v>1</v>
      </c>
      <c r="B587">
        <v>2023</v>
      </c>
      <c r="C587">
        <v>8</v>
      </c>
      <c r="D587" s="1">
        <v>8</v>
      </c>
      <c r="E587" s="30" t="s">
        <v>79</v>
      </c>
      <c r="F587" s="51">
        <v>1</v>
      </c>
      <c r="G587" s="11">
        <v>3</v>
      </c>
      <c r="H587" s="11">
        <v>4</v>
      </c>
      <c r="I587" s="11" t="s">
        <v>61</v>
      </c>
      <c r="J587" s="11" t="s">
        <v>53</v>
      </c>
      <c r="K587" s="24">
        <v>23</v>
      </c>
      <c r="L587" s="24">
        <v>6</v>
      </c>
      <c r="M587" s="24">
        <f t="shared" si="10"/>
        <v>7</v>
      </c>
      <c r="N587" s="2" t="s">
        <v>53</v>
      </c>
      <c r="O587" s="11" t="s">
        <v>53</v>
      </c>
      <c r="P587" s="26">
        <v>0.59930555555555554</v>
      </c>
      <c r="Q587" s="11">
        <v>58</v>
      </c>
      <c r="R587" s="11"/>
      <c r="S587" s="11" t="s">
        <v>53</v>
      </c>
      <c r="T587" s="11" t="s">
        <v>89</v>
      </c>
      <c r="U587" s="11">
        <f>16-7</f>
        <v>9</v>
      </c>
      <c r="V587" s="11">
        <v>1</v>
      </c>
      <c r="W587" s="11"/>
      <c r="X587" s="11"/>
      <c r="Y587" s="11">
        <v>1</v>
      </c>
      <c r="Z587" s="11">
        <v>1</v>
      </c>
      <c r="AA587" s="11"/>
      <c r="AB587" s="11"/>
      <c r="AC587" s="11">
        <v>1</v>
      </c>
      <c r="AD587" s="11">
        <v>1</v>
      </c>
      <c r="AE587" s="11"/>
      <c r="AF587" s="11"/>
      <c r="AG587" s="11">
        <v>1</v>
      </c>
      <c r="AH587" s="11"/>
      <c r="AI587" s="11"/>
      <c r="AJ587" s="11"/>
      <c r="AK587" s="11"/>
      <c r="AL587" s="11"/>
      <c r="AM587" s="11"/>
      <c r="AN587" s="11"/>
      <c r="AO587" s="11">
        <v>1</v>
      </c>
      <c r="AP587" s="11"/>
      <c r="AQ587" s="11"/>
      <c r="AR587" s="11">
        <v>1</v>
      </c>
      <c r="AS587" s="11"/>
      <c r="AT587" s="7"/>
      <c r="AU587" s="7"/>
      <c r="AV587" s="7"/>
      <c r="AW587" s="8"/>
      <c r="AX587" s="8"/>
      <c r="AY587" s="8"/>
      <c r="AZ587" s="8"/>
      <c r="BA587" s="8"/>
      <c r="BB587" s="8"/>
      <c r="BC587" s="8">
        <v>1</v>
      </c>
      <c r="BE587" s="45"/>
      <c r="BF587" s="34">
        <v>1056</v>
      </c>
      <c r="BG587" s="45"/>
      <c r="BH587" s="34">
        <v>46629</v>
      </c>
      <c r="BI587" s="45"/>
      <c r="BJ587" s="34"/>
      <c r="BK587" s="45"/>
      <c r="BL587" s="34">
        <v>204</v>
      </c>
      <c r="BM587" s="45"/>
      <c r="BN587" s="34">
        <v>12</v>
      </c>
      <c r="BO587" s="45"/>
      <c r="BP587" s="34">
        <v>714</v>
      </c>
      <c r="BQ587" s="45"/>
      <c r="BR587" s="46"/>
      <c r="BS587" s="46"/>
      <c r="BT587" s="34"/>
      <c r="BU587" s="45"/>
      <c r="BV587" s="47"/>
      <c r="BW587" s="36">
        <v>2234</v>
      </c>
      <c r="BX587" s="11" t="s">
        <v>150</v>
      </c>
    </row>
    <row r="588" spans="1:76" x14ac:dyDescent="0.2">
      <c r="A588">
        <v>1</v>
      </c>
      <c r="B588">
        <v>2023</v>
      </c>
      <c r="C588">
        <v>8</v>
      </c>
      <c r="D588" s="1">
        <v>9</v>
      </c>
      <c r="E588" s="29" t="s">
        <v>82</v>
      </c>
      <c r="F588" s="51">
        <v>1</v>
      </c>
      <c r="G588" s="11">
        <v>3</v>
      </c>
      <c r="H588" s="11">
        <v>4</v>
      </c>
      <c r="I588" s="11" t="s">
        <v>61</v>
      </c>
      <c r="J588" s="11" t="s">
        <v>53</v>
      </c>
      <c r="K588" s="24">
        <v>0</v>
      </c>
      <c r="L588" s="24">
        <v>6</v>
      </c>
      <c r="M588" s="24">
        <f t="shared" si="10"/>
        <v>6</v>
      </c>
      <c r="N588" s="2" t="s">
        <v>53</v>
      </c>
      <c r="O588" s="11" t="s">
        <v>53</v>
      </c>
      <c r="P588" s="26">
        <v>0.59166666666666667</v>
      </c>
      <c r="Q588" s="11">
        <v>58</v>
      </c>
      <c r="R588" s="11"/>
      <c r="S588" s="11" t="s">
        <v>53</v>
      </c>
      <c r="T588" s="11" t="s">
        <v>89</v>
      </c>
      <c r="U588" s="11">
        <f>12-7+2</f>
        <v>7</v>
      </c>
      <c r="V588" s="11">
        <v>1</v>
      </c>
      <c r="W588" s="11"/>
      <c r="X588" s="11"/>
      <c r="Y588" s="11"/>
      <c r="Z588" s="11">
        <v>1</v>
      </c>
      <c r="AA588" s="11"/>
      <c r="AB588" s="11"/>
      <c r="AC588" s="11">
        <v>1</v>
      </c>
      <c r="AD588" s="11"/>
      <c r="AE588" s="11"/>
      <c r="AF588" s="11"/>
      <c r="AG588" s="11">
        <v>1</v>
      </c>
      <c r="AH588" s="11"/>
      <c r="AI588" s="11"/>
      <c r="AJ588" s="11"/>
      <c r="AK588" s="11"/>
      <c r="AL588" s="11"/>
      <c r="AM588" s="11"/>
      <c r="AN588" s="11"/>
      <c r="AO588" s="11">
        <v>1</v>
      </c>
      <c r="AP588" s="11"/>
      <c r="AQ588" s="11"/>
      <c r="AR588" s="11">
        <v>1</v>
      </c>
      <c r="AS588" s="11">
        <v>1</v>
      </c>
      <c r="AT588" s="7"/>
      <c r="AU588" s="7"/>
      <c r="AV588" s="7"/>
      <c r="AW588" s="8"/>
      <c r="AX588" s="8"/>
      <c r="AY588" s="8"/>
      <c r="AZ588" s="8"/>
      <c r="BA588" s="8"/>
      <c r="BB588" s="8"/>
      <c r="BC588" s="8"/>
      <c r="BE588" s="45"/>
      <c r="BF588" s="34"/>
      <c r="BG588" s="45"/>
      <c r="BH588" s="34"/>
      <c r="BI588" s="45"/>
      <c r="BJ588" s="34"/>
      <c r="BK588" s="45"/>
      <c r="BL588" s="34"/>
      <c r="BM588" s="45"/>
      <c r="BN588" s="34"/>
      <c r="BO588" s="45"/>
      <c r="BP588" s="34"/>
      <c r="BQ588" s="45"/>
      <c r="BR588" s="46"/>
      <c r="BS588" s="46"/>
      <c r="BT588" s="34"/>
      <c r="BU588" s="45"/>
      <c r="BV588" s="47"/>
      <c r="BW588" s="36"/>
      <c r="BX588" s="11" t="s">
        <v>151</v>
      </c>
    </row>
    <row r="589" spans="1:76" x14ac:dyDescent="0.2">
      <c r="A589">
        <v>1</v>
      </c>
      <c r="B589">
        <v>2023</v>
      </c>
      <c r="C589">
        <v>8</v>
      </c>
      <c r="D589" s="1">
        <v>10</v>
      </c>
      <c r="E589" s="37" t="s">
        <v>80</v>
      </c>
      <c r="F589" s="51">
        <v>1</v>
      </c>
      <c r="G589" s="11">
        <v>4</v>
      </c>
      <c r="H589" s="11">
        <v>4</v>
      </c>
      <c r="I589" s="11" t="s">
        <v>61</v>
      </c>
      <c r="J589" s="11" t="s">
        <v>53</v>
      </c>
      <c r="K589" s="24">
        <v>0</v>
      </c>
      <c r="L589" s="24">
        <v>7</v>
      </c>
      <c r="M589" s="24">
        <f t="shared" si="10"/>
        <v>7</v>
      </c>
      <c r="N589" s="2" t="s">
        <v>53</v>
      </c>
      <c r="O589" s="11" t="s">
        <v>53</v>
      </c>
      <c r="P589" s="26">
        <v>0.46111111111111108</v>
      </c>
      <c r="Q589" s="11">
        <v>58</v>
      </c>
      <c r="R589" s="11"/>
      <c r="S589" s="11" t="s">
        <v>53</v>
      </c>
      <c r="T589" s="11" t="s">
        <v>61</v>
      </c>
      <c r="U589" s="11">
        <v>4</v>
      </c>
      <c r="V589" s="11">
        <v>1</v>
      </c>
      <c r="W589" s="11"/>
      <c r="X589" s="11">
        <v>1</v>
      </c>
      <c r="Z589" s="11"/>
      <c r="AA589" s="11"/>
      <c r="AB589" s="11"/>
      <c r="AC589" s="11">
        <v>1</v>
      </c>
      <c r="AD589" s="11">
        <v>1</v>
      </c>
      <c r="AE589" s="11"/>
      <c r="AF589" s="11"/>
      <c r="AG589" s="11">
        <v>1</v>
      </c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>
        <v>1</v>
      </c>
      <c r="AS589" s="11"/>
      <c r="AT589" s="7"/>
      <c r="AU589" s="7"/>
      <c r="AV589" s="7"/>
      <c r="AW589" s="8"/>
      <c r="AX589" s="8"/>
      <c r="AY589" s="8"/>
      <c r="AZ589" s="8"/>
      <c r="BA589" s="8">
        <v>1</v>
      </c>
      <c r="BB589" s="8"/>
      <c r="BC589" s="8"/>
      <c r="BE589" s="45"/>
      <c r="BF589" s="34"/>
      <c r="BG589" s="45"/>
      <c r="BH589" s="34"/>
      <c r="BI589" s="45"/>
      <c r="BJ589" s="34"/>
      <c r="BK589" s="45"/>
      <c r="BL589" s="34"/>
      <c r="BM589" s="45"/>
      <c r="BN589" s="34"/>
      <c r="BO589" s="45"/>
      <c r="BP589" s="34"/>
      <c r="BQ589" s="45"/>
      <c r="BR589" s="46"/>
      <c r="BS589" s="46"/>
      <c r="BT589" s="34"/>
      <c r="BU589" s="45"/>
      <c r="BV589" s="47"/>
      <c r="BW589" s="36"/>
      <c r="BX589" s="11" t="s">
        <v>152</v>
      </c>
    </row>
    <row r="590" spans="1:76" x14ac:dyDescent="0.2">
      <c r="A590">
        <v>1</v>
      </c>
      <c r="B590">
        <v>2023</v>
      </c>
      <c r="C590">
        <v>8</v>
      </c>
      <c r="D590" s="1">
        <v>11</v>
      </c>
      <c r="E590" s="37" t="s">
        <v>80</v>
      </c>
      <c r="F590" s="51">
        <v>1</v>
      </c>
      <c r="G590" s="11">
        <v>3</v>
      </c>
      <c r="H590" s="11">
        <v>4</v>
      </c>
      <c r="I590" s="11" t="s">
        <v>87</v>
      </c>
      <c r="J590" s="11" t="s">
        <v>53</v>
      </c>
      <c r="K590" s="24">
        <v>0</v>
      </c>
      <c r="L590" s="24">
        <v>7</v>
      </c>
      <c r="M590" s="24">
        <f t="shared" si="10"/>
        <v>7</v>
      </c>
      <c r="N590" s="2" t="s">
        <v>53</v>
      </c>
      <c r="O590" s="11" t="s">
        <v>53</v>
      </c>
      <c r="P590" s="26">
        <v>0.59236111111111112</v>
      </c>
      <c r="Q590" s="11">
        <v>58</v>
      </c>
      <c r="R590" s="11"/>
      <c r="S590" s="11" t="s">
        <v>53</v>
      </c>
      <c r="T590" s="11" t="s">
        <v>61</v>
      </c>
      <c r="U590" s="11">
        <v>4</v>
      </c>
      <c r="V590" s="11">
        <v>1</v>
      </c>
      <c r="W590" s="11">
        <v>1</v>
      </c>
      <c r="X590" s="11"/>
      <c r="Y590" s="11"/>
      <c r="Z590" s="11"/>
      <c r="AA590" s="11"/>
      <c r="AB590" s="11"/>
      <c r="AC590" s="11">
        <v>1</v>
      </c>
      <c r="AD590" s="11"/>
      <c r="AE590" s="11"/>
      <c r="AF590" s="11"/>
      <c r="AG590" s="11">
        <v>1</v>
      </c>
      <c r="AI590" s="11"/>
      <c r="AJ590" s="11"/>
      <c r="AK590" s="11">
        <v>1</v>
      </c>
      <c r="AL590" s="11"/>
      <c r="AM590" s="11">
        <v>1</v>
      </c>
      <c r="AN590" s="11"/>
      <c r="AO590" s="11"/>
      <c r="AP590" s="11">
        <v>1</v>
      </c>
      <c r="AQ590" s="11"/>
      <c r="AR590" s="11">
        <v>1</v>
      </c>
      <c r="AS590" s="11"/>
      <c r="AT590" s="7"/>
      <c r="AU590" s="7"/>
      <c r="AV590" s="7"/>
      <c r="AW590" s="8">
        <v>1</v>
      </c>
      <c r="AX590" s="8"/>
      <c r="AY590" s="8">
        <v>1</v>
      </c>
      <c r="AZ590" s="8"/>
      <c r="BA590" s="8">
        <v>1</v>
      </c>
      <c r="BB590" s="8"/>
      <c r="BC590" s="8"/>
      <c r="BE590" s="45"/>
      <c r="BF590" s="34"/>
      <c r="BG590" s="45"/>
      <c r="BH590" s="34"/>
      <c r="BI590" s="45"/>
      <c r="BJ590" s="34"/>
      <c r="BK590" s="45"/>
      <c r="BL590" s="34"/>
      <c r="BM590" s="45"/>
      <c r="BN590" s="34"/>
      <c r="BO590" s="45"/>
      <c r="BP590" s="34"/>
      <c r="BQ590" s="45"/>
      <c r="BR590" s="46"/>
      <c r="BS590" s="46"/>
      <c r="BT590" s="34"/>
      <c r="BU590" s="45"/>
      <c r="BV590" s="47"/>
      <c r="BW590" s="36"/>
      <c r="BX590" s="11"/>
    </row>
    <row r="591" spans="1:76" x14ac:dyDescent="0.2">
      <c r="A591">
        <v>1</v>
      </c>
      <c r="B591">
        <v>2023</v>
      </c>
      <c r="C591">
        <v>8</v>
      </c>
      <c r="D591" s="1">
        <v>12</v>
      </c>
      <c r="E591" s="29" t="s">
        <v>82</v>
      </c>
      <c r="F591" s="51">
        <v>1</v>
      </c>
      <c r="G591" s="28">
        <v>4</v>
      </c>
      <c r="H591" s="11">
        <v>4</v>
      </c>
      <c r="I591" s="11" t="s">
        <v>87</v>
      </c>
      <c r="J591" s="11" t="s">
        <v>53</v>
      </c>
      <c r="K591" s="24">
        <v>0</v>
      </c>
      <c r="L591" s="24">
        <v>7</v>
      </c>
      <c r="M591" s="24">
        <f t="shared" si="10"/>
        <v>7</v>
      </c>
      <c r="N591" s="2" t="s">
        <v>53</v>
      </c>
      <c r="O591" s="11" t="s">
        <v>53</v>
      </c>
      <c r="P591" s="26">
        <v>0.47152777777777777</v>
      </c>
      <c r="Q591" s="11">
        <v>58</v>
      </c>
      <c r="R591" s="11"/>
      <c r="S591" s="11" t="s">
        <v>53</v>
      </c>
      <c r="T591" s="11" t="s">
        <v>88</v>
      </c>
      <c r="U591" s="11" t="s">
        <v>88</v>
      </c>
      <c r="V591" s="11">
        <v>1</v>
      </c>
      <c r="W591" s="11"/>
      <c r="X591" s="11">
        <v>1</v>
      </c>
      <c r="Y591" s="11"/>
      <c r="AA591" s="11"/>
      <c r="AB591" s="11"/>
      <c r="AC591" s="11">
        <v>1</v>
      </c>
      <c r="AD591" s="11"/>
      <c r="AE591" s="11"/>
      <c r="AF591" s="11"/>
      <c r="AG591" s="11">
        <v>1</v>
      </c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>
        <v>1</v>
      </c>
      <c r="AS591" s="11">
        <v>1</v>
      </c>
      <c r="AT591" s="7"/>
      <c r="AU591" s="7"/>
      <c r="AV591" s="7"/>
      <c r="AW591" s="8"/>
      <c r="AX591" s="8"/>
      <c r="AY591" s="8"/>
      <c r="AZ591" s="8"/>
      <c r="BA591" s="8"/>
      <c r="BB591" s="8"/>
      <c r="BC591" s="8"/>
      <c r="BE591" s="45"/>
      <c r="BF591" s="34"/>
      <c r="BG591" s="45"/>
      <c r="BH591" s="34">
        <v>48162</v>
      </c>
      <c r="BI591" s="45"/>
      <c r="BJ591" s="34"/>
      <c r="BK591" s="45"/>
      <c r="BL591" s="34">
        <v>205</v>
      </c>
      <c r="BM591" s="45"/>
      <c r="BN591" s="34"/>
      <c r="BO591" s="45"/>
      <c r="BP591" s="34">
        <v>720</v>
      </c>
      <c r="BQ591" s="45"/>
      <c r="BR591" s="46"/>
      <c r="BS591" s="46"/>
      <c r="BT591" s="34"/>
      <c r="BU591" s="45"/>
      <c r="BV591" s="47"/>
      <c r="BW591" s="36"/>
      <c r="BX591" s="11" t="s">
        <v>153</v>
      </c>
    </row>
    <row r="592" spans="1:76" x14ac:dyDescent="0.2">
      <c r="A592">
        <v>1</v>
      </c>
      <c r="B592">
        <v>2023</v>
      </c>
      <c r="C592">
        <v>8</v>
      </c>
      <c r="D592" s="1">
        <v>13</v>
      </c>
      <c r="E592" s="29" t="s">
        <v>82</v>
      </c>
      <c r="F592" s="51">
        <v>1</v>
      </c>
      <c r="G592" s="11">
        <v>4</v>
      </c>
      <c r="H592" s="11">
        <v>4</v>
      </c>
      <c r="I592" s="11" t="s">
        <v>59</v>
      </c>
      <c r="J592" s="11" t="s">
        <v>53</v>
      </c>
      <c r="K592" s="24">
        <v>23</v>
      </c>
      <c r="L592" s="24">
        <v>7</v>
      </c>
      <c r="M592" s="24">
        <f t="shared" si="10"/>
        <v>8</v>
      </c>
      <c r="N592" s="2">
        <v>1</v>
      </c>
      <c r="O592" s="11" t="s">
        <v>53</v>
      </c>
      <c r="P592" s="26">
        <v>0.47222222222222227</v>
      </c>
      <c r="Q592" s="11">
        <v>58</v>
      </c>
      <c r="R592" s="11"/>
      <c r="S592" s="11" t="s">
        <v>53</v>
      </c>
      <c r="T592" s="11" t="s">
        <v>88</v>
      </c>
      <c r="U592" s="11" t="s">
        <v>88</v>
      </c>
      <c r="V592" s="11">
        <v>1</v>
      </c>
      <c r="W592" s="11">
        <v>1</v>
      </c>
      <c r="X592" s="11">
        <v>1</v>
      </c>
      <c r="Y592" s="11">
        <v>1</v>
      </c>
      <c r="Z592" s="11"/>
      <c r="AA592" s="11"/>
      <c r="AB592" s="11"/>
      <c r="AC592" s="11">
        <v>1</v>
      </c>
      <c r="AD592" s="11">
        <v>1</v>
      </c>
      <c r="AE592" s="11">
        <v>1</v>
      </c>
      <c r="AF592" s="11"/>
      <c r="AG592" s="11">
        <v>1</v>
      </c>
      <c r="AH592" s="11"/>
      <c r="AI592" s="11"/>
      <c r="AJ592" s="11"/>
      <c r="AK592" s="11"/>
      <c r="AL592" s="11">
        <v>1</v>
      </c>
      <c r="AM592" s="11"/>
      <c r="AN592" s="11"/>
      <c r="AO592" s="11">
        <v>1</v>
      </c>
      <c r="AP592" s="11"/>
      <c r="AQ592" s="11">
        <v>1</v>
      </c>
      <c r="AR592" s="11">
        <v>1</v>
      </c>
      <c r="AS592" s="11"/>
      <c r="AT592" s="7"/>
      <c r="AU592" s="7"/>
      <c r="AV592" s="7"/>
      <c r="AW592" s="8"/>
      <c r="AX592" s="8"/>
      <c r="AY592" s="8"/>
      <c r="AZ592" s="8"/>
      <c r="BA592" s="8">
        <v>1</v>
      </c>
      <c r="BB592" s="8"/>
      <c r="BC592" s="8">
        <v>1</v>
      </c>
      <c r="BE592" s="45"/>
      <c r="BF592" s="34"/>
      <c r="BG592" s="45"/>
      <c r="BH592" s="34">
        <v>48923</v>
      </c>
      <c r="BI592" s="45"/>
      <c r="BJ592" s="34"/>
      <c r="BK592" s="45"/>
      <c r="BL592" s="34"/>
      <c r="BM592" s="45"/>
      <c r="BN592" s="34"/>
      <c r="BO592" s="45"/>
      <c r="BP592" s="34">
        <v>721</v>
      </c>
      <c r="BQ592" s="45"/>
      <c r="BR592" s="46"/>
      <c r="BS592" s="46"/>
      <c r="BT592" s="34"/>
      <c r="BU592" s="45"/>
      <c r="BV592" s="47"/>
      <c r="BW592" s="36"/>
      <c r="BX592" s="11" t="s">
        <v>154</v>
      </c>
    </row>
    <row r="593" spans="1:76" ht="18" x14ac:dyDescent="0.2">
      <c r="A593">
        <v>1</v>
      </c>
      <c r="B593">
        <v>2023</v>
      </c>
      <c r="C593">
        <v>8</v>
      </c>
      <c r="D593" s="1">
        <v>14</v>
      </c>
      <c r="E593" s="30" t="s">
        <v>79</v>
      </c>
      <c r="F593" s="51">
        <v>1</v>
      </c>
      <c r="G593" s="11">
        <v>5</v>
      </c>
      <c r="H593" s="11">
        <v>4</v>
      </c>
      <c r="I593" s="11" t="s">
        <v>87</v>
      </c>
      <c r="J593" s="11" t="s">
        <v>53</v>
      </c>
      <c r="K593" s="24">
        <v>22</v>
      </c>
      <c r="L593" s="24">
        <v>6</v>
      </c>
      <c r="M593" s="24">
        <f t="shared" si="10"/>
        <v>8</v>
      </c>
      <c r="N593" s="2">
        <v>1</v>
      </c>
      <c r="O593" s="11" t="s">
        <v>53</v>
      </c>
      <c r="P593" s="26">
        <v>0.56736111111111109</v>
      </c>
      <c r="Q593" s="11">
        <v>58</v>
      </c>
      <c r="R593" s="11">
        <v>1590</v>
      </c>
      <c r="S593" s="11" t="s">
        <v>53</v>
      </c>
      <c r="T593" s="11" t="s">
        <v>89</v>
      </c>
      <c r="U593" s="11">
        <f>16-7</f>
        <v>9</v>
      </c>
      <c r="V593" s="11"/>
      <c r="W593" s="11"/>
      <c r="X593" s="11"/>
      <c r="Y593" s="11"/>
      <c r="Z593" s="11"/>
      <c r="AA593" s="11"/>
      <c r="AB593" s="11"/>
      <c r="AC593" s="11">
        <v>1</v>
      </c>
      <c r="AD593" s="11">
        <v>1</v>
      </c>
      <c r="AE593" s="11"/>
      <c r="AF593" s="11">
        <v>1</v>
      </c>
      <c r="AG593" s="11">
        <v>1</v>
      </c>
      <c r="AH593" s="11"/>
      <c r="AI593" s="11"/>
      <c r="AJ593" s="11"/>
      <c r="AK593" s="11"/>
      <c r="AL593" s="11"/>
      <c r="AM593" s="11"/>
      <c r="AN593" s="11"/>
      <c r="AO593" s="11"/>
      <c r="AP593" s="11"/>
      <c r="AQ593" s="11">
        <v>1</v>
      </c>
      <c r="AR593" s="11">
        <v>1</v>
      </c>
      <c r="AS593" s="11"/>
      <c r="AT593" s="7"/>
      <c r="AU593" s="7"/>
      <c r="AV593" s="7"/>
      <c r="AW593" s="8"/>
      <c r="AX593" s="8"/>
      <c r="AY593" s="8"/>
      <c r="AZ593" s="8"/>
      <c r="BA593" s="8"/>
      <c r="BB593" s="8"/>
      <c r="BC593" s="8">
        <v>1</v>
      </c>
      <c r="BE593" s="45"/>
      <c r="BF593" s="34"/>
      <c r="BG593" s="45"/>
      <c r="BH593" s="34">
        <v>48916</v>
      </c>
      <c r="BI593" s="45"/>
      <c r="BJ593" s="34"/>
      <c r="BK593" s="45"/>
      <c r="BL593" s="34">
        <v>206</v>
      </c>
      <c r="BM593" s="45"/>
      <c r="BN593" s="34"/>
      <c r="BO593" s="45"/>
      <c r="BP593" s="34">
        <v>723</v>
      </c>
      <c r="BQ593" s="45"/>
      <c r="BR593" s="46"/>
      <c r="BS593" s="46"/>
      <c r="BT593" s="34"/>
      <c r="BU593" s="45"/>
      <c r="BV593" s="47"/>
      <c r="BW593" s="36"/>
      <c r="BX593" s="12"/>
    </row>
    <row r="594" spans="1:76" x14ac:dyDescent="0.2">
      <c r="A594">
        <v>1</v>
      </c>
      <c r="B594">
        <v>2023</v>
      </c>
      <c r="C594">
        <v>8</v>
      </c>
      <c r="D594" s="1">
        <v>15</v>
      </c>
      <c r="E594" s="29" t="s">
        <v>82</v>
      </c>
      <c r="F594" s="51">
        <v>4</v>
      </c>
      <c r="G594" s="11">
        <v>4</v>
      </c>
      <c r="H594" s="11">
        <v>4</v>
      </c>
      <c r="I594" s="11" t="s">
        <v>87</v>
      </c>
      <c r="J594" s="11" t="s">
        <v>53</v>
      </c>
      <c r="K594" s="24">
        <v>22</v>
      </c>
      <c r="L594" s="24">
        <v>7</v>
      </c>
      <c r="M594" s="24">
        <f t="shared" si="10"/>
        <v>9</v>
      </c>
      <c r="N594" s="2" t="s">
        <v>53</v>
      </c>
      <c r="O594" s="11" t="s">
        <v>53</v>
      </c>
      <c r="P594" s="26">
        <v>0.57430555555555551</v>
      </c>
      <c r="Q594" s="28">
        <v>57</v>
      </c>
      <c r="R594" s="28">
        <v>1629</v>
      </c>
      <c r="S594" s="11" t="s">
        <v>53</v>
      </c>
      <c r="T594" s="11" t="s">
        <v>92</v>
      </c>
      <c r="U594" s="11" t="s">
        <v>88</v>
      </c>
      <c r="V594" s="11">
        <v>1</v>
      </c>
      <c r="W594" s="11"/>
      <c r="X594" s="11">
        <v>1</v>
      </c>
      <c r="Y594" s="11"/>
      <c r="Z594" s="11"/>
      <c r="AA594" s="11"/>
      <c r="AB594" s="11"/>
      <c r="AC594" s="11">
        <v>1</v>
      </c>
      <c r="AD594" s="11"/>
      <c r="AE594" s="11"/>
      <c r="AF594" s="11"/>
      <c r="AG594" s="11">
        <v>1</v>
      </c>
      <c r="AH594" s="11"/>
      <c r="AI594" s="11"/>
      <c r="AJ594" s="11"/>
      <c r="AK594" s="11"/>
      <c r="AL594" s="11"/>
      <c r="AM594" s="11">
        <v>1</v>
      </c>
      <c r="AN594" s="11"/>
      <c r="AO594" s="11"/>
      <c r="AP594" s="11"/>
      <c r="AQ594" s="11">
        <v>1</v>
      </c>
      <c r="AR594" s="11">
        <v>1</v>
      </c>
      <c r="AS594" s="11"/>
      <c r="AT594" s="7"/>
      <c r="AU594" s="7"/>
      <c r="AV594" s="7"/>
      <c r="AW594" s="8"/>
      <c r="AX594" s="8"/>
      <c r="AY594" s="8"/>
      <c r="AZ594" s="8">
        <v>1</v>
      </c>
      <c r="BA594" s="8">
        <v>1</v>
      </c>
      <c r="BB594" s="8"/>
      <c r="BC594" s="8">
        <v>1</v>
      </c>
      <c r="BE594" s="45"/>
      <c r="BF594" s="34"/>
      <c r="BG594" s="45"/>
      <c r="BH594" s="34">
        <v>49694</v>
      </c>
      <c r="BI594" s="45"/>
      <c r="BJ594" s="34"/>
      <c r="BK594" s="45"/>
      <c r="BL594" s="34"/>
      <c r="BM594" s="45"/>
      <c r="BN594" s="34"/>
      <c r="BO594" s="45"/>
      <c r="BP594" s="34">
        <v>728</v>
      </c>
      <c r="BQ594" s="45"/>
      <c r="BR594" s="46"/>
      <c r="BS594" s="46"/>
      <c r="BT594" s="34"/>
      <c r="BU594" s="45"/>
      <c r="BV594" s="47"/>
      <c r="BW594" s="36"/>
      <c r="BX594" s="11"/>
    </row>
    <row r="595" spans="1:76" ht="18" x14ac:dyDescent="0.2">
      <c r="A595">
        <v>1</v>
      </c>
      <c r="B595">
        <v>2023</v>
      </c>
      <c r="C595">
        <v>8</v>
      </c>
      <c r="D595" s="1">
        <v>16</v>
      </c>
      <c r="E595" s="30" t="s">
        <v>79</v>
      </c>
      <c r="F595" s="51">
        <v>4</v>
      </c>
      <c r="G595" s="11">
        <v>4</v>
      </c>
      <c r="H595" s="11">
        <v>4</v>
      </c>
      <c r="I595" s="11" t="s">
        <v>87</v>
      </c>
      <c r="J595" s="11" t="s">
        <v>53</v>
      </c>
      <c r="K595" s="24">
        <v>23</v>
      </c>
      <c r="L595" s="24">
        <v>6</v>
      </c>
      <c r="M595" s="24">
        <f t="shared" si="10"/>
        <v>7</v>
      </c>
      <c r="N595" s="2" t="s">
        <v>53</v>
      </c>
      <c r="O595" s="11" t="s">
        <v>53</v>
      </c>
      <c r="P595" s="26">
        <v>0.61111111111111105</v>
      </c>
      <c r="Q595" s="11">
        <v>58</v>
      </c>
      <c r="R595" s="11">
        <v>2135</v>
      </c>
      <c r="S595" s="11" t="s">
        <v>53</v>
      </c>
      <c r="T595" s="11" t="s">
        <v>89</v>
      </c>
      <c r="U595" s="11">
        <f>16-7</f>
        <v>9</v>
      </c>
      <c r="V595" s="11">
        <v>1</v>
      </c>
      <c r="W595" s="11"/>
      <c r="X595" s="11">
        <v>1</v>
      </c>
      <c r="Y595" s="11"/>
      <c r="Z595" s="11"/>
      <c r="AA595" s="11"/>
      <c r="AB595" s="11"/>
      <c r="AC595" s="11">
        <v>1</v>
      </c>
      <c r="AD595" s="11">
        <v>1</v>
      </c>
      <c r="AE595" s="11">
        <v>1</v>
      </c>
      <c r="AF595" s="11">
        <v>1</v>
      </c>
      <c r="AG595" s="11">
        <v>1</v>
      </c>
      <c r="AH595" s="11"/>
      <c r="AI595" s="11">
        <v>1</v>
      </c>
      <c r="AJ595" s="11"/>
      <c r="AK595" s="11"/>
      <c r="AL595" s="11"/>
      <c r="AM595" s="11"/>
      <c r="AN595" s="11"/>
      <c r="AO595" s="11"/>
      <c r="AP595" s="11"/>
      <c r="AQ595" s="11"/>
      <c r="AR595" s="11">
        <v>1</v>
      </c>
      <c r="AS595" s="11"/>
      <c r="AT595" s="7"/>
      <c r="AU595" s="7"/>
      <c r="AV595" s="7"/>
      <c r="AW595" s="8"/>
      <c r="AX595" s="8"/>
      <c r="AY595" s="8">
        <v>1</v>
      </c>
      <c r="AZ595" s="8"/>
      <c r="BA595" s="8"/>
      <c r="BB595" s="8"/>
      <c r="BC595" s="8">
        <v>1</v>
      </c>
      <c r="BE595" s="45"/>
      <c r="BF595" s="34">
        <v>1053</v>
      </c>
      <c r="BG595" s="45"/>
      <c r="BH595" s="34">
        <v>51210</v>
      </c>
      <c r="BI595" s="45"/>
      <c r="BJ595" s="34"/>
      <c r="BK595" s="45"/>
      <c r="BL595" s="34">
        <v>206</v>
      </c>
      <c r="BM595" s="45"/>
      <c r="BN595" s="34"/>
      <c r="BO595" s="45"/>
      <c r="BP595" s="34">
        <v>749</v>
      </c>
      <c r="BQ595" s="45"/>
      <c r="BR595" s="46"/>
      <c r="BS595" s="46"/>
      <c r="BT595" s="34"/>
      <c r="BU595" s="45"/>
      <c r="BV595" s="47"/>
      <c r="BW595" s="36"/>
      <c r="BX595" s="11"/>
    </row>
    <row r="596" spans="1:76" x14ac:dyDescent="0.2">
      <c r="A596">
        <v>1</v>
      </c>
      <c r="B596">
        <v>2023</v>
      </c>
      <c r="C596">
        <v>8</v>
      </c>
      <c r="D596" s="1">
        <v>17</v>
      </c>
      <c r="E596" s="29" t="s">
        <v>78</v>
      </c>
      <c r="F596" s="51">
        <v>2</v>
      </c>
      <c r="G596" s="11">
        <v>5</v>
      </c>
      <c r="H596" s="11">
        <v>4</v>
      </c>
      <c r="I596" s="11" t="s">
        <v>87</v>
      </c>
      <c r="J596" s="11" t="s">
        <v>53</v>
      </c>
      <c r="K596" s="24">
        <v>23</v>
      </c>
      <c r="L596" s="24">
        <v>6</v>
      </c>
      <c r="M596" s="24">
        <f t="shared" si="10"/>
        <v>7</v>
      </c>
      <c r="N596" s="2" t="s">
        <v>53</v>
      </c>
      <c r="O596" s="11" t="s">
        <v>53</v>
      </c>
      <c r="P596" s="26">
        <v>0.61527777777777781</v>
      </c>
      <c r="Q596" s="11">
        <v>58</v>
      </c>
      <c r="R596" s="11">
        <v>1860</v>
      </c>
      <c r="S596" s="11" t="s">
        <v>53</v>
      </c>
      <c r="T596" s="11" t="s">
        <v>89</v>
      </c>
      <c r="U596" s="48">
        <f>16-7+4</f>
        <v>13</v>
      </c>
      <c r="V596" s="11"/>
      <c r="W596" s="11"/>
      <c r="X596" s="11"/>
      <c r="Y596" s="11"/>
      <c r="Z596" s="11"/>
      <c r="AA596" s="11"/>
      <c r="AB596" s="11"/>
      <c r="AC596" s="11">
        <v>1</v>
      </c>
      <c r="AD596" s="11">
        <v>1</v>
      </c>
      <c r="AE596" s="11"/>
      <c r="AF596" s="11"/>
      <c r="AG596" s="11"/>
      <c r="AH596" s="11"/>
      <c r="AI596" s="11"/>
      <c r="AJ596" s="11"/>
      <c r="AL596" s="11"/>
      <c r="AM596" s="11"/>
      <c r="AN596" s="11"/>
      <c r="AO596" s="11"/>
      <c r="AP596" s="11"/>
      <c r="AQ596" s="11">
        <v>1</v>
      </c>
      <c r="AR596" s="11">
        <v>1</v>
      </c>
      <c r="AS596" s="11"/>
      <c r="AT596" s="7"/>
      <c r="AU596" s="7"/>
      <c r="AV596" s="7"/>
      <c r="AW596" s="8"/>
      <c r="AX596" s="8"/>
      <c r="AY596" s="8"/>
      <c r="AZ596" s="8"/>
      <c r="BA596" s="8"/>
      <c r="BB596" s="8"/>
      <c r="BC596" s="8">
        <v>1</v>
      </c>
      <c r="BE596" s="45"/>
      <c r="BF596" s="34"/>
      <c r="BG596" s="45"/>
      <c r="BH596" s="34">
        <v>51204</v>
      </c>
      <c r="BI596" s="45"/>
      <c r="BJ596" s="34"/>
      <c r="BK596" s="45"/>
      <c r="BL596" s="34"/>
      <c r="BM596" s="45"/>
      <c r="BN596" s="34"/>
      <c r="BO596" s="45"/>
      <c r="BP596" s="34">
        <v>749</v>
      </c>
      <c r="BQ596" s="45"/>
      <c r="BR596" s="46"/>
      <c r="BS596" s="46"/>
      <c r="BT596" s="34"/>
      <c r="BU596" s="45"/>
      <c r="BV596" s="47"/>
      <c r="BW596" s="36">
        <v>2237</v>
      </c>
      <c r="BX596" s="2"/>
    </row>
    <row r="597" spans="1:76" x14ac:dyDescent="0.2">
      <c r="A597">
        <v>1</v>
      </c>
      <c r="B597">
        <v>2023</v>
      </c>
      <c r="C597">
        <v>8</v>
      </c>
      <c r="D597" s="1">
        <v>18</v>
      </c>
      <c r="E597" s="29" t="s">
        <v>82</v>
      </c>
      <c r="F597" s="51">
        <v>3</v>
      </c>
      <c r="G597" s="11">
        <v>3</v>
      </c>
      <c r="H597" s="11">
        <v>4</v>
      </c>
      <c r="I597" s="11" t="s">
        <v>61</v>
      </c>
      <c r="J597" s="11" t="s">
        <v>53</v>
      </c>
      <c r="K597" s="24">
        <v>22</v>
      </c>
      <c r="L597" s="24">
        <v>7</v>
      </c>
      <c r="M597" s="24">
        <f t="shared" si="10"/>
        <v>9</v>
      </c>
      <c r="N597" s="2">
        <v>1</v>
      </c>
      <c r="O597" s="11" t="s">
        <v>53</v>
      </c>
      <c r="P597" s="26">
        <v>0.56319444444444444</v>
      </c>
      <c r="Q597" s="11">
        <v>58</v>
      </c>
      <c r="R597" s="11">
        <v>1892</v>
      </c>
      <c r="S597" s="11" t="s">
        <v>53</v>
      </c>
      <c r="T597" s="11" t="s">
        <v>61</v>
      </c>
      <c r="U597" s="11">
        <v>6</v>
      </c>
      <c r="V597" s="11">
        <v>1</v>
      </c>
      <c r="W597" s="11"/>
      <c r="X597" s="11"/>
      <c r="Y597" s="11"/>
      <c r="Z597" s="11">
        <v>1</v>
      </c>
      <c r="AA597" s="11"/>
      <c r="AB597" s="11">
        <v>1</v>
      </c>
      <c r="AC597" s="11">
        <v>1</v>
      </c>
      <c r="AD597" s="11">
        <v>1</v>
      </c>
      <c r="AE597" s="11"/>
      <c r="AF597" s="11"/>
      <c r="AG597" s="11">
        <v>1</v>
      </c>
      <c r="AH597" s="11"/>
      <c r="AI597" s="11"/>
      <c r="AJ597" s="11"/>
      <c r="AK597" s="11">
        <v>1</v>
      </c>
      <c r="AL597" s="11"/>
      <c r="AM597" s="11">
        <v>1</v>
      </c>
      <c r="AN597" s="11">
        <v>1</v>
      </c>
      <c r="AO597" s="11"/>
      <c r="AP597" s="11"/>
      <c r="AQ597" s="11">
        <v>1</v>
      </c>
      <c r="AR597" s="11">
        <v>1</v>
      </c>
      <c r="AS597" s="11"/>
      <c r="AT597" s="7"/>
      <c r="AU597" s="7"/>
      <c r="AV597" s="7">
        <v>1</v>
      </c>
      <c r="AW597" s="8"/>
      <c r="AX597" s="8"/>
      <c r="AY597" s="8"/>
      <c r="AZ597" s="8">
        <v>1</v>
      </c>
      <c r="BA597" s="8"/>
      <c r="BB597" s="8"/>
      <c r="BC597" s="8">
        <v>1</v>
      </c>
      <c r="BE597" s="45"/>
      <c r="BF597" s="34"/>
      <c r="BG597" s="45"/>
      <c r="BH597" s="34">
        <v>53645</v>
      </c>
      <c r="BI597" s="45"/>
      <c r="BJ597" s="34"/>
      <c r="BK597" s="45"/>
      <c r="BL597" s="34">
        <v>206</v>
      </c>
      <c r="BM597" s="45"/>
      <c r="BN597" s="34"/>
      <c r="BO597" s="45"/>
      <c r="BP597" s="34">
        <v>753</v>
      </c>
      <c r="BQ597" s="45"/>
      <c r="BR597" s="46"/>
      <c r="BS597" s="46"/>
      <c r="BT597" s="34"/>
      <c r="BU597" s="45"/>
      <c r="BV597" s="47"/>
      <c r="BW597" s="36">
        <v>2241</v>
      </c>
      <c r="BX597" s="2" t="s">
        <v>155</v>
      </c>
    </row>
    <row r="598" spans="1:76" x14ac:dyDescent="0.2">
      <c r="A598">
        <v>1</v>
      </c>
      <c r="B598">
        <v>2023</v>
      </c>
      <c r="C598">
        <v>8</v>
      </c>
      <c r="D598" s="1">
        <v>19</v>
      </c>
      <c r="E598" s="29" t="s">
        <v>78</v>
      </c>
      <c r="F598" s="51">
        <v>3</v>
      </c>
      <c r="G598" s="11">
        <v>4</v>
      </c>
      <c r="H598" s="11">
        <v>4</v>
      </c>
      <c r="I598" s="11" t="s">
        <v>87</v>
      </c>
      <c r="J598" s="11" t="s">
        <v>53</v>
      </c>
      <c r="K598" s="24">
        <v>2</v>
      </c>
      <c r="L598" s="24">
        <v>12</v>
      </c>
      <c r="M598" s="24">
        <f t="shared" si="10"/>
        <v>10</v>
      </c>
      <c r="N598" s="2">
        <v>1</v>
      </c>
      <c r="O598" s="11" t="s">
        <v>53</v>
      </c>
      <c r="P598" s="26">
        <v>0.4513888888888889</v>
      </c>
      <c r="Q598" s="11">
        <v>57</v>
      </c>
      <c r="R598" s="11">
        <v>1806</v>
      </c>
      <c r="S598" s="11" t="s">
        <v>53</v>
      </c>
      <c r="T598" s="11" t="s">
        <v>88</v>
      </c>
      <c r="U598" s="11" t="s">
        <v>88</v>
      </c>
      <c r="V598" s="11"/>
      <c r="W598" s="11"/>
      <c r="X598" s="11"/>
      <c r="Y598" s="11"/>
      <c r="Z598" s="11"/>
      <c r="AA598" s="11"/>
      <c r="AB598" s="11"/>
      <c r="AC598" s="11">
        <v>1</v>
      </c>
      <c r="AD598" s="11">
        <v>1</v>
      </c>
      <c r="AE598" s="11">
        <v>1</v>
      </c>
      <c r="AF598" s="11"/>
      <c r="AG598" s="11">
        <v>1</v>
      </c>
      <c r="AH598" s="11"/>
      <c r="AI598" s="11"/>
      <c r="AJ598" s="11"/>
      <c r="AK598" s="11"/>
      <c r="AL598" s="11">
        <v>1</v>
      </c>
      <c r="AM598" s="11"/>
      <c r="AN598" s="11"/>
      <c r="AO598" s="11">
        <v>1</v>
      </c>
      <c r="AP598" s="11"/>
      <c r="AQ598" s="11">
        <v>1</v>
      </c>
      <c r="AR598" s="11">
        <v>1</v>
      </c>
      <c r="AS598" s="11"/>
      <c r="AT598" s="7"/>
      <c r="AU598" s="7"/>
      <c r="AV598" s="7"/>
      <c r="AW598" s="8"/>
      <c r="AX598" s="8"/>
      <c r="AY598" s="8"/>
      <c r="AZ598" s="8">
        <v>1</v>
      </c>
      <c r="BA598" s="8">
        <v>1</v>
      </c>
      <c r="BB598" s="8"/>
      <c r="BC598" s="8"/>
      <c r="BE598" s="45"/>
      <c r="BF598" s="34"/>
      <c r="BG598" s="45"/>
      <c r="BH598" s="34">
        <v>53930</v>
      </c>
      <c r="BI598" s="45"/>
      <c r="BJ598" s="34"/>
      <c r="BK598" s="45"/>
      <c r="BL598" s="34"/>
      <c r="BM598" s="45"/>
      <c r="BN598" s="34"/>
      <c r="BO598" s="45"/>
      <c r="BP598" s="34">
        <v>754</v>
      </c>
      <c r="BQ598" s="45"/>
      <c r="BR598" s="46"/>
      <c r="BS598" s="46"/>
      <c r="BT598" s="34"/>
      <c r="BU598" s="45"/>
      <c r="BV598" s="47"/>
      <c r="BW598" s="36"/>
      <c r="BX598" s="2"/>
    </row>
    <row r="599" spans="1:76" x14ac:dyDescent="0.2">
      <c r="A599">
        <v>1</v>
      </c>
      <c r="B599">
        <v>2023</v>
      </c>
      <c r="C599">
        <v>8</v>
      </c>
      <c r="D599" s="1">
        <v>20</v>
      </c>
      <c r="E599" s="29" t="s">
        <v>78</v>
      </c>
      <c r="F599" s="51">
        <v>3</v>
      </c>
      <c r="G599" s="11">
        <v>4</v>
      </c>
      <c r="H599" s="11">
        <v>3</v>
      </c>
      <c r="I599" s="11" t="s">
        <v>87</v>
      </c>
      <c r="J599" s="28" t="s">
        <v>53</v>
      </c>
      <c r="K599" s="24">
        <v>20</v>
      </c>
      <c r="L599" s="24">
        <v>7</v>
      </c>
      <c r="M599" s="24">
        <f t="shared" si="10"/>
        <v>11</v>
      </c>
      <c r="N599" s="2" t="s">
        <v>53</v>
      </c>
      <c r="O599" s="11" t="s">
        <v>53</v>
      </c>
      <c r="P599" s="26">
        <v>0.56597222222222221</v>
      </c>
      <c r="Q599" s="11">
        <v>57</v>
      </c>
      <c r="R599" s="11">
        <v>1789</v>
      </c>
      <c r="S599" s="11" t="s">
        <v>53</v>
      </c>
      <c r="T599" s="11" t="s">
        <v>88</v>
      </c>
      <c r="U599" s="11">
        <v>5</v>
      </c>
      <c r="V599" s="11">
        <v>1</v>
      </c>
      <c r="W599" s="11">
        <v>1</v>
      </c>
      <c r="X599" s="11">
        <v>1</v>
      </c>
      <c r="Y599" s="11"/>
      <c r="Z599" s="11"/>
      <c r="AA599" s="11"/>
      <c r="AB599" s="11"/>
      <c r="AC599" s="11">
        <v>1</v>
      </c>
      <c r="AD599" s="11">
        <v>1</v>
      </c>
      <c r="AE599" s="11"/>
      <c r="AF599" s="11"/>
      <c r="AG599" s="11">
        <v>1</v>
      </c>
      <c r="AH599" s="11"/>
      <c r="AI599" s="11"/>
      <c r="AJ599" s="11"/>
      <c r="AL599" s="11"/>
      <c r="AM599" s="11">
        <v>1</v>
      </c>
      <c r="AN599" s="11"/>
      <c r="AO599" s="11"/>
      <c r="AP599" s="11"/>
      <c r="AQ599" s="11">
        <v>1</v>
      </c>
      <c r="AR599" s="11">
        <v>1</v>
      </c>
      <c r="AS599" s="11"/>
      <c r="AT599" s="7"/>
      <c r="AU599" s="7"/>
      <c r="AV599" s="7"/>
      <c r="AW599" s="8"/>
      <c r="AX599" s="8"/>
      <c r="AY599" s="8"/>
      <c r="AZ599" s="8">
        <v>1</v>
      </c>
      <c r="BA599" s="8">
        <v>1</v>
      </c>
      <c r="BB599" s="8"/>
      <c r="BC599" s="8"/>
      <c r="BE599" s="45"/>
      <c r="BF599" s="34"/>
      <c r="BG599" s="45"/>
      <c r="BH599" s="34">
        <v>53910</v>
      </c>
      <c r="BI599" s="45"/>
      <c r="BJ599" s="34"/>
      <c r="BK599" s="45"/>
      <c r="BL599" s="34"/>
      <c r="BM599" s="45"/>
      <c r="BN599" s="34"/>
      <c r="BO599" s="45"/>
      <c r="BP599" s="34">
        <v>754</v>
      </c>
      <c r="BQ599" s="45"/>
      <c r="BR599" s="46"/>
      <c r="BS599" s="46"/>
      <c r="BT599" s="34"/>
      <c r="BU599" s="45"/>
      <c r="BV599" s="47"/>
      <c r="BW599" s="36"/>
      <c r="BX599" s="2"/>
    </row>
    <row r="600" spans="1:76" x14ac:dyDescent="0.2">
      <c r="A600">
        <v>1</v>
      </c>
      <c r="B600">
        <v>2023</v>
      </c>
      <c r="C600">
        <v>8</v>
      </c>
      <c r="D600" s="1">
        <v>21</v>
      </c>
      <c r="E600" s="29" t="s">
        <v>82</v>
      </c>
      <c r="F600" s="51">
        <v>2</v>
      </c>
      <c r="G600" s="11">
        <v>5</v>
      </c>
      <c r="H600" s="11">
        <v>3</v>
      </c>
      <c r="I600" s="11" t="s">
        <v>87</v>
      </c>
      <c r="J600" s="11" t="s">
        <v>53</v>
      </c>
      <c r="K600" s="24">
        <v>23</v>
      </c>
      <c r="L600" s="24">
        <v>6</v>
      </c>
      <c r="M600" s="24">
        <f t="shared" si="10"/>
        <v>7</v>
      </c>
      <c r="N600" s="2" t="s">
        <v>53</v>
      </c>
      <c r="O600" s="11" t="s">
        <v>53</v>
      </c>
      <c r="P600" s="26">
        <v>0.62430555555555556</v>
      </c>
      <c r="Q600" s="28">
        <v>58</v>
      </c>
      <c r="R600" s="28">
        <v>1743</v>
      </c>
      <c r="S600" s="11" t="s">
        <v>53</v>
      </c>
      <c r="T600" s="11" t="s">
        <v>89</v>
      </c>
      <c r="U600" s="11">
        <f>16-7+1</f>
        <v>10</v>
      </c>
      <c r="V600" s="28">
        <v>1</v>
      </c>
      <c r="W600" s="11"/>
      <c r="X600" s="11"/>
      <c r="Y600" s="11"/>
      <c r="AA600" s="11"/>
      <c r="AB600" s="11"/>
      <c r="AC600" s="11">
        <v>1</v>
      </c>
      <c r="AD600" s="11">
        <v>1</v>
      </c>
      <c r="AE600" s="11"/>
      <c r="AF600" s="11"/>
      <c r="AG600" s="11">
        <v>1</v>
      </c>
      <c r="AH600" s="11"/>
      <c r="AI600" s="11"/>
      <c r="AJ600" s="11"/>
      <c r="AK600" s="11"/>
      <c r="AL600" s="11"/>
      <c r="AM600" s="11"/>
      <c r="AN600" s="11"/>
      <c r="AO600" s="11">
        <v>1</v>
      </c>
      <c r="AP600" s="11"/>
      <c r="AQ600" s="11"/>
      <c r="AR600" s="11">
        <v>1</v>
      </c>
      <c r="AS600" s="11"/>
      <c r="AT600" s="7"/>
      <c r="AU600" s="7"/>
      <c r="AV600" s="7"/>
      <c r="AW600" s="8"/>
      <c r="AX600" s="8"/>
      <c r="AY600" s="8"/>
      <c r="AZ600" s="8"/>
      <c r="BA600" s="8"/>
      <c r="BB600" s="8"/>
      <c r="BC600" s="8">
        <v>1</v>
      </c>
      <c r="BE600" s="45"/>
      <c r="BF600" s="34"/>
      <c r="BG600" s="45"/>
      <c r="BH600" s="34">
        <v>55018</v>
      </c>
      <c r="BI600" s="45"/>
      <c r="BJ600" s="34"/>
      <c r="BK600" s="45"/>
      <c r="BL600" s="34">
        <v>208</v>
      </c>
      <c r="BM600" s="45"/>
      <c r="BN600" s="34"/>
      <c r="BO600" s="45"/>
      <c r="BP600" s="34">
        <v>761</v>
      </c>
      <c r="BQ600" s="45"/>
      <c r="BR600" s="46"/>
      <c r="BS600" s="46"/>
      <c r="BT600" s="34"/>
      <c r="BU600" s="45"/>
      <c r="BV600" s="47"/>
      <c r="BW600" s="36"/>
      <c r="BX600" s="2" t="s">
        <v>156</v>
      </c>
    </row>
    <row r="601" spans="1:76" x14ac:dyDescent="0.2">
      <c r="A601">
        <v>1</v>
      </c>
      <c r="B601">
        <v>2023</v>
      </c>
      <c r="C601">
        <v>8</v>
      </c>
      <c r="D601" s="1">
        <v>22</v>
      </c>
      <c r="E601" s="37" t="s">
        <v>80</v>
      </c>
      <c r="F601" s="51"/>
      <c r="G601" s="11"/>
      <c r="H601" s="11"/>
      <c r="I601" s="11"/>
      <c r="J601" s="11" t="s">
        <v>53</v>
      </c>
      <c r="K601" s="24">
        <v>22</v>
      </c>
      <c r="L601" s="24">
        <v>6</v>
      </c>
      <c r="M601" s="24">
        <f t="shared" si="10"/>
        <v>8</v>
      </c>
      <c r="N601" s="2" t="s">
        <v>53</v>
      </c>
      <c r="O601" s="11" t="s">
        <v>55</v>
      </c>
      <c r="P601" s="26"/>
      <c r="Q601" s="11">
        <v>58</v>
      </c>
      <c r="R601" s="11"/>
      <c r="S601" s="11" t="s">
        <v>53</v>
      </c>
      <c r="T601" s="11" t="s">
        <v>89</v>
      </c>
      <c r="U601" s="11">
        <f>18-7</f>
        <v>11</v>
      </c>
      <c r="V601" s="11"/>
      <c r="W601" s="11"/>
      <c r="X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>
        <v>1</v>
      </c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7">
        <v>1</v>
      </c>
      <c r="AU601" s="7"/>
      <c r="AV601" s="7"/>
      <c r="AW601" s="8"/>
      <c r="AX601" s="8"/>
      <c r="AY601" s="8">
        <v>1</v>
      </c>
      <c r="AZ601" s="8"/>
      <c r="BA601" s="8"/>
      <c r="BB601" s="8"/>
      <c r="BC601" s="8">
        <v>1</v>
      </c>
      <c r="BE601" s="45"/>
      <c r="BF601" s="34">
        <v>1052</v>
      </c>
      <c r="BG601" s="45"/>
      <c r="BH601" s="34">
        <v>65494</v>
      </c>
      <c r="BI601" s="45"/>
      <c r="BJ601" s="34"/>
      <c r="BK601" s="45"/>
      <c r="BL601" s="34">
        <v>209</v>
      </c>
      <c r="BM601" s="45"/>
      <c r="BN601" s="34"/>
      <c r="BO601" s="45"/>
      <c r="BP601" s="34">
        <v>843</v>
      </c>
      <c r="BQ601" s="45"/>
      <c r="BR601" s="46"/>
      <c r="BS601" s="46"/>
      <c r="BT601" s="34"/>
      <c r="BU601" s="45"/>
      <c r="BV601" s="47"/>
      <c r="BW601" s="36">
        <v>2241</v>
      </c>
      <c r="BX601" s="2" t="s">
        <v>157</v>
      </c>
    </row>
    <row r="602" spans="1:76" x14ac:dyDescent="0.2">
      <c r="D602" s="1"/>
      <c r="E602" s="29"/>
      <c r="F602" s="51"/>
      <c r="G602" s="11"/>
      <c r="H602" s="11"/>
      <c r="I602" s="11"/>
      <c r="J602" s="11"/>
      <c r="K602" s="24"/>
      <c r="L602" s="24"/>
      <c r="M602" s="24"/>
      <c r="N602" s="2"/>
      <c r="O602" s="11"/>
      <c r="P602" s="26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7"/>
      <c r="AU602" s="7"/>
      <c r="AV602" s="7"/>
      <c r="AW602" s="8"/>
      <c r="AX602" s="8"/>
      <c r="AY602" s="8"/>
      <c r="AZ602" s="8"/>
      <c r="BA602" s="8"/>
      <c r="BB602" s="8"/>
      <c r="BC602" s="8"/>
      <c r="BE602" s="45"/>
      <c r="BF602" s="34"/>
      <c r="BG602" s="45"/>
      <c r="BH602" s="34"/>
      <c r="BI602" s="45"/>
      <c r="BJ602" s="34"/>
      <c r="BK602" s="45"/>
      <c r="BL602" s="34"/>
      <c r="BM602" s="45"/>
      <c r="BN602" s="34"/>
      <c r="BO602" s="45"/>
      <c r="BP602" s="34"/>
      <c r="BQ602" s="45"/>
      <c r="BR602" s="46"/>
      <c r="BS602" s="46"/>
      <c r="BT602" s="34"/>
      <c r="BU602" s="45"/>
      <c r="BV602" s="47"/>
      <c r="BW602" s="36"/>
      <c r="BX602" s="2"/>
    </row>
    <row r="603" spans="1:76" x14ac:dyDescent="0.2">
      <c r="D603" s="1"/>
      <c r="E603" s="29"/>
      <c r="F603" s="51"/>
      <c r="G603" s="11"/>
      <c r="H603" s="11"/>
      <c r="I603" s="11"/>
      <c r="J603" s="11"/>
      <c r="K603" s="49"/>
      <c r="L603" s="24"/>
      <c r="M603" s="24"/>
      <c r="N603" s="2"/>
      <c r="O603" s="11"/>
      <c r="P603" s="26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7"/>
      <c r="AU603" s="7"/>
      <c r="AV603" s="7"/>
      <c r="AW603" s="8"/>
      <c r="AX603" s="8"/>
      <c r="AY603" s="8"/>
      <c r="AZ603" s="8"/>
      <c r="BA603" s="8"/>
      <c r="BB603" s="8"/>
      <c r="BC603" s="8"/>
      <c r="BE603" s="45"/>
      <c r="BF603" s="34"/>
      <c r="BG603" s="45"/>
      <c r="BH603" s="34"/>
      <c r="BI603" s="45"/>
      <c r="BJ603" s="34"/>
      <c r="BK603" s="45"/>
      <c r="BL603" s="34"/>
      <c r="BM603" s="45"/>
      <c r="BN603" s="34"/>
      <c r="BO603" s="45"/>
      <c r="BP603" s="34"/>
      <c r="BQ603" s="45"/>
      <c r="BR603" s="46"/>
      <c r="BS603" s="46"/>
      <c r="BT603" s="34"/>
      <c r="BU603" s="45"/>
      <c r="BV603" s="47"/>
      <c r="BW603" s="36"/>
      <c r="BX603" s="2"/>
    </row>
    <row r="604" spans="1:76" x14ac:dyDescent="0.2">
      <c r="D604" s="1"/>
      <c r="E604" s="29"/>
      <c r="F604" s="51"/>
      <c r="G604" s="11"/>
      <c r="H604" s="11"/>
      <c r="I604" s="11"/>
      <c r="J604" s="11"/>
      <c r="K604" s="24"/>
      <c r="L604" s="24"/>
      <c r="M604" s="24"/>
      <c r="N604" s="2"/>
      <c r="O604" s="11"/>
      <c r="P604" s="26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7"/>
      <c r="AU604" s="7"/>
      <c r="AV604" s="7"/>
      <c r="AW604" s="8"/>
      <c r="AX604" s="8"/>
      <c r="AY604" s="8"/>
      <c r="AZ604" s="8"/>
      <c r="BA604" s="8"/>
      <c r="BB604" s="8"/>
      <c r="BC604" s="8"/>
      <c r="BE604" s="45"/>
      <c r="BF604" s="34"/>
      <c r="BG604" s="45"/>
      <c r="BH604" s="34"/>
      <c r="BI604" s="45"/>
      <c r="BJ604" s="34"/>
      <c r="BK604" s="45"/>
      <c r="BL604" s="34"/>
      <c r="BM604" s="45"/>
      <c r="BN604" s="34"/>
      <c r="BO604" s="45"/>
      <c r="BP604" s="34"/>
      <c r="BQ604" s="45"/>
      <c r="BR604" s="46"/>
      <c r="BS604" s="46"/>
      <c r="BT604" s="34"/>
      <c r="BU604" s="45"/>
      <c r="BV604" s="47"/>
      <c r="BW604" s="36"/>
      <c r="BX604" s="2"/>
    </row>
    <row r="605" spans="1:76" x14ac:dyDescent="0.2">
      <c r="D605" s="1"/>
      <c r="E605" s="37"/>
      <c r="F605" s="51"/>
      <c r="G605" s="11"/>
      <c r="H605" s="11"/>
      <c r="I605" s="28"/>
      <c r="J605" s="11"/>
      <c r="K605" s="24"/>
      <c r="L605" s="24"/>
      <c r="M605" s="24"/>
      <c r="N605" s="2"/>
      <c r="O605" s="11"/>
      <c r="P605" s="26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7"/>
      <c r="AU605" s="7"/>
      <c r="AV605" s="7"/>
      <c r="AW605" s="8"/>
      <c r="AX605" s="8"/>
      <c r="AY605" s="8"/>
      <c r="AZ605" s="8"/>
      <c r="BA605" s="8"/>
      <c r="BB605" s="8"/>
      <c r="BC605" s="8"/>
      <c r="BE605" s="45"/>
      <c r="BF605" s="34"/>
      <c r="BG605" s="45"/>
      <c r="BH605" s="34"/>
      <c r="BI605" s="45"/>
      <c r="BJ605" s="34"/>
      <c r="BK605" s="45"/>
      <c r="BL605" s="34"/>
      <c r="BM605" s="45"/>
      <c r="BN605" s="34"/>
      <c r="BO605" s="45"/>
      <c r="BP605" s="34"/>
      <c r="BQ605" s="45"/>
      <c r="BR605" s="46"/>
      <c r="BS605" s="46"/>
      <c r="BT605" s="34"/>
      <c r="BU605" s="45"/>
      <c r="BV605" s="47"/>
      <c r="BW605" s="36"/>
      <c r="BX605" s="2"/>
    </row>
    <row r="606" spans="1:76" x14ac:dyDescent="0.2">
      <c r="D606" s="1"/>
      <c r="E606" s="29"/>
      <c r="F606" s="51"/>
      <c r="G606" s="11"/>
      <c r="H606" s="28"/>
      <c r="I606" s="11"/>
      <c r="J606" s="11"/>
      <c r="K606" s="24"/>
      <c r="L606" s="24"/>
      <c r="M606" s="24"/>
      <c r="N606" s="2"/>
      <c r="O606" s="11"/>
      <c r="P606" s="26"/>
      <c r="Q606" s="11"/>
      <c r="R606" s="11"/>
      <c r="S606" s="11"/>
      <c r="T606" s="11"/>
      <c r="U606" s="11"/>
      <c r="V606" s="11"/>
      <c r="W606" s="11"/>
      <c r="X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O606" s="11"/>
      <c r="AP606" s="11"/>
      <c r="AQ606" s="11"/>
      <c r="AR606" s="11"/>
      <c r="AS606" s="11"/>
      <c r="AT606" s="7"/>
      <c r="AU606" s="7"/>
      <c r="AV606" s="7"/>
      <c r="AW606" s="8"/>
      <c r="AX606" s="8"/>
      <c r="AY606" s="8"/>
      <c r="AZ606" s="8"/>
      <c r="BA606" s="8"/>
      <c r="BB606" s="8"/>
      <c r="BC606" s="8"/>
      <c r="BE606" s="45"/>
      <c r="BF606" s="34"/>
      <c r="BG606" s="45"/>
      <c r="BH606" s="34"/>
      <c r="BI606" s="45"/>
      <c r="BJ606" s="34"/>
      <c r="BK606" s="45"/>
      <c r="BL606" s="34"/>
      <c r="BM606" s="45"/>
      <c r="BN606" s="34"/>
      <c r="BO606" s="45"/>
      <c r="BP606" s="34"/>
      <c r="BQ606" s="45"/>
      <c r="BR606" s="46"/>
      <c r="BS606" s="46"/>
      <c r="BT606" s="34"/>
      <c r="BU606" s="45"/>
      <c r="BV606" s="47"/>
      <c r="BW606" s="36"/>
      <c r="BX606" s="2"/>
    </row>
    <row r="607" spans="1:76" x14ac:dyDescent="0.2">
      <c r="D607" s="1"/>
      <c r="E607" s="29"/>
      <c r="F607" s="51"/>
      <c r="G607" s="11"/>
      <c r="H607" s="11"/>
      <c r="I607" s="28"/>
      <c r="J607" s="11"/>
      <c r="K607" s="24"/>
      <c r="L607" s="24"/>
      <c r="M607" s="24"/>
      <c r="N607" s="2"/>
      <c r="O607" s="11"/>
      <c r="P607" s="26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7"/>
      <c r="AU607" s="7"/>
      <c r="AV607" s="7"/>
      <c r="AW607" s="8"/>
      <c r="AX607" s="8"/>
      <c r="AY607" s="8"/>
      <c r="AZ607" s="8"/>
      <c r="BA607" s="8"/>
      <c r="BB607" s="8"/>
      <c r="BC607" s="8"/>
      <c r="BE607" s="45"/>
      <c r="BF607" s="34"/>
      <c r="BG607" s="45"/>
      <c r="BH607" s="34"/>
      <c r="BI607" s="45"/>
      <c r="BJ607" s="34"/>
      <c r="BK607" s="45"/>
      <c r="BL607" s="34"/>
      <c r="BM607" s="45"/>
      <c r="BN607" s="34"/>
      <c r="BO607" s="45"/>
      <c r="BP607" s="34"/>
      <c r="BQ607" s="45"/>
      <c r="BR607" s="46"/>
      <c r="BS607" s="46"/>
      <c r="BT607" s="34"/>
      <c r="BU607" s="45"/>
      <c r="BV607" s="47"/>
      <c r="BW607" s="36"/>
      <c r="BX607" s="2"/>
    </row>
    <row r="608" spans="1:76" x14ac:dyDescent="0.2">
      <c r="D608" s="1"/>
      <c r="E608" s="29"/>
      <c r="F608" s="51"/>
      <c r="G608" s="11"/>
      <c r="H608" s="11"/>
      <c r="I608" s="11"/>
      <c r="J608" s="11"/>
      <c r="K608" s="24"/>
      <c r="L608" s="24"/>
      <c r="M608" s="24"/>
      <c r="N608" s="2"/>
      <c r="O608" s="11"/>
      <c r="P608" s="26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7"/>
      <c r="AU608" s="7"/>
      <c r="AV608" s="7"/>
      <c r="AW608" s="8"/>
      <c r="AX608" s="8"/>
      <c r="AY608" s="8"/>
      <c r="AZ608" s="8"/>
      <c r="BA608" s="8"/>
      <c r="BB608" s="8"/>
      <c r="BC608" s="8"/>
      <c r="BE608" s="45"/>
      <c r="BF608" s="34"/>
      <c r="BG608" s="45"/>
      <c r="BH608" s="34"/>
      <c r="BI608" s="45"/>
      <c r="BJ608" s="34"/>
      <c r="BK608" s="45"/>
      <c r="BL608" s="34"/>
      <c r="BM608" s="45"/>
      <c r="BN608" s="34"/>
      <c r="BO608" s="45"/>
      <c r="BP608" s="34"/>
      <c r="BQ608" s="45"/>
      <c r="BR608" s="46"/>
      <c r="BS608" s="46"/>
      <c r="BT608" s="34"/>
      <c r="BU608" s="45"/>
      <c r="BV608" s="47"/>
      <c r="BW608" s="36"/>
      <c r="BX608" s="2"/>
    </row>
    <row r="609" spans="4:76" x14ac:dyDescent="0.2">
      <c r="D609" s="1"/>
      <c r="E609" s="29"/>
      <c r="F609" s="51"/>
      <c r="G609" s="11"/>
      <c r="H609" s="11"/>
      <c r="I609" s="11"/>
      <c r="J609" s="11"/>
      <c r="K609" s="24"/>
      <c r="L609" s="24"/>
      <c r="M609" s="24"/>
      <c r="N609" s="2"/>
      <c r="O609" s="11"/>
      <c r="P609" s="26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7"/>
      <c r="AU609" s="7"/>
      <c r="AV609" s="7"/>
      <c r="AW609" s="8"/>
      <c r="AX609" s="8"/>
      <c r="AY609" s="8"/>
      <c r="AZ609" s="8"/>
      <c r="BA609" s="8"/>
      <c r="BB609" s="8"/>
      <c r="BC609" s="8"/>
      <c r="BE609" s="45"/>
      <c r="BF609" s="34"/>
      <c r="BG609" s="45"/>
      <c r="BH609" s="34"/>
      <c r="BI609" s="45"/>
      <c r="BJ609" s="34"/>
      <c r="BK609" s="45"/>
      <c r="BL609" s="34"/>
      <c r="BM609" s="45"/>
      <c r="BN609" s="34"/>
      <c r="BO609" s="45"/>
      <c r="BP609" s="34"/>
      <c r="BQ609" s="45"/>
      <c r="BR609" s="46"/>
      <c r="BS609" s="46"/>
      <c r="BT609" s="34"/>
      <c r="BU609" s="45"/>
      <c r="BV609" s="47"/>
      <c r="BW609" s="36"/>
      <c r="BX609" s="2"/>
    </row>
    <row r="610" spans="4:76" x14ac:dyDescent="0.2">
      <c r="D610" s="1"/>
      <c r="E610" s="29"/>
      <c r="F610" s="51"/>
      <c r="G610" s="11"/>
      <c r="H610" s="11"/>
      <c r="I610" s="11"/>
      <c r="J610" s="11"/>
      <c r="K610" s="24"/>
      <c r="L610" s="24"/>
      <c r="M610" s="24"/>
      <c r="N610" s="2"/>
      <c r="O610" s="11"/>
      <c r="P610" s="26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7"/>
      <c r="AU610" s="7"/>
      <c r="AV610" s="7"/>
      <c r="AW610" s="8"/>
      <c r="AX610" s="8"/>
      <c r="AY610" s="8"/>
      <c r="AZ610" s="8"/>
      <c r="BA610" s="8"/>
      <c r="BB610" s="8"/>
      <c r="BC610" s="8"/>
      <c r="BE610" s="45"/>
      <c r="BF610" s="34"/>
      <c r="BG610" s="45"/>
      <c r="BH610" s="34"/>
      <c r="BI610" s="45"/>
      <c r="BJ610" s="34"/>
      <c r="BK610" s="45"/>
      <c r="BL610" s="34"/>
      <c r="BM610" s="45"/>
      <c r="BN610" s="34"/>
      <c r="BO610" s="45"/>
      <c r="BP610" s="34"/>
      <c r="BQ610" s="45"/>
      <c r="BR610" s="46"/>
      <c r="BS610" s="46"/>
      <c r="BT610" s="34"/>
      <c r="BU610" s="45"/>
      <c r="BV610" s="47"/>
      <c r="BW610" s="36"/>
      <c r="BX610" s="2"/>
    </row>
    <row r="611" spans="4:76" x14ac:dyDescent="0.2">
      <c r="D611" s="1"/>
    </row>
    <row r="612" spans="4:76" x14ac:dyDescent="0.2">
      <c r="D612" s="1"/>
    </row>
    <row r="613" spans="4:76" x14ac:dyDescent="0.2">
      <c r="D613" s="1"/>
    </row>
    <row r="614" spans="4:76" x14ac:dyDescent="0.2">
      <c r="D614" s="1"/>
    </row>
    <row r="615" spans="4:76" x14ac:dyDescent="0.2">
      <c r="D615" s="1"/>
    </row>
    <row r="616" spans="4:76" x14ac:dyDescent="0.2">
      <c r="D616" s="1"/>
    </row>
    <row r="617" spans="4:76" x14ac:dyDescent="0.2">
      <c r="D617" s="1"/>
    </row>
    <row r="618" spans="4:76" x14ac:dyDescent="0.2">
      <c r="D618" s="1"/>
    </row>
    <row r="619" spans="4:76" x14ac:dyDescent="0.2">
      <c r="D619" s="1"/>
    </row>
    <row r="620" spans="4:76" x14ac:dyDescent="0.2">
      <c r="D620" s="1"/>
    </row>
    <row r="621" spans="4:76" x14ac:dyDescent="0.2">
      <c r="D621" s="1"/>
    </row>
    <row r="622" spans="4:76" x14ac:dyDescent="0.2">
      <c r="D622" s="1"/>
    </row>
    <row r="623" spans="4:76" x14ac:dyDescent="0.2">
      <c r="D623" s="1"/>
    </row>
    <row r="624" spans="4:76" x14ac:dyDescent="0.2">
      <c r="D624" s="1"/>
    </row>
    <row r="625" spans="4:4" x14ac:dyDescent="0.2">
      <c r="D625" s="1"/>
    </row>
    <row r="626" spans="4:4" x14ac:dyDescent="0.2">
      <c r="D626" s="1"/>
    </row>
    <row r="627" spans="4:4" x14ac:dyDescent="0.2">
      <c r="D627" s="1"/>
    </row>
    <row r="628" spans="4:4" x14ac:dyDescent="0.2">
      <c r="D628" s="1"/>
    </row>
    <row r="629" spans="4:4" x14ac:dyDescent="0.2">
      <c r="D629" s="1"/>
    </row>
    <row r="630" spans="4:4" x14ac:dyDescent="0.2">
      <c r="D630" s="1"/>
    </row>
    <row r="631" spans="4:4" x14ac:dyDescent="0.2">
      <c r="D631" s="1"/>
    </row>
    <row r="632" spans="4:4" x14ac:dyDescent="0.2">
      <c r="D632" s="1"/>
    </row>
    <row r="633" spans="4:4" x14ac:dyDescent="0.2">
      <c r="D633" s="1"/>
    </row>
    <row r="634" spans="4:4" x14ac:dyDescent="0.2">
      <c r="D634" s="1"/>
    </row>
    <row r="635" spans="4:4" x14ac:dyDescent="0.2">
      <c r="D635" s="1"/>
    </row>
    <row r="636" spans="4:4" x14ac:dyDescent="0.2">
      <c r="D636" s="1"/>
    </row>
    <row r="637" spans="4:4" x14ac:dyDescent="0.2">
      <c r="D637" s="1"/>
    </row>
    <row r="638" spans="4:4" x14ac:dyDescent="0.2">
      <c r="D638" s="1"/>
    </row>
    <row r="639" spans="4:4" x14ac:dyDescent="0.2">
      <c r="D639" s="1"/>
    </row>
    <row r="640" spans="4:4" x14ac:dyDescent="0.2">
      <c r="D640" s="1"/>
    </row>
    <row r="641" spans="4:4" x14ac:dyDescent="0.2">
      <c r="D641" s="1"/>
    </row>
    <row r="642" spans="4:4" x14ac:dyDescent="0.2">
      <c r="D642" s="1"/>
    </row>
    <row r="643" spans="4:4" x14ac:dyDescent="0.2">
      <c r="D643" s="1"/>
    </row>
    <row r="644" spans="4:4" x14ac:dyDescent="0.2">
      <c r="D644" s="1"/>
    </row>
    <row r="645" spans="4:4" x14ac:dyDescent="0.2">
      <c r="D645" s="1"/>
    </row>
    <row r="646" spans="4:4" x14ac:dyDescent="0.2">
      <c r="D646" s="1"/>
    </row>
    <row r="647" spans="4:4" x14ac:dyDescent="0.2">
      <c r="D647" s="1"/>
    </row>
    <row r="648" spans="4:4" x14ac:dyDescent="0.2">
      <c r="D648" s="1"/>
    </row>
    <row r="649" spans="4:4" x14ac:dyDescent="0.2">
      <c r="D649" s="1"/>
    </row>
    <row r="650" spans="4:4" x14ac:dyDescent="0.2">
      <c r="D650" s="1"/>
    </row>
    <row r="651" spans="4:4" x14ac:dyDescent="0.2">
      <c r="D651" s="1"/>
    </row>
    <row r="652" spans="4:4" x14ac:dyDescent="0.2">
      <c r="D652" s="1"/>
    </row>
    <row r="653" spans="4:4" x14ac:dyDescent="0.2">
      <c r="D653" s="1"/>
    </row>
    <row r="654" spans="4:4" x14ac:dyDescent="0.2">
      <c r="D654" s="1"/>
    </row>
    <row r="655" spans="4:4" x14ac:dyDescent="0.2">
      <c r="D655" s="1"/>
    </row>
    <row r="656" spans="4:4" x14ac:dyDescent="0.2">
      <c r="D656" s="1"/>
    </row>
    <row r="657" spans="4:4" x14ac:dyDescent="0.2">
      <c r="D657" s="1"/>
    </row>
    <row r="658" spans="4:4" x14ac:dyDescent="0.2">
      <c r="D658" s="1"/>
    </row>
    <row r="659" spans="4:4" x14ac:dyDescent="0.2">
      <c r="D659" s="1"/>
    </row>
    <row r="660" spans="4:4" x14ac:dyDescent="0.2">
      <c r="D660" s="1"/>
    </row>
    <row r="661" spans="4:4" x14ac:dyDescent="0.2">
      <c r="D661" s="1"/>
    </row>
    <row r="662" spans="4:4" x14ac:dyDescent="0.2">
      <c r="D662" s="1"/>
    </row>
    <row r="663" spans="4:4" x14ac:dyDescent="0.2">
      <c r="D663" s="1"/>
    </row>
    <row r="664" spans="4:4" x14ac:dyDescent="0.2">
      <c r="D664" s="1"/>
    </row>
    <row r="665" spans="4:4" x14ac:dyDescent="0.2">
      <c r="D665" s="1"/>
    </row>
    <row r="666" spans="4:4" x14ac:dyDescent="0.2">
      <c r="D666" s="1"/>
    </row>
    <row r="667" spans="4:4" x14ac:dyDescent="0.2">
      <c r="D667" s="1"/>
    </row>
    <row r="668" spans="4:4" x14ac:dyDescent="0.2">
      <c r="D668" s="1"/>
    </row>
    <row r="669" spans="4:4" x14ac:dyDescent="0.2">
      <c r="D669" s="1"/>
    </row>
    <row r="670" spans="4:4" x14ac:dyDescent="0.2">
      <c r="D670" s="1"/>
    </row>
    <row r="671" spans="4:4" x14ac:dyDescent="0.2">
      <c r="D671" s="1"/>
    </row>
    <row r="672" spans="4:4" x14ac:dyDescent="0.2">
      <c r="D672" s="1"/>
    </row>
    <row r="673" spans="4:4" x14ac:dyDescent="0.2">
      <c r="D673" s="1"/>
    </row>
    <row r="674" spans="4:4" x14ac:dyDescent="0.2">
      <c r="D674" s="1"/>
    </row>
    <row r="675" spans="4:4" x14ac:dyDescent="0.2">
      <c r="D675" s="1"/>
    </row>
    <row r="676" spans="4:4" x14ac:dyDescent="0.2">
      <c r="D676" s="1"/>
    </row>
    <row r="677" spans="4:4" x14ac:dyDescent="0.2">
      <c r="D677" s="1"/>
    </row>
    <row r="678" spans="4:4" x14ac:dyDescent="0.2">
      <c r="D678" s="1"/>
    </row>
    <row r="679" spans="4:4" x14ac:dyDescent="0.2">
      <c r="D679" s="1"/>
    </row>
    <row r="680" spans="4:4" x14ac:dyDescent="0.2">
      <c r="D680" s="1"/>
    </row>
    <row r="681" spans="4:4" x14ac:dyDescent="0.2">
      <c r="D681" s="1"/>
    </row>
    <row r="682" spans="4:4" x14ac:dyDescent="0.2">
      <c r="D682" s="1"/>
    </row>
    <row r="683" spans="4:4" x14ac:dyDescent="0.2">
      <c r="D683" s="1"/>
    </row>
    <row r="684" spans="4:4" x14ac:dyDescent="0.2">
      <c r="D684" s="1"/>
    </row>
    <row r="685" spans="4:4" x14ac:dyDescent="0.2">
      <c r="D685" s="1"/>
    </row>
    <row r="686" spans="4:4" x14ac:dyDescent="0.2">
      <c r="D686" s="1"/>
    </row>
    <row r="687" spans="4:4" x14ac:dyDescent="0.2">
      <c r="D687" s="1"/>
    </row>
    <row r="688" spans="4:4" x14ac:dyDescent="0.2">
      <c r="D688" s="1"/>
    </row>
    <row r="689" spans="4:4" x14ac:dyDescent="0.2">
      <c r="D689" s="1"/>
    </row>
    <row r="690" spans="4:4" x14ac:dyDescent="0.2">
      <c r="D690" s="1"/>
    </row>
    <row r="691" spans="4:4" x14ac:dyDescent="0.2">
      <c r="D691" s="1"/>
    </row>
    <row r="692" spans="4:4" x14ac:dyDescent="0.2">
      <c r="D692" s="1"/>
    </row>
    <row r="693" spans="4:4" x14ac:dyDescent="0.2">
      <c r="D693" s="1"/>
    </row>
    <row r="694" spans="4:4" x14ac:dyDescent="0.2">
      <c r="D694" s="1"/>
    </row>
    <row r="695" spans="4:4" x14ac:dyDescent="0.2">
      <c r="D695" s="1"/>
    </row>
    <row r="696" spans="4:4" x14ac:dyDescent="0.2">
      <c r="D696" s="1"/>
    </row>
    <row r="697" spans="4:4" x14ac:dyDescent="0.2">
      <c r="D697" s="1"/>
    </row>
    <row r="698" spans="4:4" x14ac:dyDescent="0.2">
      <c r="D698" s="1"/>
    </row>
    <row r="699" spans="4:4" x14ac:dyDescent="0.2">
      <c r="D699" s="1"/>
    </row>
    <row r="700" spans="4:4" x14ac:dyDescent="0.2">
      <c r="D700" s="1"/>
    </row>
    <row r="701" spans="4:4" x14ac:dyDescent="0.2">
      <c r="D701" s="1"/>
    </row>
    <row r="702" spans="4:4" x14ac:dyDescent="0.2">
      <c r="D702" s="1"/>
    </row>
    <row r="703" spans="4:4" x14ac:dyDescent="0.2">
      <c r="D703" s="1"/>
    </row>
    <row r="704" spans="4:4" x14ac:dyDescent="0.2">
      <c r="D704" s="1"/>
    </row>
    <row r="705" spans="4:4" x14ac:dyDescent="0.2">
      <c r="D705" s="1"/>
    </row>
    <row r="706" spans="4:4" x14ac:dyDescent="0.2">
      <c r="D706" s="1"/>
    </row>
    <row r="707" spans="4:4" x14ac:dyDescent="0.2">
      <c r="D707" s="1"/>
    </row>
    <row r="708" spans="4:4" x14ac:dyDescent="0.2">
      <c r="D708" s="1"/>
    </row>
    <row r="709" spans="4:4" x14ac:dyDescent="0.2">
      <c r="D709" s="1"/>
    </row>
    <row r="710" spans="4:4" x14ac:dyDescent="0.2">
      <c r="D710" s="1"/>
    </row>
    <row r="711" spans="4:4" x14ac:dyDescent="0.2">
      <c r="D711" s="1"/>
    </row>
    <row r="712" spans="4:4" x14ac:dyDescent="0.2">
      <c r="D712" s="1"/>
    </row>
    <row r="713" spans="4:4" x14ac:dyDescent="0.2">
      <c r="D713" s="1"/>
    </row>
    <row r="714" spans="4:4" x14ac:dyDescent="0.2">
      <c r="D714" s="1"/>
    </row>
    <row r="715" spans="4:4" x14ac:dyDescent="0.2">
      <c r="D715" s="1"/>
    </row>
    <row r="716" spans="4:4" x14ac:dyDescent="0.2">
      <c r="D716" s="1"/>
    </row>
    <row r="717" spans="4:4" x14ac:dyDescent="0.2">
      <c r="D717" s="1"/>
    </row>
    <row r="718" spans="4:4" x14ac:dyDescent="0.2">
      <c r="D718" s="1"/>
    </row>
    <row r="719" spans="4:4" x14ac:dyDescent="0.2">
      <c r="D719" s="1"/>
    </row>
    <row r="720" spans="4:4" x14ac:dyDescent="0.2">
      <c r="D720" s="1"/>
    </row>
    <row r="721" spans="4:4" x14ac:dyDescent="0.2">
      <c r="D721" s="1"/>
    </row>
    <row r="722" spans="4:4" x14ac:dyDescent="0.2">
      <c r="D722" s="1"/>
    </row>
    <row r="723" spans="4:4" x14ac:dyDescent="0.2">
      <c r="D723" s="1"/>
    </row>
    <row r="724" spans="4:4" x14ac:dyDescent="0.2">
      <c r="D724" s="1"/>
    </row>
    <row r="725" spans="4:4" x14ac:dyDescent="0.2">
      <c r="D725" s="1"/>
    </row>
    <row r="726" spans="4:4" x14ac:dyDescent="0.2">
      <c r="D726" s="1"/>
    </row>
    <row r="727" spans="4:4" x14ac:dyDescent="0.2">
      <c r="D727" s="1"/>
    </row>
    <row r="728" spans="4:4" x14ac:dyDescent="0.2">
      <c r="D728" s="1"/>
    </row>
    <row r="729" spans="4:4" x14ac:dyDescent="0.2">
      <c r="D729" s="1"/>
    </row>
    <row r="730" spans="4:4" x14ac:dyDescent="0.2">
      <c r="D730" s="1"/>
    </row>
    <row r="731" spans="4:4" x14ac:dyDescent="0.2">
      <c r="D731" s="1"/>
    </row>
    <row r="732" spans="4:4" x14ac:dyDescent="0.2">
      <c r="D732" s="1"/>
    </row>
  </sheetData>
  <autoFilter ref="AG519:AG521" xr:uid="{9199ECDC-D822-BC4D-AB83-B8A841A31BD0}"/>
  <conditionalFormatting sqref="F3:F33">
    <cfRule type="cellIs" dxfId="605" priority="1032" operator="equal">
      <formula>8</formula>
    </cfRule>
  </conditionalFormatting>
  <conditionalFormatting sqref="F3:F83">
    <cfRule type="cellIs" dxfId="604" priority="985" operator="equal">
      <formula>5</formula>
    </cfRule>
    <cfRule type="cellIs" dxfId="603" priority="988" operator="equal">
      <formula>1</formula>
    </cfRule>
    <cfRule type="cellIs" dxfId="602" priority="987" operator="equal">
      <formula>2</formula>
    </cfRule>
    <cfRule type="cellIs" dxfId="601" priority="986" operator="equal">
      <formula>4</formula>
    </cfRule>
    <cfRule type="cellIs" dxfId="600" priority="984" operator="equal">
      <formula>6</formula>
    </cfRule>
    <cfRule type="cellIs" dxfId="599" priority="983" operator="equal">
      <formula>7</formula>
    </cfRule>
    <cfRule type="cellIs" dxfId="598" priority="981" operator="equal">
      <formula>3</formula>
    </cfRule>
  </conditionalFormatting>
  <conditionalFormatting sqref="F34:F83">
    <cfRule type="cellIs" dxfId="597" priority="982" operator="equal">
      <formula>8</formula>
    </cfRule>
  </conditionalFormatting>
  <conditionalFormatting sqref="F85:F192">
    <cfRule type="cellIs" dxfId="596" priority="798" operator="equal">
      <formula>7</formula>
    </cfRule>
    <cfRule type="cellIs" dxfId="595" priority="803" operator="equal">
      <formula>1</formula>
    </cfRule>
    <cfRule type="cellIs" dxfId="594" priority="802" operator="equal">
      <formula>2</formula>
    </cfRule>
    <cfRule type="cellIs" dxfId="593" priority="801" operator="equal">
      <formula>4</formula>
    </cfRule>
    <cfRule type="cellIs" dxfId="592" priority="800" operator="equal">
      <formula>5</formula>
    </cfRule>
    <cfRule type="cellIs" dxfId="591" priority="799" operator="equal">
      <formula>6</formula>
    </cfRule>
    <cfRule type="cellIs" dxfId="590" priority="797" operator="equal">
      <formula>8</formula>
    </cfRule>
    <cfRule type="cellIs" dxfId="589" priority="796" operator="equal">
      <formula>3</formula>
    </cfRule>
  </conditionalFormatting>
  <conditionalFormatting sqref="F193">
    <cfRule type="cellIs" dxfId="588" priority="795" operator="equal">
      <formula>"h"</formula>
    </cfRule>
    <cfRule type="cellIs" dxfId="587" priority="790" operator="equal">
      <formula>"a"</formula>
    </cfRule>
    <cfRule type="cellIs" dxfId="586" priority="793" operator="equal">
      <formula>"s"</formula>
    </cfRule>
    <cfRule type="cellIs" dxfId="585" priority="788" operator="equal">
      <formula>"i"</formula>
    </cfRule>
    <cfRule type="cellIs" dxfId="584" priority="789" operator="equal">
      <formula>"n"</formula>
    </cfRule>
    <cfRule type="cellIs" dxfId="583" priority="791" operator="equal">
      <formula>"c"</formula>
    </cfRule>
    <cfRule type="cellIs" dxfId="582" priority="792" operator="equal">
      <formula>"b"</formula>
    </cfRule>
    <cfRule type="cellIs" dxfId="581" priority="794" operator="equal">
      <formula>"p"</formula>
    </cfRule>
  </conditionalFormatting>
  <conditionalFormatting sqref="F194:F366 E366 E367:F367">
    <cfRule type="cellIs" dxfId="580" priority="573" operator="equal">
      <formula>2</formula>
    </cfRule>
    <cfRule type="cellIs" dxfId="579" priority="574" operator="equal">
      <formula>1</formula>
    </cfRule>
    <cfRule type="cellIs" dxfId="578" priority="568" operator="equal">
      <formula>8</formula>
    </cfRule>
    <cfRule type="cellIs" dxfId="577" priority="559" operator="equal">
      <formula>3</formula>
    </cfRule>
    <cfRule type="cellIs" dxfId="576" priority="572" operator="equal">
      <formula>4</formula>
    </cfRule>
    <cfRule type="cellIs" dxfId="575" priority="571" operator="equal">
      <formula>5</formula>
    </cfRule>
    <cfRule type="cellIs" dxfId="574" priority="570" operator="equal">
      <formula>6</formula>
    </cfRule>
    <cfRule type="cellIs" dxfId="573" priority="569" operator="equal">
      <formula>7</formula>
    </cfRule>
  </conditionalFormatting>
  <conditionalFormatting sqref="F341">
    <cfRule type="cellIs" dxfId="572" priority="560" operator="equal">
      <formula>"i"</formula>
    </cfRule>
    <cfRule type="cellIs" dxfId="571" priority="562" operator="equal">
      <formula>"a"</formula>
    </cfRule>
    <cfRule type="cellIs" dxfId="570" priority="567" operator="equal">
      <formula>"h"</formula>
    </cfRule>
    <cfRule type="cellIs" dxfId="569" priority="563" operator="equal">
      <formula>"c"</formula>
    </cfRule>
    <cfRule type="cellIs" dxfId="568" priority="566" operator="equal">
      <formula>"p"</formula>
    </cfRule>
    <cfRule type="cellIs" dxfId="567" priority="561" operator="equal">
      <formula>"n"</formula>
    </cfRule>
    <cfRule type="cellIs" dxfId="566" priority="564" operator="equal">
      <formula>"b"</formula>
    </cfRule>
    <cfRule type="cellIs" dxfId="565" priority="565" operator="equal">
      <formula>"s"</formula>
    </cfRule>
  </conditionalFormatting>
  <conditionalFormatting sqref="F399:H487">
    <cfRule type="cellIs" dxfId="564" priority="299" operator="equal">
      <formula>4</formula>
    </cfRule>
    <cfRule type="cellIs" dxfId="563" priority="298" operator="equal">
      <formula>5</formula>
    </cfRule>
    <cfRule type="cellIs" dxfId="562" priority="297" operator="equal">
      <formula>6</formula>
    </cfRule>
    <cfRule type="cellIs" dxfId="561" priority="296" operator="equal">
      <formula>7</formula>
    </cfRule>
    <cfRule type="cellIs" dxfId="560" priority="295" operator="equal">
      <formula>8</formula>
    </cfRule>
    <cfRule type="cellIs" dxfId="559" priority="302" operator="equal">
      <formula>3</formula>
    </cfRule>
    <cfRule type="cellIs" dxfId="558" priority="301" operator="equal">
      <formula>1</formula>
    </cfRule>
    <cfRule type="cellIs" dxfId="557" priority="300" operator="equal">
      <formula>2</formula>
    </cfRule>
  </conditionalFormatting>
  <conditionalFormatting sqref="F488:H518">
    <cfRule type="cellIs" dxfId="556" priority="232" operator="equal">
      <formula>3</formula>
    </cfRule>
    <cfRule type="cellIs" dxfId="555" priority="227" operator="equal">
      <formula>6</formula>
    </cfRule>
    <cfRule type="cellIs" dxfId="554" priority="231" operator="equal">
      <formula>1</formula>
    </cfRule>
    <cfRule type="cellIs" dxfId="553" priority="230" operator="equal">
      <formula>2</formula>
    </cfRule>
    <cfRule type="cellIs" dxfId="552" priority="225" operator="equal">
      <formula>8</formula>
    </cfRule>
    <cfRule type="cellIs" dxfId="551" priority="229" operator="equal">
      <formula>4</formula>
    </cfRule>
    <cfRule type="cellIs" dxfId="550" priority="226" operator="equal">
      <formula>7</formula>
    </cfRule>
    <cfRule type="cellIs" dxfId="549" priority="228" operator="equal">
      <formula>5</formula>
    </cfRule>
  </conditionalFormatting>
  <conditionalFormatting sqref="F519:H548">
    <cfRule type="cellIs" dxfId="548" priority="160" operator="equal">
      <formula>5</formula>
    </cfRule>
    <cfRule type="cellIs" dxfId="547" priority="159" operator="equal">
      <formula>6</formula>
    </cfRule>
    <cfRule type="cellIs" dxfId="546" priority="164" operator="equal">
      <formula>3</formula>
    </cfRule>
    <cfRule type="cellIs" dxfId="545" priority="157" operator="equal">
      <formula>8</formula>
    </cfRule>
    <cfRule type="cellIs" dxfId="544" priority="163" operator="equal">
      <formula>1</formula>
    </cfRule>
    <cfRule type="cellIs" dxfId="543" priority="162" operator="equal">
      <formula>2</formula>
    </cfRule>
    <cfRule type="cellIs" dxfId="542" priority="161" operator="equal">
      <formula>4</formula>
    </cfRule>
    <cfRule type="cellIs" dxfId="541" priority="158" operator="equal">
      <formula>7</formula>
    </cfRule>
  </conditionalFormatting>
  <conditionalFormatting sqref="F549:H579">
    <cfRule type="cellIs" dxfId="540" priority="99" operator="equal">
      <formula>2</formula>
    </cfRule>
    <cfRule type="cellIs" dxfId="539" priority="94" operator="equal">
      <formula>8</formula>
    </cfRule>
    <cfRule type="cellIs" dxfId="538" priority="95" operator="equal">
      <formula>7</formula>
    </cfRule>
    <cfRule type="cellIs" dxfId="537" priority="96" operator="equal">
      <formula>6</formula>
    </cfRule>
    <cfRule type="cellIs" dxfId="536" priority="97" operator="equal">
      <formula>5</formula>
    </cfRule>
    <cfRule type="cellIs" dxfId="535" priority="98" operator="equal">
      <formula>4</formula>
    </cfRule>
    <cfRule type="cellIs" dxfId="534" priority="100" operator="equal">
      <formula>1</formula>
    </cfRule>
    <cfRule type="cellIs" dxfId="533" priority="101" operator="equal">
      <formula>3</formula>
    </cfRule>
  </conditionalFormatting>
  <conditionalFormatting sqref="F580:H610">
    <cfRule type="cellIs" dxfId="532" priority="30" operator="equal">
      <formula>7</formula>
    </cfRule>
    <cfRule type="cellIs" dxfId="531" priority="31" operator="equal">
      <formula>6</formula>
    </cfRule>
    <cfRule type="cellIs" dxfId="530" priority="29" operator="equal">
      <formula>8</formula>
    </cfRule>
    <cfRule type="cellIs" dxfId="529" priority="32" operator="equal">
      <formula>5</formula>
    </cfRule>
    <cfRule type="cellIs" dxfId="528" priority="33" operator="equal">
      <formula>4</formula>
    </cfRule>
    <cfRule type="cellIs" dxfId="527" priority="34" operator="equal">
      <formula>2</formula>
    </cfRule>
    <cfRule type="cellIs" dxfId="526" priority="35" operator="equal">
      <formula>1</formula>
    </cfRule>
    <cfRule type="cellIs" dxfId="525" priority="36" operator="equal">
      <formula>3</formula>
    </cfRule>
  </conditionalFormatting>
  <conditionalFormatting sqref="G215:G245">
    <cfRule type="cellIs" dxfId="524" priority="780" operator="equal">
      <formula>1</formula>
    </cfRule>
    <cfRule type="cellIs" dxfId="523" priority="779" operator="equal">
      <formula>2</formula>
    </cfRule>
    <cfRule type="cellIs" dxfId="522" priority="778" operator="equal">
      <formula>4</formula>
    </cfRule>
    <cfRule type="cellIs" dxfId="521" priority="777" operator="equal">
      <formula>5</formula>
    </cfRule>
    <cfRule type="cellIs" dxfId="520" priority="776" operator="equal">
      <formula>6</formula>
    </cfRule>
    <cfRule type="cellIs" dxfId="519" priority="775" operator="equal">
      <formula>7</formula>
    </cfRule>
    <cfRule type="cellIs" dxfId="518" priority="774" operator="equal">
      <formula>8</formula>
    </cfRule>
    <cfRule type="cellIs" dxfId="517" priority="773" operator="equal">
      <formula>3</formula>
    </cfRule>
  </conditionalFormatting>
  <conditionalFormatting sqref="G307:G367">
    <cfRule type="cellIs" dxfId="516" priority="580" operator="equal">
      <formula>5</formula>
    </cfRule>
    <cfRule type="cellIs" dxfId="515" priority="581" operator="equal">
      <formula>4</formula>
    </cfRule>
    <cfRule type="cellIs" dxfId="514" priority="582" operator="equal">
      <formula>2</formula>
    </cfRule>
    <cfRule type="cellIs" dxfId="513" priority="583" operator="equal">
      <formula>1</formula>
    </cfRule>
    <cfRule type="cellIs" dxfId="512" priority="579" operator="equal">
      <formula>6</formula>
    </cfRule>
    <cfRule type="cellIs" dxfId="511" priority="577" operator="equal">
      <formula>8</formula>
    </cfRule>
    <cfRule type="cellIs" dxfId="510" priority="576" operator="equal">
      <formula>3</formula>
    </cfRule>
    <cfRule type="cellIs" dxfId="509" priority="578" operator="equal">
      <formula>7</formula>
    </cfRule>
  </conditionalFormatting>
  <conditionalFormatting sqref="G368:H398">
    <cfRule type="cellIs" dxfId="508" priority="506" operator="equal">
      <formula>5</formula>
    </cfRule>
    <cfRule type="cellIs" dxfId="507" priority="508" operator="equal">
      <formula>2</formula>
    </cfRule>
    <cfRule type="cellIs" dxfId="506" priority="509" operator="equal">
      <formula>1</formula>
    </cfRule>
    <cfRule type="cellIs" dxfId="505" priority="510" operator="equal">
      <formula>3</formula>
    </cfRule>
    <cfRule type="cellIs" dxfId="504" priority="503" operator="equal">
      <formula>8</formula>
    </cfRule>
    <cfRule type="cellIs" dxfId="503" priority="507" operator="equal">
      <formula>4</formula>
    </cfRule>
    <cfRule type="cellIs" dxfId="502" priority="504" operator="equal">
      <formula>7</formula>
    </cfRule>
    <cfRule type="cellIs" dxfId="501" priority="505" operator="equal">
      <formula>6</formula>
    </cfRule>
  </conditionalFormatting>
  <conditionalFormatting sqref="I84">
    <cfRule type="cellIs" dxfId="500" priority="978" operator="equal">
      <formula>4</formula>
    </cfRule>
    <cfRule type="cellIs" dxfId="499" priority="977" operator="equal">
      <formula>5</formula>
    </cfRule>
    <cfRule type="cellIs" dxfId="498" priority="974" operator="equal">
      <formula>8</formula>
    </cfRule>
    <cfRule type="cellIs" dxfId="497" priority="976" operator="equal">
      <formula>6</formula>
    </cfRule>
    <cfRule type="cellIs" dxfId="496" priority="965" operator="equal">
      <formula>3</formula>
    </cfRule>
    <cfRule type="cellIs" dxfId="495" priority="980" operator="equal">
      <formula>1</formula>
    </cfRule>
    <cfRule type="cellIs" dxfId="494" priority="979" operator="equal">
      <formula>2</formula>
    </cfRule>
    <cfRule type="cellIs" dxfId="493" priority="975" operator="equal">
      <formula>7</formula>
    </cfRule>
  </conditionalFormatting>
  <conditionalFormatting sqref="I115">
    <cfRule type="cellIs" dxfId="492" priority="938" operator="equal">
      <formula>3</formula>
    </cfRule>
    <cfRule type="cellIs" dxfId="491" priority="952" operator="equal">
      <formula>2</formula>
    </cfRule>
    <cfRule type="cellIs" dxfId="490" priority="947" operator="equal">
      <formula>8</formula>
    </cfRule>
    <cfRule type="cellIs" dxfId="489" priority="948" operator="equal">
      <formula>7</formula>
    </cfRule>
    <cfRule type="cellIs" dxfId="488" priority="951" operator="equal">
      <formula>4</formula>
    </cfRule>
    <cfRule type="cellIs" dxfId="487" priority="949" operator="equal">
      <formula>6</formula>
    </cfRule>
    <cfRule type="cellIs" dxfId="486" priority="950" operator="equal">
      <formula>5</formula>
    </cfRule>
    <cfRule type="cellIs" dxfId="485" priority="953" operator="equal">
      <formula>1</formula>
    </cfRule>
  </conditionalFormatting>
  <conditionalFormatting sqref="I145">
    <cfRule type="cellIs" dxfId="484" priority="911" operator="equal">
      <formula>4</formula>
    </cfRule>
    <cfRule type="cellIs" dxfId="483" priority="913" operator="equal">
      <formula>1</formula>
    </cfRule>
    <cfRule type="cellIs" dxfId="482" priority="910" operator="equal">
      <formula>5</formula>
    </cfRule>
    <cfRule type="cellIs" dxfId="481" priority="909" operator="equal">
      <formula>6</formula>
    </cfRule>
    <cfRule type="cellIs" dxfId="480" priority="908" operator="equal">
      <formula>7</formula>
    </cfRule>
    <cfRule type="cellIs" dxfId="479" priority="907" operator="equal">
      <formula>8</formula>
    </cfRule>
    <cfRule type="cellIs" dxfId="478" priority="906" operator="equal">
      <formula>3</formula>
    </cfRule>
    <cfRule type="cellIs" dxfId="477" priority="912" operator="equal">
      <formula>2</formula>
    </cfRule>
  </conditionalFormatting>
  <conditionalFormatting sqref="I154:I174 I175:J175">
    <cfRule type="cellIs" dxfId="476" priority="867" operator="equal">
      <formula>"h"</formula>
    </cfRule>
    <cfRule type="cellIs" dxfId="475" priority="861" operator="equal">
      <formula>"n"</formula>
    </cfRule>
    <cfRule type="cellIs" dxfId="474" priority="862" operator="equal">
      <formula>"a"</formula>
    </cfRule>
    <cfRule type="cellIs" dxfId="473" priority="863" operator="equal">
      <formula>"c"</formula>
    </cfRule>
    <cfRule type="cellIs" dxfId="472" priority="860" operator="equal">
      <formula>"i"</formula>
    </cfRule>
    <cfRule type="cellIs" dxfId="471" priority="864" operator="equal">
      <formula>"b"</formula>
    </cfRule>
    <cfRule type="cellIs" dxfId="470" priority="865" operator="equal">
      <formula>"s"</formula>
    </cfRule>
    <cfRule type="cellIs" dxfId="469" priority="866" operator="equal">
      <formula>"p"</formula>
    </cfRule>
  </conditionalFormatting>
  <conditionalFormatting sqref="I176">
    <cfRule type="cellIs" dxfId="468" priority="851" operator="equal">
      <formula>3</formula>
    </cfRule>
    <cfRule type="cellIs" dxfId="467" priority="868" operator="equal">
      <formula>8</formula>
    </cfRule>
    <cfRule type="cellIs" dxfId="466" priority="869" operator="equal">
      <formula>7</formula>
    </cfRule>
    <cfRule type="cellIs" dxfId="465" priority="870" operator="equal">
      <formula>6</formula>
    </cfRule>
    <cfRule type="cellIs" dxfId="464" priority="872" operator="equal">
      <formula>4</formula>
    </cfRule>
    <cfRule type="cellIs" dxfId="463" priority="873" operator="equal">
      <formula>2</formula>
    </cfRule>
    <cfRule type="cellIs" dxfId="462" priority="874" operator="equal">
      <formula>1</formula>
    </cfRule>
    <cfRule type="cellIs" dxfId="461" priority="871" operator="equal">
      <formula>5</formula>
    </cfRule>
  </conditionalFormatting>
  <conditionalFormatting sqref="I176:I204">
    <cfRule type="cellIs" dxfId="460" priority="808" operator="equal">
      <formula>"b"</formula>
    </cfRule>
    <cfRule type="cellIs" dxfId="459" priority="804" operator="equal">
      <formula>"i"</formula>
    </cfRule>
    <cfRule type="cellIs" dxfId="458" priority="805" operator="equal">
      <formula>"n"</formula>
    </cfRule>
    <cfRule type="cellIs" dxfId="457" priority="806" operator="equal">
      <formula>"a"</formula>
    </cfRule>
    <cfRule type="cellIs" dxfId="456" priority="807" operator="equal">
      <formula>"c"</formula>
    </cfRule>
    <cfRule type="cellIs" dxfId="455" priority="809" operator="equal">
      <formula>"s"</formula>
    </cfRule>
    <cfRule type="cellIs" dxfId="454" priority="810" operator="equal">
      <formula>"p"</formula>
    </cfRule>
    <cfRule type="cellIs" dxfId="453" priority="811" operator="equal">
      <formula>"h"</formula>
    </cfRule>
  </conditionalFormatting>
  <conditionalFormatting sqref="I206">
    <cfRule type="cellIs" dxfId="452" priority="812" operator="equal">
      <formula>3</formula>
    </cfRule>
    <cfRule type="cellIs" dxfId="451" priority="829" operator="equal">
      <formula>8</formula>
    </cfRule>
    <cfRule type="cellIs" dxfId="450" priority="830" operator="equal">
      <formula>7</formula>
    </cfRule>
    <cfRule type="cellIs" dxfId="449" priority="831" operator="equal">
      <formula>6</formula>
    </cfRule>
    <cfRule type="cellIs" dxfId="448" priority="832" operator="equal">
      <formula>5</formula>
    </cfRule>
    <cfRule type="cellIs" dxfId="447" priority="833" operator="equal">
      <formula>4</formula>
    </cfRule>
    <cfRule type="cellIs" dxfId="446" priority="834" operator="equal">
      <formula>2</formula>
    </cfRule>
    <cfRule type="cellIs" dxfId="445" priority="835" operator="equal">
      <formula>1</formula>
    </cfRule>
  </conditionalFormatting>
  <conditionalFormatting sqref="I206:I235">
    <cfRule type="cellIs" dxfId="444" priority="736" operator="equal">
      <formula>"c"</formula>
    </cfRule>
    <cfRule type="cellIs" dxfId="443" priority="733" operator="equal">
      <formula>"i"</formula>
    </cfRule>
    <cfRule type="cellIs" dxfId="442" priority="734" operator="equal">
      <formula>"n"</formula>
    </cfRule>
    <cfRule type="cellIs" dxfId="441" priority="735" operator="equal">
      <formula>"a"</formula>
    </cfRule>
    <cfRule type="cellIs" dxfId="440" priority="740" operator="equal">
      <formula>"h"</formula>
    </cfRule>
    <cfRule type="cellIs" dxfId="439" priority="737" operator="equal">
      <formula>"b"</formula>
    </cfRule>
    <cfRule type="cellIs" dxfId="438" priority="738" operator="equal">
      <formula>"s"</formula>
    </cfRule>
    <cfRule type="cellIs" dxfId="437" priority="739" operator="equal">
      <formula>"p"</formula>
    </cfRule>
  </conditionalFormatting>
  <conditionalFormatting sqref="I237">
    <cfRule type="cellIs" dxfId="436" priority="764" operator="equal">
      <formula>1</formula>
    </cfRule>
    <cfRule type="cellIs" dxfId="435" priority="762" operator="equal">
      <formula>4</formula>
    </cfRule>
    <cfRule type="cellIs" dxfId="434" priority="761" operator="equal">
      <formula>5</formula>
    </cfRule>
    <cfRule type="cellIs" dxfId="433" priority="760" operator="equal">
      <formula>6</formula>
    </cfRule>
    <cfRule type="cellIs" dxfId="432" priority="759" operator="equal">
      <formula>7</formula>
    </cfRule>
    <cfRule type="cellIs" dxfId="431" priority="758" operator="equal">
      <formula>8</formula>
    </cfRule>
    <cfRule type="cellIs" dxfId="430" priority="741" operator="equal">
      <formula>3</formula>
    </cfRule>
    <cfRule type="cellIs" dxfId="429" priority="763" operator="equal">
      <formula>2</formula>
    </cfRule>
  </conditionalFormatting>
  <conditionalFormatting sqref="I237:I247 I267:J267">
    <cfRule type="cellIs" dxfId="428" priority="710" operator="equal">
      <formula>"h"</formula>
    </cfRule>
    <cfRule type="cellIs" dxfId="427" priority="704" operator="equal">
      <formula>"n"</formula>
    </cfRule>
    <cfRule type="cellIs" dxfId="426" priority="709" operator="equal">
      <formula>"p"</formula>
    </cfRule>
    <cfRule type="cellIs" dxfId="425" priority="708" operator="equal">
      <formula>"s"</formula>
    </cfRule>
    <cfRule type="cellIs" dxfId="424" priority="707" operator="equal">
      <formula>"b"</formula>
    </cfRule>
    <cfRule type="cellIs" dxfId="423" priority="706" operator="equal">
      <formula>"c"</formula>
    </cfRule>
    <cfRule type="cellIs" dxfId="422" priority="705" operator="equal">
      <formula>"a"</formula>
    </cfRule>
    <cfRule type="cellIs" dxfId="421" priority="703" operator="equal">
      <formula>"i"</formula>
    </cfRule>
  </conditionalFormatting>
  <conditionalFormatting sqref="I249:I266">
    <cfRule type="cellIs" dxfId="420" priority="687" operator="equal">
      <formula>"n"</formula>
    </cfRule>
    <cfRule type="cellIs" dxfId="419" priority="688" operator="equal">
      <formula>"a"</formula>
    </cfRule>
    <cfRule type="cellIs" dxfId="418" priority="689" operator="equal">
      <formula>"c"</formula>
    </cfRule>
    <cfRule type="cellIs" dxfId="417" priority="690" operator="equal">
      <formula>"b"</formula>
    </cfRule>
    <cfRule type="cellIs" dxfId="416" priority="686" operator="equal">
      <formula>"i"</formula>
    </cfRule>
    <cfRule type="cellIs" dxfId="415" priority="692" operator="equal">
      <formula>"p"</formula>
    </cfRule>
    <cfRule type="cellIs" dxfId="414" priority="691" operator="equal">
      <formula>"s"</formula>
    </cfRule>
    <cfRule type="cellIs" dxfId="413" priority="693" operator="equal">
      <formula>"h"</formula>
    </cfRule>
  </conditionalFormatting>
  <conditionalFormatting sqref="I268">
    <cfRule type="cellIs" dxfId="412" priority="712" operator="equal">
      <formula>7</formula>
    </cfRule>
    <cfRule type="cellIs" dxfId="411" priority="714" operator="equal">
      <formula>5</formula>
    </cfRule>
    <cfRule type="cellIs" dxfId="410" priority="713" operator="equal">
      <formula>6</formula>
    </cfRule>
    <cfRule type="cellIs" dxfId="409" priority="694" operator="equal">
      <formula>3</formula>
    </cfRule>
    <cfRule type="cellIs" dxfId="408" priority="717" operator="equal">
      <formula>1</formula>
    </cfRule>
    <cfRule type="cellIs" dxfId="407" priority="711" operator="equal">
      <formula>8</formula>
    </cfRule>
    <cfRule type="cellIs" dxfId="406" priority="716" operator="equal">
      <formula>2</formula>
    </cfRule>
    <cfRule type="cellIs" dxfId="405" priority="715" operator="equal">
      <formula>4</formula>
    </cfRule>
  </conditionalFormatting>
  <conditionalFormatting sqref="I268:I277">
    <cfRule type="cellIs" dxfId="404" priority="659" operator="equal">
      <formula>"c"</formula>
    </cfRule>
    <cfRule type="cellIs" dxfId="403" priority="656" operator="equal">
      <formula>"i"</formula>
    </cfRule>
    <cfRule type="cellIs" dxfId="402" priority="657" operator="equal">
      <formula>"n"</formula>
    </cfRule>
    <cfRule type="cellIs" dxfId="401" priority="663" operator="equal">
      <formula>"h"</formula>
    </cfRule>
    <cfRule type="cellIs" dxfId="400" priority="662" operator="equal">
      <formula>"p"</formula>
    </cfRule>
    <cfRule type="cellIs" dxfId="399" priority="661" operator="equal">
      <formula>"s"</formula>
    </cfRule>
    <cfRule type="cellIs" dxfId="398" priority="660" operator="equal">
      <formula>"b"</formula>
    </cfRule>
    <cfRule type="cellIs" dxfId="397" priority="658" operator="equal">
      <formula>"a"</formula>
    </cfRule>
  </conditionalFormatting>
  <conditionalFormatting sqref="I279:I366">
    <cfRule type="cellIs" dxfId="396" priority="540" operator="equal">
      <formula>"s"</formula>
    </cfRule>
    <cfRule type="cellIs" dxfId="395" priority="535" operator="equal">
      <formula>"i"</formula>
    </cfRule>
    <cfRule type="cellIs" dxfId="394" priority="541" operator="equal">
      <formula>"p"</formula>
    </cfRule>
    <cfRule type="cellIs" dxfId="393" priority="542" operator="equal">
      <formula>"h"</formula>
    </cfRule>
    <cfRule type="cellIs" dxfId="392" priority="539" operator="equal">
      <formula>"b"</formula>
    </cfRule>
    <cfRule type="cellIs" dxfId="391" priority="538" operator="equal">
      <formula>"c"</formula>
    </cfRule>
    <cfRule type="cellIs" dxfId="390" priority="537" operator="equal">
      <formula>"a"</formula>
    </cfRule>
    <cfRule type="cellIs" dxfId="389" priority="536" operator="equal">
      <formula>"n"</formula>
    </cfRule>
  </conditionalFormatting>
  <conditionalFormatting sqref="I291:I302">
    <cfRule type="cellIs" dxfId="388" priority="669" operator="equal">
      <formula>2</formula>
    </cfRule>
    <cfRule type="cellIs" dxfId="387" priority="647" operator="equal">
      <formula>3</formula>
    </cfRule>
    <cfRule type="cellIs" dxfId="386" priority="664" operator="equal">
      <formula>8</formula>
    </cfRule>
    <cfRule type="cellIs" dxfId="385" priority="665" operator="equal">
      <formula>7</formula>
    </cfRule>
    <cfRule type="cellIs" dxfId="384" priority="670" operator="equal">
      <formula>1</formula>
    </cfRule>
    <cfRule type="cellIs" dxfId="383" priority="667" operator="equal">
      <formula>5</formula>
    </cfRule>
    <cfRule type="cellIs" dxfId="382" priority="668" operator="equal">
      <formula>4</formula>
    </cfRule>
    <cfRule type="cellIs" dxfId="381" priority="666" operator="equal">
      <formula>6</formula>
    </cfRule>
  </conditionalFormatting>
  <conditionalFormatting sqref="I322:I336">
    <cfRule type="cellIs" dxfId="380" priority="608" operator="equal">
      <formula>8</formula>
    </cfRule>
    <cfRule type="cellIs" dxfId="379" priority="609" operator="equal">
      <formula>7</formula>
    </cfRule>
    <cfRule type="cellIs" dxfId="378" priority="610" operator="equal">
      <formula>6</formula>
    </cfRule>
    <cfRule type="cellIs" dxfId="377" priority="611" operator="equal">
      <formula>5</formula>
    </cfRule>
    <cfRule type="cellIs" dxfId="376" priority="612" operator="equal">
      <formula>4</formula>
    </cfRule>
    <cfRule type="cellIs" dxfId="375" priority="613" operator="equal">
      <formula>2</formula>
    </cfRule>
    <cfRule type="cellIs" dxfId="374" priority="614" operator="equal">
      <formula>1</formula>
    </cfRule>
    <cfRule type="cellIs" dxfId="373" priority="599" operator="equal">
      <formula>3</formula>
    </cfRule>
  </conditionalFormatting>
  <conditionalFormatting sqref="I352:I367">
    <cfRule type="cellIs" dxfId="372" priority="555" operator="equal">
      <formula>5</formula>
    </cfRule>
    <cfRule type="cellIs" dxfId="371" priority="552" operator="equal">
      <formula>8</formula>
    </cfRule>
    <cfRule type="cellIs" dxfId="370" priority="553" operator="equal">
      <formula>7</formula>
    </cfRule>
    <cfRule type="cellIs" dxfId="369" priority="554" operator="equal">
      <formula>6</formula>
    </cfRule>
    <cfRule type="cellIs" dxfId="368" priority="543" operator="equal">
      <formula>3</formula>
    </cfRule>
    <cfRule type="cellIs" dxfId="367" priority="558" operator="equal">
      <formula>1</formula>
    </cfRule>
    <cfRule type="cellIs" dxfId="366" priority="557" operator="equal">
      <formula>2</formula>
    </cfRule>
    <cfRule type="cellIs" dxfId="365" priority="556" operator="equal">
      <formula>4</formula>
    </cfRule>
  </conditionalFormatting>
  <conditionalFormatting sqref="I373:I397">
    <cfRule type="cellIs" dxfId="364" priority="515" operator="equal">
      <formula>"b"</formula>
    </cfRule>
    <cfRule type="cellIs" dxfId="363" priority="514" operator="equal">
      <formula>"c"</formula>
    </cfRule>
    <cfRule type="cellIs" dxfId="362" priority="513" operator="equal">
      <formula>"a"</formula>
    </cfRule>
    <cfRule type="cellIs" dxfId="361" priority="512" operator="equal">
      <formula>"n"</formula>
    </cfRule>
    <cfRule type="cellIs" dxfId="360" priority="511" operator="equal">
      <formula>"i"</formula>
    </cfRule>
    <cfRule type="cellIs" dxfId="359" priority="516" operator="equal">
      <formula>"s"</formula>
    </cfRule>
    <cfRule type="cellIs" dxfId="358" priority="517" operator="equal">
      <formula>"p"</formula>
    </cfRule>
    <cfRule type="cellIs" dxfId="357" priority="518" operator="equal">
      <formula>"h"</formula>
    </cfRule>
  </conditionalFormatting>
  <conditionalFormatting sqref="I383:I397 F398:I398 F368:H397">
    <cfRule type="cellIs" dxfId="356" priority="532" operator="equal">
      <formula>4</formula>
    </cfRule>
    <cfRule type="cellIs" dxfId="355" priority="533" operator="equal">
      <formula>2</formula>
    </cfRule>
    <cfRule type="cellIs" dxfId="354" priority="534" operator="equal">
      <formula>1</formula>
    </cfRule>
    <cfRule type="cellIs" dxfId="353" priority="519" operator="equal">
      <formula>3</formula>
    </cfRule>
    <cfRule type="cellIs" dxfId="352" priority="528" operator="equal">
      <formula>8</formula>
    </cfRule>
    <cfRule type="cellIs" dxfId="351" priority="529" operator="equal">
      <formula>7</formula>
    </cfRule>
    <cfRule type="cellIs" dxfId="350" priority="531" operator="equal">
      <formula>5</formula>
    </cfRule>
    <cfRule type="cellIs" dxfId="349" priority="530" operator="equal">
      <formula>6</formula>
    </cfRule>
  </conditionalFormatting>
  <conditionalFormatting sqref="I414:I426">
    <cfRule type="cellIs" dxfId="348" priority="448" operator="equal">
      <formula>3</formula>
    </cfRule>
    <cfRule type="cellIs" dxfId="347" priority="457" operator="equal">
      <formula>8</formula>
    </cfRule>
    <cfRule type="cellIs" dxfId="346" priority="458" operator="equal">
      <formula>7</formula>
    </cfRule>
    <cfRule type="cellIs" dxfId="345" priority="459" operator="equal">
      <formula>6</formula>
    </cfRule>
    <cfRule type="cellIs" dxfId="344" priority="460" operator="equal">
      <formula>5</formula>
    </cfRule>
    <cfRule type="cellIs" dxfId="343" priority="461" operator="equal">
      <formula>4</formula>
    </cfRule>
    <cfRule type="cellIs" dxfId="342" priority="462" operator="equal">
      <formula>2</formula>
    </cfRule>
    <cfRule type="cellIs" dxfId="341" priority="463" operator="equal">
      <formula>1</formula>
    </cfRule>
  </conditionalFormatting>
  <conditionalFormatting sqref="I432:I461 J449:J487 F462:I462 I463:I484 H485:I485 P458:Q478">
    <cfRule type="cellIs" dxfId="340" priority="308" operator="equal">
      <formula>"b"</formula>
    </cfRule>
    <cfRule type="cellIs" dxfId="339" priority="309" operator="equal">
      <formula>"s"</formula>
    </cfRule>
    <cfRule type="cellIs" dxfId="338" priority="310" operator="equal">
      <formula>"p"</formula>
    </cfRule>
    <cfRule type="cellIs" dxfId="337" priority="311" operator="equal">
      <formula>"h"</formula>
    </cfRule>
    <cfRule type="cellIs" dxfId="336" priority="304" operator="equal">
      <formula>"i"</formula>
    </cfRule>
    <cfRule type="cellIs" dxfId="335" priority="307" operator="equal">
      <formula>"c"</formula>
    </cfRule>
    <cfRule type="cellIs" dxfId="334" priority="306" operator="equal">
      <formula>"a"</formula>
    </cfRule>
    <cfRule type="cellIs" dxfId="333" priority="305" operator="equal">
      <formula>"n"</formula>
    </cfRule>
  </conditionalFormatting>
  <conditionalFormatting sqref="I442:I457">
    <cfRule type="cellIs" dxfId="332" priority="385" operator="equal">
      <formula>7</formula>
    </cfRule>
    <cfRule type="cellIs" dxfId="331" priority="386" operator="equal">
      <formula>6</formula>
    </cfRule>
    <cfRule type="cellIs" dxfId="330" priority="387" operator="equal">
      <formula>5</formula>
    </cfRule>
    <cfRule type="cellIs" dxfId="329" priority="388" operator="equal">
      <formula>4</formula>
    </cfRule>
    <cfRule type="cellIs" dxfId="328" priority="389" operator="equal">
      <formula>2</formula>
    </cfRule>
    <cfRule type="cellIs" dxfId="327" priority="390" operator="equal">
      <formula>1</formula>
    </cfRule>
    <cfRule type="cellIs" dxfId="326" priority="384" operator="equal">
      <formula>8</formula>
    </cfRule>
    <cfRule type="cellIs" dxfId="325" priority="375" operator="equal">
      <formula>3</formula>
    </cfRule>
  </conditionalFormatting>
  <conditionalFormatting sqref="I473:I484 H485:I485 I486:I487">
    <cfRule type="cellIs" dxfId="324" priority="303" operator="equal">
      <formula>3</formula>
    </cfRule>
    <cfRule type="cellIs" dxfId="323" priority="313" operator="equal">
      <formula>7</formula>
    </cfRule>
    <cfRule type="cellIs" dxfId="322" priority="318" operator="equal">
      <formula>1</formula>
    </cfRule>
    <cfRule type="cellIs" dxfId="321" priority="312" operator="equal">
      <formula>8</formula>
    </cfRule>
    <cfRule type="cellIs" dxfId="320" priority="317" operator="equal">
      <formula>2</formula>
    </cfRule>
    <cfRule type="cellIs" dxfId="319" priority="316" operator="equal">
      <formula>4</formula>
    </cfRule>
    <cfRule type="cellIs" dxfId="318" priority="314" operator="equal">
      <formula>6</formula>
    </cfRule>
    <cfRule type="cellIs" dxfId="317" priority="315" operator="equal">
      <formula>5</formula>
    </cfRule>
  </conditionalFormatting>
  <conditionalFormatting sqref="I486:I491 J488:J518 F492:I492 I493:I514 H515:I515 P480:Q508 F490:H491">
    <cfRule type="cellIs" dxfId="316" priority="241" operator="equal">
      <formula>"h"</formula>
    </cfRule>
    <cfRule type="cellIs" dxfId="315" priority="234" operator="equal">
      <formula>"i"</formula>
    </cfRule>
    <cfRule type="cellIs" dxfId="314" priority="236" operator="equal">
      <formula>"a"</formula>
    </cfRule>
    <cfRule type="cellIs" dxfId="313" priority="235" operator="equal">
      <formula>"n"</formula>
    </cfRule>
    <cfRule type="cellIs" dxfId="312" priority="237" operator="equal">
      <formula>"c"</formula>
    </cfRule>
    <cfRule type="cellIs" dxfId="311" priority="238" operator="equal">
      <formula>"b"</formula>
    </cfRule>
    <cfRule type="cellIs" dxfId="310" priority="239" operator="equal">
      <formula>"s"</formula>
    </cfRule>
    <cfRule type="cellIs" dxfId="309" priority="240" operator="equal">
      <formula>"p"</formula>
    </cfRule>
  </conditionalFormatting>
  <conditionalFormatting sqref="I503:I514 H515:I515 I516:I518">
    <cfRule type="cellIs" dxfId="308" priority="248" operator="equal">
      <formula>1</formula>
    </cfRule>
    <cfRule type="cellIs" dxfId="307" priority="247" operator="equal">
      <formula>2</formula>
    </cfRule>
    <cfRule type="cellIs" dxfId="306" priority="246" operator="equal">
      <formula>4</formula>
    </cfRule>
    <cfRule type="cellIs" dxfId="305" priority="243" operator="equal">
      <formula>7</formula>
    </cfRule>
    <cfRule type="cellIs" dxfId="304" priority="244" operator="equal">
      <formula>6</formula>
    </cfRule>
    <cfRule type="cellIs" dxfId="303" priority="233" operator="equal">
      <formula>3</formula>
    </cfRule>
    <cfRule type="cellIs" dxfId="302" priority="245" operator="equal">
      <formula>5</formula>
    </cfRule>
    <cfRule type="cellIs" dxfId="301" priority="242" operator="equal">
      <formula>8</formula>
    </cfRule>
  </conditionalFormatting>
  <conditionalFormatting sqref="I516:I522 J519:J548 F523:I523 I524:I545 H546:I546 P510:Q539 F521:H522 F524:F525 G524:G527">
    <cfRule type="cellIs" dxfId="300" priority="173" operator="equal">
      <formula>"h"</formula>
    </cfRule>
    <cfRule type="cellIs" dxfId="299" priority="172" operator="equal">
      <formula>"p"</formula>
    </cfRule>
    <cfRule type="cellIs" dxfId="298" priority="171" operator="equal">
      <formula>"s"</formula>
    </cfRule>
    <cfRule type="cellIs" dxfId="297" priority="170" operator="equal">
      <formula>"b"</formula>
    </cfRule>
    <cfRule type="cellIs" dxfId="296" priority="169" operator="equal">
      <formula>"c"</formula>
    </cfRule>
    <cfRule type="cellIs" dxfId="295" priority="168" operator="equal">
      <formula>"a"</formula>
    </cfRule>
    <cfRule type="cellIs" dxfId="294" priority="167" operator="equal">
      <formula>"n"</formula>
    </cfRule>
    <cfRule type="cellIs" dxfId="293" priority="166" operator="equal">
      <formula>"i"</formula>
    </cfRule>
  </conditionalFormatting>
  <conditionalFormatting sqref="I534:I545 H546:I546 I547:I548">
    <cfRule type="cellIs" dxfId="292" priority="165" operator="equal">
      <formula>3</formula>
    </cfRule>
    <cfRule type="cellIs" dxfId="291" priority="177" operator="equal">
      <formula>5</formula>
    </cfRule>
    <cfRule type="cellIs" dxfId="290" priority="178" operator="equal">
      <formula>4</formula>
    </cfRule>
    <cfRule type="cellIs" dxfId="289" priority="179" operator="equal">
      <formula>2</formula>
    </cfRule>
    <cfRule type="cellIs" dxfId="288" priority="174" operator="equal">
      <formula>8</formula>
    </cfRule>
    <cfRule type="cellIs" dxfId="287" priority="180" operator="equal">
      <formula>1</formula>
    </cfRule>
    <cfRule type="cellIs" dxfId="286" priority="175" operator="equal">
      <formula>7</formula>
    </cfRule>
    <cfRule type="cellIs" dxfId="285" priority="176" operator="equal">
      <formula>6</formula>
    </cfRule>
  </conditionalFormatting>
  <conditionalFormatting sqref="I547:I552 J549:J578 F553:I553 I554:I575 H576:I576 I577:I578 I579:J579 P541:Q569 F551:H552 F554:F555 G554:G557 P571:Q579">
    <cfRule type="cellIs" dxfId="284" priority="110" operator="equal">
      <formula>"h"</formula>
    </cfRule>
    <cfRule type="cellIs" dxfId="283" priority="109" operator="equal">
      <formula>"p"</formula>
    </cfRule>
    <cfRule type="cellIs" dxfId="282" priority="103" operator="equal">
      <formula>"i"</formula>
    </cfRule>
    <cfRule type="cellIs" dxfId="281" priority="104" operator="equal">
      <formula>"n"</formula>
    </cfRule>
    <cfRule type="cellIs" dxfId="280" priority="105" operator="equal">
      <formula>"a"</formula>
    </cfRule>
    <cfRule type="cellIs" dxfId="279" priority="106" operator="equal">
      <formula>"c"</formula>
    </cfRule>
    <cfRule type="cellIs" dxfId="278" priority="107" operator="equal">
      <formula>"b"</formula>
    </cfRule>
    <cfRule type="cellIs" dxfId="277" priority="108" operator="equal">
      <formula>"s"</formula>
    </cfRule>
  </conditionalFormatting>
  <conditionalFormatting sqref="I564:I575 H576:I576 I577:I579">
    <cfRule type="cellIs" dxfId="276" priority="102" operator="equal">
      <formula>3</formula>
    </cfRule>
    <cfRule type="cellIs" dxfId="275" priority="117" operator="equal">
      <formula>1</formula>
    </cfRule>
    <cfRule type="cellIs" dxfId="274" priority="111" operator="equal">
      <formula>8</formula>
    </cfRule>
    <cfRule type="cellIs" dxfId="273" priority="112" operator="equal">
      <formula>7</formula>
    </cfRule>
    <cfRule type="cellIs" dxfId="272" priority="113" operator="equal">
      <formula>6</formula>
    </cfRule>
    <cfRule type="cellIs" dxfId="271" priority="114" operator="equal">
      <formula>5</formula>
    </cfRule>
    <cfRule type="cellIs" dxfId="270" priority="115" operator="equal">
      <formula>4</formula>
    </cfRule>
    <cfRule type="cellIs" dxfId="269" priority="116" operator="equal">
      <formula>2</formula>
    </cfRule>
  </conditionalFormatting>
  <conditionalFormatting sqref="I580:I583 J580:J609 F584:I584 I585:I606 H607:I607 I608:I609 I610:J610 P580:R600 P602:R609 P610:U610 T580:U600 S580:S609 F582:H583 F585:F586 G585:G588 G591 T601:T602 U602 T603:U609">
    <cfRule type="cellIs" dxfId="268" priority="45" operator="equal">
      <formula>"p"</formula>
    </cfRule>
    <cfRule type="cellIs" dxfId="267" priority="44" operator="equal">
      <formula>"s"</formula>
    </cfRule>
    <cfRule type="cellIs" dxfId="266" priority="43" operator="equal">
      <formula>"b"</formula>
    </cfRule>
    <cfRule type="cellIs" dxfId="265" priority="42" operator="equal">
      <formula>"c"</formula>
    </cfRule>
    <cfRule type="cellIs" dxfId="264" priority="39" operator="equal">
      <formula>"i"</formula>
    </cfRule>
    <cfRule type="cellIs" dxfId="263" priority="40" operator="equal">
      <formula>"n"</formula>
    </cfRule>
    <cfRule type="cellIs" dxfId="262" priority="41" operator="equal">
      <formula>"a"</formula>
    </cfRule>
  </conditionalFormatting>
  <conditionalFormatting sqref="I580:I583 J580:J609 F584:I584 I585:I606 H607:I607 I608:I609 I610:J610 T580:U600 T601:T602 U602 T603:U609 P610:U610 P580:R600 P602:R609 S580:S609 F582:H583 F585:F586 G585:G588 G591">
    <cfRule type="cellIs" dxfId="261" priority="46" operator="equal">
      <formula>"h"</formula>
    </cfRule>
  </conditionalFormatting>
  <conditionalFormatting sqref="I595:I606 H607:I607 I608:I610">
    <cfRule type="cellIs" dxfId="260" priority="51" operator="equal">
      <formula>4</formula>
    </cfRule>
    <cfRule type="cellIs" dxfId="259" priority="52" operator="equal">
      <formula>2</formula>
    </cfRule>
    <cfRule type="cellIs" dxfId="258" priority="53" operator="equal">
      <formula>1</formula>
    </cfRule>
    <cfRule type="cellIs" dxfId="257" priority="50" operator="equal">
      <formula>5</formula>
    </cfRule>
    <cfRule type="cellIs" dxfId="256" priority="37" operator="equal">
      <formula>3</formula>
    </cfRule>
    <cfRule type="cellIs" dxfId="255" priority="49" operator="equal">
      <formula>6</formula>
    </cfRule>
    <cfRule type="cellIs" dxfId="254" priority="48" operator="equal">
      <formula>7</formula>
    </cfRule>
    <cfRule type="cellIs" dxfId="253" priority="47" operator="equal">
      <formula>8</formula>
    </cfRule>
  </conditionalFormatting>
  <conditionalFormatting sqref="I3:J153">
    <cfRule type="cellIs" dxfId="252" priority="898" operator="equal">
      <formula>"i"</formula>
    </cfRule>
    <cfRule type="cellIs" dxfId="251" priority="899" operator="equal">
      <formula>"n"</formula>
    </cfRule>
    <cfRule type="cellIs" dxfId="250" priority="900" operator="equal">
      <formula>"a"</formula>
    </cfRule>
    <cfRule type="cellIs" dxfId="249" priority="905" operator="equal">
      <formula>"h"</formula>
    </cfRule>
    <cfRule type="cellIs" dxfId="248" priority="902" operator="equal">
      <formula>"b"</formula>
    </cfRule>
    <cfRule type="cellIs" dxfId="247" priority="903" operator="equal">
      <formula>"s"</formula>
    </cfRule>
    <cfRule type="cellIs" dxfId="246" priority="904" operator="equal">
      <formula>"p"</formula>
    </cfRule>
    <cfRule type="cellIs" dxfId="245" priority="901" operator="equal">
      <formula>"c"</formula>
    </cfRule>
  </conditionalFormatting>
  <conditionalFormatting sqref="I205:J205">
    <cfRule type="cellIs" dxfId="244" priority="824" operator="equal">
      <formula>"c"</formula>
    </cfRule>
    <cfRule type="cellIs" dxfId="243" priority="828" operator="equal">
      <formula>"h"</formula>
    </cfRule>
    <cfRule type="cellIs" dxfId="242" priority="825" operator="equal">
      <formula>"b"</formula>
    </cfRule>
    <cfRule type="cellIs" dxfId="241" priority="826" operator="equal">
      <formula>"s"</formula>
    </cfRule>
    <cfRule type="cellIs" dxfId="240" priority="827" operator="equal">
      <formula>"p"</formula>
    </cfRule>
    <cfRule type="cellIs" dxfId="239" priority="823" operator="equal">
      <formula>"a"</formula>
    </cfRule>
    <cfRule type="cellIs" dxfId="238" priority="822" operator="equal">
      <formula>"n"</formula>
    </cfRule>
    <cfRule type="cellIs" dxfId="237" priority="821" operator="equal">
      <formula>"i"</formula>
    </cfRule>
  </conditionalFormatting>
  <conditionalFormatting sqref="I236:J236">
    <cfRule type="cellIs" dxfId="236" priority="753" operator="equal">
      <formula>"c"</formula>
    </cfRule>
    <cfRule type="cellIs" dxfId="235" priority="752" operator="equal">
      <formula>"a"</formula>
    </cfRule>
    <cfRule type="cellIs" dxfId="234" priority="754" operator="equal">
      <formula>"b"</formula>
    </cfRule>
    <cfRule type="cellIs" dxfId="233" priority="755" operator="equal">
      <formula>"s"</formula>
    </cfRule>
    <cfRule type="cellIs" dxfId="232" priority="756" operator="equal">
      <formula>"p"</formula>
    </cfRule>
    <cfRule type="cellIs" dxfId="231" priority="751" operator="equal">
      <formula>"n"</formula>
    </cfRule>
    <cfRule type="cellIs" dxfId="230" priority="750" operator="equal">
      <formula>"i"</formula>
    </cfRule>
    <cfRule type="cellIs" dxfId="229" priority="757" operator="equal">
      <formula>"h"</formula>
    </cfRule>
  </conditionalFormatting>
  <conditionalFormatting sqref="J154:J327">
    <cfRule type="cellIs" dxfId="223" priority="600" operator="equal">
      <formula>"i"</formula>
    </cfRule>
    <cfRule type="cellIs" dxfId="222" priority="601" operator="equal">
      <formula>"n"</formula>
    </cfRule>
    <cfRule type="cellIs" dxfId="221" priority="607" operator="equal">
      <formula>"h"</formula>
    </cfRule>
    <cfRule type="cellIs" dxfId="220" priority="606" operator="equal">
      <formula>"p"</formula>
    </cfRule>
    <cfRule type="cellIs" dxfId="219" priority="605" operator="equal">
      <formula>"s"</formula>
    </cfRule>
    <cfRule type="cellIs" dxfId="218" priority="604" operator="equal">
      <formula>"b"</formula>
    </cfRule>
    <cfRule type="cellIs" dxfId="217" priority="603" operator="equal">
      <formula>"c"</formula>
    </cfRule>
    <cfRule type="cellIs" dxfId="216" priority="602" operator="equal">
      <formula>"a"</formula>
    </cfRule>
  </conditionalFormatting>
  <conditionalFormatting sqref="J329:J357 J359:J366 I367:J367">
    <cfRule type="cellIs" dxfId="215" priority="546" operator="equal">
      <formula>"a"</formula>
    </cfRule>
    <cfRule type="cellIs" dxfId="214" priority="549" operator="equal">
      <formula>"s"</formula>
    </cfRule>
    <cfRule type="cellIs" dxfId="213" priority="544" operator="equal">
      <formula>"i"</formula>
    </cfRule>
    <cfRule type="cellIs" dxfId="212" priority="551" operator="equal">
      <formula>"h"</formula>
    </cfRule>
    <cfRule type="cellIs" dxfId="211" priority="550" operator="equal">
      <formula>"p"</formula>
    </cfRule>
    <cfRule type="cellIs" dxfId="210" priority="545" operator="equal">
      <formula>"n"</formula>
    </cfRule>
    <cfRule type="cellIs" dxfId="209" priority="548" operator="equal">
      <formula>"b"</formula>
    </cfRule>
    <cfRule type="cellIs" dxfId="208" priority="547" operator="equal">
      <formula>"c"</formula>
    </cfRule>
  </conditionalFormatting>
  <conditionalFormatting sqref="M368:M398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68:M610">
    <cfRule type="cellIs" dxfId="207" priority="7" operator="equal">
      <formula>0</formula>
    </cfRule>
  </conditionalFormatting>
  <conditionalFormatting sqref="M399:M426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27:M457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8:M487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8:M518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19:M548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9:M579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0:M6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8:N610">
    <cfRule type="cellIs" dxfId="206" priority="19" operator="equal">
      <formula>"x"</formula>
    </cfRule>
  </conditionalFormatting>
  <conditionalFormatting sqref="O368:O457">
    <cfRule type="cellIs" dxfId="205" priority="351" operator="equal">
      <formula>"a"</formula>
    </cfRule>
    <cfRule type="cellIs" dxfId="204" priority="350" operator="equal">
      <formula>"n"</formula>
    </cfRule>
    <cfRule type="cellIs" dxfId="203" priority="349" operator="equal">
      <formula>"i"</formula>
    </cfRule>
    <cfRule type="cellIs" dxfId="201" priority="352" operator="equal">
      <formula>"c"</formula>
    </cfRule>
    <cfRule type="cellIs" dxfId="200" priority="353" operator="equal">
      <formula>"b"</formula>
    </cfRule>
    <cfRule type="cellIs" dxfId="199" priority="356" operator="equal">
      <formula>"h"</formula>
    </cfRule>
    <cfRule type="cellIs" dxfId="198" priority="355" operator="equal">
      <formula>"p"</formula>
    </cfRule>
    <cfRule type="cellIs" dxfId="197" priority="354" operator="equal">
      <formula>"s"</formula>
    </cfRule>
  </conditionalFormatting>
  <conditionalFormatting sqref="O414:O426">
    <cfRule type="cellIs" dxfId="196" priority="428" operator="equal">
      <formula>2</formula>
    </cfRule>
    <cfRule type="cellIs" dxfId="195" priority="424" operator="equal">
      <formula>7</formula>
    </cfRule>
    <cfRule type="cellIs" dxfId="194" priority="423" operator="equal">
      <formula>8</formula>
    </cfRule>
    <cfRule type="cellIs" dxfId="193" priority="422" operator="equal">
      <formula>3</formula>
    </cfRule>
    <cfRule type="cellIs" dxfId="192" priority="429" operator="equal">
      <formula>1</formula>
    </cfRule>
    <cfRule type="cellIs" dxfId="191" priority="426" operator="equal">
      <formula>5</formula>
    </cfRule>
    <cfRule type="cellIs" dxfId="190" priority="427" operator="equal">
      <formula>4</formula>
    </cfRule>
    <cfRule type="cellIs" dxfId="189" priority="425" operator="equal">
      <formula>6</formula>
    </cfRule>
  </conditionalFormatting>
  <conditionalFormatting sqref="O442:O457">
    <cfRule type="cellIs" dxfId="188" priority="360" operator="equal">
      <formula>6</formula>
    </cfRule>
    <cfRule type="cellIs" dxfId="187" priority="362" operator="equal">
      <formula>4</formula>
    </cfRule>
    <cfRule type="cellIs" dxfId="186" priority="357" operator="equal">
      <formula>3</formula>
    </cfRule>
    <cfRule type="cellIs" dxfId="185" priority="361" operator="equal">
      <formula>5</formula>
    </cfRule>
    <cfRule type="cellIs" dxfId="184" priority="359" operator="equal">
      <formula>7</formula>
    </cfRule>
    <cfRule type="cellIs" dxfId="183" priority="364" operator="equal">
      <formula>1</formula>
    </cfRule>
    <cfRule type="cellIs" dxfId="182" priority="358" operator="equal">
      <formula>8</formula>
    </cfRule>
    <cfRule type="cellIs" dxfId="181" priority="363" operator="equal">
      <formula>2</formula>
    </cfRule>
  </conditionalFormatting>
  <conditionalFormatting sqref="O458:O498">
    <cfRule type="cellIs" dxfId="180" priority="208" operator="equal">
      <formula>"n"</formula>
    </cfRule>
    <cfRule type="cellIs" dxfId="179" priority="209" operator="equal">
      <formula>"a"</formula>
    </cfRule>
    <cfRule type="cellIs" dxfId="178" priority="214" operator="equal">
      <formula>"h"</formula>
    </cfRule>
    <cfRule type="cellIs" dxfId="177" priority="213" operator="equal">
      <formula>"p"</formula>
    </cfRule>
    <cfRule type="cellIs" dxfId="176" priority="212" operator="equal">
      <formula>"s"</formula>
    </cfRule>
    <cfRule type="cellIs" dxfId="175" priority="211" operator="equal">
      <formula>"b"</formula>
    </cfRule>
    <cfRule type="cellIs" dxfId="173" priority="210" operator="equal">
      <formula>"c"</formula>
    </cfRule>
    <cfRule type="cellIs" dxfId="172" priority="207" operator="equal">
      <formula>"i"</formula>
    </cfRule>
  </conditionalFormatting>
  <conditionalFormatting sqref="O473:O487">
    <cfRule type="cellIs" dxfId="171" priority="286" operator="equal">
      <formula>8</formula>
    </cfRule>
    <cfRule type="cellIs" dxfId="170" priority="288" operator="equal">
      <formula>6</formula>
    </cfRule>
    <cfRule type="cellIs" dxfId="169" priority="287" operator="equal">
      <formula>7</formula>
    </cfRule>
    <cfRule type="cellIs" dxfId="168" priority="285" operator="equal">
      <formula>3</formula>
    </cfRule>
    <cfRule type="cellIs" dxfId="167" priority="292" operator="equal">
      <formula>1</formula>
    </cfRule>
    <cfRule type="cellIs" dxfId="166" priority="291" operator="equal">
      <formula>2</formula>
    </cfRule>
    <cfRule type="cellIs" dxfId="165" priority="290" operator="equal">
      <formula>4</formula>
    </cfRule>
    <cfRule type="cellIs" dxfId="164" priority="289" operator="equal">
      <formula>5</formula>
    </cfRule>
  </conditionalFormatting>
  <conditionalFormatting sqref="O499:O516">
    <cfRule type="cellIs" dxfId="163" priority="223" operator="equal">
      <formula>"x"</formula>
    </cfRule>
  </conditionalFormatting>
  <conditionalFormatting sqref="O517:O518">
    <cfRule type="cellIs" dxfId="162" priority="217" operator="equal">
      <formula>7</formula>
    </cfRule>
    <cfRule type="cellIs" dxfId="161" priority="215" operator="equal">
      <formula>3</formula>
    </cfRule>
    <cfRule type="cellIs" dxfId="160" priority="218" operator="equal">
      <formula>6</formula>
    </cfRule>
    <cfRule type="cellIs" dxfId="159" priority="219" operator="equal">
      <formula>5</formula>
    </cfRule>
    <cfRule type="cellIs" dxfId="158" priority="220" operator="equal">
      <formula>4</formula>
    </cfRule>
    <cfRule type="cellIs" dxfId="157" priority="216" operator="equal">
      <formula>8</formula>
    </cfRule>
    <cfRule type="cellIs" dxfId="156" priority="222" operator="equal">
      <formula>1</formula>
    </cfRule>
    <cfRule type="cellIs" dxfId="155" priority="221" operator="equal">
      <formula>2</formula>
    </cfRule>
  </conditionalFormatting>
  <conditionalFormatting sqref="O517:O610">
    <cfRule type="cellIs" dxfId="154" priority="15" operator="equal">
      <formula>"s"</formula>
    </cfRule>
    <cfRule type="cellIs" dxfId="153" priority="16" operator="equal">
      <formula>"p"</formula>
    </cfRule>
    <cfRule type="cellIs" dxfId="152" priority="10" operator="equal">
      <formula>"i"</formula>
    </cfRule>
    <cfRule type="cellIs" dxfId="151" priority="13" operator="equal">
      <formula>"c"</formula>
    </cfRule>
    <cfRule type="cellIs" dxfId="150" priority="14" operator="equal">
      <formula>"b"</formula>
    </cfRule>
    <cfRule type="cellIs" dxfId="148" priority="17" operator="equal">
      <formula>"h"</formula>
    </cfRule>
    <cfRule type="cellIs" dxfId="147" priority="11" operator="equal">
      <formula>"n"</formula>
    </cfRule>
    <cfRule type="cellIs" dxfId="146" priority="12" operator="equal">
      <formula>"a"</formula>
    </cfRule>
  </conditionalFormatting>
  <conditionalFormatting sqref="P368:P398"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99:P426"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27:P457">
    <cfRule type="colorScale" priority="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58:P487"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88:P518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19:P548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49:P579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0:P610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68:Q388 P390:Q398 I368:I371 J368:J388 F372:I372 J390:J397 I398:J398">
    <cfRule type="cellIs" dxfId="145" priority="524" operator="equal">
      <formula>"b"</formula>
    </cfRule>
    <cfRule type="cellIs" dxfId="144" priority="525" operator="equal">
      <formula>"s"</formula>
    </cfRule>
    <cfRule type="cellIs" dxfId="143" priority="523" operator="equal">
      <formula>"c"</formula>
    </cfRule>
    <cfRule type="cellIs" dxfId="142" priority="522" operator="equal">
      <formula>"a"</formula>
    </cfRule>
    <cfRule type="cellIs" dxfId="141" priority="526" operator="equal">
      <formula>"p"</formula>
    </cfRule>
    <cfRule type="cellIs" dxfId="140" priority="521" operator="equal">
      <formula>"n"</formula>
    </cfRule>
    <cfRule type="cellIs" dxfId="139" priority="520" operator="equal">
      <formula>"i"</formula>
    </cfRule>
    <cfRule type="cellIs" dxfId="138" priority="527" operator="equal">
      <formula>"h"</formula>
    </cfRule>
  </conditionalFormatting>
  <conditionalFormatting sqref="P399:Q419 P421:Q426 I399:I402 J399:J419 F403:I403">
    <cfRule type="cellIs" dxfId="137" priority="456" operator="equal">
      <formula>"h"</formula>
    </cfRule>
    <cfRule type="cellIs" dxfId="136" priority="449" operator="equal">
      <formula>"i"</formula>
    </cfRule>
    <cfRule type="cellIs" dxfId="135" priority="455" operator="equal">
      <formula>"p"</formula>
    </cfRule>
    <cfRule type="cellIs" dxfId="134" priority="451" operator="equal">
      <formula>"a"</formula>
    </cfRule>
    <cfRule type="cellIs" dxfId="133" priority="452" operator="equal">
      <formula>"c"</formula>
    </cfRule>
    <cfRule type="cellIs" dxfId="132" priority="453" operator="equal">
      <formula>"b"</formula>
    </cfRule>
    <cfRule type="cellIs" dxfId="131" priority="454" operator="equal">
      <formula>"s"</formula>
    </cfRule>
    <cfRule type="cellIs" dxfId="130" priority="450" operator="equal">
      <formula>"n"</formula>
    </cfRule>
  </conditionalFormatting>
  <conditionalFormatting sqref="P427:Q447 P449:Q457 I404:I430 J421:J447 F431:I431">
    <cfRule type="cellIs" dxfId="129" priority="376" operator="equal">
      <formula>"i"</formula>
    </cfRule>
    <cfRule type="cellIs" dxfId="128" priority="380" operator="equal">
      <formula>"b"</formula>
    </cfRule>
    <cfRule type="cellIs" dxfId="127" priority="377" operator="equal">
      <formula>"n"</formula>
    </cfRule>
    <cfRule type="cellIs" dxfId="126" priority="378" operator="equal">
      <formula>"a"</formula>
    </cfRule>
    <cfRule type="cellIs" dxfId="125" priority="379" operator="equal">
      <formula>"c"</formula>
    </cfRule>
    <cfRule type="cellIs" dxfId="124" priority="382" operator="equal">
      <formula>"p"</formula>
    </cfRule>
    <cfRule type="cellIs" dxfId="123" priority="381" operator="equal">
      <formula>"s"</formula>
    </cfRule>
    <cfRule type="cellIs" dxfId="122" priority="383" operator="equal">
      <formula>"h"</formula>
    </cfRule>
  </conditionalFormatting>
  <conditionalFormatting sqref="Q368:Q398">
    <cfRule type="colorScale" priority="488">
      <colorScale>
        <cfvo type="min"/>
        <cfvo type="max"/>
        <color rgb="FFFFF1F5"/>
        <color rgb="FFF992D2"/>
      </colorScale>
    </cfRule>
  </conditionalFormatting>
  <conditionalFormatting sqref="Q399:Q426">
    <cfRule type="colorScale" priority="412">
      <colorScale>
        <cfvo type="min"/>
        <cfvo type="max"/>
        <color rgb="FFFFF1F5"/>
        <color rgb="FFF992D2"/>
      </colorScale>
    </cfRule>
  </conditionalFormatting>
  <conditionalFormatting sqref="Q427:Q457">
    <cfRule type="colorScale" priority="347">
      <colorScale>
        <cfvo type="min"/>
        <cfvo type="max"/>
        <color rgb="FFFFF1F5"/>
        <color rgb="FFF992D2"/>
      </colorScale>
    </cfRule>
  </conditionalFormatting>
  <conditionalFormatting sqref="Q458:Q487">
    <cfRule type="colorScale" priority="322">
      <colorScale>
        <cfvo type="min"/>
        <cfvo type="max"/>
        <color rgb="FFFFF1F5"/>
        <color rgb="FFF992D2"/>
      </colorScale>
    </cfRule>
  </conditionalFormatting>
  <conditionalFormatting sqref="Q488:Q518">
    <cfRule type="colorScale" priority="252">
      <colorScale>
        <cfvo type="min"/>
        <cfvo type="max"/>
        <color rgb="FFFFF1F5"/>
        <color rgb="FFF992D2"/>
      </colorScale>
    </cfRule>
  </conditionalFormatting>
  <conditionalFormatting sqref="Q519:Q548">
    <cfRule type="colorScale" priority="182">
      <colorScale>
        <cfvo type="min"/>
        <cfvo type="max"/>
        <color rgb="FFFFF1F5"/>
        <color rgb="FFF992D2"/>
      </colorScale>
    </cfRule>
  </conditionalFormatting>
  <conditionalFormatting sqref="Q549:Q579">
    <cfRule type="colorScale" priority="119">
      <colorScale>
        <cfvo type="min"/>
        <cfvo type="max"/>
        <color rgb="FFFFF1F5"/>
        <color rgb="FFF992D2"/>
      </colorScale>
    </cfRule>
  </conditionalFormatting>
  <conditionalFormatting sqref="Q580:Q610">
    <cfRule type="colorScale" priority="55">
      <colorScale>
        <cfvo type="min"/>
        <cfvo type="max"/>
        <color rgb="FFFFF1F5"/>
        <color rgb="FFF992D2"/>
      </colorScale>
    </cfRule>
  </conditionalFormatting>
  <conditionalFormatting sqref="R580:R610">
    <cfRule type="colorScale" priority="6">
      <colorScale>
        <cfvo type="min"/>
        <cfvo type="max"/>
        <color theme="7" tint="0.79998168889431442"/>
        <color theme="7" tint="-0.249977111117893"/>
      </colorScale>
    </cfRule>
  </conditionalFormatting>
  <conditionalFormatting sqref="S368:S610">
    <cfRule type="cellIs" dxfId="121" priority="28" operator="notEqual">
      <formula>0</formula>
    </cfRule>
    <cfRule type="cellIs" dxfId="120" priority="18" operator="equal">
      <formula>"x"</formula>
    </cfRule>
  </conditionalFormatting>
  <conditionalFormatting sqref="S458:S578 T542:U569 T570:T571 U571 T572:U578 S579:U579">
    <cfRule type="cellIs" dxfId="119" priority="73" operator="equal">
      <formula>"n"</formula>
    </cfRule>
    <cfRule type="cellIs" dxfId="118" priority="72" operator="equal">
      <formula>"i"</formula>
    </cfRule>
    <cfRule type="cellIs" dxfId="117" priority="74" operator="equal">
      <formula>"a"</formula>
    </cfRule>
    <cfRule type="cellIs" dxfId="116" priority="75" operator="equal">
      <formula>"c"</formula>
    </cfRule>
    <cfRule type="cellIs" dxfId="115" priority="76" operator="equal">
      <formula>"b"</formula>
    </cfRule>
    <cfRule type="cellIs" dxfId="114" priority="77" operator="equal">
      <formula>"s"</formula>
    </cfRule>
    <cfRule type="cellIs" dxfId="113" priority="78" operator="equal">
      <formula>"p"</formula>
    </cfRule>
  </conditionalFormatting>
  <conditionalFormatting sqref="S368:U388 S390:U398 S389">
    <cfRule type="cellIs" dxfId="112" priority="482" operator="equal">
      <formula>"a"</formula>
    </cfRule>
    <cfRule type="cellIs" dxfId="111" priority="481" operator="equal">
      <formula>"n"</formula>
    </cfRule>
    <cfRule type="cellIs" dxfId="110" priority="480" operator="equal">
      <formula>"i"</formula>
    </cfRule>
    <cfRule type="cellIs" dxfId="109" priority="487" operator="equal">
      <formula>"h"</formula>
    </cfRule>
    <cfRule type="cellIs" dxfId="108" priority="486" operator="equal">
      <formula>"p"</formula>
    </cfRule>
    <cfRule type="cellIs" dxfId="107" priority="485" operator="equal">
      <formula>"s"</formula>
    </cfRule>
    <cfRule type="cellIs" dxfId="106" priority="484" operator="equal">
      <formula>"b"</formula>
    </cfRule>
    <cfRule type="cellIs" dxfId="105" priority="483" operator="equal">
      <formula>"c"</formula>
    </cfRule>
  </conditionalFormatting>
  <conditionalFormatting sqref="S399:U419 S420:T421 U421 S422:U426">
    <cfRule type="cellIs" dxfId="104" priority="410" operator="equal">
      <formula>"h"</formula>
    </cfRule>
    <cfRule type="cellIs" dxfId="103" priority="406" operator="equal">
      <formula>"c"</formula>
    </cfRule>
    <cfRule type="cellIs" dxfId="102" priority="403" operator="equal">
      <formula>"i"</formula>
    </cfRule>
    <cfRule type="cellIs" dxfId="101" priority="404" operator="equal">
      <formula>"n"</formula>
    </cfRule>
    <cfRule type="cellIs" dxfId="100" priority="405" operator="equal">
      <formula>"a"</formula>
    </cfRule>
    <cfRule type="cellIs" dxfId="99" priority="407" operator="equal">
      <formula>"b"</formula>
    </cfRule>
    <cfRule type="cellIs" dxfId="98" priority="408" operator="equal">
      <formula>"s"</formula>
    </cfRule>
    <cfRule type="cellIs" dxfId="97" priority="409" operator="equal">
      <formula>"p"</formula>
    </cfRule>
  </conditionalFormatting>
  <conditionalFormatting sqref="T368:U398">
    <cfRule type="cellIs" dxfId="96" priority="476" operator="equal">
      <formula>"o"</formula>
    </cfRule>
    <cfRule type="cellIs" dxfId="95" priority="477" operator="equal">
      <formula>"h"</formula>
    </cfRule>
    <cfRule type="cellIs" dxfId="94" priority="471" operator="equal">
      <formula>"f"</formula>
    </cfRule>
    <cfRule type="cellIs" dxfId="93" priority="472" operator="equal">
      <formula>"t"</formula>
    </cfRule>
    <cfRule type="cellIs" dxfId="92" priority="474" operator="equal">
      <formula>"w"</formula>
    </cfRule>
    <cfRule type="cellIs" dxfId="91" priority="475" operator="equal">
      <formula>"e"</formula>
    </cfRule>
    <cfRule type="cellIs" dxfId="90" priority="473" operator="equal">
      <formula>"v"</formula>
    </cfRule>
  </conditionalFormatting>
  <conditionalFormatting sqref="T399:U610">
    <cfRule type="cellIs" dxfId="89" priority="20" operator="equal">
      <formula>"f"</formula>
    </cfRule>
    <cfRule type="cellIs" dxfId="88" priority="21" operator="equal">
      <formula>"t"</formula>
    </cfRule>
    <cfRule type="cellIs" dxfId="87" priority="22" operator="equal">
      <formula>"v"</formula>
    </cfRule>
    <cfRule type="cellIs" dxfId="86" priority="23" operator="equal">
      <formula>"w"</formula>
    </cfRule>
    <cfRule type="cellIs" dxfId="85" priority="24" operator="equal">
      <formula>"e"</formula>
    </cfRule>
    <cfRule type="cellIs" dxfId="84" priority="25" operator="equal">
      <formula>"o"</formula>
    </cfRule>
    <cfRule type="cellIs" dxfId="83" priority="26" operator="equal">
      <formula>"h"</formula>
    </cfRule>
  </conditionalFormatting>
  <conditionalFormatting sqref="T427:U447 S427:S449 T448:T449 U449 S450:U457">
    <cfRule type="cellIs" dxfId="82" priority="340" operator="equal">
      <formula>"b"</formula>
    </cfRule>
    <cfRule type="cellIs" dxfId="81" priority="336" operator="equal">
      <formula>"i"</formula>
    </cfRule>
    <cfRule type="cellIs" dxfId="80" priority="341" operator="equal">
      <formula>"s"</formula>
    </cfRule>
    <cfRule type="cellIs" dxfId="79" priority="337" operator="equal">
      <formula>"n"</formula>
    </cfRule>
    <cfRule type="cellIs" dxfId="78" priority="338" operator="equal">
      <formula>"a"</formula>
    </cfRule>
    <cfRule type="cellIs" dxfId="77" priority="342" operator="equal">
      <formula>"p"</formula>
    </cfRule>
    <cfRule type="cellIs" dxfId="76" priority="339" operator="equal">
      <formula>"c"</formula>
    </cfRule>
  </conditionalFormatting>
  <conditionalFormatting sqref="T427:U447 T448:T449 U449 S450:U457 S427:S449">
    <cfRule type="cellIs" dxfId="75" priority="343" operator="equal">
      <formula>"h"</formula>
    </cfRule>
  </conditionalFormatting>
  <conditionalFormatting sqref="T458:U478 T479:T480 U480 S481:U487 S458:S480">
    <cfRule type="cellIs" dxfId="74" priority="274" operator="equal">
      <formula>"h"</formula>
    </cfRule>
  </conditionalFormatting>
  <conditionalFormatting sqref="T458:U478 T479:T480 U480">
    <cfRule type="cellIs" dxfId="73" priority="272" operator="equal">
      <formula>"s"</formula>
    </cfRule>
    <cfRule type="cellIs" dxfId="72" priority="273" operator="equal">
      <formula>"p"</formula>
    </cfRule>
    <cfRule type="cellIs" dxfId="71" priority="268" operator="equal">
      <formula>"n"</formula>
    </cfRule>
    <cfRule type="cellIs" dxfId="70" priority="267" operator="equal">
      <formula>"i"</formula>
    </cfRule>
    <cfRule type="cellIs" dxfId="69" priority="269" operator="equal">
      <formula>"a"</formula>
    </cfRule>
    <cfRule type="cellIs" dxfId="68" priority="270" operator="equal">
      <formula>"c"</formula>
    </cfRule>
    <cfRule type="cellIs" dxfId="67" priority="271" operator="equal">
      <formula>"b"</formula>
    </cfRule>
  </conditionalFormatting>
  <conditionalFormatting sqref="T481:U508 T509:T510 U510">
    <cfRule type="cellIs" dxfId="66" priority="202" operator="equal">
      <formula>"s"</formula>
    </cfRule>
    <cfRule type="cellIs" dxfId="65" priority="201" operator="equal">
      <formula>"b"</formula>
    </cfRule>
    <cfRule type="cellIs" dxfId="64" priority="203" operator="equal">
      <formula>"p"</formula>
    </cfRule>
    <cfRule type="cellIs" dxfId="63" priority="197" operator="equal">
      <formula>"i"</formula>
    </cfRule>
    <cfRule type="cellIs" dxfId="62" priority="198" operator="equal">
      <formula>"n"</formula>
    </cfRule>
    <cfRule type="cellIs" dxfId="61" priority="199" operator="equal">
      <formula>"a"</formula>
    </cfRule>
    <cfRule type="cellIs" dxfId="60" priority="200" operator="equal">
      <formula>"c"</formula>
    </cfRule>
  </conditionalFormatting>
  <conditionalFormatting sqref="T488:U508 T509:T510 U510 S511:U518 S488:S510">
    <cfRule type="cellIs" dxfId="59" priority="204" operator="equal">
      <formula>"h"</formula>
    </cfRule>
  </conditionalFormatting>
  <conditionalFormatting sqref="T511:U539 T540:T541 U541">
    <cfRule type="cellIs" dxfId="58" priority="139" operator="equal">
      <formula>"b"</formula>
    </cfRule>
    <cfRule type="cellIs" dxfId="57" priority="140" operator="equal">
      <formula>"s"</formula>
    </cfRule>
    <cfRule type="cellIs" dxfId="56" priority="138" operator="equal">
      <formula>"c"</formula>
    </cfRule>
    <cfRule type="cellIs" dxfId="55" priority="137" operator="equal">
      <formula>"a"</formula>
    </cfRule>
    <cfRule type="cellIs" dxfId="54" priority="136" operator="equal">
      <formula>"n"</formula>
    </cfRule>
    <cfRule type="cellIs" dxfId="53" priority="141" operator="equal">
      <formula>"p"</formula>
    </cfRule>
    <cfRule type="cellIs" dxfId="52" priority="135" operator="equal">
      <formula>"i"</formula>
    </cfRule>
  </conditionalFormatting>
  <conditionalFormatting sqref="T519:U539 T540:T541 U541">
    <cfRule type="cellIs" dxfId="51" priority="142" operator="equal">
      <formula>"h"</formula>
    </cfRule>
  </conditionalFormatting>
  <conditionalFormatting sqref="T542:U569 T570:T571 U571 T572:U578 S579:U579 S519:S578">
    <cfRule type="cellIs" dxfId="50" priority="79" operator="equal">
      <formula>"h"</formula>
    </cfRule>
  </conditionalFormatting>
  <conditionalFormatting sqref="U368:U398">
    <cfRule type="colorScale" priority="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99:U426">
    <cfRule type="colorScale" priority="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27:U457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58:U487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88:U518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19:U548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49:U579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80:U610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Z358 V359:W359 Y359:Z359 V360:Z367">
    <cfRule type="cellIs" dxfId="49" priority="590" operator="notEqual">
      <formula>0</formula>
    </cfRule>
  </conditionalFormatting>
  <conditionalFormatting sqref="V429:AB446 AC429:AC457 AD445:AZ445 AD446:AJ446 AL446:AZ446 W447:Y447 AA447:AB447 AD447:AZ451 V448:X448 Z448:AB448 V449:AB457">
    <cfRule type="cellIs" dxfId="48" priority="335" operator="notEqual">
      <formula>0</formula>
    </cfRule>
  </conditionalFormatting>
  <conditionalFormatting sqref="V368:AC387 V388:Y388 AA388:AC388 V389:AC398">
    <cfRule type="cellIs" dxfId="47" priority="479" operator="notEqual">
      <formula>0</formula>
    </cfRule>
  </conditionalFormatting>
  <conditionalFormatting sqref="V399:AD400 V401:AB418 AC401:AD425 V419:Y419 AA419:AB419 V420:X420 Z420:AB420 V421:AB425 V426:AD426">
    <cfRule type="cellIs" dxfId="46" priority="402" operator="notEqual">
      <formula>0</formula>
    </cfRule>
  </conditionalFormatting>
  <conditionalFormatting sqref="V427:BC428 AD429:BC444 BA445:BC451 AD452:BC457">
    <cfRule type="cellIs" dxfId="45" priority="1047" operator="notEqual">
      <formula>0</formula>
    </cfRule>
  </conditionalFormatting>
  <conditionalFormatting sqref="V458:BC459 AD460:BC467 V460:AB477 AC460:AC487 AD468:AG468 AI468:BC468 AD469:BC475 AD476:AZ476 BA476:BC482 AD477:AJ477 AL477:AZ477 W478:Y478 AA478:AB478 AD478:AZ482 V479:X479 Z479:AB479 V480:AB483 AD483:BC483 V484:X484 Z484:AB484 AD484:AM484 AO484:BC484 V485:AB487 AD485:BC487">
    <cfRule type="cellIs" dxfId="44" priority="266" operator="notEqual">
      <formula>0</formula>
    </cfRule>
  </conditionalFormatting>
  <conditionalFormatting sqref="V488:BC488 V489:AQ489 AS489:BC489 AD490:BC497 V490:AB507 AC490:AC518 AD498:AG498 AI498:BC498 AD499:BC504 AD505:AH505 AJ505:BC505 AD506:AZ506 BA506:BC512 AD507:AJ507 AL507:AZ507 W508:Y508 AA508:AB508 AD508:AZ512 V509:X509 Z509:AB509 V510:AB512 V513:Y513 AA513:AB513 AD513:BC513 V514:X514 Z514:AB514 AD514:AM514 AO514:BC514 V515:AB518 AD515:BC518">
    <cfRule type="cellIs" dxfId="43" priority="196" operator="notEqual">
      <formula>0</formula>
    </cfRule>
  </conditionalFormatting>
  <conditionalFormatting sqref="V519:BC520 AD521:BC528 V521:AB538 AC521:AC548 AD529:AG529 AI529:BC529 AD530:BC534 AD535:AJ535 AL535:BC535 AD536:BC536 AD537:AZ537 BA537:BC543 AD538:AJ538 AL538:AZ538 W539:Y539 AA539:AB539 AD539:AZ543 V540:X540 Z540:AB540 V541:AB543 V544:Y544 AA544:AB544 AD544:BC544 V545:X545 Z545:AB545 AD545:AM545 AO545:BC545 V546:AB548 AD546:BC548">
    <cfRule type="cellIs" dxfId="42" priority="134" operator="notEqual">
      <formula>0</formula>
    </cfRule>
  </conditionalFormatting>
  <conditionalFormatting sqref="V549:BC549 V550:Y550 AA550:BC550 AD551:BC558 V551:AB568 AC551:AC578 AD559:AG559 AI559:BC559 AD560:BC564 AD565:AJ565 AL565:BC565 AD566:BC566 AD567:AQ567 AR567:AZ569 BA567:BC573 AD568:AJ568 AL568:AQ568 V569:Y569 AA569:AB569 AD569:AQ569 V570:X570 Z570:AB570 AD570:AZ573 V571:AB573 V574:Y574 AD574:BC574 Z574:AB575 V575:X575 AD575:AM575 AO575:BC575 AD576:AE576 AG576:BC576 V576:AB578 AD577:BC578">
    <cfRule type="cellIs" dxfId="41" priority="71" operator="notEqual">
      <formula>0</formula>
    </cfRule>
  </conditionalFormatting>
  <conditionalFormatting sqref="V579:BC580 V581:Y581 AA581:BC581 AD582:BC587 V582:AB588 AC582:AC609 AH588:AQ589 AD588:AG593 AR588:BC593 V589:X589 Z589:AB589 V590:AB590 AI590:AQ590 V591:Y591 AA591:AB591 AH591:AQ593 V592:AB599 AD594:BC595 AD596:AJ596 AL596:BC596 AD597:BC597 AD598:AQ598 AR598:AZ600 BA598:BC604 AD599:AJ599 AL599:AQ599 V600:Y600 AA600:AB600 AD600:AQ600 V601:X601 Z601:AB601 AD601:AZ604 V602:AB604 V605:Y605 AD605:BC605 Z605:AB606 V606:X606 AD606:AM606 AO606:BC606 AD607:AE607 AG607:BC607 V607:AB609 AD608:BC609 V610:BC610">
    <cfRule type="cellIs" dxfId="40" priority="38" operator="notEqual">
      <formula>0</formula>
    </cfRule>
  </conditionalFormatting>
  <conditionalFormatting sqref="AB3:AC153">
    <cfRule type="cellIs" dxfId="39" priority="926" operator="notEqual">
      <formula>0</formula>
    </cfRule>
  </conditionalFormatting>
  <conditionalFormatting sqref="AB184:AC367">
    <cfRule type="cellIs" dxfId="38" priority="589" operator="notEqual">
      <formula>0</formula>
    </cfRule>
  </conditionalFormatting>
  <conditionalFormatting sqref="AD368:AD398">
    <cfRule type="cellIs" dxfId="37" priority="468" operator="notEqual">
      <formula>0</formula>
    </cfRule>
  </conditionalFormatting>
  <conditionalFormatting sqref="AF3:AF178">
    <cfRule type="cellIs" dxfId="36" priority="880" operator="notEqual">
      <formula>0</formula>
    </cfRule>
  </conditionalFormatting>
  <conditionalFormatting sqref="AF180:AF208">
    <cfRule type="cellIs" dxfId="35" priority="840" operator="notEqual">
      <formula>0</formula>
    </cfRule>
  </conditionalFormatting>
  <conditionalFormatting sqref="AF210:AF239">
    <cfRule type="cellIs" dxfId="34" priority="785" operator="notEqual">
      <formula>0</formula>
    </cfRule>
  </conditionalFormatting>
  <conditionalFormatting sqref="AF241:AF270">
    <cfRule type="cellIs" dxfId="33" priority="730" operator="notEqual">
      <formula>0</formula>
    </cfRule>
  </conditionalFormatting>
  <conditionalFormatting sqref="AF272:AF300">
    <cfRule type="cellIs" dxfId="32" priority="683" operator="notEqual">
      <formula>0</formula>
    </cfRule>
  </conditionalFormatting>
  <conditionalFormatting sqref="AF302:AF331">
    <cfRule type="cellIs" dxfId="31" priority="636" operator="notEqual">
      <formula>0</formula>
    </cfRule>
  </conditionalFormatting>
  <conditionalFormatting sqref="AF333:AF361 AF363:AF367">
    <cfRule type="cellIs" dxfId="30" priority="588" operator="notEqual">
      <formula>0</formula>
    </cfRule>
  </conditionalFormatting>
  <conditionalFormatting sqref="AF368:BC386 AF387:AJ387 AL387:BC387">
    <cfRule type="cellIs" dxfId="29" priority="467" operator="notEqual">
      <formula>0</formula>
    </cfRule>
  </conditionalFormatting>
  <conditionalFormatting sqref="AF388:BC417 AF418:AJ418 AL418:BC418 AF419:BC426">
    <cfRule type="cellIs" dxfId="28" priority="392" operator="notEqual">
      <formula>0</formula>
    </cfRule>
  </conditionalFormatting>
  <conditionalFormatting sqref="AG154:AG183">
    <cfRule type="cellIs" dxfId="27" priority="878" operator="notEqual">
      <formula>0</formula>
    </cfRule>
  </conditionalFormatting>
  <conditionalFormatting sqref="AG184:AJ367">
    <cfRule type="cellIs" dxfId="26" priority="586" operator="notEqual">
      <formula>0</formula>
    </cfRule>
  </conditionalFormatting>
  <conditionalFormatting sqref="AH3:AI92">
    <cfRule type="cellIs" dxfId="25" priority="994" operator="notEqual">
      <formula>0</formula>
    </cfRule>
  </conditionalFormatting>
  <conditionalFormatting sqref="AH123:AI143 AI144">
    <cfRule type="cellIs" dxfId="24" priority="923" operator="notEqual">
      <formula>0</formula>
    </cfRule>
  </conditionalFormatting>
  <conditionalFormatting sqref="AH145:AI174 AI175 AH176:AI183">
    <cfRule type="cellIs" dxfId="23" priority="879" operator="notEqual">
      <formula>0</formula>
    </cfRule>
  </conditionalFormatting>
  <conditionalFormatting sqref="AJ154:AY180 AJ181:AL181 AN181:AY181 AJ182:AY183">
    <cfRule type="cellIs" dxfId="22" priority="877" operator="notEqual">
      <formula>0</formula>
    </cfRule>
  </conditionalFormatting>
  <conditionalFormatting sqref="AK3:AM153">
    <cfRule type="cellIs" dxfId="21" priority="920" operator="notEqual">
      <formula>0</formula>
    </cfRule>
  </conditionalFormatting>
  <conditionalFormatting sqref="AK184:AY210 AK211:AL211 AN211:AY211">
    <cfRule type="cellIs" dxfId="20" priority="839" operator="notEqual">
      <formula>0</formula>
    </cfRule>
  </conditionalFormatting>
  <conditionalFormatting sqref="AK212:AY241 AK242:AL242 AN242:AY242">
    <cfRule type="cellIs" dxfId="19" priority="784" operator="notEqual">
      <formula>0</formula>
    </cfRule>
  </conditionalFormatting>
  <conditionalFormatting sqref="AK243:AY272 AK273:AL273 AN273:AY273">
    <cfRule type="cellIs" dxfId="18" priority="729" operator="notEqual">
      <formula>0</formula>
    </cfRule>
  </conditionalFormatting>
  <conditionalFormatting sqref="AK274:AY290 AK291:AQ302 AR291:AY303 AK303:AL303 AN303:AQ303">
    <cfRule type="cellIs" dxfId="17" priority="682" operator="notEqual">
      <formula>0</formula>
    </cfRule>
  </conditionalFormatting>
  <conditionalFormatting sqref="AK304:AY332 AK333:AO333 AQ333:AY333">
    <cfRule type="cellIs" dxfId="16" priority="635" operator="notEqual">
      <formula>0</formula>
    </cfRule>
  </conditionalFormatting>
  <conditionalFormatting sqref="AK334:AY340 AK341:AN341 AP341:AY341 AK342:AY362 AK363:AO363 AQ363:AY363 AK364:AY367">
    <cfRule type="cellIs" dxfId="15" priority="587" operator="notEqual">
      <formula>0</formula>
    </cfRule>
  </conditionalFormatting>
  <conditionalFormatting sqref="AO3:AW122">
    <cfRule type="cellIs" dxfId="14" priority="960" operator="notEqual">
      <formula>0</formula>
    </cfRule>
  </conditionalFormatting>
  <conditionalFormatting sqref="AO123:BB153">
    <cfRule type="cellIs" dxfId="13" priority="916" operator="notEqual">
      <formula>0</formula>
    </cfRule>
  </conditionalFormatting>
  <conditionalFormatting sqref="AX93:AY122">
    <cfRule type="cellIs" dxfId="12" priority="954" operator="notEqual">
      <formula>0</formula>
    </cfRule>
  </conditionalFormatting>
  <conditionalFormatting sqref="AZ3:AZ122">
    <cfRule type="cellIs" dxfId="11" priority="958" operator="notEqual">
      <formula>0</formula>
    </cfRule>
  </conditionalFormatting>
  <conditionalFormatting sqref="AZ154:BB367">
    <cfRule type="cellIs" dxfId="10" priority="585" operator="notEqual">
      <formula>0</formula>
    </cfRule>
  </conditionalFormatting>
  <conditionalFormatting sqref="BA93:BA122">
    <cfRule type="cellIs" dxfId="9" priority="955" operator="notEqual">
      <formula>0</formula>
    </cfRule>
  </conditionalFormatting>
  <conditionalFormatting sqref="BB3:BB122">
    <cfRule type="cellIs" dxfId="8" priority="957" operator="notEqual">
      <formula>0</formula>
    </cfRule>
  </conditionalFormatting>
  <conditionalFormatting sqref="BC307:BC331">
    <cfRule type="cellIs" dxfId="7" priority="623" operator="notEqual">
      <formula>0</formula>
    </cfRule>
  </conditionalFormatting>
  <conditionalFormatting sqref="BC333:BC361 BC363:BC367">
    <cfRule type="cellIs" dxfId="6" priority="575" operator="notEqual">
      <formula>0</formula>
    </cfRule>
  </conditionalFormatting>
  <conditionalFormatting sqref="BD3:BD367">
    <cfRule type="cellIs" dxfId="5" priority="584" operator="notEqual">
      <formula>0</formula>
    </cfRule>
  </conditionalFormatting>
  <conditionalFormatting sqref="BE427:BE610 BG427:BG610 BI427:BI610 BK427:BK610 BO427:BO610">
    <cfRule type="cellIs" dxfId="4" priority="4" operator="notEqual">
      <formula>0</formula>
    </cfRule>
  </conditionalFormatting>
  <conditionalFormatting sqref="BE427:BE610">
    <cfRule type="cellIs" dxfId="3" priority="5" operator="notEqual">
      <formula>0</formula>
    </cfRule>
  </conditionalFormatting>
  <conditionalFormatting sqref="BM519:BM610">
    <cfRule type="cellIs" dxfId="2" priority="1" operator="notEqual">
      <formula>0</formula>
    </cfRule>
  </conditionalFormatting>
  <conditionalFormatting sqref="BQ427:BR610">
    <cfRule type="cellIs" dxfId="1" priority="2" operator="notEqual">
      <formula>0</formula>
    </cfRule>
  </conditionalFormatting>
  <conditionalFormatting sqref="BU427:BV610">
    <cfRule type="cellIs" dxfId="0" priority="3" operator="notEqual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94" operator="containsText" id="{341F5143-0733-B042-8801-F89071AFC540}">
            <xm:f>NOT(ISERROR(SEARCH("x",H368)))</xm:f>
            <xm:f>"x"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m:sqref>I368:J484 H485:J485</xm:sqref>
        </x14:conditionalFormatting>
        <x14:conditionalFormatting xmlns:xm="http://schemas.microsoft.com/office/excel/2006/main">
          <x14:cfRule type="containsText" priority="224" operator="containsText" id="{EAA14B5A-EE29-7B44-87D9-1C1A43EF7A53}">
            <xm:f>NOT(ISERROR(SEARCH("x",H486)))</xm:f>
            <xm:f>"x"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m:sqref>I486:J514 H515:J515</xm:sqref>
        </x14:conditionalFormatting>
        <x14:conditionalFormatting xmlns:xm="http://schemas.microsoft.com/office/excel/2006/main">
          <x14:cfRule type="containsText" priority="156" operator="containsText" id="{0A752436-B713-3E47-91AB-6BA8212C4B75}">
            <xm:f>NOT(ISERROR(SEARCH("x",H516)))</xm:f>
            <xm:f>"x"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m:sqref>I516:J545 H546:J546</xm:sqref>
        </x14:conditionalFormatting>
        <x14:conditionalFormatting xmlns:xm="http://schemas.microsoft.com/office/excel/2006/main">
          <x14:cfRule type="containsText" priority="93" operator="containsText" id="{8F05C6AF-E64E-9D4A-900B-57DEB30444C9}">
            <xm:f>NOT(ISERROR(SEARCH("x",H547)))</xm:f>
            <xm:f>"x"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m:sqref>I547:J575 H576:J576</xm:sqref>
        </x14:conditionalFormatting>
        <x14:conditionalFormatting xmlns:xm="http://schemas.microsoft.com/office/excel/2006/main">
          <x14:cfRule type="containsText" priority="27" operator="containsText" id="{70AF3B46-0E2C-FE43-B349-5919C5F28115}">
            <xm:f>NOT(ISERROR(SEARCH("x",H577)))</xm:f>
            <xm:f>"x"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m:sqref>I577:J606 H607:J607 I608:J610</xm:sqref>
        </x14:conditionalFormatting>
        <x14:conditionalFormatting xmlns:xm="http://schemas.microsoft.com/office/excel/2006/main">
          <x14:cfRule type="containsText" priority="348" operator="containsText" id="{133C4AE4-343F-6A47-B7FD-E75FCF355952}">
            <xm:f>NOT(ISERROR(SEARCH("x",O368)))</xm:f>
            <xm:f>"x"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m:sqref>O368:O457</xm:sqref>
        </x14:conditionalFormatting>
        <x14:conditionalFormatting xmlns:xm="http://schemas.microsoft.com/office/excel/2006/main">
          <x14:cfRule type="containsText" priority="206" operator="containsText" id="{13979A63-257A-0846-84D4-7C138531DF12}">
            <xm:f>NOT(ISERROR(SEARCH("x",O458)))</xm:f>
            <xm:f>"x"</xm:f>
            <x14:dxf>
              <font>
                <color theme="0" tint="-4.9989318521683403E-2"/>
              </font>
              <fill>
                <patternFill>
                  <bgColor theme="0" tint="-4.9989318521683403E-2"/>
                </patternFill>
              </fill>
            </x14:dxf>
          </x14:cfRule>
          <xm:sqref>O458:O498</xm:sqref>
        </x14:conditionalFormatting>
        <x14:conditionalFormatting xmlns:xm="http://schemas.microsoft.com/office/excel/2006/main">
          <x14:cfRule type="containsText" priority="9" operator="containsText" id="{F7A629BC-7E0F-A24B-BF19-46D319B287DD}">
            <xm:f>NOT(ISERROR(SEARCH("x",O517)))</xm:f>
            <xm:f>"x"</xm:f>
            <x14:dxf>
              <font>
                <color theme="0" tint="-4.9989318521683403E-2"/>
              </font>
              <fill>
                <patternFill>
                  <bgColor theme="0" tint="-4.9989318521683403E-2"/>
                </patternFill>
              </fill>
            </x14:dxf>
          </x14:cfRule>
          <xm:sqref>O517:O610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SZABLEWSKI, ELODIE DAISY</dc:creator>
  <cp:lastModifiedBy>SZABLEWSKI, ELODIE DAISY</cp:lastModifiedBy>
  <dcterms:created xsi:type="dcterms:W3CDTF">2023-08-21T04:54:06Z</dcterms:created>
  <dcterms:modified xsi:type="dcterms:W3CDTF">2023-08-21T23:32:53Z</dcterms:modified>
</cp:coreProperties>
</file>