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olo\Desktop\GitHub_Oraux_agreg\LC\LC 10 Capteurs électrochimiques\"/>
    </mc:Choice>
  </mc:AlternateContent>
  <xr:revisionPtr revIDLastSave="0" documentId="8_{526ED832-0F18-4388-ACC5-9A70D13EA221}" xr6:coauthVersionLast="45" xr6:coauthVersionMax="45" xr10:uidLastSave="{00000000-0000-0000-0000-000000000000}"/>
  <bookViews>
    <workbookView xWindow="-120" yWindow="-120" windowWidth="20730" windowHeight="11160" tabRatio="500" activeTab="2" xr2:uid="{00000000-000D-0000-FFFF-FFFF00000000}"/>
  </bookViews>
  <sheets>
    <sheet name="Vérification loi de Nernst" sheetId="1" r:id="rId1"/>
    <sheet name="Titrage potentiométriqu de Fe2+" sheetId="2" r:id="rId2"/>
    <sheet name="Dosage par étallonage de NaCl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3" l="1"/>
  <c r="E18" i="3"/>
  <c r="D15" i="3"/>
  <c r="E15" i="3"/>
  <c r="D12" i="3"/>
  <c r="E12" i="3"/>
  <c r="D9" i="3"/>
  <c r="E9" i="3"/>
  <c r="C23" i="3"/>
  <c r="C30" i="3"/>
  <c r="C33" i="3"/>
  <c r="D23" i="3"/>
  <c r="D30" i="3"/>
  <c r="D33" i="3"/>
  <c r="H9" i="2"/>
  <c r="C13" i="1"/>
  <c r="D13" i="1"/>
  <c r="C9" i="1"/>
  <c r="D9" i="1"/>
  <c r="C9" i="2"/>
  <c r="H10" i="2"/>
  <c r="H11" i="2"/>
  <c r="D6" i="2"/>
  <c r="D9" i="2"/>
  <c r="H11" i="1"/>
  <c r="H12" i="1"/>
  <c r="H13" i="1"/>
  <c r="C14" i="1"/>
</calcChain>
</file>

<file path=xl/sharedStrings.xml><?xml version="1.0" encoding="utf-8"?>
<sst xmlns="http://schemas.openxmlformats.org/spreadsheetml/2006/main" count="100" uniqueCount="67">
  <si>
    <t xml:space="preserve">Vérification de la loi de Nernst : </t>
  </si>
  <si>
    <t>m(sel de Mohr) (g)</t>
  </si>
  <si>
    <t>Méthode utilisée</t>
  </si>
  <si>
    <t>Incertitude</t>
  </si>
  <si>
    <t>Balance</t>
  </si>
  <si>
    <t>Volume de solvant ajouté (L)</t>
  </si>
  <si>
    <t>Fiole jaugée de 100mL</t>
  </si>
  <si>
    <t>Grandeur mesurée</t>
  </si>
  <si>
    <t>Valeur</t>
  </si>
  <si>
    <t>données sur les composés chimiques</t>
  </si>
  <si>
    <t>Masse molaire sel de Mohr (g/mol)</t>
  </si>
  <si>
    <t>Préparation solution de sel de Mohr (Fe2+)</t>
  </si>
  <si>
    <t>Préparation solution d'alun ferrique ammoniacal (Fe3+)</t>
  </si>
  <si>
    <t>Concentration C0(Fe2+) (mol/L)</t>
  </si>
  <si>
    <t>Concentration C0(Fe3+) (mol/L)</t>
  </si>
  <si>
    <t>Pipette jaugée de 20 mL</t>
  </si>
  <si>
    <t>V0(Fe3+) (L)</t>
  </si>
  <si>
    <t>Masse molaire sel d'alun ferrique ammoniacal (g/mol)</t>
  </si>
  <si>
    <t>∆ lecture (L)</t>
  </si>
  <si>
    <t>∆ burette (L)</t>
  </si>
  <si>
    <t>Sources d'incertitudes sur le volume lu à la burette</t>
  </si>
  <si>
    <t>∆ goutte (L)</t>
  </si>
  <si>
    <t>Incertitude sur le volume</t>
  </si>
  <si>
    <t>Titrage potentiométrique de Fe2+ par Ce4+</t>
  </si>
  <si>
    <t xml:space="preserve">Solution à titrer (Sel de Mohr) </t>
  </si>
  <si>
    <t>V0 de Fe2+</t>
  </si>
  <si>
    <t>Solution titrante (Sulfate de Césium)</t>
  </si>
  <si>
    <t>Burette de 25mL</t>
  </si>
  <si>
    <t>Volume équivalent (L)</t>
  </si>
  <si>
    <t>Concentration en Fe2+ ; C (mol/L)</t>
  </si>
  <si>
    <t>Concentration en Ce4+ ; C0 (mol/L)</t>
  </si>
  <si>
    <t xml:space="preserve">Préparation de la solution de sérum physiologique dilluée </t>
  </si>
  <si>
    <t xml:space="preserve">Fiole jaugée de 200 mL </t>
  </si>
  <si>
    <t>Volume mère de sérum physiologique (L)</t>
  </si>
  <si>
    <t>Volume de la solution diluée Vf (L)</t>
  </si>
  <si>
    <t>Dosage par étallonage de la solution dilluée</t>
  </si>
  <si>
    <t>Regressi</t>
  </si>
  <si>
    <t>Concentration du sérum physiologique</t>
  </si>
  <si>
    <t>Masse molaire NaCl (g/mol)</t>
  </si>
  <si>
    <t>Concentration massique du sérum physiologique</t>
  </si>
  <si>
    <t>Concentration massique en NaCl dans le sérum phy (g/L)</t>
  </si>
  <si>
    <t>Concentration de la solution mère de sérum physiologique (mol/L)</t>
  </si>
  <si>
    <t>Concentration de la solution diluée (Cf) (mol/L)</t>
  </si>
  <si>
    <t xml:space="preserve">Pipette de 5mL </t>
  </si>
  <si>
    <t>Préparation des solutions étalons</t>
  </si>
  <si>
    <t>S1</t>
  </si>
  <si>
    <t>S2</t>
  </si>
  <si>
    <t>S3</t>
  </si>
  <si>
    <t>S4</t>
  </si>
  <si>
    <t>Dosage par étalonage des ions (Na+,Cl-) dans un sérum physiologique</t>
  </si>
  <si>
    <t>S0 (solution mère)</t>
  </si>
  <si>
    <t>Concentration commerciale (mol/L)</t>
  </si>
  <si>
    <t>Concentration en NaCl C1 (mol/L)</t>
  </si>
  <si>
    <t>Nom de la solution</t>
  </si>
  <si>
    <t>Volume de la solution V1 (L)</t>
  </si>
  <si>
    <t>Volume prélevée de S0 (L)</t>
  </si>
  <si>
    <t>Volume de la solution V2 (L)</t>
  </si>
  <si>
    <t>Concentration en NaCl C2 (mol/L)</t>
  </si>
  <si>
    <t>Fiole jaugée 100 mL</t>
  </si>
  <si>
    <t>Pipette jaugée 10 mL</t>
  </si>
  <si>
    <t xml:space="preserve">Pipette jaugée 25 mL </t>
  </si>
  <si>
    <t xml:space="preserve">Fiole jaugée 100mL </t>
  </si>
  <si>
    <t xml:space="preserve">Fiole jaugée 50mL </t>
  </si>
  <si>
    <t xml:space="preserve">Pipette jaugée 25mL </t>
  </si>
  <si>
    <t xml:space="preserve">Fiole jaugée 50 mL </t>
  </si>
  <si>
    <t xml:space="preserve">Pipette graduée 12,5 + pipette jaugée de 25 mL </t>
  </si>
  <si>
    <t>Faire celle-ci devant le jury … C'est la plus rapide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</si>
</sst>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B79C7"/>
        <bgColor indexed="64"/>
      </patternFill>
    </fill>
    <fill>
      <patternFill patternType="solid">
        <fgColor rgb="FFE35EB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11" fontId="0" fillId="0" borderId="1" xfId="0" applyNumberFormat="1" applyBorder="1"/>
    <xf numFmtId="0" fontId="0" fillId="0" borderId="1" xfId="0" applyFill="1" applyBorder="1"/>
    <xf numFmtId="0" fontId="5" fillId="0" borderId="0" xfId="0" applyFont="1"/>
    <xf numFmtId="11" fontId="1" fillId="0" borderId="1" xfId="0" applyNumberFormat="1" applyFont="1" applyBorder="1" applyAlignment="1">
      <alignment vertical="top" wrapText="1"/>
    </xf>
    <xf numFmtId="11" fontId="0" fillId="0" borderId="1" xfId="0" applyNumberFormat="1" applyBorder="1" applyAlignment="1">
      <alignment wrapText="1"/>
    </xf>
    <xf numFmtId="11" fontId="5" fillId="0" borderId="1" xfId="0" applyNumberFormat="1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5" fillId="0" borderId="1" xfId="0" applyFont="1" applyBorder="1"/>
    <xf numFmtId="0" fontId="0" fillId="0" borderId="0" xfId="0" applyFill="1" applyBorder="1"/>
    <xf numFmtId="0" fontId="0" fillId="0" borderId="0" xfId="0" applyBorder="1"/>
    <xf numFmtId="11" fontId="0" fillId="0" borderId="0" xfId="0" applyNumberFormat="1" applyBorder="1"/>
    <xf numFmtId="0" fontId="0" fillId="2" borderId="1" xfId="0" applyFill="1" applyBorder="1"/>
    <xf numFmtId="11" fontId="0" fillId="2" borderId="1" xfId="0" applyNumberFormat="1" applyFill="1" applyBorder="1"/>
    <xf numFmtId="0" fontId="0" fillId="0" borderId="3" xfId="0" applyBorder="1"/>
    <xf numFmtId="0" fontId="5" fillId="0" borderId="4" xfId="0" applyFont="1" applyBorder="1"/>
    <xf numFmtId="0" fontId="0" fillId="0" borderId="5" xfId="0" applyBorder="1"/>
    <xf numFmtId="0" fontId="0" fillId="0" borderId="6" xfId="0" applyBorder="1"/>
    <xf numFmtId="0" fontId="5" fillId="0" borderId="7" xfId="0" applyFont="1" applyBorder="1"/>
    <xf numFmtId="0" fontId="5" fillId="0" borderId="6" xfId="0" applyFont="1" applyBorder="1"/>
    <xf numFmtId="12" fontId="0" fillId="0" borderId="0" xfId="0" applyNumberFormat="1" applyBorder="1"/>
    <xf numFmtId="0" fontId="5" fillId="0" borderId="0" xfId="0" applyFont="1" applyBorder="1"/>
    <xf numFmtId="0" fontId="0" fillId="0" borderId="0" xfId="0" applyNumberFormat="1" applyBorder="1"/>
    <xf numFmtId="0" fontId="7" fillId="4" borderId="1" xfId="0" applyFont="1" applyFill="1" applyBorder="1"/>
    <xf numFmtId="11" fontId="7" fillId="4" borderId="1" xfId="0" applyNumberFormat="1" applyFont="1" applyFill="1" applyBorder="1"/>
    <xf numFmtId="0" fontId="7" fillId="4" borderId="0" xfId="0" applyFont="1" applyFill="1" applyBorder="1"/>
    <xf numFmtId="0" fontId="5" fillId="4" borderId="1" xfId="0" applyFont="1" applyFill="1" applyBorder="1"/>
    <xf numFmtId="0" fontId="5" fillId="4" borderId="7" xfId="0" applyFont="1" applyFill="1" applyBorder="1"/>
    <xf numFmtId="0" fontId="5" fillId="4" borderId="4" xfId="0" applyFont="1" applyFill="1" applyBorder="1"/>
    <xf numFmtId="0" fontId="5" fillId="4" borderId="0" xfId="0" applyFont="1" applyFill="1"/>
    <xf numFmtId="0" fontId="5" fillId="4" borderId="6" xfId="0" applyFont="1" applyFill="1" applyBorder="1"/>
    <xf numFmtId="0" fontId="7" fillId="4" borderId="7" xfId="0" applyFont="1" applyFill="1" applyBorder="1"/>
    <xf numFmtId="0" fontId="7" fillId="4" borderId="8" xfId="0" applyFont="1" applyFill="1" applyBorder="1"/>
    <xf numFmtId="11" fontId="7" fillId="5" borderId="1" xfId="0" applyNumberFormat="1" applyFont="1" applyFill="1" applyBorder="1"/>
    <xf numFmtId="11" fontId="7" fillId="5" borderId="4" xfId="0" applyNumberFormat="1" applyFont="1" applyFill="1" applyBorder="1"/>
    <xf numFmtId="11" fontId="5" fillId="4" borderId="1" xfId="0" applyNumberFormat="1" applyFont="1" applyFill="1" applyBorder="1"/>
    <xf numFmtId="11" fontId="5" fillId="0" borderId="1" xfId="0" applyNumberFormat="1" applyFont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11" fontId="0" fillId="4" borderId="1" xfId="0" applyNumberFormat="1" applyFill="1" applyBorder="1"/>
    <xf numFmtId="0" fontId="6" fillId="4" borderId="1" xfId="0" applyFont="1" applyFill="1" applyBorder="1" applyAlignment="1">
      <alignment wrapText="1"/>
    </xf>
    <xf numFmtId="0" fontId="5" fillId="4" borderId="3" xfId="0" applyFont="1" applyFill="1" applyBorder="1" applyAlignment="1">
      <alignment wrapText="1"/>
    </xf>
    <xf numFmtId="0" fontId="5" fillId="4" borderId="3" xfId="0" applyFont="1" applyFill="1" applyBorder="1"/>
    <xf numFmtId="0" fontId="0" fillId="4" borderId="0" xfId="0" applyFill="1"/>
    <xf numFmtId="11" fontId="7" fillId="6" borderId="1" xfId="0" applyNumberFormat="1" applyFont="1" applyFill="1" applyBorder="1"/>
    <xf numFmtId="11" fontId="7" fillId="6" borderId="4" xfId="0" applyNumberFormat="1" applyFont="1" applyFill="1" applyBorder="1"/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3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Normal" xfId="0" builtinId="0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workbookViewId="0">
      <selection activeCell="D12" sqref="D12"/>
    </sheetView>
  </sheetViews>
  <sheetFormatPr baseColWidth="10" defaultRowHeight="15.75" x14ac:dyDescent="0.25"/>
  <cols>
    <col min="1" max="1" width="33.375" customWidth="1"/>
    <col min="2" max="2" width="30" customWidth="1"/>
    <col min="3" max="3" width="14" customWidth="1"/>
    <col min="4" max="4" width="15" customWidth="1"/>
    <col min="5" max="5" width="18.125" customWidth="1"/>
    <col min="6" max="6" width="24.5" customWidth="1"/>
    <col min="7" max="7" width="21.5" customWidth="1"/>
    <col min="8" max="8" width="22.5" customWidth="1"/>
    <col min="9" max="9" width="16.125" customWidth="1"/>
  </cols>
  <sheetData>
    <row r="1" spans="1:9" x14ac:dyDescent="0.25">
      <c r="A1" s="51" t="s">
        <v>0</v>
      </c>
      <c r="B1" s="51"/>
      <c r="C1" s="51"/>
    </row>
    <row r="5" spans="1:9" ht="32.1" customHeight="1" x14ac:dyDescent="0.25">
      <c r="A5" s="1" t="s">
        <v>2</v>
      </c>
      <c r="B5" s="1" t="s">
        <v>7</v>
      </c>
      <c r="C5" s="2" t="s">
        <v>8</v>
      </c>
      <c r="D5" s="1" t="s">
        <v>3</v>
      </c>
      <c r="G5" s="11" t="s">
        <v>9</v>
      </c>
      <c r="H5" s="12" t="s">
        <v>10</v>
      </c>
      <c r="I5" s="3">
        <v>392.13</v>
      </c>
    </row>
    <row r="6" spans="1:9" ht="42.95" customHeight="1" x14ac:dyDescent="0.25">
      <c r="A6" s="52" t="s">
        <v>11</v>
      </c>
      <c r="B6" s="53"/>
      <c r="C6" s="53"/>
      <c r="D6" s="53"/>
      <c r="G6" s="3"/>
      <c r="H6" s="12" t="s">
        <v>17</v>
      </c>
      <c r="I6" s="3">
        <v>482.19</v>
      </c>
    </row>
    <row r="7" spans="1:9" x14ac:dyDescent="0.25">
      <c r="A7" s="3" t="s">
        <v>4</v>
      </c>
      <c r="B7" s="3" t="s">
        <v>1</v>
      </c>
      <c r="C7" s="3">
        <v>0.39</v>
      </c>
      <c r="D7" s="3">
        <v>1E-3</v>
      </c>
    </row>
    <row r="8" spans="1:9" x14ac:dyDescent="0.25">
      <c r="A8" s="3" t="s">
        <v>6</v>
      </c>
      <c r="B8" s="3" t="s">
        <v>5</v>
      </c>
      <c r="C8" s="4">
        <v>0.1</v>
      </c>
      <c r="D8" s="4">
        <v>1E-4</v>
      </c>
    </row>
    <row r="9" spans="1:9" ht="47.25" x14ac:dyDescent="0.25">
      <c r="A9" s="3"/>
      <c r="B9" s="3" t="s">
        <v>13</v>
      </c>
      <c r="C9" s="4">
        <f>(C7/I5)/C8</f>
        <v>9.9456812791676227E-3</v>
      </c>
      <c r="D9" s="3">
        <f>C9*SQRT((D8/C8)^2+(D7/C7)^2)</f>
        <v>2.7372534948576249E-5</v>
      </c>
      <c r="G9" s="7" t="s">
        <v>20</v>
      </c>
      <c r="H9" s="4"/>
    </row>
    <row r="10" spans="1:9" x14ac:dyDescent="0.25">
      <c r="A10" s="52" t="s">
        <v>12</v>
      </c>
      <c r="B10" s="53"/>
      <c r="C10" s="53"/>
      <c r="D10" s="53"/>
      <c r="G10" s="4" t="s">
        <v>18</v>
      </c>
      <c r="H10" s="4">
        <v>5.0000000000000002E-5</v>
      </c>
    </row>
    <row r="11" spans="1:9" x14ac:dyDescent="0.25">
      <c r="A11" s="3" t="s">
        <v>4</v>
      </c>
      <c r="B11" s="3" t="s">
        <v>1</v>
      </c>
      <c r="C11" s="3">
        <v>0.48</v>
      </c>
      <c r="D11" s="3">
        <v>1E-3</v>
      </c>
      <c r="G11" s="8" t="s">
        <v>19</v>
      </c>
      <c r="H11" s="4">
        <f>0.00005</f>
        <v>5.0000000000000002E-5</v>
      </c>
    </row>
    <row r="12" spans="1:9" x14ac:dyDescent="0.25">
      <c r="A12" s="3" t="s">
        <v>6</v>
      </c>
      <c r="B12" s="3" t="s">
        <v>5</v>
      </c>
      <c r="C12" s="4">
        <v>0.1</v>
      </c>
      <c r="D12" s="4">
        <v>1E-4</v>
      </c>
      <c r="G12" s="9" t="s">
        <v>21</v>
      </c>
      <c r="H12" s="4">
        <f>0.00005</f>
        <v>5.0000000000000002E-5</v>
      </c>
    </row>
    <row r="13" spans="1:9" x14ac:dyDescent="0.25">
      <c r="A13" s="3"/>
      <c r="B13" s="3" t="s">
        <v>14</v>
      </c>
      <c r="C13" s="4">
        <f>(C11/I6)/C12</f>
        <v>9.9545822186275102E-3</v>
      </c>
      <c r="D13" s="3">
        <f>C13*SQRT((D12/C12)^2+(D11/C11)^2)</f>
        <v>2.3004084902402863E-5</v>
      </c>
      <c r="G13" s="10" t="s">
        <v>22</v>
      </c>
      <c r="H13" s="3">
        <f>SQRT(H10^2+(H10+H11+H12)^2)</f>
        <v>1.5811388300841897E-4</v>
      </c>
    </row>
    <row r="14" spans="1:9" x14ac:dyDescent="0.25">
      <c r="A14" s="3" t="s">
        <v>15</v>
      </c>
      <c r="B14" s="5" t="s">
        <v>16</v>
      </c>
      <c r="C14" s="3">
        <f>0.02</f>
        <v>0.02</v>
      </c>
      <c r="D14" s="4">
        <v>3.0000000000000001E-5</v>
      </c>
    </row>
  </sheetData>
  <mergeCells count="3">
    <mergeCell ref="A1:C1"/>
    <mergeCell ref="A6:D6"/>
    <mergeCell ref="A10:D1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workbookViewId="0">
      <selection activeCell="C22" sqref="C22"/>
    </sheetView>
  </sheetViews>
  <sheetFormatPr baseColWidth="10" defaultRowHeight="15.75" x14ac:dyDescent="0.25"/>
  <cols>
    <col min="1" max="1" width="21" customWidth="1"/>
    <col min="2" max="2" width="34.125" customWidth="1"/>
    <col min="7" max="7" width="20.875" customWidth="1"/>
    <col min="8" max="8" width="21" customWidth="1"/>
  </cols>
  <sheetData>
    <row r="1" spans="1:9" x14ac:dyDescent="0.25">
      <c r="A1" s="54" t="s">
        <v>23</v>
      </c>
      <c r="B1" s="54"/>
      <c r="C1" s="54"/>
      <c r="D1" s="54"/>
    </row>
    <row r="3" spans="1:9" ht="27.95" customHeight="1" x14ac:dyDescent="0.25">
      <c r="A3" s="1" t="s">
        <v>2</v>
      </c>
      <c r="B3" s="1" t="s">
        <v>7</v>
      </c>
      <c r="C3" s="2" t="s">
        <v>8</v>
      </c>
      <c r="D3" s="1" t="s">
        <v>3</v>
      </c>
      <c r="G3" s="11" t="s">
        <v>9</v>
      </c>
      <c r="H3" s="12" t="s">
        <v>10</v>
      </c>
      <c r="I3" s="3">
        <v>392.13</v>
      </c>
    </row>
    <row r="4" spans="1:9" ht="42" customHeight="1" x14ac:dyDescent="0.25">
      <c r="A4" s="55" t="s">
        <v>26</v>
      </c>
      <c r="B4" s="55"/>
      <c r="C4" s="55"/>
      <c r="D4" s="55"/>
      <c r="G4" s="3"/>
      <c r="H4" s="12" t="s">
        <v>17</v>
      </c>
      <c r="I4" s="3">
        <v>482.19</v>
      </c>
    </row>
    <row r="5" spans="1:9" x14ac:dyDescent="0.25">
      <c r="B5" t="s">
        <v>30</v>
      </c>
      <c r="C5">
        <v>0.1</v>
      </c>
      <c r="D5">
        <v>0</v>
      </c>
    </row>
    <row r="6" spans="1:9" x14ac:dyDescent="0.25">
      <c r="A6" s="3" t="s">
        <v>27</v>
      </c>
      <c r="B6" s="3" t="s">
        <v>28</v>
      </c>
      <c r="C6" s="4">
        <v>9.9000000000000008E-3</v>
      </c>
      <c r="D6" s="13">
        <f>H11</f>
        <v>1.5811388300841897E-4</v>
      </c>
    </row>
    <row r="7" spans="1:9" ht="50.1" customHeight="1" x14ac:dyDescent="0.25">
      <c r="A7" s="52" t="s">
        <v>24</v>
      </c>
      <c r="B7" s="53"/>
      <c r="C7" s="53"/>
      <c r="D7" s="53"/>
      <c r="G7" s="7" t="s">
        <v>20</v>
      </c>
      <c r="H7" s="4"/>
    </row>
    <row r="8" spans="1:9" x14ac:dyDescent="0.25">
      <c r="A8" s="3" t="s">
        <v>15</v>
      </c>
      <c r="B8" s="3" t="s">
        <v>25</v>
      </c>
      <c r="C8" s="4">
        <v>0.02</v>
      </c>
      <c r="D8" s="4">
        <v>4.0000000000000003E-5</v>
      </c>
      <c r="G8" s="4" t="s">
        <v>18</v>
      </c>
      <c r="H8" s="4">
        <v>5.0000000000000002E-5</v>
      </c>
    </row>
    <row r="9" spans="1:9" x14ac:dyDescent="0.25">
      <c r="A9" s="3"/>
      <c r="B9" s="17" t="s">
        <v>29</v>
      </c>
      <c r="C9" s="18">
        <f>C6*C5/C8</f>
        <v>4.9500000000000009E-2</v>
      </c>
      <c r="D9" s="18">
        <f>C9*SQRT((D8/C8)^2+(D6/C6)^2+(D5/C5)^2)</f>
        <v>7.9674399903607699E-4</v>
      </c>
      <c r="G9" s="8" t="s">
        <v>19</v>
      </c>
      <c r="H9" s="4">
        <f>0.00005</f>
        <v>5.0000000000000002E-5</v>
      </c>
    </row>
    <row r="10" spans="1:9" x14ac:dyDescent="0.25">
      <c r="A10" s="15"/>
      <c r="B10" s="15"/>
      <c r="C10" s="16"/>
      <c r="D10" s="16"/>
      <c r="G10" s="9" t="s">
        <v>21</v>
      </c>
      <c r="H10" s="4">
        <f>0.00005</f>
        <v>5.0000000000000002E-5</v>
      </c>
    </row>
    <row r="11" spans="1:9" x14ac:dyDescent="0.25">
      <c r="A11" s="15"/>
      <c r="B11" s="15"/>
      <c r="C11" s="16"/>
      <c r="D11" s="15"/>
      <c r="G11" s="10" t="s">
        <v>22</v>
      </c>
      <c r="H11" s="3">
        <f>SQRT(H8^2+(H8+H9+H10)^2)</f>
        <v>1.5811388300841897E-4</v>
      </c>
    </row>
    <row r="12" spans="1:9" x14ac:dyDescent="0.25">
      <c r="A12" s="15"/>
      <c r="B12" s="14"/>
      <c r="C12" s="15"/>
      <c r="D12" s="16"/>
    </row>
  </sheetData>
  <mergeCells count="3">
    <mergeCell ref="A1:D1"/>
    <mergeCell ref="A7:D7"/>
    <mergeCell ref="A4:D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6"/>
  <sheetViews>
    <sheetView tabSelected="1" workbookViewId="0">
      <selection activeCell="F18" sqref="F18"/>
    </sheetView>
  </sheetViews>
  <sheetFormatPr baseColWidth="10" defaultRowHeight="15.75" x14ac:dyDescent="0.25"/>
  <cols>
    <col min="1" max="1" width="21.875" customWidth="1"/>
    <col min="2" max="2" width="56.5" customWidth="1"/>
    <col min="3" max="3" width="32.625" customWidth="1"/>
  </cols>
  <sheetData>
    <row r="1" spans="1:11" x14ac:dyDescent="0.25">
      <c r="A1" s="54" t="s">
        <v>49</v>
      </c>
      <c r="B1" s="54"/>
      <c r="G1" s="25"/>
    </row>
    <row r="3" spans="1:11" x14ac:dyDescent="0.25">
      <c r="A3" s="69" t="s">
        <v>44</v>
      </c>
      <c r="B3" s="69"/>
      <c r="C3" s="69"/>
      <c r="D3" s="48"/>
      <c r="E3" s="48"/>
      <c r="G3" s="15"/>
      <c r="H3" s="15"/>
      <c r="I3" s="15"/>
      <c r="J3" s="15"/>
    </row>
    <row r="4" spans="1:11" x14ac:dyDescent="0.25">
      <c r="A4" s="1" t="s">
        <v>53</v>
      </c>
      <c r="B4" s="1" t="s">
        <v>2</v>
      </c>
      <c r="C4" s="1" t="s">
        <v>7</v>
      </c>
      <c r="D4" s="2" t="s">
        <v>8</v>
      </c>
      <c r="E4" s="1" t="s">
        <v>3</v>
      </c>
      <c r="G4" s="15"/>
      <c r="H4" s="15"/>
      <c r="I4" s="15"/>
      <c r="J4" s="15"/>
    </row>
    <row r="5" spans="1:11" x14ac:dyDescent="0.25">
      <c r="A5" s="62" t="s">
        <v>50</v>
      </c>
      <c r="B5" s="62"/>
      <c r="C5" s="62" t="s">
        <v>51</v>
      </c>
      <c r="D5" s="62">
        <v>0.01</v>
      </c>
      <c r="E5" s="62">
        <v>0</v>
      </c>
      <c r="G5" s="15"/>
      <c r="H5" s="15"/>
      <c r="I5" s="15"/>
      <c r="J5" s="15"/>
      <c r="K5" s="15"/>
    </row>
    <row r="6" spans="1:11" x14ac:dyDescent="0.25">
      <c r="A6" s="62"/>
      <c r="B6" s="62"/>
      <c r="C6" s="62"/>
      <c r="D6" s="62"/>
      <c r="E6" s="62"/>
      <c r="G6" s="15"/>
      <c r="H6" s="15"/>
      <c r="I6" s="15"/>
      <c r="J6" s="15"/>
      <c r="K6" s="15"/>
    </row>
    <row r="7" spans="1:11" x14ac:dyDescent="0.25">
      <c r="A7" s="59" t="s">
        <v>45</v>
      </c>
      <c r="B7" s="28" t="s">
        <v>59</v>
      </c>
      <c r="C7" s="28" t="s">
        <v>55</v>
      </c>
      <c r="D7" s="29">
        <v>0.01</v>
      </c>
      <c r="E7" s="29">
        <v>2.0000000000000002E-5</v>
      </c>
      <c r="F7" t="s">
        <v>66</v>
      </c>
      <c r="G7" s="15"/>
      <c r="H7" s="15"/>
      <c r="I7" s="15"/>
      <c r="J7" s="15"/>
      <c r="K7" s="15"/>
    </row>
    <row r="8" spans="1:11" x14ac:dyDescent="0.25">
      <c r="A8" s="60"/>
      <c r="B8" s="37" t="s">
        <v>58</v>
      </c>
      <c r="C8" s="30" t="s">
        <v>54</v>
      </c>
      <c r="D8" s="29">
        <v>0.1</v>
      </c>
      <c r="E8" s="29">
        <v>1E-4</v>
      </c>
      <c r="G8" s="15"/>
      <c r="H8" s="15"/>
      <c r="I8" s="15"/>
      <c r="J8" s="15"/>
      <c r="K8" s="15"/>
    </row>
    <row r="9" spans="1:11" x14ac:dyDescent="0.25">
      <c r="A9" s="61"/>
      <c r="B9" s="28"/>
      <c r="C9" s="36" t="s">
        <v>52</v>
      </c>
      <c r="D9" s="29">
        <f>D5*D7/D8</f>
        <v>1E-3</v>
      </c>
      <c r="E9" s="29">
        <f>D9*SQRT((E8/D8)^2+(E7/D7)^2)</f>
        <v>2.2360679774997895E-6</v>
      </c>
      <c r="G9" s="15"/>
      <c r="H9" s="15"/>
      <c r="I9" s="15"/>
      <c r="J9" s="15"/>
      <c r="K9" s="15"/>
    </row>
    <row r="10" spans="1:11" x14ac:dyDescent="0.25">
      <c r="A10" s="62" t="s">
        <v>46</v>
      </c>
      <c r="B10" s="21" t="s">
        <v>60</v>
      </c>
      <c r="C10" s="22" t="s">
        <v>55</v>
      </c>
      <c r="D10" s="49">
        <v>2.5000000000000001E-2</v>
      </c>
      <c r="E10" s="4">
        <v>3.0000000000000001E-5</v>
      </c>
      <c r="G10" s="15"/>
      <c r="H10" s="15"/>
      <c r="I10" s="15"/>
      <c r="J10" s="15"/>
      <c r="K10" s="15"/>
    </row>
    <row r="11" spans="1:11" x14ac:dyDescent="0.25">
      <c r="A11" s="62"/>
      <c r="B11" s="19" t="s">
        <v>61</v>
      </c>
      <c r="C11" t="s">
        <v>56</v>
      </c>
      <c r="D11" s="50">
        <v>0.1</v>
      </c>
      <c r="E11" s="4">
        <v>1E-4</v>
      </c>
      <c r="G11" s="15"/>
      <c r="H11" s="15"/>
      <c r="I11" s="15"/>
      <c r="J11" s="15"/>
      <c r="K11" s="15"/>
    </row>
    <row r="12" spans="1:11" x14ac:dyDescent="0.25">
      <c r="A12" s="62"/>
      <c r="C12" s="22" t="s">
        <v>57</v>
      </c>
      <c r="D12" s="50">
        <f>D5*D10/D11</f>
        <v>2.5000000000000001E-3</v>
      </c>
      <c r="E12" s="4">
        <f>D12*SQRT((E11/D11)^2+(E10/D10)^2)</f>
        <v>3.9051248379533266E-6</v>
      </c>
      <c r="G12" s="15"/>
      <c r="H12" s="15"/>
      <c r="I12" s="15"/>
      <c r="J12" s="15"/>
      <c r="K12" s="15"/>
    </row>
    <row r="13" spans="1:11" x14ac:dyDescent="0.25">
      <c r="A13" s="63" t="s">
        <v>47</v>
      </c>
      <c r="B13" s="31" t="s">
        <v>63</v>
      </c>
      <c r="C13" s="32" t="s">
        <v>55</v>
      </c>
      <c r="D13" s="38">
        <v>2.5000000000000001E-2</v>
      </c>
      <c r="E13" s="40">
        <v>3.0000000000000001E-5</v>
      </c>
      <c r="G13" s="15"/>
      <c r="H13" s="15"/>
      <c r="I13" s="15"/>
      <c r="J13" s="27"/>
      <c r="K13" s="15"/>
    </row>
    <row r="14" spans="1:11" x14ac:dyDescent="0.25">
      <c r="A14" s="64"/>
      <c r="B14" s="33" t="s">
        <v>62</v>
      </c>
      <c r="C14" s="34" t="s">
        <v>56</v>
      </c>
      <c r="D14" s="39">
        <v>0.05</v>
      </c>
      <c r="E14" s="40">
        <v>6.0000000000000002E-5</v>
      </c>
      <c r="G14" s="15"/>
      <c r="H14" s="15"/>
      <c r="I14" s="15"/>
      <c r="J14" s="15"/>
    </row>
    <row r="15" spans="1:11" x14ac:dyDescent="0.25">
      <c r="A15" s="65"/>
      <c r="B15" s="34"/>
      <c r="C15" s="35" t="s">
        <v>57</v>
      </c>
      <c r="D15" s="39">
        <f>D5*D13/D14</f>
        <v>5.0000000000000001E-3</v>
      </c>
      <c r="E15" s="40">
        <f>D15*SQRT((E14/D14)^2+(E13/D13)^2)</f>
        <v>8.4852813742385697E-6</v>
      </c>
      <c r="G15" s="15"/>
      <c r="H15" s="15"/>
      <c r="I15" s="15"/>
      <c r="J15" s="15"/>
    </row>
    <row r="16" spans="1:11" x14ac:dyDescent="0.25">
      <c r="A16" s="66" t="s">
        <v>48</v>
      </c>
      <c r="B16" s="13" t="s">
        <v>65</v>
      </c>
      <c r="C16" s="23" t="s">
        <v>55</v>
      </c>
      <c r="D16" s="49">
        <v>3.7499999999999999E-2</v>
      </c>
      <c r="E16" s="41">
        <v>8.0000000000000007E-5</v>
      </c>
      <c r="G16" s="15"/>
      <c r="H16" s="15"/>
      <c r="I16" s="15"/>
      <c r="J16" s="15"/>
    </row>
    <row r="17" spans="1:10" x14ac:dyDescent="0.25">
      <c r="A17" s="67"/>
      <c r="B17" s="20" t="s">
        <v>64</v>
      </c>
      <c r="C17" s="6" t="s">
        <v>56</v>
      </c>
      <c r="D17" s="50">
        <v>0.05</v>
      </c>
      <c r="E17" s="41">
        <v>6.0000000000000002E-5</v>
      </c>
      <c r="G17" s="15"/>
      <c r="H17" s="15"/>
      <c r="I17" s="15"/>
      <c r="J17" s="15"/>
    </row>
    <row r="18" spans="1:10" x14ac:dyDescent="0.25">
      <c r="A18" s="68"/>
      <c r="B18" s="13"/>
      <c r="C18" s="24" t="s">
        <v>57</v>
      </c>
      <c r="D18" s="50">
        <f>D5*D16/D17</f>
        <v>7.4999999999999997E-3</v>
      </c>
      <c r="E18" s="41">
        <f>D18*SQRT((E17/D17)^2+(E16/D16)^2)</f>
        <v>1.8357559750685819E-5</v>
      </c>
      <c r="F18" s="26"/>
      <c r="G18" s="15"/>
      <c r="H18" s="15"/>
      <c r="I18" s="15"/>
      <c r="J18" s="15"/>
    </row>
    <row r="19" spans="1:10" x14ac:dyDescent="0.25">
      <c r="G19" s="15"/>
      <c r="H19" s="15"/>
      <c r="I19" s="15"/>
      <c r="J19" s="15"/>
    </row>
    <row r="21" spans="1:10" x14ac:dyDescent="0.25">
      <c r="A21" s="1" t="s">
        <v>2</v>
      </c>
      <c r="B21" s="1" t="s">
        <v>7</v>
      </c>
      <c r="C21" s="2" t="s">
        <v>8</v>
      </c>
      <c r="D21" s="1" t="s">
        <v>3</v>
      </c>
    </row>
    <row r="22" spans="1:10" x14ac:dyDescent="0.25">
      <c r="A22" s="56" t="s">
        <v>31</v>
      </c>
      <c r="B22" s="57"/>
      <c r="C22" s="58"/>
      <c r="D22" s="42"/>
    </row>
    <row r="23" spans="1:10" x14ac:dyDescent="0.25">
      <c r="A23" s="43" t="s">
        <v>43</v>
      </c>
      <c r="B23" s="43" t="s">
        <v>33</v>
      </c>
      <c r="C23" s="43">
        <f>0.005</f>
        <v>5.0000000000000001E-3</v>
      </c>
      <c r="D23" s="43">
        <f>0.000015</f>
        <v>1.5E-5</v>
      </c>
    </row>
    <row r="24" spans="1:10" x14ac:dyDescent="0.25">
      <c r="A24" s="43" t="s">
        <v>32</v>
      </c>
      <c r="B24" s="43" t="s">
        <v>34</v>
      </c>
      <c r="C24" s="44">
        <v>0.2</v>
      </c>
      <c r="D24" s="44">
        <v>1.4999999999999999E-4</v>
      </c>
    </row>
    <row r="26" spans="1:10" x14ac:dyDescent="0.25">
      <c r="A26" s="56" t="s">
        <v>35</v>
      </c>
      <c r="B26" s="57"/>
      <c r="C26" s="58"/>
      <c r="D26" s="43"/>
    </row>
    <row r="27" spans="1:10" x14ac:dyDescent="0.25">
      <c r="A27" s="43" t="s">
        <v>36</v>
      </c>
      <c r="B27" s="43" t="s">
        <v>42</v>
      </c>
      <c r="C27" s="44">
        <v>3.9399999999999999E-3</v>
      </c>
      <c r="D27" s="43"/>
    </row>
    <row r="29" spans="1:10" x14ac:dyDescent="0.25">
      <c r="A29" s="56" t="s">
        <v>37</v>
      </c>
      <c r="B29" s="57"/>
      <c r="C29" s="58"/>
      <c r="D29" s="43"/>
    </row>
    <row r="30" spans="1:10" x14ac:dyDescent="0.25">
      <c r="A30" s="43"/>
      <c r="B30" s="43" t="s">
        <v>41</v>
      </c>
      <c r="C30" s="44">
        <f>C27*C24/C23</f>
        <v>0.15760000000000002</v>
      </c>
      <c r="D30" s="44">
        <f>C30*SQRT((D27/C27)^2+(D24/C24)^2+(D23/C23)^2)</f>
        <v>4.8735108494800758E-4</v>
      </c>
    </row>
    <row r="32" spans="1:10" x14ac:dyDescent="0.25">
      <c r="A32" s="56" t="s">
        <v>39</v>
      </c>
      <c r="B32" s="57"/>
      <c r="C32" s="58"/>
      <c r="D32" s="43"/>
    </row>
    <row r="33" spans="1:4" x14ac:dyDescent="0.25">
      <c r="A33" s="43"/>
      <c r="B33" s="43" t="s">
        <v>40</v>
      </c>
      <c r="C33" s="44">
        <f>C36*C30</f>
        <v>9.2101440000000014</v>
      </c>
      <c r="D33" s="44">
        <f>C33*D30/C30</f>
        <v>2.8480797404361564E-2</v>
      </c>
    </row>
    <row r="36" spans="1:4" ht="31.5" x14ac:dyDescent="0.25">
      <c r="A36" s="45" t="s">
        <v>9</v>
      </c>
      <c r="B36" s="46" t="s">
        <v>38</v>
      </c>
      <c r="C36" s="47">
        <v>58.44</v>
      </c>
    </row>
  </sheetData>
  <mergeCells count="15">
    <mergeCell ref="D5:D6"/>
    <mergeCell ref="E5:E6"/>
    <mergeCell ref="A5:A6"/>
    <mergeCell ref="A29:C29"/>
    <mergeCell ref="A32:C32"/>
    <mergeCell ref="A26:C26"/>
    <mergeCell ref="A1:B1"/>
    <mergeCell ref="A3:C3"/>
    <mergeCell ref="B5:B6"/>
    <mergeCell ref="C5:C6"/>
    <mergeCell ref="A22:C22"/>
    <mergeCell ref="A7:A9"/>
    <mergeCell ref="A10:A12"/>
    <mergeCell ref="A13:A15"/>
    <mergeCell ref="A16:A1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Vérification loi de Nernst</vt:lpstr>
      <vt:lpstr>Titrage potentiométriqu de Fe2+</vt:lpstr>
      <vt:lpstr>Dosage par étallonage de NaCl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matthis chapon</dc:creator>
  <cp:lastModifiedBy>Lolo</cp:lastModifiedBy>
  <dcterms:created xsi:type="dcterms:W3CDTF">2020-04-08T15:07:31Z</dcterms:created>
  <dcterms:modified xsi:type="dcterms:W3CDTF">2020-04-14T16:00:34Z</dcterms:modified>
</cp:coreProperties>
</file>