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oralopez/Documents/GitHub/SomMuts/ScriptsandData/datafiles/dNdS/"/>
    </mc:Choice>
  </mc:AlternateContent>
  <xr:revisionPtr revIDLastSave="0" documentId="13_ncr:1_{7622503E-B887-594D-8C3B-6E78F553FD65}" xr6:coauthVersionLast="45" xr6:coauthVersionMax="45" xr10:uidLastSave="{00000000-0000-0000-0000-000000000000}"/>
  <bookViews>
    <workbookView xWindow="1900" yWindow="460" windowWidth="27980" windowHeight="15820" activeTab="4" xr2:uid="{6E1506E6-DF07-6A43-9835-68AF31CF6811}"/>
  </bookViews>
  <sheets>
    <sheet name="AH09" sheetId="1" r:id="rId1"/>
    <sheet name="Sheet2" sheetId="6" r:id="rId2"/>
    <sheet name="Sheet3" sheetId="7" r:id="rId3"/>
    <sheet name="Sheet1" sheetId="5" r:id="rId4"/>
    <sheet name="AH75" sheetId="2" r:id="rId5"/>
    <sheet name="AH88" sheetId="3" r:id="rId6"/>
    <sheet name="AH06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8" i="7" l="1"/>
  <c r="I42" i="7"/>
  <c r="I45" i="7"/>
  <c r="C24" i="7"/>
  <c r="C21" i="7"/>
  <c r="C18" i="7"/>
  <c r="C14" i="7"/>
  <c r="C8" i="7" l="1"/>
  <c r="C5" i="7"/>
  <c r="C27" i="6" l="1"/>
  <c r="D11" i="6" l="1"/>
  <c r="C2" i="6"/>
  <c r="E29" i="6"/>
  <c r="G27" i="6"/>
  <c r="G9" i="6"/>
  <c r="A29" i="6"/>
  <c r="I49" i="5" l="1"/>
  <c r="F54" i="5" l="1"/>
  <c r="N9" i="3"/>
  <c r="M9" i="3"/>
  <c r="N8" i="3"/>
  <c r="M8" i="3"/>
  <c r="N7" i="3"/>
  <c r="M7" i="3"/>
  <c r="N6" i="3"/>
  <c r="M6" i="3"/>
  <c r="N2" i="3"/>
  <c r="M2" i="3"/>
  <c r="N11" i="3"/>
  <c r="M11" i="3"/>
  <c r="N4" i="3"/>
  <c r="M4" i="3"/>
  <c r="N12" i="3"/>
  <c r="M12" i="3"/>
  <c r="N10" i="3"/>
  <c r="M10" i="3"/>
  <c r="N5" i="3"/>
  <c r="M5" i="3"/>
  <c r="N33" i="1" l="1"/>
  <c r="K14" i="3"/>
  <c r="N4" i="2"/>
  <c r="M4" i="2"/>
  <c r="N2" i="2"/>
  <c r="M2" i="2"/>
  <c r="N6" i="2"/>
  <c r="M6" i="2"/>
  <c r="N9" i="2"/>
  <c r="M9" i="2"/>
  <c r="N3" i="2"/>
  <c r="M3" i="2"/>
  <c r="N8" i="2"/>
  <c r="M8" i="2"/>
  <c r="K13" i="2" l="1"/>
</calcChain>
</file>

<file path=xl/sharedStrings.xml><?xml version="1.0" encoding="utf-8"?>
<sst xmlns="http://schemas.openxmlformats.org/spreadsheetml/2006/main" count="578" uniqueCount="181">
  <si>
    <t>Site</t>
  </si>
  <si>
    <t>Normal AA</t>
  </si>
  <si>
    <t>Mutant AA</t>
  </si>
  <si>
    <t>position of change</t>
  </si>
  <si>
    <t>contig207383_82203-84</t>
  </si>
  <si>
    <t>Normal SNP</t>
  </si>
  <si>
    <t>Mutant SNP</t>
  </si>
  <si>
    <t>C</t>
  </si>
  <si>
    <t>G</t>
  </si>
  <si>
    <t>T</t>
  </si>
  <si>
    <t>Gly</t>
  </si>
  <si>
    <t>Leu</t>
  </si>
  <si>
    <t>Arg</t>
  </si>
  <si>
    <t>contig216310-186</t>
  </si>
  <si>
    <t>In_ORF?</t>
  </si>
  <si>
    <t>no</t>
  </si>
  <si>
    <t>contig7100-69</t>
  </si>
  <si>
    <t>Ile</t>
  </si>
  <si>
    <t>Thr</t>
  </si>
  <si>
    <t>A</t>
  </si>
  <si>
    <t>contig176282_153388-581</t>
  </si>
  <si>
    <t>Ser</t>
  </si>
  <si>
    <t>Syn_or_NonSyn</t>
  </si>
  <si>
    <t>Syn</t>
  </si>
  <si>
    <t>NonSyn</t>
  </si>
  <si>
    <t>contig149410-183</t>
  </si>
  <si>
    <t>Lys</t>
  </si>
  <si>
    <t>Glu</t>
  </si>
  <si>
    <t>yes</t>
  </si>
  <si>
    <t>contig152222-51</t>
  </si>
  <si>
    <t>contig181255-188</t>
  </si>
  <si>
    <t>Met</t>
  </si>
  <si>
    <t>Ala</t>
  </si>
  <si>
    <t>contig180873-194</t>
  </si>
  <si>
    <t>Gln</t>
  </si>
  <si>
    <t>contig600209-339</t>
  </si>
  <si>
    <t>Trp</t>
  </si>
  <si>
    <t>contig209257-273</t>
  </si>
  <si>
    <t>contig150784-115</t>
  </si>
  <si>
    <t>Tyr</t>
  </si>
  <si>
    <t>His</t>
  </si>
  <si>
    <t>contig187079-153</t>
  </si>
  <si>
    <t>contig152508-369</t>
  </si>
  <si>
    <t>contig77957-308</t>
  </si>
  <si>
    <t>Stop</t>
  </si>
  <si>
    <t>contig152171-68</t>
  </si>
  <si>
    <t>Asn</t>
  </si>
  <si>
    <t>contig119782_145335-1263</t>
  </si>
  <si>
    <t>Cys</t>
  </si>
  <si>
    <t>contig208870-399</t>
  </si>
  <si>
    <t>Val</t>
  </si>
  <si>
    <t>contig176071-412</t>
  </si>
  <si>
    <t>contig114781-169</t>
  </si>
  <si>
    <t>contig210036-140</t>
  </si>
  <si>
    <t>contig177683-192</t>
  </si>
  <si>
    <t>contig130410-129</t>
  </si>
  <si>
    <t>Phe</t>
  </si>
  <si>
    <t>contig216787-153</t>
  </si>
  <si>
    <t>contig182839-155</t>
  </si>
  <si>
    <t>Pro</t>
  </si>
  <si>
    <t>contig149551_151458-1030</t>
  </si>
  <si>
    <t>contig149551_151458-1035</t>
  </si>
  <si>
    <t>contig149551_151458-1042</t>
  </si>
  <si>
    <t>DeNovo_or_LoH</t>
  </si>
  <si>
    <t>DeNovo</t>
  </si>
  <si>
    <t>contig68848-206</t>
  </si>
  <si>
    <t>No</t>
  </si>
  <si>
    <t>LoH</t>
  </si>
  <si>
    <t>contig114732-119</t>
  </si>
  <si>
    <t>contig78339-449</t>
  </si>
  <si>
    <t>Yes</t>
  </si>
  <si>
    <t>contig155603-168</t>
  </si>
  <si>
    <t>Asp</t>
  </si>
  <si>
    <t>contig112877-66</t>
  </si>
  <si>
    <t>contig117540-349</t>
  </si>
  <si>
    <t>contig188499-113</t>
  </si>
  <si>
    <t>contig69367-386</t>
  </si>
  <si>
    <t>contig181086-130</t>
  </si>
  <si>
    <t>contig153908-94</t>
  </si>
  <si>
    <t>contig154133-828</t>
  </si>
  <si>
    <t>contig107357-58</t>
  </si>
  <si>
    <t>not in ORF file</t>
  </si>
  <si>
    <t>contig600029-417</t>
  </si>
  <si>
    <t>contig600029-461</t>
  </si>
  <si>
    <t>contig600029-462</t>
  </si>
  <si>
    <t>contig600029-514</t>
  </si>
  <si>
    <t>contig186310-67</t>
  </si>
  <si>
    <t>contig217171-205</t>
  </si>
  <si>
    <t>contig212591-68</t>
  </si>
  <si>
    <t>contig148570-137</t>
  </si>
  <si>
    <t>ORF_Length_inNucleotides</t>
  </si>
  <si>
    <t>ORFdn</t>
  </si>
  <si>
    <t>ORFds</t>
  </si>
  <si>
    <t>Length*dn</t>
  </si>
  <si>
    <t>Length*ds</t>
  </si>
  <si>
    <t>na</t>
  </si>
  <si>
    <t>overall dN/dS:</t>
  </si>
  <si>
    <t>Overall dN/dS:</t>
  </si>
  <si>
    <t>N/A (no mutations in ORF)</t>
  </si>
  <si>
    <t>Linked sites same contig</t>
  </si>
  <si>
    <t>AH09_1B</t>
  </si>
  <si>
    <t>Position</t>
  </si>
  <si>
    <t>Sample</t>
  </si>
  <si>
    <t>dn</t>
  </si>
  <si>
    <t>ds</t>
  </si>
  <si>
    <t>GOH</t>
  </si>
  <si>
    <t>LOH</t>
  </si>
  <si>
    <t>length*dn</t>
  </si>
  <si>
    <t>length*ds</t>
  </si>
  <si>
    <t>LRTs</t>
  </si>
  <si>
    <t>AH75</t>
  </si>
  <si>
    <t>M1 likelihood</t>
  </si>
  <si>
    <t>M2 likelihood</t>
  </si>
  <si>
    <t>Twice the diff</t>
  </si>
  <si>
    <t>M1 df</t>
  </si>
  <si>
    <t>M2 df</t>
  </si>
  <si>
    <t>df difference</t>
  </si>
  <si>
    <t>Significant?</t>
  </si>
  <si>
    <t>AH09</t>
  </si>
  <si>
    <t>m1</t>
  </si>
  <si>
    <t>m0</t>
  </si>
  <si>
    <t>m2</t>
  </si>
  <si>
    <t>m3</t>
  </si>
  <si>
    <t>m7</t>
  </si>
  <si>
    <t>m8</t>
  </si>
  <si>
    <t>twicediff</t>
  </si>
  <si>
    <t>df</t>
  </si>
  <si>
    <t>p</t>
  </si>
  <si>
    <t>&lt;0.01</t>
  </si>
  <si>
    <t>df = np - np</t>
  </si>
  <si>
    <t>&gt;0.05</t>
  </si>
  <si>
    <t>ndds = 0.6000</t>
  </si>
  <si>
    <t>dnds = 0.5091</t>
  </si>
  <si>
    <t>Model</t>
  </si>
  <si>
    <t>Parameter estimates</t>
  </si>
  <si>
    <t>dN/dS</t>
  </si>
  <si>
    <t>lNL</t>
  </si>
  <si>
    <t>Positively selected sites</t>
  </si>
  <si>
    <t>AH09:</t>
  </si>
  <si>
    <t>M0</t>
  </si>
  <si>
    <t>M1</t>
  </si>
  <si>
    <t>M2</t>
  </si>
  <si>
    <t>M3</t>
  </si>
  <si>
    <t>M7</t>
  </si>
  <si>
    <t>M8</t>
  </si>
  <si>
    <t>p:   0.00000  0.99876  0.00124, w:   0.00000  0.79467 302.79839</t>
  </si>
  <si>
    <t>168 G ***</t>
  </si>
  <si>
    <t>w=dnds</t>
  </si>
  <si>
    <t>none</t>
  </si>
  <si>
    <t xml:space="preserve">168 G      0.979* </t>
  </si>
  <si>
    <t>p0 =   0.90000  p =   0.96308 q =   1.17998,  (p1 =   0.10000) w =   1.05000</t>
  </si>
  <si>
    <t>p =   0.01040  q =   0.00689</t>
  </si>
  <si>
    <t>p:   0.68361  0.17318  0.14321, w:   0.46115  1.00000  1.17797</t>
  </si>
  <si>
    <t>p:   0.35625  0.64375, w:   0.00000  1.00000</t>
  </si>
  <si>
    <t>AH75:</t>
  </si>
  <si>
    <t>NA</t>
  </si>
  <si>
    <t>AH88:</t>
  </si>
  <si>
    <t>p:   0.00001  0.99999, w:   0.38411  1.00000</t>
  </si>
  <si>
    <t>p:   0.92616  0.00000  0.07384, w:   0.00000  1.00000 999.00000</t>
  </si>
  <si>
    <t>11, 29, 44, 100, 159, 216 (all **)</t>
  </si>
  <si>
    <t>p:   0.92616  0.07384  0.00000, w:   0.00000 999.00000 999.00000, note p[2] is zero</t>
  </si>
  <si>
    <t>p =   1.13500  q =   0.00500</t>
  </si>
  <si>
    <t xml:space="preserve"> p0 =   0.92617  p =   0.00500 q =  99.00000,  (p1 =   0.07383) w = 999.00000</t>
  </si>
  <si>
    <t>m0m3:</t>
  </si>
  <si>
    <t>twicdiff</t>
  </si>
  <si>
    <t>m1m2:</t>
  </si>
  <si>
    <t>&lt;0.05</t>
  </si>
  <si>
    <t>m7m8:</t>
  </si>
  <si>
    <t>dnds</t>
  </si>
  <si>
    <t>p:   0.99999  0.00001, w:   0.49296  1.00000</t>
  </si>
  <si>
    <t>p:   1.00000  0.00000  0.00000, w:   0.49301  1.00000  1.00000</t>
  </si>
  <si>
    <t>p:   0.31376  0.49060  0.19564, w:   0.49294  0.49295  0.49306</t>
  </si>
  <si>
    <t>p =  97.03473  q =  99.00000</t>
  </si>
  <si>
    <t xml:space="preserve">  p0 =   0.99999  p =  96.15305 q =  99.00000,  (p1 =   0.00001) w =   1.00000</t>
  </si>
  <si>
    <t>contig189281_203950-666</t>
  </si>
  <si>
    <t>contig184216-46</t>
  </si>
  <si>
    <t>contig183052.225</t>
  </si>
  <si>
    <t>contig176071.602</t>
  </si>
  <si>
    <t>contig189780.62</t>
  </si>
  <si>
    <t>contig111006.133</t>
  </si>
  <si>
    <t>contig151799.89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</si>
</sst>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8397-2DC7-4F49-BFC7-AE1522306538}">
  <dimension ref="A1:N34"/>
  <sheetViews>
    <sheetView topLeftCell="A2" workbookViewId="0">
      <selection activeCell="A16" sqref="A16:P16"/>
    </sheetView>
  </sheetViews>
  <sheetFormatPr baseColWidth="10" defaultRowHeight="16" x14ac:dyDescent="0.2"/>
  <cols>
    <col min="1" max="1" width="25.1640625" customWidth="1"/>
    <col min="2" max="2" width="15.1640625" customWidth="1"/>
    <col min="13" max="13" width="13.1640625" customWidth="1"/>
  </cols>
  <sheetData>
    <row r="1" spans="1:14" x14ac:dyDescent="0.2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14</v>
      </c>
      <c r="I1" t="s">
        <v>63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</row>
    <row r="2" spans="1:14" x14ac:dyDescent="0.2">
      <c r="A2" t="s">
        <v>4</v>
      </c>
      <c r="B2" t="s">
        <v>23</v>
      </c>
      <c r="F2" t="s">
        <v>7</v>
      </c>
      <c r="G2" t="s">
        <v>8</v>
      </c>
      <c r="H2" t="s">
        <v>15</v>
      </c>
      <c r="I2" t="s">
        <v>64</v>
      </c>
      <c r="J2" t="s">
        <v>95</v>
      </c>
    </row>
    <row r="3" spans="1:14" x14ac:dyDescent="0.2">
      <c r="A3" t="s">
        <v>16</v>
      </c>
      <c r="B3" t="s">
        <v>24</v>
      </c>
      <c r="C3" t="s">
        <v>17</v>
      </c>
      <c r="D3" t="s">
        <v>18</v>
      </c>
      <c r="E3">
        <v>2</v>
      </c>
      <c r="F3" t="s">
        <v>19</v>
      </c>
      <c r="G3" t="s">
        <v>8</v>
      </c>
      <c r="H3" t="s">
        <v>15</v>
      </c>
      <c r="I3" t="s">
        <v>64</v>
      </c>
      <c r="M3">
        <v>0</v>
      </c>
      <c r="N3">
        <v>0</v>
      </c>
    </row>
    <row r="4" spans="1:14" x14ac:dyDescent="0.2">
      <c r="A4" t="s">
        <v>20</v>
      </c>
      <c r="B4" t="s">
        <v>24</v>
      </c>
      <c r="C4" t="s">
        <v>21</v>
      </c>
      <c r="D4" t="s">
        <v>11</v>
      </c>
      <c r="E4">
        <v>2</v>
      </c>
      <c r="F4" t="s">
        <v>7</v>
      </c>
      <c r="G4" t="s">
        <v>9</v>
      </c>
      <c r="H4" t="s">
        <v>15</v>
      </c>
      <c r="I4" t="s">
        <v>64</v>
      </c>
      <c r="M4">
        <v>0</v>
      </c>
      <c r="N4">
        <v>0</v>
      </c>
    </row>
    <row r="5" spans="1:14" x14ac:dyDescent="0.2">
      <c r="A5" t="s">
        <v>30</v>
      </c>
      <c r="B5" t="s">
        <v>24</v>
      </c>
      <c r="C5" t="s">
        <v>17</v>
      </c>
      <c r="D5" t="s">
        <v>31</v>
      </c>
      <c r="E5">
        <v>3</v>
      </c>
      <c r="F5" t="s">
        <v>9</v>
      </c>
      <c r="G5" t="s">
        <v>7</v>
      </c>
      <c r="H5" t="s">
        <v>15</v>
      </c>
      <c r="M5">
        <v>0</v>
      </c>
      <c r="N5">
        <v>0</v>
      </c>
    </row>
    <row r="6" spans="1:14" x14ac:dyDescent="0.2">
      <c r="A6" t="s">
        <v>33</v>
      </c>
      <c r="B6" t="s">
        <v>24</v>
      </c>
      <c r="C6" t="s">
        <v>27</v>
      </c>
      <c r="D6" t="s">
        <v>32</v>
      </c>
      <c r="E6">
        <v>2</v>
      </c>
      <c r="F6" t="s">
        <v>9</v>
      </c>
      <c r="G6" t="s">
        <v>8</v>
      </c>
      <c r="H6" t="s">
        <v>15</v>
      </c>
      <c r="M6">
        <v>0</v>
      </c>
      <c r="N6">
        <v>0</v>
      </c>
    </row>
    <row r="7" spans="1:14" x14ac:dyDescent="0.2">
      <c r="A7" t="s">
        <v>174</v>
      </c>
      <c r="B7" t="s">
        <v>24</v>
      </c>
      <c r="C7" t="s">
        <v>34</v>
      </c>
      <c r="D7" t="s">
        <v>12</v>
      </c>
      <c r="E7">
        <v>2</v>
      </c>
      <c r="F7" t="s">
        <v>19</v>
      </c>
      <c r="G7" t="s">
        <v>8</v>
      </c>
      <c r="H7" t="s">
        <v>15</v>
      </c>
      <c r="M7">
        <v>0</v>
      </c>
      <c r="N7">
        <v>0</v>
      </c>
    </row>
    <row r="8" spans="1:14" x14ac:dyDescent="0.2">
      <c r="A8" t="s">
        <v>35</v>
      </c>
      <c r="B8" t="s">
        <v>24</v>
      </c>
      <c r="C8" t="s">
        <v>11</v>
      </c>
      <c r="D8" t="s">
        <v>36</v>
      </c>
      <c r="E8">
        <v>2</v>
      </c>
      <c r="F8" t="s">
        <v>9</v>
      </c>
      <c r="G8" t="s">
        <v>8</v>
      </c>
      <c r="H8" t="s">
        <v>15</v>
      </c>
      <c r="M8">
        <v>0</v>
      </c>
      <c r="N8">
        <v>0</v>
      </c>
    </row>
    <row r="9" spans="1:14" x14ac:dyDescent="0.2">
      <c r="A9" t="s">
        <v>37</v>
      </c>
      <c r="B9" t="s">
        <v>24</v>
      </c>
      <c r="C9" t="s">
        <v>27</v>
      </c>
      <c r="D9" t="s">
        <v>26</v>
      </c>
      <c r="E9">
        <v>1</v>
      </c>
      <c r="F9" t="s">
        <v>8</v>
      </c>
      <c r="G9" t="s">
        <v>19</v>
      </c>
      <c r="H9" t="s">
        <v>15</v>
      </c>
      <c r="M9">
        <v>0</v>
      </c>
      <c r="N9">
        <v>0</v>
      </c>
    </row>
    <row r="10" spans="1:14" x14ac:dyDescent="0.2">
      <c r="A10" t="s">
        <v>38</v>
      </c>
      <c r="B10" t="s">
        <v>23</v>
      </c>
      <c r="C10" t="s">
        <v>10</v>
      </c>
      <c r="D10" t="s">
        <v>10</v>
      </c>
      <c r="E10">
        <v>3</v>
      </c>
      <c r="F10" t="s">
        <v>19</v>
      </c>
      <c r="G10" t="s">
        <v>7</v>
      </c>
      <c r="H10" t="s">
        <v>15</v>
      </c>
      <c r="I10" t="s">
        <v>64</v>
      </c>
      <c r="M10">
        <v>0</v>
      </c>
      <c r="N10">
        <v>0</v>
      </c>
    </row>
    <row r="11" spans="1:14" x14ac:dyDescent="0.2">
      <c r="A11" t="s">
        <v>41</v>
      </c>
      <c r="B11" t="s">
        <v>24</v>
      </c>
      <c r="C11" t="s">
        <v>18</v>
      </c>
      <c r="D11" t="s">
        <v>32</v>
      </c>
      <c r="E11">
        <v>1</v>
      </c>
      <c r="F11" t="s">
        <v>19</v>
      </c>
      <c r="G11" t="s">
        <v>8</v>
      </c>
      <c r="H11" t="s">
        <v>15</v>
      </c>
      <c r="I11" t="s">
        <v>64</v>
      </c>
      <c r="M11">
        <v>0</v>
      </c>
      <c r="N11">
        <v>0</v>
      </c>
    </row>
    <row r="12" spans="1:14" x14ac:dyDescent="0.2">
      <c r="A12" t="s">
        <v>43</v>
      </c>
      <c r="B12" t="s">
        <v>24</v>
      </c>
      <c r="C12" t="s">
        <v>44</v>
      </c>
      <c r="D12" t="s">
        <v>34</v>
      </c>
      <c r="E12">
        <v>1</v>
      </c>
      <c r="F12" t="s">
        <v>9</v>
      </c>
      <c r="G12" t="s">
        <v>7</v>
      </c>
      <c r="H12" t="s">
        <v>15</v>
      </c>
      <c r="M12">
        <v>0</v>
      </c>
      <c r="N12">
        <v>0</v>
      </c>
    </row>
    <row r="13" spans="1:14" x14ac:dyDescent="0.2">
      <c r="A13" t="s">
        <v>54</v>
      </c>
      <c r="B13" t="s">
        <v>24</v>
      </c>
      <c r="C13" t="s">
        <v>44</v>
      </c>
      <c r="D13" t="s">
        <v>26</v>
      </c>
      <c r="E13">
        <v>1</v>
      </c>
      <c r="F13" t="s">
        <v>19</v>
      </c>
      <c r="G13" t="s">
        <v>9</v>
      </c>
      <c r="H13" t="s">
        <v>15</v>
      </c>
      <c r="I13" t="s">
        <v>64</v>
      </c>
      <c r="M13">
        <v>0</v>
      </c>
      <c r="N13">
        <v>0</v>
      </c>
    </row>
    <row r="14" spans="1:14" x14ac:dyDescent="0.2">
      <c r="A14" t="s">
        <v>57</v>
      </c>
      <c r="B14" t="s">
        <v>24</v>
      </c>
      <c r="C14" t="s">
        <v>34</v>
      </c>
      <c r="D14" t="s">
        <v>12</v>
      </c>
      <c r="E14">
        <v>2</v>
      </c>
      <c r="F14" t="s">
        <v>19</v>
      </c>
      <c r="G14" t="s">
        <v>8</v>
      </c>
      <c r="H14" t="s">
        <v>15</v>
      </c>
      <c r="M14">
        <v>0</v>
      </c>
      <c r="N14">
        <v>0</v>
      </c>
    </row>
    <row r="15" spans="1:14" x14ac:dyDescent="0.2">
      <c r="A15" t="s">
        <v>58</v>
      </c>
      <c r="B15" t="s">
        <v>24</v>
      </c>
      <c r="C15" t="s">
        <v>18</v>
      </c>
      <c r="D15" t="s">
        <v>59</v>
      </c>
      <c r="E15">
        <v>1</v>
      </c>
      <c r="F15" t="s">
        <v>9</v>
      </c>
      <c r="G15" t="s">
        <v>8</v>
      </c>
      <c r="H15" t="s">
        <v>15</v>
      </c>
      <c r="M15">
        <v>0</v>
      </c>
      <c r="N15">
        <v>0</v>
      </c>
    </row>
    <row r="17" spans="1:14" x14ac:dyDescent="0.2">
      <c r="A17" t="s">
        <v>13</v>
      </c>
      <c r="B17" t="s">
        <v>23</v>
      </c>
      <c r="C17" t="s">
        <v>12</v>
      </c>
      <c r="D17" t="s">
        <v>12</v>
      </c>
      <c r="E17">
        <v>3</v>
      </c>
      <c r="F17" t="s">
        <v>9</v>
      </c>
      <c r="G17" t="s">
        <v>7</v>
      </c>
      <c r="H17" t="s">
        <v>28</v>
      </c>
      <c r="J17">
        <v>246</v>
      </c>
      <c r="K17">
        <v>0</v>
      </c>
      <c r="L17">
        <v>2.07E-2</v>
      </c>
      <c r="M17">
        <v>0</v>
      </c>
      <c r="N17">
        <v>5.0922000000000001</v>
      </c>
    </row>
    <row r="18" spans="1:14" x14ac:dyDescent="0.2">
      <c r="A18" t="s">
        <v>25</v>
      </c>
      <c r="B18" t="s">
        <v>24</v>
      </c>
      <c r="C18" t="s">
        <v>26</v>
      </c>
      <c r="D18" t="s">
        <v>27</v>
      </c>
      <c r="E18">
        <v>1</v>
      </c>
      <c r="F18" t="s">
        <v>19</v>
      </c>
      <c r="G18" t="s">
        <v>8</v>
      </c>
      <c r="H18" t="s">
        <v>28</v>
      </c>
      <c r="J18">
        <v>507</v>
      </c>
      <c r="K18">
        <v>2.5000000000000001E-3</v>
      </c>
      <c r="L18">
        <v>0</v>
      </c>
      <c r="M18">
        <v>1.2675000000000001</v>
      </c>
      <c r="N18">
        <v>0</v>
      </c>
    </row>
    <row r="19" spans="1:14" x14ac:dyDescent="0.2">
      <c r="A19" t="s">
        <v>29</v>
      </c>
      <c r="B19" t="s">
        <v>24</v>
      </c>
      <c r="C19" t="s">
        <v>10</v>
      </c>
      <c r="D19" t="s">
        <v>12</v>
      </c>
      <c r="E19">
        <v>1</v>
      </c>
      <c r="F19" t="s">
        <v>8</v>
      </c>
      <c r="G19" t="s">
        <v>7</v>
      </c>
      <c r="H19" t="s">
        <v>28</v>
      </c>
      <c r="J19">
        <v>138</v>
      </c>
      <c r="K19">
        <v>8.9999999999999993E-3</v>
      </c>
      <c r="L19">
        <v>0</v>
      </c>
      <c r="M19">
        <v>1.242</v>
      </c>
      <c r="N19">
        <v>0</v>
      </c>
    </row>
    <row r="20" spans="1:14" x14ac:dyDescent="0.2">
      <c r="A20" t="s">
        <v>42</v>
      </c>
      <c r="B20" t="s">
        <v>24</v>
      </c>
      <c r="C20" t="s">
        <v>39</v>
      </c>
      <c r="D20" t="s">
        <v>40</v>
      </c>
      <c r="E20">
        <v>1</v>
      </c>
      <c r="F20" t="s">
        <v>9</v>
      </c>
      <c r="G20" t="s">
        <v>7</v>
      </c>
      <c r="H20" t="s">
        <v>28</v>
      </c>
      <c r="I20" t="s">
        <v>64</v>
      </c>
      <c r="J20">
        <v>640</v>
      </c>
      <c r="K20">
        <v>2E-3</v>
      </c>
      <c r="L20">
        <v>0</v>
      </c>
      <c r="M20">
        <v>1.28</v>
      </c>
      <c r="N20">
        <v>0</v>
      </c>
    </row>
    <row r="21" spans="1:14" x14ac:dyDescent="0.2">
      <c r="A21" t="s">
        <v>45</v>
      </c>
      <c r="B21" t="s">
        <v>23</v>
      </c>
      <c r="C21" t="s">
        <v>46</v>
      </c>
      <c r="D21" t="s">
        <v>46</v>
      </c>
      <c r="E21">
        <v>3</v>
      </c>
      <c r="F21" t="s">
        <v>7</v>
      </c>
      <c r="G21" t="s">
        <v>9</v>
      </c>
      <c r="H21" t="s">
        <v>28</v>
      </c>
      <c r="J21">
        <v>114</v>
      </c>
      <c r="K21">
        <v>0</v>
      </c>
      <c r="L21">
        <v>3.9E-2</v>
      </c>
      <c r="M21">
        <v>0</v>
      </c>
      <c r="N21">
        <v>4.4459999999999997</v>
      </c>
    </row>
    <row r="22" spans="1:14" x14ac:dyDescent="0.2">
      <c r="A22" t="s">
        <v>47</v>
      </c>
      <c r="B22" t="s">
        <v>23</v>
      </c>
      <c r="C22" t="s">
        <v>48</v>
      </c>
      <c r="D22" t="s">
        <v>48</v>
      </c>
      <c r="E22">
        <v>3</v>
      </c>
      <c r="F22" t="s">
        <v>9</v>
      </c>
      <c r="G22" t="s">
        <v>7</v>
      </c>
      <c r="H22" t="s">
        <v>28</v>
      </c>
      <c r="J22">
        <v>1392</v>
      </c>
      <c r="K22">
        <v>0</v>
      </c>
      <c r="L22">
        <v>3.8999999999999998E-3</v>
      </c>
      <c r="M22">
        <v>0</v>
      </c>
      <c r="N22">
        <v>5.4287999999999998</v>
      </c>
    </row>
    <row r="23" spans="1:14" x14ac:dyDescent="0.2">
      <c r="A23" t="s">
        <v>49</v>
      </c>
      <c r="B23" t="s">
        <v>24</v>
      </c>
      <c r="C23" t="s">
        <v>50</v>
      </c>
      <c r="D23" t="s">
        <v>17</v>
      </c>
      <c r="E23">
        <v>1</v>
      </c>
      <c r="F23" t="s">
        <v>7</v>
      </c>
      <c r="G23" t="s">
        <v>9</v>
      </c>
      <c r="H23" t="s">
        <v>28</v>
      </c>
      <c r="J23">
        <v>198</v>
      </c>
      <c r="K23">
        <v>6.4999999999999997E-3</v>
      </c>
      <c r="L23">
        <v>0</v>
      </c>
      <c r="M23">
        <v>1.2869999999999999</v>
      </c>
      <c r="N23">
        <v>0</v>
      </c>
    </row>
    <row r="24" spans="1:14" x14ac:dyDescent="0.2">
      <c r="A24" t="s">
        <v>51</v>
      </c>
      <c r="B24" t="s">
        <v>24</v>
      </c>
      <c r="C24" t="s">
        <v>18</v>
      </c>
      <c r="D24" t="s">
        <v>21</v>
      </c>
      <c r="F24" t="s">
        <v>8</v>
      </c>
      <c r="G24" t="s">
        <v>7</v>
      </c>
      <c r="H24" t="s">
        <v>28</v>
      </c>
      <c r="I24" t="s">
        <v>64</v>
      </c>
      <c r="J24">
        <v>881</v>
      </c>
      <c r="K24">
        <v>1.5E-3</v>
      </c>
      <c r="L24">
        <v>0</v>
      </c>
      <c r="M24">
        <v>1.3214999999999999</v>
      </c>
      <c r="N24">
        <v>0</v>
      </c>
    </row>
    <row r="25" spans="1:14" x14ac:dyDescent="0.2">
      <c r="A25" t="s">
        <v>52</v>
      </c>
      <c r="B25" t="s">
        <v>23</v>
      </c>
      <c r="F25" t="s">
        <v>19</v>
      </c>
      <c r="G25" t="s">
        <v>8</v>
      </c>
      <c r="H25" t="s">
        <v>28</v>
      </c>
      <c r="I25" t="s">
        <v>64</v>
      </c>
      <c r="J25">
        <v>117</v>
      </c>
      <c r="K25">
        <v>0</v>
      </c>
      <c r="L25">
        <v>4.7600000000000003E-2</v>
      </c>
      <c r="M25">
        <v>0</v>
      </c>
      <c r="N25">
        <v>5.5692000000000004</v>
      </c>
    </row>
    <row r="26" spans="1:14" x14ac:dyDescent="0.2">
      <c r="A26" t="s">
        <v>175</v>
      </c>
      <c r="B26" t="s">
        <v>23</v>
      </c>
      <c r="C26" t="s">
        <v>10</v>
      </c>
      <c r="D26" t="s">
        <v>21</v>
      </c>
      <c r="E26">
        <v>1</v>
      </c>
      <c r="F26" t="s">
        <v>7</v>
      </c>
      <c r="G26" t="s">
        <v>9</v>
      </c>
      <c r="H26" t="s">
        <v>28</v>
      </c>
      <c r="J26">
        <v>109</v>
      </c>
      <c r="K26">
        <v>1.2E-2</v>
      </c>
      <c r="L26">
        <v>0</v>
      </c>
      <c r="M26">
        <v>1.3080000000000001</v>
      </c>
      <c r="N26">
        <v>0</v>
      </c>
    </row>
    <row r="27" spans="1:14" x14ac:dyDescent="0.2">
      <c r="A27" t="s">
        <v>53</v>
      </c>
      <c r="B27" t="s">
        <v>23</v>
      </c>
      <c r="F27" t="s">
        <v>8</v>
      </c>
      <c r="G27" t="s">
        <v>19</v>
      </c>
      <c r="H27" t="s">
        <v>28</v>
      </c>
      <c r="M27">
        <v>0</v>
      </c>
      <c r="N27">
        <v>0</v>
      </c>
    </row>
    <row r="28" spans="1:14" x14ac:dyDescent="0.2">
      <c r="A28" t="s">
        <v>55</v>
      </c>
      <c r="B28" t="s">
        <v>24</v>
      </c>
      <c r="C28" t="s">
        <v>11</v>
      </c>
      <c r="D28" t="s">
        <v>56</v>
      </c>
      <c r="F28" t="s">
        <v>7</v>
      </c>
      <c r="G28" t="s">
        <v>19</v>
      </c>
      <c r="H28" t="s">
        <v>28</v>
      </c>
      <c r="M28">
        <v>0</v>
      </c>
      <c r="N28">
        <v>0</v>
      </c>
    </row>
    <row r="29" spans="1:14" x14ac:dyDescent="0.2">
      <c r="A29" t="s">
        <v>60</v>
      </c>
      <c r="B29" t="s">
        <v>24</v>
      </c>
      <c r="C29" t="s">
        <v>31</v>
      </c>
      <c r="D29" t="s">
        <v>50</v>
      </c>
      <c r="E29">
        <v>1</v>
      </c>
      <c r="F29" t="s">
        <v>19</v>
      </c>
      <c r="G29" t="s">
        <v>8</v>
      </c>
      <c r="H29" t="s">
        <v>28</v>
      </c>
      <c r="J29">
        <v>1014</v>
      </c>
      <c r="K29">
        <v>3.8E-3</v>
      </c>
      <c r="L29">
        <v>0</v>
      </c>
      <c r="M29">
        <v>3.8532000000000002</v>
      </c>
      <c r="N29">
        <v>0</v>
      </c>
    </row>
    <row r="30" spans="1:14" x14ac:dyDescent="0.2">
      <c r="A30" t="s">
        <v>61</v>
      </c>
      <c r="B30" t="s">
        <v>24</v>
      </c>
      <c r="C30" t="s">
        <v>26</v>
      </c>
      <c r="D30" t="s">
        <v>46</v>
      </c>
      <c r="E30">
        <v>3</v>
      </c>
      <c r="F30" t="s">
        <v>19</v>
      </c>
      <c r="G30" t="s">
        <v>7</v>
      </c>
      <c r="H30" t="s">
        <v>28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">
      <c r="A31" t="s">
        <v>62</v>
      </c>
      <c r="B31" t="s">
        <v>24</v>
      </c>
      <c r="C31" t="s">
        <v>21</v>
      </c>
      <c r="D31" t="s">
        <v>10</v>
      </c>
      <c r="E31">
        <v>1</v>
      </c>
      <c r="F31" t="s">
        <v>19</v>
      </c>
      <c r="G31" t="s">
        <v>8</v>
      </c>
      <c r="H31" t="s">
        <v>28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">
      <c r="A32" s="5" t="s">
        <v>176</v>
      </c>
      <c r="B32" t="s">
        <v>23</v>
      </c>
      <c r="C32" t="s">
        <v>50</v>
      </c>
      <c r="D32" t="s">
        <v>50</v>
      </c>
      <c r="E32">
        <v>3</v>
      </c>
      <c r="F32" t="s">
        <v>9</v>
      </c>
      <c r="G32" t="s">
        <v>7</v>
      </c>
      <c r="H32" t="s">
        <v>15</v>
      </c>
    </row>
    <row r="33" spans="1:14" x14ac:dyDescent="0.2">
      <c r="A33" s="5" t="s">
        <v>177</v>
      </c>
      <c r="B33" t="s">
        <v>24</v>
      </c>
      <c r="C33" t="s">
        <v>32</v>
      </c>
      <c r="D33" t="s">
        <v>18</v>
      </c>
      <c r="F33" t="s">
        <v>7</v>
      </c>
      <c r="G33" t="s">
        <v>9</v>
      </c>
      <c r="H33" t="s">
        <v>28</v>
      </c>
      <c r="I33" t="s">
        <v>64</v>
      </c>
      <c r="M33" t="s">
        <v>96</v>
      </c>
      <c r="N33">
        <f>SUM(M2:M31)/SUM(N2:N31)</f>
        <v>0.56286946952211214</v>
      </c>
    </row>
    <row r="34" spans="1:14" x14ac:dyDescent="0.2">
      <c r="A34" s="5" t="s">
        <v>178</v>
      </c>
      <c r="B34" t="s">
        <v>23</v>
      </c>
      <c r="C34" t="s">
        <v>21</v>
      </c>
      <c r="D34" t="s">
        <v>21</v>
      </c>
      <c r="E34">
        <v>2</v>
      </c>
      <c r="F34" t="s">
        <v>8</v>
      </c>
      <c r="G34" t="s">
        <v>19</v>
      </c>
      <c r="H34" t="s">
        <v>28</v>
      </c>
    </row>
  </sheetData>
  <sortState xmlns:xlrd2="http://schemas.microsoft.com/office/spreadsheetml/2017/richdata2" ref="A1:N31">
    <sortCondition ref="H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B81C-CA76-B04A-84F7-CB43B03E7DA5}">
  <dimension ref="A1:G29"/>
  <sheetViews>
    <sheetView workbookViewId="0">
      <selection activeCell="C28" sqref="C28"/>
    </sheetView>
  </sheetViews>
  <sheetFormatPr baseColWidth="10" defaultRowHeight="16" x14ac:dyDescent="0.2"/>
  <sheetData>
    <row r="1" spans="1:7" x14ac:dyDescent="0.2">
      <c r="A1" t="s">
        <v>105</v>
      </c>
    </row>
    <row r="2" spans="1:7" x14ac:dyDescent="0.2">
      <c r="A2" t="s">
        <v>103</v>
      </c>
      <c r="B2" t="s">
        <v>104</v>
      </c>
      <c r="C2">
        <f>4/2</f>
        <v>2</v>
      </c>
      <c r="E2" t="s">
        <v>107</v>
      </c>
      <c r="F2" t="s">
        <v>108</v>
      </c>
    </row>
    <row r="3" spans="1:7" x14ac:dyDescent="0.2">
      <c r="A3">
        <v>2E-3</v>
      </c>
      <c r="B3">
        <v>0</v>
      </c>
      <c r="E3">
        <v>1.28</v>
      </c>
      <c r="F3">
        <v>0</v>
      </c>
    </row>
    <row r="4" spans="1:7" x14ac:dyDescent="0.2">
      <c r="A4">
        <v>1.5E-3</v>
      </c>
      <c r="B4">
        <v>0</v>
      </c>
      <c r="E4">
        <v>1.3214999999999999</v>
      </c>
      <c r="F4">
        <v>0</v>
      </c>
    </row>
    <row r="5" spans="1:7" x14ac:dyDescent="0.2">
      <c r="A5">
        <v>8.0000000000000002E-3</v>
      </c>
      <c r="B5">
        <v>0</v>
      </c>
      <c r="E5">
        <v>1.296</v>
      </c>
      <c r="F5">
        <v>0</v>
      </c>
    </row>
    <row r="6" spans="1:7" x14ac:dyDescent="0.2">
      <c r="A6">
        <v>8.6999999999999994E-3</v>
      </c>
      <c r="B6">
        <v>0</v>
      </c>
      <c r="E6">
        <v>1.2615000000000001</v>
      </c>
      <c r="F6">
        <v>0</v>
      </c>
    </row>
    <row r="7" spans="1:7" x14ac:dyDescent="0.2">
      <c r="A7">
        <v>0</v>
      </c>
      <c r="B7">
        <v>3.9E-2</v>
      </c>
      <c r="E7">
        <v>0</v>
      </c>
      <c r="F7">
        <v>4.4459999999999997</v>
      </c>
    </row>
    <row r="8" spans="1:7" x14ac:dyDescent="0.2">
      <c r="A8">
        <v>0</v>
      </c>
      <c r="B8">
        <v>4.7600000000000003E-2</v>
      </c>
      <c r="E8">
        <v>0</v>
      </c>
      <c r="F8">
        <v>5.5692000000000004</v>
      </c>
    </row>
    <row r="9" spans="1:7" x14ac:dyDescent="0.2">
      <c r="D9">
        <v>0.23325635103926093</v>
      </c>
      <c r="G9">
        <f>SUM(E3:E6)/SUM(F7:F8)</f>
        <v>0.5151170221263679</v>
      </c>
    </row>
    <row r="11" spans="1:7" x14ac:dyDescent="0.2">
      <c r="A11">
        <v>7.4000000000000003E-3</v>
      </c>
      <c r="B11">
        <v>0</v>
      </c>
      <c r="C11" t="s">
        <v>106</v>
      </c>
      <c r="D11">
        <f>12/4</f>
        <v>3</v>
      </c>
      <c r="E11">
        <v>1.2876000000000001</v>
      </c>
      <c r="F11">
        <v>0</v>
      </c>
    </row>
    <row r="12" spans="1:7" x14ac:dyDescent="0.2">
      <c r="A12">
        <v>2.5000000000000001E-3</v>
      </c>
      <c r="B12">
        <v>0</v>
      </c>
      <c r="E12">
        <v>1.2675000000000001</v>
      </c>
      <c r="F12">
        <v>0</v>
      </c>
    </row>
    <row r="13" spans="1:7" x14ac:dyDescent="0.2">
      <c r="A13">
        <v>8.9999999999999993E-3</v>
      </c>
      <c r="B13">
        <v>0</v>
      </c>
      <c r="E13">
        <v>1.242</v>
      </c>
      <c r="F13">
        <v>0</v>
      </c>
    </row>
    <row r="14" spans="1:7" x14ac:dyDescent="0.2">
      <c r="A14">
        <v>6.4999999999999997E-3</v>
      </c>
      <c r="B14">
        <v>0</v>
      </c>
      <c r="E14">
        <v>1.2869999999999999</v>
      </c>
      <c r="F14">
        <v>0</v>
      </c>
    </row>
    <row r="15" spans="1:7" x14ac:dyDescent="0.2">
      <c r="A15">
        <v>1.2E-2</v>
      </c>
      <c r="B15">
        <v>0</v>
      </c>
      <c r="E15">
        <v>1.3080000000000001</v>
      </c>
      <c r="F15">
        <v>0</v>
      </c>
    </row>
    <row r="16" spans="1:7" x14ac:dyDescent="0.2">
      <c r="A16">
        <v>3.8E-3</v>
      </c>
      <c r="B16">
        <v>0</v>
      </c>
      <c r="E16">
        <v>3.8532000000000002</v>
      </c>
      <c r="F16">
        <v>0</v>
      </c>
    </row>
    <row r="17" spans="1:7" x14ac:dyDescent="0.2">
      <c r="A17">
        <v>9.9000000000000008E-3</v>
      </c>
      <c r="B17">
        <v>0</v>
      </c>
      <c r="E17">
        <v>1.2474000000000001</v>
      </c>
      <c r="F17">
        <v>0</v>
      </c>
    </row>
    <row r="18" spans="1:7" x14ac:dyDescent="0.2">
      <c r="A18">
        <v>7.1000000000000004E-3</v>
      </c>
      <c r="B18">
        <v>0</v>
      </c>
      <c r="E18">
        <v>1.2638</v>
      </c>
      <c r="F18">
        <v>0</v>
      </c>
    </row>
    <row r="19" spans="1:7" x14ac:dyDescent="0.2">
      <c r="A19">
        <v>6.7999999999999996E-3</v>
      </c>
      <c r="B19">
        <v>0</v>
      </c>
      <c r="E19">
        <v>1.224</v>
      </c>
      <c r="F19">
        <v>0</v>
      </c>
    </row>
    <row r="20" spans="1:7" x14ac:dyDescent="0.2">
      <c r="A20">
        <v>5.7000000000000002E-3</v>
      </c>
      <c r="B20">
        <v>0</v>
      </c>
      <c r="E20">
        <v>1.3167</v>
      </c>
      <c r="F20">
        <v>0</v>
      </c>
    </row>
    <row r="21" spans="1:7" x14ac:dyDescent="0.2">
      <c r="A21">
        <v>1.8E-3</v>
      </c>
      <c r="B21">
        <v>0</v>
      </c>
      <c r="E21">
        <v>1.3013999999999999</v>
      </c>
      <c r="F21">
        <v>0</v>
      </c>
    </row>
    <row r="22" spans="1:7" x14ac:dyDescent="0.2">
      <c r="A22">
        <v>2.1600000000000001E-2</v>
      </c>
      <c r="B22">
        <v>0</v>
      </c>
      <c r="E22">
        <v>5.3784000000000001</v>
      </c>
      <c r="F22">
        <v>0</v>
      </c>
    </row>
    <row r="23" spans="1:7" x14ac:dyDescent="0.2">
      <c r="A23">
        <v>0</v>
      </c>
      <c r="B23">
        <v>2.07E-2</v>
      </c>
      <c r="E23">
        <v>0</v>
      </c>
      <c r="F23">
        <v>5.0922000000000001</v>
      </c>
    </row>
    <row r="24" spans="1:7" x14ac:dyDescent="0.2">
      <c r="A24">
        <v>0</v>
      </c>
      <c r="B24">
        <v>3.8999999999999998E-3</v>
      </c>
      <c r="E24">
        <v>0</v>
      </c>
      <c r="F24">
        <v>5.4287999999999998</v>
      </c>
    </row>
    <row r="25" spans="1:7" x14ac:dyDescent="0.2">
      <c r="A25">
        <v>0</v>
      </c>
      <c r="B25">
        <v>6.4999999999999997E-3</v>
      </c>
      <c r="E25">
        <v>0</v>
      </c>
      <c r="F25">
        <v>4.641</v>
      </c>
    </row>
    <row r="26" spans="1:7" x14ac:dyDescent="0.2">
      <c r="A26">
        <v>0</v>
      </c>
      <c r="B26">
        <v>6.1000000000000004E-3</v>
      </c>
      <c r="E26">
        <v>0</v>
      </c>
      <c r="F26">
        <v>4.3737000000000004</v>
      </c>
    </row>
    <row r="27" spans="1:7" x14ac:dyDescent="0.2">
      <c r="C27">
        <f>SUM(A11:A26)/SUM(B11:B26)</f>
        <v>2.529569892473118</v>
      </c>
      <c r="D27">
        <v>2.529569892473118</v>
      </c>
      <c r="G27">
        <f>SUM(E11:E26)/SUM(F23:F26)</f>
        <v>1.1249660877265724</v>
      </c>
    </row>
    <row r="29" spans="1:7" x14ac:dyDescent="0.2">
      <c r="A29">
        <f>SUM(A3:A26)/SUM(B3:B26)</f>
        <v>0.92326332794830357</v>
      </c>
      <c r="E29">
        <f>SUM(E3:E26)/SUM(F3:F26)</f>
        <v>0.91827998470435757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59817-BDA5-134B-8F25-7E2564F68D2D}">
  <dimension ref="A1:K53"/>
  <sheetViews>
    <sheetView topLeftCell="A33" workbookViewId="0">
      <selection activeCell="G51" sqref="G51"/>
    </sheetView>
  </sheetViews>
  <sheetFormatPr baseColWidth="10" defaultRowHeight="16" x14ac:dyDescent="0.2"/>
  <sheetData>
    <row r="1" spans="1:5" x14ac:dyDescent="0.2">
      <c r="A1" t="s">
        <v>109</v>
      </c>
    </row>
    <row r="3" spans="1:5" x14ac:dyDescent="0.2">
      <c r="A3" t="s">
        <v>110</v>
      </c>
    </row>
    <row r="4" spans="1:5" x14ac:dyDescent="0.2">
      <c r="A4" t="s">
        <v>111</v>
      </c>
      <c r="B4" t="s">
        <v>112</v>
      </c>
      <c r="C4" t="s">
        <v>113</v>
      </c>
    </row>
    <row r="5" spans="1:5" x14ac:dyDescent="0.2">
      <c r="A5">
        <v>-2338.8488419999999</v>
      </c>
      <c r="B5">
        <v>-2338.8488419999999</v>
      </c>
      <c r="C5">
        <f>2*(A5-B5)</f>
        <v>0</v>
      </c>
    </row>
    <row r="7" spans="1:5" x14ac:dyDescent="0.2">
      <c r="A7" t="s">
        <v>114</v>
      </c>
      <c r="B7" t="s">
        <v>115</v>
      </c>
      <c r="C7" t="s">
        <v>116</v>
      </c>
    </row>
    <row r="8" spans="1:5" x14ac:dyDescent="0.2">
      <c r="A8">
        <v>1</v>
      </c>
      <c r="B8">
        <v>3</v>
      </c>
      <c r="C8">
        <f>B8-A8</f>
        <v>2</v>
      </c>
    </row>
    <row r="10" spans="1:5" x14ac:dyDescent="0.2">
      <c r="A10" t="s">
        <v>117</v>
      </c>
    </row>
    <row r="11" spans="1:5" x14ac:dyDescent="0.2">
      <c r="A11" t="s">
        <v>66</v>
      </c>
    </row>
    <row r="12" spans="1:5" x14ac:dyDescent="0.2">
      <c r="A12" t="s">
        <v>118</v>
      </c>
    </row>
    <row r="13" spans="1:5" x14ac:dyDescent="0.2">
      <c r="A13" t="s">
        <v>120</v>
      </c>
      <c r="B13" t="s">
        <v>121</v>
      </c>
      <c r="C13" t="s">
        <v>125</v>
      </c>
      <c r="D13" t="s">
        <v>129</v>
      </c>
      <c r="E13" t="s">
        <v>127</v>
      </c>
    </row>
    <row r="14" spans="1:5" x14ac:dyDescent="0.2">
      <c r="A14">
        <v>-7167.0459460000002</v>
      </c>
      <c r="B14">
        <v>-7159.7347099999997</v>
      </c>
      <c r="C14">
        <f>2*(B14-A14)</f>
        <v>14.622472000000926</v>
      </c>
      <c r="D14">
        <v>3</v>
      </c>
      <c r="E14" t="s">
        <v>128</v>
      </c>
    </row>
    <row r="17" spans="1:6" x14ac:dyDescent="0.2">
      <c r="A17" t="s">
        <v>120</v>
      </c>
      <c r="B17" t="s">
        <v>122</v>
      </c>
    </row>
    <row r="18" spans="1:6" x14ac:dyDescent="0.2">
      <c r="A18">
        <v>-7167.0459460000002</v>
      </c>
      <c r="B18">
        <v>-7159.7347110000001</v>
      </c>
      <c r="C18">
        <f>2*(B18-A18)</f>
        <v>14.622470000000249</v>
      </c>
      <c r="D18">
        <v>4</v>
      </c>
      <c r="E18" s="3" t="s">
        <v>128</v>
      </c>
    </row>
    <row r="19" spans="1:6" x14ac:dyDescent="0.2">
      <c r="A19">
        <v>1.1886000000000001</v>
      </c>
      <c r="B19">
        <v>1.17</v>
      </c>
    </row>
    <row r="20" spans="1:6" x14ac:dyDescent="0.2">
      <c r="A20" t="s">
        <v>119</v>
      </c>
      <c r="B20" t="s">
        <v>121</v>
      </c>
    </row>
    <row r="21" spans="1:6" x14ac:dyDescent="0.2">
      <c r="A21">
        <v>-7166.76199</v>
      </c>
      <c r="B21">
        <v>-7167.0850549999996</v>
      </c>
      <c r="C21">
        <f>2*(B21-A21)</f>
        <v>-0.6461299999991752</v>
      </c>
      <c r="D21">
        <v>2</v>
      </c>
      <c r="E21" t="s">
        <v>130</v>
      </c>
    </row>
    <row r="22" spans="1:6" x14ac:dyDescent="0.2">
      <c r="A22">
        <v>0.64370000000000005</v>
      </c>
      <c r="B22">
        <v>0.65710000000000002</v>
      </c>
    </row>
    <row r="23" spans="1:6" x14ac:dyDescent="0.2">
      <c r="A23" t="s">
        <v>123</v>
      </c>
      <c r="B23" t="s">
        <v>124</v>
      </c>
    </row>
    <row r="24" spans="1:6" x14ac:dyDescent="0.2">
      <c r="A24">
        <v>-7166.7708249999996</v>
      </c>
      <c r="B24">
        <v>-7167.3986260000001</v>
      </c>
      <c r="C24">
        <f>2*(B24-A24)</f>
        <v>-1.2556020000010903</v>
      </c>
      <c r="D24">
        <v>2</v>
      </c>
      <c r="E24" t="s">
        <v>130</v>
      </c>
    </row>
    <row r="25" spans="1:6" x14ac:dyDescent="0.2">
      <c r="A25" t="s">
        <v>131</v>
      </c>
      <c r="B25" t="s">
        <v>132</v>
      </c>
    </row>
    <row r="26" spans="1:6" x14ac:dyDescent="0.2">
      <c r="A26" t="s">
        <v>138</v>
      </c>
    </row>
    <row r="27" spans="1:6" x14ac:dyDescent="0.2">
      <c r="A27" t="s">
        <v>133</v>
      </c>
      <c r="B27" t="s">
        <v>126</v>
      </c>
      <c r="C27" t="s">
        <v>134</v>
      </c>
      <c r="D27" t="s">
        <v>135</v>
      </c>
      <c r="E27" t="s">
        <v>136</v>
      </c>
      <c r="F27" t="s">
        <v>137</v>
      </c>
    </row>
    <row r="28" spans="1:6" x14ac:dyDescent="0.2">
      <c r="A28" t="s">
        <v>139</v>
      </c>
      <c r="B28">
        <v>1</v>
      </c>
      <c r="C28" t="s">
        <v>147</v>
      </c>
      <c r="D28">
        <v>1.1886000000000001</v>
      </c>
      <c r="E28">
        <v>-7167.0459460000002</v>
      </c>
      <c r="F28" t="s">
        <v>148</v>
      </c>
    </row>
    <row r="29" spans="1:6" x14ac:dyDescent="0.2">
      <c r="A29" t="s">
        <v>140</v>
      </c>
      <c r="B29">
        <v>1</v>
      </c>
      <c r="C29" t="s">
        <v>153</v>
      </c>
      <c r="D29">
        <v>0.64370000000000005</v>
      </c>
      <c r="E29">
        <v>-7166.76199</v>
      </c>
      <c r="F29" t="s">
        <v>155</v>
      </c>
    </row>
    <row r="30" spans="1:6" x14ac:dyDescent="0.2">
      <c r="A30" t="s">
        <v>141</v>
      </c>
      <c r="B30">
        <v>3</v>
      </c>
      <c r="C30" t="s">
        <v>152</v>
      </c>
      <c r="D30">
        <v>0.65710000000000002</v>
      </c>
      <c r="E30">
        <v>-7167.0850549999996</v>
      </c>
    </row>
    <row r="31" spans="1:6" x14ac:dyDescent="0.2">
      <c r="A31" t="s">
        <v>142</v>
      </c>
      <c r="B31">
        <v>5</v>
      </c>
      <c r="C31" t="s">
        <v>145</v>
      </c>
      <c r="D31">
        <v>1.17</v>
      </c>
      <c r="E31">
        <v>-7159.7347110000001</v>
      </c>
      <c r="F31" t="s">
        <v>146</v>
      </c>
    </row>
    <row r="32" spans="1:6" x14ac:dyDescent="0.2">
      <c r="A32" t="s">
        <v>143</v>
      </c>
      <c r="B32">
        <v>2</v>
      </c>
      <c r="C32" t="s">
        <v>151</v>
      </c>
      <c r="D32">
        <v>0.6</v>
      </c>
      <c r="E32">
        <v>-7166.7708249999996</v>
      </c>
      <c r="F32" t="s">
        <v>148</v>
      </c>
    </row>
    <row r="33" spans="1:11" x14ac:dyDescent="0.2">
      <c r="A33" t="s">
        <v>144</v>
      </c>
      <c r="B33">
        <v>4</v>
      </c>
      <c r="C33" t="s">
        <v>150</v>
      </c>
      <c r="D33">
        <v>0.5091</v>
      </c>
      <c r="E33">
        <v>-7167.3986260000001</v>
      </c>
      <c r="F33" t="s">
        <v>149</v>
      </c>
    </row>
    <row r="35" spans="1:11" x14ac:dyDescent="0.2">
      <c r="A35" t="s">
        <v>156</v>
      </c>
    </row>
    <row r="36" spans="1:11" x14ac:dyDescent="0.2">
      <c r="A36" t="s">
        <v>133</v>
      </c>
      <c r="B36" t="s">
        <v>126</v>
      </c>
      <c r="C36" t="s">
        <v>134</v>
      </c>
      <c r="D36" t="s">
        <v>135</v>
      </c>
      <c r="E36" t="s">
        <v>136</v>
      </c>
      <c r="F36" t="s">
        <v>137</v>
      </c>
      <c r="I36" t="s">
        <v>163</v>
      </c>
    </row>
    <row r="37" spans="1:11" x14ac:dyDescent="0.2">
      <c r="A37" t="s">
        <v>139</v>
      </c>
      <c r="B37">
        <v>1</v>
      </c>
      <c r="C37">
        <v>999</v>
      </c>
      <c r="D37">
        <v>999</v>
      </c>
      <c r="E37">
        <v>-1128.292735</v>
      </c>
      <c r="F37" t="s">
        <v>148</v>
      </c>
      <c r="I37" t="s">
        <v>164</v>
      </c>
      <c r="J37" t="s">
        <v>126</v>
      </c>
      <c r="K37" t="s">
        <v>127</v>
      </c>
    </row>
    <row r="38" spans="1:11" x14ac:dyDescent="0.2">
      <c r="A38" t="s">
        <v>140</v>
      </c>
      <c r="B38">
        <v>1</v>
      </c>
      <c r="C38" t="s">
        <v>157</v>
      </c>
      <c r="D38">
        <v>1</v>
      </c>
      <c r="E38">
        <v>-1130.2509339999999</v>
      </c>
      <c r="F38" t="s">
        <v>155</v>
      </c>
      <c r="I38">
        <f>2*(E37-E40)</f>
        <v>-3.6369220000001405</v>
      </c>
      <c r="J38" s="2">
        <v>4</v>
      </c>
      <c r="K38" t="s">
        <v>130</v>
      </c>
    </row>
    <row r="39" spans="1:11" x14ac:dyDescent="0.2">
      <c r="A39" t="s">
        <v>141</v>
      </c>
      <c r="B39">
        <v>3</v>
      </c>
      <c r="C39" t="s">
        <v>158</v>
      </c>
      <c r="D39">
        <v>73.765600000000006</v>
      </c>
      <c r="E39">
        <v>-1126.4742739999999</v>
      </c>
      <c r="F39" t="s">
        <v>159</v>
      </c>
    </row>
    <row r="40" spans="1:11" x14ac:dyDescent="0.2">
      <c r="A40" t="s">
        <v>142</v>
      </c>
      <c r="B40">
        <v>5</v>
      </c>
      <c r="C40" t="s">
        <v>160</v>
      </c>
      <c r="D40">
        <v>73.761600000000001</v>
      </c>
      <c r="E40">
        <v>-1126.4742739999999</v>
      </c>
      <c r="F40" t="s">
        <v>159</v>
      </c>
      <c r="I40" t="s">
        <v>165</v>
      </c>
    </row>
    <row r="41" spans="1:11" x14ac:dyDescent="0.2">
      <c r="A41" t="s">
        <v>143</v>
      </c>
      <c r="B41">
        <v>2</v>
      </c>
      <c r="C41" t="s">
        <v>161</v>
      </c>
      <c r="D41">
        <v>1</v>
      </c>
      <c r="E41">
        <v>-1130.2509319999999</v>
      </c>
      <c r="F41" t="s">
        <v>148</v>
      </c>
      <c r="I41" t="s">
        <v>164</v>
      </c>
      <c r="J41" t="s">
        <v>126</v>
      </c>
      <c r="K41" t="s">
        <v>127</v>
      </c>
    </row>
    <row r="42" spans="1:11" ht="153" x14ac:dyDescent="0.2">
      <c r="A42" t="s">
        <v>144</v>
      </c>
      <c r="B42">
        <v>4</v>
      </c>
      <c r="C42" s="2" t="s">
        <v>162</v>
      </c>
      <c r="D42">
        <v>73.758499999999998</v>
      </c>
      <c r="E42">
        <v>-1126.4742739999999</v>
      </c>
      <c r="F42" t="s">
        <v>159</v>
      </c>
      <c r="I42">
        <f>2*(E38-E39)</f>
        <v>-7.5533199999999852</v>
      </c>
      <c r="J42">
        <v>2</v>
      </c>
      <c r="K42" s="3" t="s">
        <v>166</v>
      </c>
    </row>
    <row r="43" spans="1:11" x14ac:dyDescent="0.2">
      <c r="I43" t="s">
        <v>167</v>
      </c>
    </row>
    <row r="44" spans="1:11" x14ac:dyDescent="0.2">
      <c r="A44" t="s">
        <v>154</v>
      </c>
      <c r="I44" t="s">
        <v>164</v>
      </c>
      <c r="J44" t="s">
        <v>126</v>
      </c>
      <c r="K44" t="s">
        <v>127</v>
      </c>
    </row>
    <row r="45" spans="1:11" x14ac:dyDescent="0.2">
      <c r="A45" t="s">
        <v>133</v>
      </c>
      <c r="B45" t="s">
        <v>126</v>
      </c>
      <c r="C45" t="s">
        <v>134</v>
      </c>
      <c r="D45" t="s">
        <v>135</v>
      </c>
      <c r="E45" t="s">
        <v>136</v>
      </c>
      <c r="F45" t="s">
        <v>137</v>
      </c>
      <c r="I45">
        <f>2*(E41-E42)</f>
        <v>-7.5533159999999953</v>
      </c>
      <c r="J45">
        <v>2</v>
      </c>
      <c r="K45" s="3" t="s">
        <v>166</v>
      </c>
    </row>
    <row r="46" spans="1:11" x14ac:dyDescent="0.2">
      <c r="A46" t="s">
        <v>139</v>
      </c>
      <c r="B46">
        <v>1</v>
      </c>
      <c r="C46" t="s">
        <v>168</v>
      </c>
      <c r="D46">
        <v>0.49299999999999999</v>
      </c>
      <c r="E46">
        <v>-1365.466365</v>
      </c>
      <c r="F46" t="s">
        <v>148</v>
      </c>
    </row>
    <row r="47" spans="1:11" x14ac:dyDescent="0.2">
      <c r="A47" t="s">
        <v>140</v>
      </c>
      <c r="B47">
        <v>1</v>
      </c>
      <c r="C47" t="s">
        <v>169</v>
      </c>
      <c r="D47">
        <v>0.49299999999999999</v>
      </c>
      <c r="E47">
        <v>-1365.4663660000001</v>
      </c>
      <c r="F47" t="s">
        <v>155</v>
      </c>
    </row>
    <row r="48" spans="1:11" x14ac:dyDescent="0.2">
      <c r="A48" t="s">
        <v>141</v>
      </c>
      <c r="B48">
        <v>3</v>
      </c>
      <c r="C48" t="s">
        <v>170</v>
      </c>
      <c r="D48">
        <v>0.49299999999999999</v>
      </c>
      <c r="E48">
        <v>-1365.466365</v>
      </c>
      <c r="F48" t="s">
        <v>148</v>
      </c>
    </row>
    <row r="49" spans="1:6" x14ac:dyDescent="0.2">
      <c r="A49" t="s">
        <v>142</v>
      </c>
      <c r="B49">
        <v>5</v>
      </c>
      <c r="C49" t="s">
        <v>171</v>
      </c>
      <c r="D49">
        <v>0.49299999999999999</v>
      </c>
      <c r="E49">
        <v>-1365.466365</v>
      </c>
      <c r="F49" t="s">
        <v>148</v>
      </c>
    </row>
    <row r="50" spans="1:6" x14ac:dyDescent="0.2">
      <c r="A50" t="s">
        <v>143</v>
      </c>
      <c r="B50">
        <v>2</v>
      </c>
      <c r="C50" s="4" t="s">
        <v>172</v>
      </c>
      <c r="D50">
        <v>0.495</v>
      </c>
      <c r="E50">
        <v>-1365.4664049999999</v>
      </c>
      <c r="F50" t="s">
        <v>148</v>
      </c>
    </row>
    <row r="51" spans="1:6" x14ac:dyDescent="0.2">
      <c r="A51" t="s">
        <v>144</v>
      </c>
      <c r="B51">
        <v>4</v>
      </c>
      <c r="C51" t="s">
        <v>173</v>
      </c>
      <c r="D51">
        <v>0.49270000000000003</v>
      </c>
      <c r="E51">
        <v>-1365.4664049999999</v>
      </c>
      <c r="F51" t="s">
        <v>148</v>
      </c>
    </row>
    <row r="53" spans="1:6" x14ac:dyDescent="0.2">
      <c r="C5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2B7C5-C365-B545-B297-DB4FCB57E2A5}">
  <dimension ref="A1:J54"/>
  <sheetViews>
    <sheetView topLeftCell="C28" workbookViewId="0">
      <selection activeCell="I49" sqref="I49"/>
    </sheetView>
  </sheetViews>
  <sheetFormatPr baseColWidth="10" defaultRowHeight="16" x14ac:dyDescent="0.2"/>
  <cols>
    <col min="1" max="1" width="25.83203125" customWidth="1"/>
  </cols>
  <sheetData>
    <row r="1" spans="1:10" x14ac:dyDescent="0.2">
      <c r="A1" t="s">
        <v>99</v>
      </c>
      <c r="F1" t="s">
        <v>93</v>
      </c>
      <c r="G1" t="s">
        <v>94</v>
      </c>
      <c r="I1" t="s">
        <v>103</v>
      </c>
      <c r="J1" t="s">
        <v>104</v>
      </c>
    </row>
    <row r="2" spans="1:10" x14ac:dyDescent="0.2">
      <c r="A2" s="1"/>
      <c r="I2" s="1"/>
      <c r="J2" s="1"/>
    </row>
    <row r="3" spans="1:10" x14ac:dyDescent="0.2">
      <c r="A3" s="1"/>
      <c r="F3">
        <v>1.2876000000000001</v>
      </c>
      <c r="G3">
        <v>0</v>
      </c>
      <c r="I3" s="1"/>
      <c r="J3" s="1"/>
    </row>
    <row r="4" spans="1:10" x14ac:dyDescent="0.2">
      <c r="A4" s="1"/>
      <c r="F4">
        <v>0</v>
      </c>
      <c r="G4">
        <v>5.0922000000000001</v>
      </c>
      <c r="I4" s="1">
        <v>0</v>
      </c>
      <c r="J4" s="1">
        <v>6.4999999999999997E-3</v>
      </c>
    </row>
    <row r="5" spans="1:10" x14ac:dyDescent="0.2">
      <c r="A5" t="s">
        <v>101</v>
      </c>
      <c r="B5" t="s">
        <v>102</v>
      </c>
      <c r="C5" t="s">
        <v>5</v>
      </c>
      <c r="D5" t="s">
        <v>6</v>
      </c>
      <c r="E5" t="s">
        <v>14</v>
      </c>
      <c r="F5">
        <v>0</v>
      </c>
      <c r="G5">
        <v>0</v>
      </c>
      <c r="I5" s="1">
        <v>9.9000000000000008E-3</v>
      </c>
      <c r="J5" s="1">
        <v>0</v>
      </c>
    </row>
    <row r="6" spans="1:10" x14ac:dyDescent="0.2">
      <c r="A6" s="1" t="s">
        <v>60</v>
      </c>
      <c r="B6" t="s">
        <v>100</v>
      </c>
      <c r="F6">
        <v>0</v>
      </c>
      <c r="G6">
        <v>0</v>
      </c>
      <c r="I6" s="1">
        <v>8.0000000000000002E-3</v>
      </c>
      <c r="J6" s="1">
        <v>0</v>
      </c>
    </row>
    <row r="7" spans="1:10" x14ac:dyDescent="0.2">
      <c r="A7" s="1" t="s">
        <v>61</v>
      </c>
      <c r="B7" t="s">
        <v>100</v>
      </c>
      <c r="F7">
        <v>1.2675000000000001</v>
      </c>
      <c r="G7">
        <v>0</v>
      </c>
      <c r="I7" s="1">
        <v>0</v>
      </c>
      <c r="J7" s="1">
        <v>6.1000000000000004E-3</v>
      </c>
    </row>
    <row r="8" spans="1:10" x14ac:dyDescent="0.2">
      <c r="A8" s="1" t="s">
        <v>62</v>
      </c>
      <c r="B8" t="s">
        <v>100</v>
      </c>
      <c r="F8">
        <v>1.242</v>
      </c>
      <c r="G8">
        <v>0</v>
      </c>
      <c r="I8">
        <v>7.1000000000000004E-3</v>
      </c>
      <c r="J8">
        <v>0</v>
      </c>
    </row>
    <row r="9" spans="1:10" x14ac:dyDescent="0.2">
      <c r="F9">
        <v>0</v>
      </c>
      <c r="G9">
        <v>0</v>
      </c>
      <c r="I9">
        <v>6.7999999999999996E-3</v>
      </c>
      <c r="J9">
        <v>0</v>
      </c>
    </row>
    <row r="10" spans="1:10" x14ac:dyDescent="0.2">
      <c r="F10">
        <v>0</v>
      </c>
      <c r="G10">
        <v>0</v>
      </c>
      <c r="I10">
        <v>5.7000000000000002E-3</v>
      </c>
      <c r="J10">
        <v>0</v>
      </c>
    </row>
    <row r="11" spans="1:10" x14ac:dyDescent="0.2">
      <c r="F11">
        <v>0</v>
      </c>
      <c r="G11">
        <v>0</v>
      </c>
      <c r="I11">
        <v>1.8E-3</v>
      </c>
      <c r="J11">
        <v>0</v>
      </c>
    </row>
    <row r="12" spans="1:10" x14ac:dyDescent="0.2">
      <c r="F12">
        <v>0</v>
      </c>
      <c r="G12">
        <v>0</v>
      </c>
    </row>
    <row r="13" spans="1:10" x14ac:dyDescent="0.2">
      <c r="F13">
        <v>0</v>
      </c>
      <c r="G13">
        <v>0</v>
      </c>
      <c r="I13">
        <v>8.6999999999999994E-3</v>
      </c>
      <c r="J13">
        <v>0</v>
      </c>
    </row>
    <row r="14" spans="1:10" x14ac:dyDescent="0.2">
      <c r="F14">
        <v>0</v>
      </c>
      <c r="G14">
        <v>0</v>
      </c>
    </row>
    <row r="15" spans="1:10" x14ac:dyDescent="0.2">
      <c r="F15">
        <v>1.28</v>
      </c>
      <c r="G15">
        <v>0</v>
      </c>
    </row>
    <row r="16" spans="1:10" x14ac:dyDescent="0.2">
      <c r="F16">
        <v>0</v>
      </c>
      <c r="G16">
        <v>0</v>
      </c>
      <c r="I16">
        <v>2.1600000000000001E-2</v>
      </c>
      <c r="J16">
        <v>0</v>
      </c>
    </row>
    <row r="17" spans="6:10" x14ac:dyDescent="0.2">
      <c r="F17">
        <v>0</v>
      </c>
      <c r="G17">
        <v>0</v>
      </c>
    </row>
    <row r="18" spans="6:10" x14ac:dyDescent="0.2">
      <c r="F18">
        <v>0</v>
      </c>
      <c r="G18">
        <v>4.4459999999999997</v>
      </c>
      <c r="I18">
        <v>7.4000000000000003E-3</v>
      </c>
      <c r="J18">
        <v>0</v>
      </c>
    </row>
    <row r="19" spans="6:10" x14ac:dyDescent="0.2">
      <c r="F19">
        <v>0</v>
      </c>
      <c r="G19">
        <v>5.4287999999999998</v>
      </c>
      <c r="I19">
        <v>0</v>
      </c>
      <c r="J19">
        <v>2.07E-2</v>
      </c>
    </row>
    <row r="20" spans="6:10" x14ac:dyDescent="0.2">
      <c r="F20">
        <v>1.2869999999999999</v>
      </c>
      <c r="G20">
        <v>0</v>
      </c>
    </row>
    <row r="21" spans="6:10" x14ac:dyDescent="0.2">
      <c r="F21">
        <v>1.3214999999999999</v>
      </c>
      <c r="G21">
        <v>0</v>
      </c>
    </row>
    <row r="22" spans="6:10" x14ac:dyDescent="0.2">
      <c r="F22">
        <v>0</v>
      </c>
      <c r="G22">
        <v>5.5692000000000004</v>
      </c>
      <c r="I22">
        <v>2.5000000000000001E-3</v>
      </c>
      <c r="J22">
        <v>0</v>
      </c>
    </row>
    <row r="23" spans="6:10" x14ac:dyDescent="0.2">
      <c r="F23">
        <v>1.3080000000000001</v>
      </c>
      <c r="G23">
        <v>0</v>
      </c>
      <c r="I23">
        <v>8.9999999999999993E-3</v>
      </c>
      <c r="J23">
        <v>0</v>
      </c>
    </row>
    <row r="24" spans="6:10" x14ac:dyDescent="0.2">
      <c r="F24">
        <v>0</v>
      </c>
      <c r="G24">
        <v>0</v>
      </c>
    </row>
    <row r="25" spans="6:10" x14ac:dyDescent="0.2">
      <c r="F25">
        <v>0</v>
      </c>
      <c r="G25">
        <v>0</v>
      </c>
    </row>
    <row r="26" spans="6:10" x14ac:dyDescent="0.2">
      <c r="F26">
        <v>0</v>
      </c>
      <c r="G26">
        <v>0</v>
      </c>
    </row>
    <row r="27" spans="6:10" x14ac:dyDescent="0.2">
      <c r="F27">
        <v>0</v>
      </c>
      <c r="G27">
        <v>0</v>
      </c>
    </row>
    <row r="28" spans="6:10" x14ac:dyDescent="0.2">
      <c r="F28">
        <v>0</v>
      </c>
      <c r="G28">
        <v>0</v>
      </c>
    </row>
    <row r="29" spans="6:10" x14ac:dyDescent="0.2">
      <c r="F29">
        <v>3.8532000000000002</v>
      </c>
      <c r="G29">
        <v>0</v>
      </c>
    </row>
    <row r="30" spans="6:10" x14ac:dyDescent="0.2">
      <c r="F30">
        <v>0</v>
      </c>
      <c r="G30">
        <v>0</v>
      </c>
      <c r="I30">
        <v>2E-3</v>
      </c>
      <c r="J30">
        <v>0</v>
      </c>
    </row>
    <row r="31" spans="6:10" x14ac:dyDescent="0.2">
      <c r="F31">
        <v>0</v>
      </c>
      <c r="G31">
        <v>0</v>
      </c>
    </row>
    <row r="33" spans="6:10" x14ac:dyDescent="0.2">
      <c r="F33">
        <v>0</v>
      </c>
      <c r="G33">
        <v>0</v>
      </c>
      <c r="I33">
        <v>0</v>
      </c>
      <c r="J33">
        <v>3.9E-2</v>
      </c>
    </row>
    <row r="34" spans="6:10" x14ac:dyDescent="0.2">
      <c r="F34">
        <v>0</v>
      </c>
      <c r="G34">
        <v>0</v>
      </c>
      <c r="I34">
        <v>0</v>
      </c>
      <c r="J34">
        <v>3.8999999999999998E-3</v>
      </c>
    </row>
    <row r="35" spans="6:10" x14ac:dyDescent="0.2">
      <c r="F35">
        <v>0</v>
      </c>
      <c r="G35">
        <v>4.641</v>
      </c>
      <c r="I35">
        <v>6.4999999999999997E-3</v>
      </c>
      <c r="J35">
        <v>0</v>
      </c>
    </row>
    <row r="36" spans="6:10" x14ac:dyDescent="0.2">
      <c r="F36">
        <v>1.2474000000000001</v>
      </c>
      <c r="G36">
        <v>0</v>
      </c>
      <c r="I36">
        <v>1.5E-3</v>
      </c>
      <c r="J36">
        <v>0</v>
      </c>
    </row>
    <row r="37" spans="6:10" x14ac:dyDescent="0.2">
      <c r="F37">
        <v>1.296</v>
      </c>
      <c r="G37">
        <v>0</v>
      </c>
      <c r="I37">
        <v>0</v>
      </c>
      <c r="J37">
        <v>4.7600000000000003E-2</v>
      </c>
    </row>
    <row r="38" spans="6:10" x14ac:dyDescent="0.2">
      <c r="F38">
        <v>0</v>
      </c>
      <c r="G38">
        <v>4.3737000000000004</v>
      </c>
      <c r="I38">
        <v>1.2E-2</v>
      </c>
      <c r="J38">
        <v>0</v>
      </c>
    </row>
    <row r="39" spans="6:10" x14ac:dyDescent="0.2">
      <c r="F39">
        <v>0</v>
      </c>
      <c r="G39">
        <v>0</v>
      </c>
    </row>
    <row r="40" spans="6:10" x14ac:dyDescent="0.2">
      <c r="F40">
        <v>0</v>
      </c>
      <c r="G40">
        <v>0</v>
      </c>
    </row>
    <row r="41" spans="6:10" x14ac:dyDescent="0.2">
      <c r="F41">
        <v>1.2638</v>
      </c>
      <c r="G41">
        <v>0</v>
      </c>
    </row>
    <row r="42" spans="6:10" x14ac:dyDescent="0.2">
      <c r="F42">
        <v>1.224</v>
      </c>
      <c r="G42">
        <v>0</v>
      </c>
    </row>
    <row r="43" spans="6:10" x14ac:dyDescent="0.2">
      <c r="F43">
        <v>1.3167</v>
      </c>
      <c r="G43">
        <v>0</v>
      </c>
    </row>
    <row r="44" spans="6:10" x14ac:dyDescent="0.2">
      <c r="F44">
        <v>1.3013999999999999</v>
      </c>
      <c r="G44">
        <v>0</v>
      </c>
      <c r="I44">
        <v>3.8E-3</v>
      </c>
      <c r="J44">
        <v>0</v>
      </c>
    </row>
    <row r="45" spans="6:10" x14ac:dyDescent="0.2">
      <c r="F45">
        <v>0</v>
      </c>
      <c r="G45">
        <v>0</v>
      </c>
    </row>
    <row r="46" spans="6:10" x14ac:dyDescent="0.2">
      <c r="F46">
        <v>1.2614999999999998</v>
      </c>
      <c r="G46">
        <v>0</v>
      </c>
    </row>
    <row r="47" spans="6:10" x14ac:dyDescent="0.2">
      <c r="F47">
        <v>0</v>
      </c>
      <c r="G47">
        <v>0</v>
      </c>
    </row>
    <row r="48" spans="6:10" x14ac:dyDescent="0.2">
      <c r="F48">
        <v>0</v>
      </c>
      <c r="G48">
        <v>0</v>
      </c>
    </row>
    <row r="49" spans="6:9" x14ac:dyDescent="0.2">
      <c r="F49">
        <v>5.3784000000000001</v>
      </c>
      <c r="G49">
        <v>0</v>
      </c>
      <c r="I49">
        <f>SUM(I2:I47)/SUM(J2:J47)</f>
        <v>0.92326332794830379</v>
      </c>
    </row>
    <row r="50" spans="6:9" x14ac:dyDescent="0.2">
      <c r="F50">
        <v>0</v>
      </c>
      <c r="G50">
        <v>0</v>
      </c>
    </row>
    <row r="51" spans="6:9" x14ac:dyDescent="0.2">
      <c r="F51">
        <v>0</v>
      </c>
      <c r="G51">
        <v>0</v>
      </c>
    </row>
    <row r="52" spans="6:9" x14ac:dyDescent="0.2">
      <c r="F52">
        <v>0</v>
      </c>
      <c r="G52">
        <v>0</v>
      </c>
    </row>
    <row r="54" spans="6:9" x14ac:dyDescent="0.2">
      <c r="F54">
        <f>SUM(F2:F52)/SUM(G2:G52)</f>
        <v>0.91827998470435768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7F26-734F-2345-919B-C25EE327C7C3}">
  <dimension ref="A1:N13"/>
  <sheetViews>
    <sheetView tabSelected="1" workbookViewId="0">
      <selection activeCell="A7" sqref="A7:O7"/>
    </sheetView>
  </sheetViews>
  <sheetFormatPr baseColWidth="10" defaultRowHeight="16" x14ac:dyDescent="0.2"/>
  <cols>
    <col min="1" max="1" width="46.6640625" customWidth="1"/>
  </cols>
  <sheetData>
    <row r="1" spans="1:14" x14ac:dyDescent="0.2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14</v>
      </c>
      <c r="I1" t="s">
        <v>63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</row>
    <row r="2" spans="1:14" x14ac:dyDescent="0.2">
      <c r="A2" t="s">
        <v>73</v>
      </c>
      <c r="B2" t="s">
        <v>24</v>
      </c>
      <c r="C2" t="s">
        <v>12</v>
      </c>
      <c r="D2" t="s">
        <v>10</v>
      </c>
      <c r="E2">
        <v>1</v>
      </c>
      <c r="F2" t="s">
        <v>19</v>
      </c>
      <c r="G2" t="s">
        <v>8</v>
      </c>
      <c r="H2" t="s">
        <v>70</v>
      </c>
      <c r="I2" t="s">
        <v>64</v>
      </c>
      <c r="J2">
        <v>162</v>
      </c>
      <c r="K2">
        <v>8.0000000000000002E-3</v>
      </c>
      <c r="L2">
        <v>0</v>
      </c>
      <c r="M2">
        <f t="shared" ref="M2:M9" si="0">J2*K2</f>
        <v>1.296</v>
      </c>
      <c r="N2">
        <f t="shared" ref="N2:N9" si="1">J2*L2</f>
        <v>0</v>
      </c>
    </row>
    <row r="3" spans="1:14" x14ac:dyDescent="0.2">
      <c r="A3" t="s">
        <v>68</v>
      </c>
      <c r="B3" t="s">
        <v>23</v>
      </c>
      <c r="F3" t="s">
        <v>7</v>
      </c>
      <c r="G3" t="s">
        <v>9</v>
      </c>
      <c r="H3" t="s">
        <v>66</v>
      </c>
      <c r="I3" t="s">
        <v>67</v>
      </c>
      <c r="M3">
        <f t="shared" si="0"/>
        <v>0</v>
      </c>
      <c r="N3">
        <f t="shared" si="1"/>
        <v>0</v>
      </c>
    </row>
    <row r="4" spans="1:14" x14ac:dyDescent="0.2">
      <c r="A4" t="s">
        <v>74</v>
      </c>
      <c r="B4" t="s">
        <v>23</v>
      </c>
      <c r="F4" t="s">
        <v>7</v>
      </c>
      <c r="G4" t="s">
        <v>9</v>
      </c>
      <c r="H4" t="s">
        <v>66</v>
      </c>
      <c r="I4" t="s">
        <v>67</v>
      </c>
      <c r="M4">
        <f t="shared" si="0"/>
        <v>0</v>
      </c>
      <c r="N4">
        <f t="shared" si="1"/>
        <v>0</v>
      </c>
    </row>
    <row r="6" spans="1:14" x14ac:dyDescent="0.2">
      <c r="A6" t="s">
        <v>71</v>
      </c>
      <c r="B6" t="s">
        <v>24</v>
      </c>
      <c r="C6" t="s">
        <v>72</v>
      </c>
      <c r="D6" t="s">
        <v>32</v>
      </c>
      <c r="E6">
        <v>2</v>
      </c>
      <c r="F6" t="s">
        <v>9</v>
      </c>
      <c r="G6" t="s">
        <v>8</v>
      </c>
      <c r="H6" t="s">
        <v>70</v>
      </c>
      <c r="I6" t="s">
        <v>67</v>
      </c>
      <c r="J6">
        <v>126</v>
      </c>
      <c r="K6">
        <v>9.9000000000000008E-3</v>
      </c>
      <c r="L6">
        <v>0</v>
      </c>
      <c r="M6">
        <f t="shared" si="0"/>
        <v>1.2474000000000001</v>
      </c>
      <c r="N6">
        <f t="shared" si="1"/>
        <v>0</v>
      </c>
    </row>
    <row r="8" spans="1:14" x14ac:dyDescent="0.2">
      <c r="A8" t="s">
        <v>65</v>
      </c>
      <c r="B8" t="s">
        <v>23</v>
      </c>
      <c r="F8" t="s">
        <v>9</v>
      </c>
      <c r="G8" t="s">
        <v>7</v>
      </c>
      <c r="H8" t="s">
        <v>66</v>
      </c>
      <c r="I8" t="s">
        <v>67</v>
      </c>
      <c r="M8">
        <f t="shared" si="0"/>
        <v>0</v>
      </c>
      <c r="N8">
        <f t="shared" si="1"/>
        <v>0</v>
      </c>
    </row>
    <row r="9" spans="1:14" x14ac:dyDescent="0.2">
      <c r="A9" t="s">
        <v>69</v>
      </c>
      <c r="B9" t="s">
        <v>23</v>
      </c>
      <c r="F9" t="s">
        <v>8</v>
      </c>
      <c r="G9" t="s">
        <v>9</v>
      </c>
      <c r="H9" t="s">
        <v>70</v>
      </c>
      <c r="I9" t="s">
        <v>67</v>
      </c>
      <c r="J9">
        <v>714</v>
      </c>
      <c r="K9">
        <v>0</v>
      </c>
      <c r="L9">
        <v>6.4999999999999997E-3</v>
      </c>
      <c r="M9">
        <f t="shared" si="0"/>
        <v>0</v>
      </c>
      <c r="N9">
        <f t="shared" si="1"/>
        <v>4.641</v>
      </c>
    </row>
    <row r="13" spans="1:14" x14ac:dyDescent="0.2">
      <c r="J13" t="s">
        <v>97</v>
      </c>
      <c r="K13">
        <f>SUM(M2:M9)/SUM(N2:N9)</f>
        <v>0.54802844214608926</v>
      </c>
    </row>
  </sheetData>
  <sortState xmlns:xlrd2="http://schemas.microsoft.com/office/spreadsheetml/2017/richdata2" ref="A2:N9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36D8-675D-A14A-9763-22D7D8CA1F2D}">
  <dimension ref="A1:N15"/>
  <sheetViews>
    <sheetView workbookViewId="0">
      <selection activeCell="B10" sqref="B10"/>
    </sheetView>
  </sheetViews>
  <sheetFormatPr baseColWidth="10" defaultRowHeight="16" x14ac:dyDescent="0.2"/>
  <cols>
    <col min="1" max="1" width="32.1640625" customWidth="1"/>
  </cols>
  <sheetData>
    <row r="1" spans="1:14" x14ac:dyDescent="0.2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14</v>
      </c>
      <c r="I1" t="s">
        <v>63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</row>
    <row r="2" spans="1:14" x14ac:dyDescent="0.2">
      <c r="A2" t="s">
        <v>80</v>
      </c>
      <c r="B2" t="s">
        <v>81</v>
      </c>
      <c r="M2">
        <f t="shared" ref="M2:M13" si="0">J2*K2</f>
        <v>0</v>
      </c>
      <c r="N2">
        <f t="shared" ref="N2:N13" si="1">J2*L2</f>
        <v>0</v>
      </c>
    </row>
    <row r="4" spans="1:14" x14ac:dyDescent="0.2">
      <c r="A4" t="s">
        <v>78</v>
      </c>
      <c r="B4" t="s">
        <v>24</v>
      </c>
      <c r="C4" t="s">
        <v>46</v>
      </c>
      <c r="D4" t="s">
        <v>40</v>
      </c>
      <c r="F4" t="s">
        <v>9</v>
      </c>
      <c r="G4" t="s">
        <v>8</v>
      </c>
      <c r="H4" t="s">
        <v>70</v>
      </c>
      <c r="I4" t="s">
        <v>64</v>
      </c>
      <c r="J4">
        <v>145</v>
      </c>
      <c r="K4">
        <v>8.6999999999999994E-3</v>
      </c>
      <c r="L4">
        <v>0</v>
      </c>
      <c r="M4">
        <f>J4*K4</f>
        <v>1.2614999999999998</v>
      </c>
      <c r="N4">
        <f>J4*L4</f>
        <v>0</v>
      </c>
    </row>
    <row r="5" spans="1:14" x14ac:dyDescent="0.2">
      <c r="A5" t="s">
        <v>75</v>
      </c>
      <c r="B5" t="s">
        <v>24</v>
      </c>
      <c r="C5" t="s">
        <v>50</v>
      </c>
      <c r="D5" t="s">
        <v>17</v>
      </c>
      <c r="E5">
        <v>1</v>
      </c>
      <c r="F5" t="s">
        <v>8</v>
      </c>
      <c r="G5" t="s">
        <v>19</v>
      </c>
      <c r="H5" t="s">
        <v>70</v>
      </c>
      <c r="I5" t="s">
        <v>67</v>
      </c>
      <c r="J5">
        <v>180</v>
      </c>
      <c r="K5">
        <v>6.7999999999999996E-3</v>
      </c>
      <c r="L5">
        <v>0</v>
      </c>
      <c r="M5">
        <f>J5*K5</f>
        <v>1.224</v>
      </c>
      <c r="N5">
        <f>J5*L5</f>
        <v>0</v>
      </c>
    </row>
    <row r="6" spans="1:14" x14ac:dyDescent="0.2">
      <c r="A6" t="s">
        <v>82</v>
      </c>
      <c r="B6" t="s">
        <v>24</v>
      </c>
      <c r="C6" t="s">
        <v>50</v>
      </c>
      <c r="D6" t="s">
        <v>17</v>
      </c>
      <c r="E6">
        <v>1</v>
      </c>
      <c r="F6" t="s">
        <v>7</v>
      </c>
      <c r="G6" t="s">
        <v>9</v>
      </c>
      <c r="H6" t="s">
        <v>70</v>
      </c>
      <c r="I6" t="s">
        <v>67</v>
      </c>
      <c r="J6">
        <v>249</v>
      </c>
      <c r="K6">
        <v>2.1600000000000001E-2</v>
      </c>
      <c r="L6">
        <v>0</v>
      </c>
      <c r="M6">
        <f>J6*K6</f>
        <v>5.3784000000000001</v>
      </c>
      <c r="N6">
        <f>J6*L6</f>
        <v>0</v>
      </c>
    </row>
    <row r="7" spans="1:14" x14ac:dyDescent="0.2">
      <c r="A7" t="s">
        <v>83</v>
      </c>
      <c r="B7" t="s">
        <v>24</v>
      </c>
      <c r="C7" t="s">
        <v>59</v>
      </c>
      <c r="D7" t="s">
        <v>50</v>
      </c>
      <c r="E7">
        <v>3</v>
      </c>
      <c r="F7" t="s">
        <v>8</v>
      </c>
      <c r="G7" t="s">
        <v>19</v>
      </c>
      <c r="H7" t="s">
        <v>70</v>
      </c>
      <c r="I7" t="s">
        <v>64</v>
      </c>
      <c r="M7">
        <f>J7*K7</f>
        <v>0</v>
      </c>
      <c r="N7">
        <f>J7*L7</f>
        <v>0</v>
      </c>
    </row>
    <row r="8" spans="1:14" x14ac:dyDescent="0.2">
      <c r="A8" t="s">
        <v>84</v>
      </c>
      <c r="B8" t="s">
        <v>24</v>
      </c>
      <c r="C8" t="s">
        <v>59</v>
      </c>
      <c r="D8" t="s">
        <v>50</v>
      </c>
      <c r="E8">
        <v>2</v>
      </c>
      <c r="F8" t="s">
        <v>8</v>
      </c>
      <c r="G8" t="s">
        <v>7</v>
      </c>
      <c r="H8" t="s">
        <v>70</v>
      </c>
      <c r="I8" t="s">
        <v>64</v>
      </c>
      <c r="M8">
        <f>J8*K8</f>
        <v>0</v>
      </c>
      <c r="N8">
        <f>J8*L8</f>
        <v>0</v>
      </c>
    </row>
    <row r="9" spans="1:14" x14ac:dyDescent="0.2">
      <c r="A9" t="s">
        <v>85</v>
      </c>
      <c r="B9" t="s">
        <v>24</v>
      </c>
      <c r="C9" t="s">
        <v>26</v>
      </c>
      <c r="D9" t="s">
        <v>46</v>
      </c>
      <c r="E9">
        <v>3</v>
      </c>
      <c r="F9" t="s">
        <v>9</v>
      </c>
      <c r="G9" t="s">
        <v>8</v>
      </c>
      <c r="H9" t="s">
        <v>70</v>
      </c>
      <c r="I9" t="s">
        <v>64</v>
      </c>
      <c r="M9">
        <f>J9*K9</f>
        <v>0</v>
      </c>
      <c r="N9">
        <f>J9*L9</f>
        <v>0</v>
      </c>
    </row>
    <row r="10" spans="1:14" x14ac:dyDescent="0.2">
      <c r="A10" t="s">
        <v>76</v>
      </c>
      <c r="B10" t="s">
        <v>24</v>
      </c>
      <c r="C10" t="s">
        <v>50</v>
      </c>
      <c r="D10" t="s">
        <v>11</v>
      </c>
      <c r="E10">
        <v>1</v>
      </c>
      <c r="F10" t="s">
        <v>7</v>
      </c>
      <c r="G10" t="s">
        <v>19</v>
      </c>
      <c r="H10" t="s">
        <v>70</v>
      </c>
      <c r="I10" t="s">
        <v>67</v>
      </c>
      <c r="J10">
        <v>231</v>
      </c>
      <c r="K10">
        <v>5.7000000000000002E-3</v>
      </c>
      <c r="L10">
        <v>0</v>
      </c>
      <c r="M10">
        <f>J10*K10</f>
        <v>1.3167</v>
      </c>
      <c r="N10">
        <f>J10*L10</f>
        <v>0</v>
      </c>
    </row>
    <row r="11" spans="1:14" x14ac:dyDescent="0.2">
      <c r="A11" t="s">
        <v>79</v>
      </c>
      <c r="B11" t="s">
        <v>24</v>
      </c>
      <c r="C11" t="s">
        <v>36</v>
      </c>
      <c r="D11" t="s">
        <v>44</v>
      </c>
      <c r="F11" t="s">
        <v>8</v>
      </c>
      <c r="G11" t="s">
        <v>19</v>
      </c>
      <c r="H11" t="s">
        <v>66</v>
      </c>
      <c r="I11" t="s">
        <v>64</v>
      </c>
      <c r="M11">
        <f>J11*K11</f>
        <v>0</v>
      </c>
      <c r="N11">
        <f>J11*L11</f>
        <v>0</v>
      </c>
    </row>
    <row r="12" spans="1:14" x14ac:dyDescent="0.2">
      <c r="A12" t="s">
        <v>77</v>
      </c>
      <c r="B12" t="s">
        <v>24</v>
      </c>
      <c r="C12" t="s">
        <v>26</v>
      </c>
      <c r="D12" t="s">
        <v>17</v>
      </c>
      <c r="F12" t="s">
        <v>19</v>
      </c>
      <c r="G12" t="s">
        <v>9</v>
      </c>
      <c r="H12" t="s">
        <v>66</v>
      </c>
      <c r="I12" t="s">
        <v>64</v>
      </c>
      <c r="M12">
        <f>J12*K12</f>
        <v>0</v>
      </c>
      <c r="N12">
        <f>J12*L12</f>
        <v>0</v>
      </c>
    </row>
    <row r="14" spans="1:14" x14ac:dyDescent="0.2">
      <c r="A14" t="s">
        <v>179</v>
      </c>
      <c r="B14" t="s">
        <v>24</v>
      </c>
      <c r="H14" t="s">
        <v>15</v>
      </c>
      <c r="J14" t="s">
        <v>97</v>
      </c>
      <c r="K14" t="e">
        <f>SUM(K2:K10)/SUM(L2:L11)</f>
        <v>#DIV/0!</v>
      </c>
    </row>
    <row r="15" spans="1:14" x14ac:dyDescent="0.2">
      <c r="A15" t="s">
        <v>180</v>
      </c>
      <c r="B15" t="s">
        <v>23</v>
      </c>
      <c r="H15" t="s">
        <v>28</v>
      </c>
    </row>
  </sheetData>
  <sortState xmlns:xlrd2="http://schemas.microsoft.com/office/spreadsheetml/2017/richdata2" ref="A4:N12">
    <sortCondition descending="1" ref="H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067EC-2CFC-0A4D-A5A4-AEB89157AEEC}">
  <dimension ref="A1:N7"/>
  <sheetViews>
    <sheetView workbookViewId="0">
      <selection activeCell="J1" sqref="J1:N5"/>
    </sheetView>
  </sheetViews>
  <sheetFormatPr baseColWidth="10" defaultRowHeight="16" x14ac:dyDescent="0.2"/>
  <sheetData>
    <row r="1" spans="1:14" x14ac:dyDescent="0.2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14</v>
      </c>
      <c r="I1" t="s">
        <v>63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</row>
    <row r="2" spans="1:14" x14ac:dyDescent="0.2">
      <c r="A2" t="s">
        <v>86</v>
      </c>
      <c r="B2" t="s">
        <v>24</v>
      </c>
      <c r="C2" t="s">
        <v>34</v>
      </c>
      <c r="D2" t="s">
        <v>26</v>
      </c>
      <c r="E2">
        <v>1</v>
      </c>
      <c r="F2" t="s">
        <v>7</v>
      </c>
      <c r="G2" t="s">
        <v>19</v>
      </c>
      <c r="H2" t="s">
        <v>66</v>
      </c>
      <c r="I2" t="s">
        <v>67</v>
      </c>
    </row>
    <row r="3" spans="1:14" x14ac:dyDescent="0.2">
      <c r="A3" t="s">
        <v>87</v>
      </c>
      <c r="B3" t="s">
        <v>23</v>
      </c>
      <c r="F3" t="s">
        <v>9</v>
      </c>
      <c r="G3" t="s">
        <v>7</v>
      </c>
      <c r="H3" t="s">
        <v>66</v>
      </c>
      <c r="I3" t="s">
        <v>64</v>
      </c>
    </row>
    <row r="4" spans="1:14" x14ac:dyDescent="0.2">
      <c r="A4" t="s">
        <v>88</v>
      </c>
      <c r="B4" t="s">
        <v>24</v>
      </c>
      <c r="C4" t="s">
        <v>46</v>
      </c>
      <c r="D4" t="s">
        <v>26</v>
      </c>
      <c r="E4">
        <v>3</v>
      </c>
      <c r="F4" t="s">
        <v>8</v>
      </c>
      <c r="G4" t="s">
        <v>7</v>
      </c>
      <c r="H4" t="s">
        <v>66</v>
      </c>
      <c r="I4" t="s">
        <v>67</v>
      </c>
    </row>
    <row r="5" spans="1:14" x14ac:dyDescent="0.2">
      <c r="A5" t="s">
        <v>89</v>
      </c>
      <c r="B5" t="s">
        <v>24</v>
      </c>
      <c r="C5" t="s">
        <v>26</v>
      </c>
      <c r="D5" t="s">
        <v>46</v>
      </c>
      <c r="E5">
        <v>3</v>
      </c>
      <c r="F5" t="s">
        <v>7</v>
      </c>
      <c r="G5" t="s">
        <v>19</v>
      </c>
      <c r="H5" t="s">
        <v>66</v>
      </c>
      <c r="I5" t="s">
        <v>67</v>
      </c>
    </row>
    <row r="7" spans="1:14" x14ac:dyDescent="0.2">
      <c r="J7" t="s">
        <v>97</v>
      </c>
      <c r="K7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AH09</vt:lpstr>
      <vt:lpstr>Sheet2</vt:lpstr>
      <vt:lpstr>Sheet3</vt:lpstr>
      <vt:lpstr>Sheet1</vt:lpstr>
      <vt:lpstr>AH75</vt:lpstr>
      <vt:lpstr>AH88</vt:lpstr>
      <vt:lpstr>AH06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Elora Hayter Lopez</dc:creator>
  <cp:lastModifiedBy>Elora Hayter Lopez</cp:lastModifiedBy>
  <dcterms:created xsi:type="dcterms:W3CDTF">2018-08-28T17:22:32Z</dcterms:created>
  <dcterms:modified xsi:type="dcterms:W3CDTF">2019-09-26T20:39:45Z</dcterms:modified>
</cp:coreProperties>
</file>