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showInkAnnotation="0" autoCompressPictures="0"/>
  <mc:AlternateContent xmlns:mc="http://schemas.openxmlformats.org/markup-compatibility/2006">
    <mc:Choice Requires="x15">
      <x15ac:absPath xmlns:x15ac="http://schemas.microsoft.com/office/spreadsheetml/2010/11/ac" url="/Users/eloralopez/Documents/GitHub/SomMuts/ScriptsandData/datafiles/"/>
    </mc:Choice>
  </mc:AlternateContent>
  <xr:revisionPtr revIDLastSave="0" documentId="8_{12E34D46-982A-1947-A828-14C8730FDE26}" xr6:coauthVersionLast="43" xr6:coauthVersionMax="43" xr10:uidLastSave="{00000000-0000-0000-0000-000000000000}"/>
  <bookViews>
    <workbookView xWindow="640" yWindow="3540" windowWidth="32500" windowHeight="16800" tabRatio="500" xr2:uid="{00000000-000D-0000-FFFF-FFFF00000000}"/>
  </bookViews>
  <sheets>
    <sheet name="Validated DNMs" sheetId="9" r:id="rId1"/>
    <sheet name="Candidate mosaic SNVs" sheetId="8" r:id="rId2"/>
    <sheet name="Validated mosaic SNVs" sheetId="5" r:id="rId3"/>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10" i="9" l="1"/>
  <c r="O9" i="9"/>
  <c r="O8" i="9"/>
  <c r="O7" i="9"/>
  <c r="O6" i="9"/>
  <c r="O5" i="9"/>
  <c r="O4" i="9"/>
  <c r="N10" i="9"/>
  <c r="M10" i="9"/>
  <c r="M9" i="9"/>
  <c r="M8" i="9"/>
  <c r="M7" i="9"/>
  <c r="M6" i="9"/>
  <c r="M5" i="9"/>
  <c r="M4" i="9"/>
  <c r="K4" i="9"/>
  <c r="K10" i="9" s="1"/>
  <c r="K9" i="9"/>
  <c r="K8" i="9"/>
  <c r="K7" i="9"/>
  <c r="K6" i="9"/>
  <c r="K5" i="9"/>
  <c r="AM2" i="5" l="1"/>
  <c r="AM4" i="5"/>
  <c r="AM3" i="5"/>
  <c r="AB23" i="8"/>
  <c r="AC23" i="8"/>
  <c r="AC3" i="8"/>
  <c r="AC4" i="8"/>
  <c r="AC5" i="8"/>
  <c r="AC6" i="8"/>
  <c r="AC7" i="8"/>
  <c r="AC8" i="8"/>
  <c r="AC9" i="8"/>
  <c r="AC10" i="8"/>
  <c r="AC11" i="8"/>
  <c r="AC12" i="8"/>
  <c r="AC13" i="8"/>
  <c r="AC14" i="8"/>
  <c r="AC15" i="8"/>
  <c r="AC16" i="8"/>
  <c r="AC17" i="8"/>
  <c r="AC18" i="8"/>
  <c r="AC19" i="8"/>
  <c r="AC20" i="8"/>
  <c r="AC21" i="8"/>
  <c r="AC22" i="8"/>
  <c r="AC24" i="8"/>
  <c r="AC25" i="8"/>
  <c r="AC26" i="8"/>
  <c r="AC27" i="8"/>
  <c r="AC28" i="8"/>
  <c r="AC29" i="8"/>
  <c r="AC30" i="8"/>
  <c r="AC31" i="8"/>
  <c r="AC32" i="8"/>
  <c r="AC33" i="8"/>
  <c r="AC34" i="8"/>
  <c r="AC35" i="8"/>
  <c r="AC36" i="8"/>
  <c r="AC37" i="8"/>
  <c r="AC38" i="8"/>
  <c r="AC39" i="8"/>
  <c r="AC40" i="8"/>
  <c r="AC41" i="8"/>
  <c r="AC2" i="8"/>
  <c r="AB15" i="8"/>
  <c r="AB3" i="8"/>
  <c r="AB4" i="8"/>
  <c r="AB5" i="8"/>
  <c r="AB6" i="8"/>
  <c r="AB7" i="8"/>
  <c r="AB8" i="8"/>
  <c r="AB9" i="8"/>
  <c r="AB10" i="8"/>
  <c r="AB11" i="8"/>
  <c r="AB12" i="8"/>
  <c r="AB13" i="8"/>
  <c r="AB14" i="8"/>
  <c r="AB16" i="8"/>
  <c r="AB17" i="8"/>
  <c r="AB18" i="8"/>
  <c r="AB19" i="8"/>
  <c r="AB20" i="8"/>
  <c r="AB21" i="8"/>
  <c r="AB22" i="8"/>
  <c r="AB24" i="8"/>
  <c r="AB25" i="8"/>
  <c r="AB26" i="8"/>
  <c r="AB27" i="8"/>
  <c r="AB28" i="8"/>
  <c r="AB29" i="8"/>
  <c r="AB30" i="8"/>
  <c r="AB31" i="8"/>
  <c r="AB32" i="8"/>
  <c r="AB33" i="8"/>
  <c r="AB34" i="8"/>
  <c r="AB35" i="8"/>
  <c r="AB36" i="8"/>
  <c r="AB37" i="8"/>
  <c r="AB38" i="8"/>
  <c r="AB39" i="8"/>
  <c r="AB40" i="8"/>
  <c r="AB41" i="8"/>
  <c r="AB2" i="8"/>
  <c r="Y15" i="5"/>
  <c r="Y19" i="5"/>
  <c r="Y16" i="5"/>
  <c r="Y3" i="5"/>
  <c r="Y20" i="5"/>
  <c r="Y12" i="5"/>
  <c r="Y24" i="5"/>
  <c r="Y22" i="5"/>
  <c r="Y28" i="5"/>
  <c r="Y13" i="5"/>
  <c r="Y29" i="5"/>
  <c r="Y14" i="5"/>
  <c r="Y9" i="5"/>
  <c r="Y5" i="5"/>
  <c r="Y26" i="5"/>
  <c r="Y7" i="5"/>
  <c r="Y11" i="5"/>
  <c r="Y17" i="5"/>
  <c r="Y4" i="5"/>
  <c r="Y25" i="5"/>
  <c r="Y2" i="5"/>
  <c r="Y23" i="5"/>
  <c r="Y10" i="5"/>
  <c r="Y18" i="5"/>
  <c r="Y6" i="5"/>
  <c r="Y27" i="5"/>
  <c r="Y30" i="5"/>
  <c r="Y8" i="5"/>
  <c r="Y21" i="5"/>
  <c r="AG3" i="5"/>
  <c r="AG2" i="5"/>
  <c r="AG4" i="5"/>
  <c r="AG5" i="5"/>
  <c r="AG7" i="5"/>
  <c r="AG6" i="5"/>
  <c r="W21" i="5"/>
  <c r="X8" i="5"/>
  <c r="W8" i="5"/>
  <c r="X16" i="5"/>
  <c r="X3" i="5"/>
  <c r="X20" i="5"/>
  <c r="X12" i="5"/>
  <c r="X24" i="5"/>
  <c r="X22" i="5"/>
  <c r="X28" i="5"/>
  <c r="X13" i="5"/>
  <c r="X29" i="5"/>
  <c r="X14" i="5"/>
  <c r="X9" i="5"/>
  <c r="X5" i="5"/>
  <c r="X26" i="5"/>
  <c r="X7" i="5"/>
  <c r="X11" i="5"/>
  <c r="X17" i="5"/>
  <c r="X4" i="5"/>
  <c r="X25" i="5"/>
  <c r="X2" i="5"/>
  <c r="X23" i="5"/>
  <c r="X10" i="5"/>
  <c r="X18" i="5"/>
  <c r="X6" i="5"/>
  <c r="X27" i="5"/>
  <c r="X30" i="5"/>
  <c r="W16" i="5"/>
  <c r="W3" i="5"/>
  <c r="W20" i="5"/>
  <c r="W12" i="5"/>
  <c r="W24" i="5"/>
  <c r="W22" i="5"/>
  <c r="W13" i="5"/>
  <c r="W14" i="5"/>
  <c r="W9" i="5"/>
  <c r="W5" i="5"/>
  <c r="W26" i="5"/>
  <c r="W7" i="5"/>
  <c r="W11" i="5"/>
  <c r="W17" i="5"/>
  <c r="W4" i="5"/>
  <c r="W25" i="5"/>
  <c r="W2" i="5"/>
  <c r="W23" i="5"/>
  <c r="W10" i="5"/>
  <c r="W18" i="5"/>
  <c r="W6" i="5"/>
  <c r="X21" i="5"/>
  <c r="X19" i="5"/>
  <c r="X15" i="5"/>
  <c r="W19" i="5"/>
  <c r="W15" i="5"/>
</calcChain>
</file>

<file path=xl/sharedStrings.xml><?xml version="1.0" encoding="utf-8"?>
<sst xmlns="http://schemas.openxmlformats.org/spreadsheetml/2006/main" count="3613" uniqueCount="219">
  <si>
    <t>NA</t>
  </si>
  <si>
    <t>A:G&gt;G:A</t>
  </si>
  <si>
    <t>Maternal</t>
  </si>
  <si>
    <t>C:T&gt;T:C</t>
  </si>
  <si>
    <t>C:A&gt;A:C</t>
  </si>
  <si>
    <t>G:A&gt;A:G</t>
  </si>
  <si>
    <t>T:C&gt;C:T</t>
  </si>
  <si>
    <t>T:G&gt;G:T</t>
  </si>
  <si>
    <t>G:T&gt;T:G</t>
  </si>
  <si>
    <t>Paternal</t>
  </si>
  <si>
    <t>C:G&gt;G:C</t>
  </si>
  <si>
    <t>A:T&gt;T:A</t>
  </si>
  <si>
    <t>G:C&gt;C:G</t>
  </si>
  <si>
    <t>Mosaic</t>
  </si>
  <si>
    <t>Not enough evidence</t>
  </si>
  <si>
    <t>1,2</t>
  </si>
  <si>
    <t>C:G&gt;C:G</t>
  </si>
  <si>
    <t>mutations(ref&gt;alt)</t>
  </si>
  <si>
    <t>1:47735584</t>
  </si>
  <si>
    <t>1:230857935</t>
  </si>
  <si>
    <t>2:32093200</t>
  </si>
  <si>
    <t>2:37841931</t>
  </si>
  <si>
    <t>2:170651456</t>
  </si>
  <si>
    <t>2:170651804</t>
  </si>
  <si>
    <t>2:186300610</t>
  </si>
  <si>
    <t>2:191908075</t>
  </si>
  <si>
    <t>2:193157646</t>
  </si>
  <si>
    <t>2:213698262</t>
  </si>
  <si>
    <t>2:225499135</t>
  </si>
  <si>
    <t>3:98029130</t>
  </si>
  <si>
    <t>3:133108055</t>
  </si>
  <si>
    <t>4:86375051</t>
  </si>
  <si>
    <t>4:131248301</t>
  </si>
  <si>
    <t>5:109729461</t>
  </si>
  <si>
    <t>5:146765532</t>
  </si>
  <si>
    <t>8:10261976</t>
  </si>
  <si>
    <t>8:92146874</t>
  </si>
  <si>
    <t>8:113112993</t>
  </si>
  <si>
    <t>9:2959572</t>
  </si>
  <si>
    <t>9:126471014</t>
  </si>
  <si>
    <t>12:8090871</t>
  </si>
  <si>
    <t>13:75697455</t>
  </si>
  <si>
    <t>14:89561953</t>
  </si>
  <si>
    <t>16:60784060</t>
  </si>
  <si>
    <t>16:65940897</t>
  </si>
  <si>
    <t>X:110276581</t>
  </si>
  <si>
    <t>Mutations(Ref&gt;Alt)</t>
  </si>
  <si>
    <t>PacBio Father Ref</t>
  </si>
  <si>
    <t>PacBio Father Alt</t>
  </si>
  <si>
    <t>PacBio Mother Ref</t>
  </si>
  <si>
    <t>PacBio Mother Alt</t>
  </si>
  <si>
    <t>PacBio Child Ref</t>
  </si>
  <si>
    <t>PacBio Child Alt</t>
  </si>
  <si>
    <t>Miseq Father Ref</t>
  </si>
  <si>
    <t>Miseq Father Alt</t>
  </si>
  <si>
    <t>Miseq Mother Ref</t>
  </si>
  <si>
    <t>Miseq Mother Alt</t>
  </si>
  <si>
    <t>Miseq Child Ref</t>
  </si>
  <si>
    <t>Miseq Child Alt</t>
  </si>
  <si>
    <t>Mosaic Parent</t>
  </si>
  <si>
    <t>Mosaic Identification Method</t>
  </si>
  <si>
    <t>Mosaic Status</t>
  </si>
  <si>
    <t>Experimental Phasing</t>
  </si>
  <si>
    <t>Miseq Mosaicism</t>
  </si>
  <si>
    <t>PacBio MIN depth</t>
  </si>
  <si>
    <t>Excess Maternal Alt</t>
  </si>
  <si>
    <t>2 sibs shared, Excess Maternal Alt</t>
  </si>
  <si>
    <t>3 sibs shared, Excess Maternal Alt</t>
  </si>
  <si>
    <t>Excess Paternal Alt</t>
  </si>
  <si>
    <t>2 sibs shared, Excess Paternal Alt</t>
  </si>
  <si>
    <t>CCT:C&gt;C:CCT</t>
  </si>
  <si>
    <t>12:25674398</t>
  </si>
  <si>
    <t>12:6819219</t>
  </si>
  <si>
    <t>16:7312194</t>
  </si>
  <si>
    <t>3:191777057</t>
  </si>
  <si>
    <t>3:3918871</t>
  </si>
  <si>
    <t>6:32611886</t>
  </si>
  <si>
    <t>9:136635059</t>
  </si>
  <si>
    <t>9:139891215</t>
  </si>
  <si>
    <t>9:78405052</t>
  </si>
  <si>
    <t>X:17047163</t>
  </si>
  <si>
    <t>X:52891170</t>
  </si>
  <si>
    <t>X:80931670</t>
  </si>
  <si>
    <t>Mosaic Result</t>
  </si>
  <si>
    <t>Miseq Child DP</t>
  </si>
  <si>
    <t>Miseq Mother DP</t>
  </si>
  <si>
    <t>Miseq Father DP</t>
  </si>
  <si>
    <t>PacBio Child DP</t>
  </si>
  <si>
    <t>PacBio Mother DP</t>
  </si>
  <si>
    <t>PacBio Father DP</t>
  </si>
  <si>
    <t xml:space="preserve">Miseq mean coverage: </t>
  </si>
  <si>
    <t>PacBio mean coverage:</t>
  </si>
  <si>
    <t>Total mean coverage for mosaic sites:</t>
  </si>
  <si>
    <t>2 sibs shared</t>
  </si>
  <si>
    <t>Fishe Exact Test (Miseq/PacBio)</t>
  </si>
  <si>
    <t>Detection power</t>
  </si>
  <si>
    <t>Number of detectable mosaic sites</t>
  </si>
  <si>
    <t>Miseq MIN depth</t>
  </si>
  <si>
    <t xml:space="preserve">PacBio Detection Power </t>
  </si>
  <si>
    <t>Mosaic (amplicon prepration for PacBio failed, significant miseq adjusted p-value)</t>
  </si>
  <si>
    <t>Not enough evidence (significant nominal p-value, concordance pacbio for the mosaic parent, disconcordance with the experimental phasing (paternal))</t>
  </si>
  <si>
    <t>Mosaic (significant nominal p-value concordance PacBio data)</t>
  </si>
  <si>
    <t>PacBio AMplicon ID</t>
  </si>
  <si>
    <t>M7</t>
  </si>
  <si>
    <t>M1</t>
  </si>
  <si>
    <t>M33</t>
  </si>
  <si>
    <t>M39</t>
  </si>
  <si>
    <t>M29</t>
  </si>
  <si>
    <t>M9</t>
  </si>
  <si>
    <t>M36</t>
  </si>
  <si>
    <t>M21</t>
  </si>
  <si>
    <t>M22</t>
  </si>
  <si>
    <t>M31</t>
  </si>
  <si>
    <t>M15</t>
  </si>
  <si>
    <t>M32</t>
  </si>
  <si>
    <t>M23</t>
  </si>
  <si>
    <t>M35</t>
  </si>
  <si>
    <t>M19</t>
  </si>
  <si>
    <t>M24</t>
  </si>
  <si>
    <t>M38</t>
  </si>
  <si>
    <t>M25</t>
  </si>
  <si>
    <t>M11</t>
  </si>
  <si>
    <t>M26</t>
  </si>
  <si>
    <t>M16</t>
  </si>
  <si>
    <t>M6</t>
  </si>
  <si>
    <t>M12</t>
  </si>
  <si>
    <t>M27</t>
  </si>
  <si>
    <t>M17</t>
  </si>
  <si>
    <t>M18</t>
  </si>
  <si>
    <t>M20</t>
  </si>
  <si>
    <t>M10</t>
  </si>
  <si>
    <t>M37</t>
  </si>
  <si>
    <t>M2</t>
  </si>
  <si>
    <t>M8</t>
  </si>
  <si>
    <t>M4</t>
  </si>
  <si>
    <t>M3</t>
  </si>
  <si>
    <t>M40</t>
  </si>
  <si>
    <t>M13</t>
  </si>
  <si>
    <t>M28</t>
  </si>
  <si>
    <t>M14</t>
  </si>
  <si>
    <t>M5</t>
  </si>
  <si>
    <t>M30</t>
  </si>
  <si>
    <t>M34</t>
  </si>
  <si>
    <t>Miseq Maternal Excess Alt p-value</t>
  </si>
  <si>
    <t>Miseq Paternal Excess Alt p-value</t>
  </si>
  <si>
    <t>Miseq Maternal Excess Alt p-value(Adjusted)</t>
  </si>
  <si>
    <t>Miseq Paternal Excess Alt p-value(Adjusted)</t>
  </si>
  <si>
    <t>PacBio Error Rate</t>
  </si>
  <si>
    <t>PacBio Maternal Excess Alt p-value</t>
  </si>
  <si>
    <t>PacBio Paternal Excess Alt p-value</t>
  </si>
  <si>
    <t>PacBio validation</t>
  </si>
  <si>
    <t>N/A</t>
  </si>
  <si>
    <t>U</t>
  </si>
  <si>
    <t>Y</t>
  </si>
  <si>
    <t>Miseq Variant Specific Erorr</t>
  </si>
  <si>
    <t xml:space="preserve">Miseq Maternal Excess Alt nominal p-value </t>
  </si>
  <si>
    <t>Miseq Paternal Excess Alt nominal p-value</t>
  </si>
  <si>
    <t>Miseq Maternal Excess Alt Adjusted p-value</t>
  </si>
  <si>
    <t xml:space="preserve">Miseq Paternal Excess Alt Adjusted p-value </t>
  </si>
  <si>
    <t>Miseq Variant Specific Error</t>
  </si>
  <si>
    <t>&lt;2.0%</t>
  </si>
  <si>
    <t>2%-4%</t>
  </si>
  <si>
    <t>&gt;4.0%</t>
  </si>
  <si>
    <t>Mosaic sites in each bin</t>
  </si>
  <si>
    <t>Bin for mosaic level</t>
  </si>
  <si>
    <t>Average detection power</t>
  </si>
  <si>
    <t>Average undetactable mosaic sites</t>
  </si>
  <si>
    <t>F</t>
  </si>
  <si>
    <t>Haplotype</t>
  </si>
  <si>
    <t>Family ID</t>
  </si>
  <si>
    <t>Number of mosaic events per family</t>
  </si>
  <si>
    <t>P</t>
  </si>
  <si>
    <t>M</t>
  </si>
  <si>
    <t>SM</t>
  </si>
  <si>
    <t>SP</t>
  </si>
  <si>
    <t>S</t>
  </si>
  <si>
    <t>Child ID</t>
  </si>
  <si>
    <t>Chr</t>
  </si>
  <si>
    <t>Pos</t>
  </si>
  <si>
    <t>Ref</t>
  </si>
  <si>
    <t>Alt</t>
  </si>
  <si>
    <t>Phasing</t>
  </si>
  <si>
    <t>DNG</t>
  </si>
  <si>
    <t>GT</t>
  </si>
  <si>
    <t>GC</t>
  </si>
  <si>
    <t>CS</t>
  </si>
  <si>
    <t>SFHS5165314</t>
  </si>
  <si>
    <t>G</t>
  </si>
  <si>
    <t>A</t>
  </si>
  <si>
    <t>SFHS5165324</t>
  </si>
  <si>
    <t>C</t>
  </si>
  <si>
    <t>SFHS5165332</t>
  </si>
  <si>
    <t>T</t>
  </si>
  <si>
    <t>SFHS5165330</t>
  </si>
  <si>
    <t>SFHS5165325</t>
  </si>
  <si>
    <t>SFHS5165320</t>
  </si>
  <si>
    <t>SFHS5165333</t>
  </si>
  <si>
    <t>SFHS5165322</t>
  </si>
  <si>
    <t>SFHS5165323</t>
  </si>
  <si>
    <t>SFHS5165326</t>
  </si>
  <si>
    <t>SFHS5165328</t>
  </si>
  <si>
    <t>SFHS5165317</t>
  </si>
  <si>
    <t>X</t>
  </si>
  <si>
    <r>
      <t xml:space="preserve">#This table lists the </t>
    </r>
    <r>
      <rPr>
        <i/>
        <sz val="11"/>
        <color theme="1"/>
        <rFont val="Calibri"/>
        <family val="2"/>
        <scheme val="minor"/>
      </rPr>
      <t>de novo</t>
    </r>
    <r>
      <rPr>
        <sz val="11"/>
        <color theme="1"/>
        <rFont val="Calibri"/>
        <family val="2"/>
        <scheme val="minor"/>
      </rPr>
      <t xml:space="preserve"> point mutations identified in the three multi-sibling pedigrees described in the main text. Phasing information (M for maternal and F for paternal mutations) was derived using DeNovoGear (DNG), by genotypying (GT), or the grandchild in one of the trios (GC). From these, we derived the consensus parental origin (CS). See Methods for details.</t>
    </r>
  </si>
  <si>
    <t>Coordinates(Chr:Poition)</t>
  </si>
  <si>
    <t>coordinates(chr:poition)</t>
  </si>
  <si>
    <t>C&gt;A</t>
  </si>
  <si>
    <t>C&gt;G</t>
  </si>
  <si>
    <t>C&gt;T</t>
  </si>
  <si>
    <t>T&gt;A</t>
  </si>
  <si>
    <t>T&gt;C</t>
  </si>
  <si>
    <t>T&gt;G</t>
  </si>
  <si>
    <t>A&gt;G</t>
  </si>
  <si>
    <t>G&gt;A</t>
  </si>
  <si>
    <t>A&gt;T</t>
  </si>
  <si>
    <t>A&gt;C</t>
  </si>
  <si>
    <t>G&gt;C</t>
  </si>
  <si>
    <t>G&gt;T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</si>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</sst>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E+00;\_x0000_"/>
    <numFmt numFmtId="165" formatCode="0.000E+00;\_x0000_"/>
    <numFmt numFmtId="166" formatCode="0.00000"/>
    <numFmt numFmtId="167" formatCode="0.0000000"/>
  </numFmts>
  <fonts count="8" x14ac:knownFonts="1">
    <font>
      <sz val="12"/>
      <color theme="1"/>
      <name val="Calibri"/>
      <family val="2"/>
      <scheme val="minor"/>
    </font>
    <font>
      <b/>
      <sz val="12"/>
      <color rgb="FF3F3F3F"/>
      <name val="Calibri"/>
      <family val="2"/>
      <scheme val="minor"/>
    </font>
    <font>
      <b/>
      <sz val="12"/>
      <name val="Calibri"/>
      <family val="2"/>
      <scheme val="minor"/>
    </font>
    <font>
      <sz val="12"/>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rgb="FFFFFFCC"/>
        <bgColor rgb="FF000000"/>
      </patternFill>
    </fill>
  </fills>
  <borders count="6">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right style="thin">
        <color rgb="FFB2B2B2"/>
      </right>
      <top/>
      <bottom style="thin">
        <color rgb="FFB2B2B2"/>
      </bottom>
      <diagonal/>
    </border>
  </borders>
  <cellStyleXfs count="1282">
    <xf numFmtId="0" fontId="0" fillId="0" borderId="0"/>
    <xf numFmtId="0" fontId="1" fillId="2" borderId="1"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0">
    <xf numFmtId="0" fontId="0" fillId="0" borderId="0" xfId="0"/>
    <xf numFmtId="0" fontId="3" fillId="0" borderId="0" xfId="0" applyFont="1" applyFill="1"/>
    <xf numFmtId="0" fontId="3" fillId="0" borderId="0" xfId="0" applyFont="1" applyFill="1" applyAlignment="1">
      <alignment textRotation="90"/>
    </xf>
    <xf numFmtId="0" fontId="3" fillId="0" borderId="0" xfId="0" applyNumberFormat="1" applyFont="1" applyFill="1"/>
    <xf numFmtId="0" fontId="3" fillId="0" borderId="0" xfId="0" applyFont="1" applyFill="1" applyAlignment="1"/>
    <xf numFmtId="0" fontId="3" fillId="0" borderId="0" xfId="0" applyFont="1"/>
    <xf numFmtId="11" fontId="3" fillId="0" borderId="0" xfId="0" applyNumberFormat="1" applyFont="1" applyFill="1"/>
    <xf numFmtId="11" fontId="3" fillId="0" borderId="0" xfId="0" applyNumberFormat="1" applyFont="1"/>
    <xf numFmtId="0" fontId="3" fillId="0" borderId="0" xfId="0" applyFont="1" applyFill="1" applyAlignment="1">
      <alignment horizontal="center"/>
    </xf>
    <xf numFmtId="0" fontId="0" fillId="0" borderId="0" xfId="0" applyNumberFormat="1"/>
    <xf numFmtId="0" fontId="3" fillId="0" borderId="0" xfId="0" applyFont="1" applyAlignment="1">
      <alignment textRotation="90"/>
    </xf>
    <xf numFmtId="0" fontId="3" fillId="0" borderId="0" xfId="0" applyNumberFormat="1" applyFont="1"/>
    <xf numFmtId="0" fontId="2" fillId="0" borderId="0" xfId="0" applyFont="1"/>
    <xf numFmtId="0" fontId="2" fillId="3" borderId="2" xfId="0" applyFont="1" applyFill="1" applyBorder="1"/>
    <xf numFmtId="0" fontId="2" fillId="3" borderId="3" xfId="0" applyFont="1" applyFill="1" applyBorder="1"/>
    <xf numFmtId="1" fontId="2" fillId="3" borderId="3" xfId="0" applyNumberFormat="1" applyFont="1" applyFill="1" applyBorder="1"/>
    <xf numFmtId="0" fontId="2" fillId="3" borderId="4" xfId="0" applyFont="1" applyFill="1" applyBorder="1"/>
    <xf numFmtId="0" fontId="2" fillId="3" borderId="5" xfId="0" applyFont="1" applyFill="1" applyBorder="1"/>
    <xf numFmtId="1" fontId="2" fillId="3" borderId="5" xfId="0" applyNumberFormat="1" applyFont="1" applyFill="1" applyBorder="1"/>
    <xf numFmtId="0" fontId="3" fillId="0" borderId="0" xfId="0" applyNumberFormat="1" applyFont="1" applyAlignment="1">
      <alignment textRotation="90"/>
    </xf>
    <xf numFmtId="0" fontId="2" fillId="0" borderId="0" xfId="0" applyNumberFormat="1" applyFont="1"/>
    <xf numFmtId="164" fontId="3" fillId="0" borderId="0" xfId="0" applyNumberFormat="1" applyFont="1"/>
    <xf numFmtId="165" fontId="3" fillId="0" borderId="0" xfId="0" applyNumberFormat="1" applyFont="1"/>
    <xf numFmtId="165" fontId="3" fillId="0" borderId="0" xfId="0" applyNumberFormat="1" applyFont="1" applyFill="1"/>
    <xf numFmtId="166" fontId="3" fillId="0" borderId="0" xfId="0" applyNumberFormat="1" applyFont="1" applyFill="1"/>
    <xf numFmtId="166" fontId="3" fillId="0" borderId="0" xfId="0" applyNumberFormat="1" applyFont="1"/>
    <xf numFmtId="167" fontId="3" fillId="0" borderId="0" xfId="0" applyNumberFormat="1" applyFont="1"/>
    <xf numFmtId="11" fontId="3" fillId="0" borderId="0" xfId="0" applyNumberFormat="1" applyFont="1" applyAlignment="1">
      <alignment horizontal="left"/>
    </xf>
    <xf numFmtId="2" fontId="3" fillId="0" borderId="0" xfId="0" applyNumberFormat="1" applyFont="1" applyFill="1"/>
    <xf numFmtId="1" fontId="3" fillId="0" borderId="0" xfId="0" applyNumberFormat="1" applyFont="1" applyFill="1"/>
    <xf numFmtId="0" fontId="0" fillId="0" borderId="0" xfId="0" applyFont="1" applyAlignment="1">
      <alignment horizontal="center" vertical="center"/>
    </xf>
    <xf numFmtId="0" fontId="1" fillId="0" borderId="1" xfId="1" applyNumberFormat="1" applyFill="1" applyAlignment="1">
      <alignment horizontal="left" textRotation="90"/>
    </xf>
    <xf numFmtId="0" fontId="1" fillId="0" borderId="1" xfId="1" applyFill="1" applyAlignment="1">
      <alignment horizontal="left" textRotation="90"/>
    </xf>
    <xf numFmtId="10" fontId="3" fillId="0" borderId="0" xfId="0" applyNumberFormat="1" applyFont="1" applyFill="1"/>
    <xf numFmtId="11" fontId="1" fillId="0" borderId="1" xfId="1" applyNumberFormat="1" applyFill="1" applyAlignment="1">
      <alignment horizontal="left" textRotation="90"/>
    </xf>
    <xf numFmtId="0" fontId="1" fillId="0" borderId="1" xfId="1" applyFill="1" applyAlignment="1">
      <alignment textRotation="90"/>
    </xf>
    <xf numFmtId="0" fontId="1" fillId="0" borderId="1" xfId="1" applyNumberFormat="1" applyFill="1" applyAlignment="1">
      <alignment horizontal="right" textRotation="90"/>
    </xf>
    <xf numFmtId="0" fontId="0" fillId="0" borderId="0" xfId="0" applyFill="1"/>
    <xf numFmtId="0" fontId="6" fillId="0" borderId="0" xfId="0" applyFont="1" applyAlignment="1">
      <alignment vertical="center"/>
    </xf>
    <xf numFmtId="0" fontId="0" fillId="0" borderId="0" xfId="0" applyFont="1" applyAlignment="1">
      <alignment horizontal="center" vertical="center"/>
    </xf>
  </cellXfs>
  <cellStyles count="128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50"/>
  <sheetViews>
    <sheetView tabSelected="1" workbookViewId="0">
      <selection activeCell="P5" sqref="P5"/>
    </sheetView>
  </sheetViews>
  <sheetFormatPr baseColWidth="10" defaultRowHeight="16" x14ac:dyDescent="0.2"/>
  <cols>
    <col min="1" max="1" width="12.33203125" bestFit="1" customWidth="1"/>
  </cols>
  <sheetData>
    <row r="1" spans="1:16" x14ac:dyDescent="0.2">
      <c r="A1" s="38" t="s">
        <v>203</v>
      </c>
    </row>
    <row r="2" spans="1:16" x14ac:dyDescent="0.2">
      <c r="A2" s="39" t="s">
        <v>176</v>
      </c>
      <c r="B2" s="39" t="s">
        <v>177</v>
      </c>
      <c r="C2" s="39" t="s">
        <v>178</v>
      </c>
      <c r="D2" s="39" t="s">
        <v>179</v>
      </c>
      <c r="E2" s="39" t="s">
        <v>180</v>
      </c>
      <c r="F2" s="39" t="s">
        <v>181</v>
      </c>
      <c r="G2" s="39"/>
      <c r="H2" s="39"/>
      <c r="I2" s="39"/>
    </row>
    <row r="3" spans="1:16" x14ac:dyDescent="0.2">
      <c r="A3" s="39"/>
      <c r="B3" s="39"/>
      <c r="C3" s="39"/>
      <c r="D3" s="39"/>
      <c r="E3" s="39"/>
      <c r="F3" s="30" t="s">
        <v>182</v>
      </c>
      <c r="G3" s="30" t="s">
        <v>183</v>
      </c>
      <c r="H3" s="30" t="s">
        <v>184</v>
      </c>
      <c r="I3" s="30" t="s">
        <v>185</v>
      </c>
      <c r="O3" t="s">
        <v>218</v>
      </c>
    </row>
    <row r="4" spans="1:16" x14ac:dyDescent="0.2">
      <c r="A4" t="s">
        <v>186</v>
      </c>
      <c r="B4">
        <v>1</v>
      </c>
      <c r="C4">
        <v>979383</v>
      </c>
      <c r="D4" t="s">
        <v>187</v>
      </c>
      <c r="E4" t="s">
        <v>188</v>
      </c>
      <c r="J4" t="s">
        <v>206</v>
      </c>
      <c r="K4">
        <f>COUNTIFS(D4:D8936, "C", E4:E8936, "A")</f>
        <v>33</v>
      </c>
      <c r="L4" t="s">
        <v>217</v>
      </c>
      <c r="M4">
        <f>COUNTIFS(D4:D8936, "G", E4:E8936, "T")</f>
        <v>39</v>
      </c>
      <c r="O4">
        <f>SUM(K4,M4)</f>
        <v>72</v>
      </c>
      <c r="P4">
        <v>6</v>
      </c>
    </row>
    <row r="5" spans="1:16" x14ac:dyDescent="0.2">
      <c r="A5" t="s">
        <v>189</v>
      </c>
      <c r="B5">
        <v>1</v>
      </c>
      <c r="C5">
        <v>3333766</v>
      </c>
      <c r="D5" t="s">
        <v>190</v>
      </c>
      <c r="E5" t="s">
        <v>188</v>
      </c>
      <c r="F5" t="s">
        <v>167</v>
      </c>
      <c r="J5" t="s">
        <v>207</v>
      </c>
      <c r="K5">
        <f>COUNTIFS(D4:D8936, "C", E4:E8936, "G")</f>
        <v>31</v>
      </c>
      <c r="L5" t="s">
        <v>216</v>
      </c>
      <c r="M5">
        <f>COUNTIFS(D4:D8936, "G", E4:E8936, "C")</f>
        <v>32</v>
      </c>
      <c r="O5">
        <f t="shared" ref="O5:O9" si="0">SUM(K5,M5)</f>
        <v>63</v>
      </c>
      <c r="P5">
        <v>5</v>
      </c>
    </row>
    <row r="6" spans="1:16" x14ac:dyDescent="0.2">
      <c r="A6" t="s">
        <v>186</v>
      </c>
      <c r="B6">
        <v>1</v>
      </c>
      <c r="C6">
        <v>3419066</v>
      </c>
      <c r="D6" t="s">
        <v>187</v>
      </c>
      <c r="E6" t="s">
        <v>188</v>
      </c>
      <c r="J6" t="s">
        <v>208</v>
      </c>
      <c r="K6">
        <f>COUNTIFS(D4:D8936, "C", E4:E8936, "T")</f>
        <v>174</v>
      </c>
      <c r="L6" t="s">
        <v>213</v>
      </c>
      <c r="M6">
        <f>COUNTIFS(D4:D8936, "G", E4:E8936, "A")</f>
        <v>147</v>
      </c>
      <c r="O6">
        <f t="shared" si="0"/>
        <v>321</v>
      </c>
      <c r="P6">
        <v>2</v>
      </c>
    </row>
    <row r="7" spans="1:16" x14ac:dyDescent="0.2">
      <c r="A7" t="s">
        <v>191</v>
      </c>
      <c r="B7">
        <v>1</v>
      </c>
      <c r="C7">
        <v>4733792</v>
      </c>
      <c r="D7" t="s">
        <v>190</v>
      </c>
      <c r="E7" t="s">
        <v>192</v>
      </c>
      <c r="F7" t="s">
        <v>167</v>
      </c>
      <c r="G7" t="s">
        <v>167</v>
      </c>
      <c r="I7" t="s">
        <v>167</v>
      </c>
      <c r="J7" t="s">
        <v>209</v>
      </c>
      <c r="K7">
        <f>COUNTIFS(D4:D8936, "T", E4:E8936, "A")</f>
        <v>17</v>
      </c>
      <c r="L7" t="s">
        <v>214</v>
      </c>
      <c r="M7">
        <f>COUNTIFS(D4:D8936, "A", E4:E8936, "T")</f>
        <v>24</v>
      </c>
      <c r="O7">
        <f t="shared" si="0"/>
        <v>41</v>
      </c>
      <c r="P7">
        <v>3</v>
      </c>
    </row>
    <row r="8" spans="1:16" x14ac:dyDescent="0.2">
      <c r="A8" t="s">
        <v>186</v>
      </c>
      <c r="B8">
        <v>1</v>
      </c>
      <c r="C8">
        <v>5814002</v>
      </c>
      <c r="D8" t="s">
        <v>187</v>
      </c>
      <c r="E8" t="s">
        <v>188</v>
      </c>
      <c r="J8" t="s">
        <v>210</v>
      </c>
      <c r="K8">
        <f>COUNTIFS(D4:D8936, "T", E4:E8936, "C")</f>
        <v>92</v>
      </c>
      <c r="L8" t="s">
        <v>212</v>
      </c>
      <c r="M8">
        <f>COUNTIFS(D4:D8936, "A", E4:E8936, "G")</f>
        <v>100</v>
      </c>
      <c r="O8">
        <f t="shared" si="0"/>
        <v>192</v>
      </c>
      <c r="P8">
        <v>1</v>
      </c>
    </row>
    <row r="9" spans="1:16" x14ac:dyDescent="0.2">
      <c r="A9" t="s">
        <v>193</v>
      </c>
      <c r="B9">
        <v>1</v>
      </c>
      <c r="C9">
        <v>8620234</v>
      </c>
      <c r="D9" t="s">
        <v>187</v>
      </c>
      <c r="E9" t="s">
        <v>188</v>
      </c>
      <c r="J9" t="s">
        <v>211</v>
      </c>
      <c r="K9">
        <f>COUNTIFS(D4:D8936, "T", E4:E8936, "G")</f>
        <v>28</v>
      </c>
      <c r="L9" t="s">
        <v>215</v>
      </c>
      <c r="M9">
        <f>COUNTIFS(D4:D8936, "A", E4:E8936, "C")</f>
        <v>30</v>
      </c>
      <c r="O9">
        <f t="shared" si="0"/>
        <v>58</v>
      </c>
      <c r="P9">
        <v>4</v>
      </c>
    </row>
    <row r="10" spans="1:16" x14ac:dyDescent="0.2">
      <c r="A10" t="s">
        <v>194</v>
      </c>
      <c r="B10">
        <v>1</v>
      </c>
      <c r="C10">
        <v>12088769</v>
      </c>
      <c r="D10" t="s">
        <v>190</v>
      </c>
      <c r="E10" t="s">
        <v>192</v>
      </c>
      <c r="G10" t="s">
        <v>167</v>
      </c>
      <c r="I10" t="s">
        <v>167</v>
      </c>
      <c r="K10">
        <f>SUM(K4:K9)</f>
        <v>375</v>
      </c>
      <c r="M10">
        <f>SUM(M4:M9)</f>
        <v>372</v>
      </c>
      <c r="N10">
        <f>SUM(K10:M10)</f>
        <v>747</v>
      </c>
      <c r="O10">
        <f>SUM(O4:O9)</f>
        <v>747</v>
      </c>
    </row>
    <row r="11" spans="1:16" x14ac:dyDescent="0.2">
      <c r="A11" t="s">
        <v>186</v>
      </c>
      <c r="B11">
        <v>1</v>
      </c>
      <c r="C11">
        <v>19824548</v>
      </c>
      <c r="D11" t="s">
        <v>190</v>
      </c>
      <c r="E11" t="s">
        <v>192</v>
      </c>
    </row>
    <row r="12" spans="1:16" x14ac:dyDescent="0.2">
      <c r="A12" t="s">
        <v>191</v>
      </c>
      <c r="B12">
        <v>1</v>
      </c>
      <c r="C12">
        <v>21097685</v>
      </c>
      <c r="D12" t="s">
        <v>188</v>
      </c>
      <c r="E12" t="s">
        <v>190</v>
      </c>
      <c r="F12" t="s">
        <v>167</v>
      </c>
      <c r="G12" t="s">
        <v>167</v>
      </c>
      <c r="I12" t="s">
        <v>167</v>
      </c>
    </row>
    <row r="13" spans="1:16" x14ac:dyDescent="0.2">
      <c r="A13" t="s">
        <v>186</v>
      </c>
      <c r="B13">
        <v>1</v>
      </c>
      <c r="C13">
        <v>22230189</v>
      </c>
      <c r="D13" t="s">
        <v>192</v>
      </c>
      <c r="E13" t="s">
        <v>187</v>
      </c>
    </row>
    <row r="14" spans="1:16" x14ac:dyDescent="0.2">
      <c r="A14" t="s">
        <v>191</v>
      </c>
      <c r="B14">
        <v>1</v>
      </c>
      <c r="C14">
        <v>32074122</v>
      </c>
      <c r="D14" t="s">
        <v>187</v>
      </c>
      <c r="E14" t="s">
        <v>192</v>
      </c>
    </row>
    <row r="15" spans="1:16" x14ac:dyDescent="0.2">
      <c r="A15" t="s">
        <v>195</v>
      </c>
      <c r="B15">
        <v>1</v>
      </c>
      <c r="C15">
        <v>33741629</v>
      </c>
      <c r="D15" t="s">
        <v>187</v>
      </c>
      <c r="E15" t="s">
        <v>188</v>
      </c>
      <c r="F15" t="s">
        <v>172</v>
      </c>
      <c r="G15" t="s">
        <v>172</v>
      </c>
      <c r="I15" t="s">
        <v>172</v>
      </c>
    </row>
    <row r="16" spans="1:16" x14ac:dyDescent="0.2">
      <c r="A16" t="s">
        <v>186</v>
      </c>
      <c r="B16">
        <v>1</v>
      </c>
      <c r="C16">
        <v>35943802</v>
      </c>
      <c r="D16" t="s">
        <v>190</v>
      </c>
      <c r="E16" t="s">
        <v>192</v>
      </c>
    </row>
    <row r="17" spans="1:9" x14ac:dyDescent="0.2">
      <c r="A17" t="s">
        <v>196</v>
      </c>
      <c r="B17">
        <v>1</v>
      </c>
      <c r="C17">
        <v>37568121</v>
      </c>
      <c r="D17" t="s">
        <v>188</v>
      </c>
      <c r="E17" t="s">
        <v>190</v>
      </c>
    </row>
    <row r="18" spans="1:9" x14ac:dyDescent="0.2">
      <c r="A18" t="s">
        <v>189</v>
      </c>
      <c r="B18">
        <v>1</v>
      </c>
      <c r="C18">
        <v>39801572</v>
      </c>
      <c r="D18" t="s">
        <v>192</v>
      </c>
      <c r="E18" t="s">
        <v>190</v>
      </c>
      <c r="G18" t="s">
        <v>167</v>
      </c>
      <c r="I18" t="s">
        <v>167</v>
      </c>
    </row>
    <row r="19" spans="1:9" x14ac:dyDescent="0.2">
      <c r="A19" t="s">
        <v>194</v>
      </c>
      <c r="B19">
        <v>1</v>
      </c>
      <c r="C19">
        <v>46392938</v>
      </c>
      <c r="D19" t="s">
        <v>188</v>
      </c>
      <c r="E19" t="s">
        <v>187</v>
      </c>
      <c r="G19" t="s">
        <v>172</v>
      </c>
      <c r="I19" t="s">
        <v>172</v>
      </c>
    </row>
    <row r="20" spans="1:9" x14ac:dyDescent="0.2">
      <c r="A20" t="s">
        <v>197</v>
      </c>
      <c r="B20">
        <v>1</v>
      </c>
      <c r="C20">
        <v>47735584</v>
      </c>
      <c r="D20" t="s">
        <v>188</v>
      </c>
      <c r="E20" t="s">
        <v>187</v>
      </c>
      <c r="F20" t="s">
        <v>172</v>
      </c>
    </row>
    <row r="21" spans="1:9" x14ac:dyDescent="0.2">
      <c r="A21" t="s">
        <v>195</v>
      </c>
      <c r="B21">
        <v>1</v>
      </c>
      <c r="C21">
        <v>49982588</v>
      </c>
      <c r="D21" t="s">
        <v>188</v>
      </c>
      <c r="E21" t="s">
        <v>187</v>
      </c>
    </row>
    <row r="22" spans="1:9" x14ac:dyDescent="0.2">
      <c r="A22" t="s">
        <v>186</v>
      </c>
      <c r="B22">
        <v>1</v>
      </c>
      <c r="C22">
        <v>50992736</v>
      </c>
      <c r="D22" t="s">
        <v>190</v>
      </c>
      <c r="E22" t="s">
        <v>187</v>
      </c>
    </row>
    <row r="23" spans="1:9" x14ac:dyDescent="0.2">
      <c r="A23" t="s">
        <v>193</v>
      </c>
      <c r="B23">
        <v>1</v>
      </c>
      <c r="C23">
        <v>52691013</v>
      </c>
      <c r="D23" t="s">
        <v>188</v>
      </c>
      <c r="E23" t="s">
        <v>190</v>
      </c>
      <c r="F23" t="s">
        <v>167</v>
      </c>
      <c r="G23" t="s">
        <v>167</v>
      </c>
      <c r="I23" t="s">
        <v>167</v>
      </c>
    </row>
    <row r="24" spans="1:9" x14ac:dyDescent="0.2">
      <c r="A24" t="s">
        <v>191</v>
      </c>
      <c r="B24">
        <v>1</v>
      </c>
      <c r="C24">
        <v>57283993</v>
      </c>
      <c r="D24" t="s">
        <v>187</v>
      </c>
      <c r="E24" t="s">
        <v>188</v>
      </c>
      <c r="F24" t="s">
        <v>167</v>
      </c>
      <c r="G24" t="s">
        <v>167</v>
      </c>
      <c r="I24" t="s">
        <v>167</v>
      </c>
    </row>
    <row r="25" spans="1:9" x14ac:dyDescent="0.2">
      <c r="A25" t="s">
        <v>195</v>
      </c>
      <c r="B25">
        <v>1</v>
      </c>
      <c r="C25">
        <v>60644976</v>
      </c>
      <c r="D25" t="s">
        <v>188</v>
      </c>
      <c r="E25" t="s">
        <v>187</v>
      </c>
      <c r="G25" t="s">
        <v>167</v>
      </c>
      <c r="I25" t="s">
        <v>167</v>
      </c>
    </row>
    <row r="26" spans="1:9" x14ac:dyDescent="0.2">
      <c r="A26" t="s">
        <v>198</v>
      </c>
      <c r="B26">
        <v>1</v>
      </c>
      <c r="C26">
        <v>71339680</v>
      </c>
      <c r="D26" t="s">
        <v>192</v>
      </c>
      <c r="E26" t="s">
        <v>187</v>
      </c>
      <c r="G26" t="s">
        <v>167</v>
      </c>
      <c r="I26" t="s">
        <v>167</v>
      </c>
    </row>
    <row r="27" spans="1:9" x14ac:dyDescent="0.2">
      <c r="A27" t="s">
        <v>199</v>
      </c>
      <c r="B27">
        <v>1</v>
      </c>
      <c r="C27">
        <v>74321993</v>
      </c>
      <c r="D27" t="s">
        <v>192</v>
      </c>
      <c r="E27" t="s">
        <v>190</v>
      </c>
    </row>
    <row r="28" spans="1:9" x14ac:dyDescent="0.2">
      <c r="A28" t="s">
        <v>189</v>
      </c>
      <c r="B28">
        <v>1</v>
      </c>
      <c r="C28">
        <v>75631860</v>
      </c>
      <c r="D28" t="s">
        <v>188</v>
      </c>
      <c r="E28" t="s">
        <v>187</v>
      </c>
    </row>
    <row r="29" spans="1:9" x14ac:dyDescent="0.2">
      <c r="A29" t="s">
        <v>200</v>
      </c>
      <c r="B29">
        <v>1</v>
      </c>
      <c r="C29">
        <v>77472502</v>
      </c>
      <c r="D29" t="s">
        <v>192</v>
      </c>
      <c r="E29" t="s">
        <v>190</v>
      </c>
      <c r="G29" t="s">
        <v>167</v>
      </c>
      <c r="H29" t="s">
        <v>167</v>
      </c>
      <c r="I29" t="s">
        <v>167</v>
      </c>
    </row>
    <row r="30" spans="1:9" x14ac:dyDescent="0.2">
      <c r="A30" t="s">
        <v>198</v>
      </c>
      <c r="B30">
        <v>1</v>
      </c>
      <c r="C30">
        <v>78610455</v>
      </c>
      <c r="D30" t="s">
        <v>187</v>
      </c>
      <c r="E30" t="s">
        <v>188</v>
      </c>
      <c r="F30" t="s">
        <v>167</v>
      </c>
      <c r="G30" t="s">
        <v>167</v>
      </c>
      <c r="I30" t="s">
        <v>167</v>
      </c>
    </row>
    <row r="31" spans="1:9" x14ac:dyDescent="0.2">
      <c r="A31" t="s">
        <v>197</v>
      </c>
      <c r="B31">
        <v>1</v>
      </c>
      <c r="C31">
        <v>84772406</v>
      </c>
      <c r="D31" t="s">
        <v>190</v>
      </c>
      <c r="E31" t="s">
        <v>187</v>
      </c>
    </row>
    <row r="32" spans="1:9" x14ac:dyDescent="0.2">
      <c r="A32" t="s">
        <v>195</v>
      </c>
      <c r="B32">
        <v>1</v>
      </c>
      <c r="C32">
        <v>89158055</v>
      </c>
      <c r="D32" t="s">
        <v>188</v>
      </c>
      <c r="E32" t="s">
        <v>187</v>
      </c>
      <c r="G32" t="s">
        <v>167</v>
      </c>
      <c r="I32" t="s">
        <v>167</v>
      </c>
    </row>
    <row r="33" spans="1:9" x14ac:dyDescent="0.2">
      <c r="A33" t="s">
        <v>186</v>
      </c>
      <c r="B33">
        <v>1</v>
      </c>
      <c r="C33">
        <v>91814519</v>
      </c>
      <c r="D33" t="s">
        <v>192</v>
      </c>
      <c r="E33" t="s">
        <v>190</v>
      </c>
      <c r="F33" t="s">
        <v>167</v>
      </c>
    </row>
    <row r="34" spans="1:9" x14ac:dyDescent="0.2">
      <c r="A34" t="s">
        <v>191</v>
      </c>
      <c r="B34">
        <v>1</v>
      </c>
      <c r="C34">
        <v>92091745</v>
      </c>
      <c r="D34" t="s">
        <v>192</v>
      </c>
      <c r="E34" t="s">
        <v>188</v>
      </c>
      <c r="G34" t="s">
        <v>167</v>
      </c>
      <c r="I34" t="s">
        <v>167</v>
      </c>
    </row>
    <row r="35" spans="1:9" x14ac:dyDescent="0.2">
      <c r="A35" t="s">
        <v>186</v>
      </c>
      <c r="B35">
        <v>1</v>
      </c>
      <c r="C35">
        <v>99705526</v>
      </c>
      <c r="D35" t="s">
        <v>190</v>
      </c>
      <c r="E35" t="s">
        <v>192</v>
      </c>
    </row>
    <row r="36" spans="1:9" x14ac:dyDescent="0.2">
      <c r="A36" t="s">
        <v>201</v>
      </c>
      <c r="B36">
        <v>1</v>
      </c>
      <c r="C36">
        <v>104559369</v>
      </c>
      <c r="D36" t="s">
        <v>192</v>
      </c>
      <c r="E36" t="s">
        <v>190</v>
      </c>
      <c r="G36" t="s">
        <v>167</v>
      </c>
      <c r="I36" t="s">
        <v>167</v>
      </c>
    </row>
    <row r="37" spans="1:9" x14ac:dyDescent="0.2">
      <c r="A37" t="s">
        <v>198</v>
      </c>
      <c r="B37">
        <v>1</v>
      </c>
      <c r="C37">
        <v>108068247</v>
      </c>
      <c r="D37" t="s">
        <v>190</v>
      </c>
      <c r="E37" t="s">
        <v>187</v>
      </c>
      <c r="G37" t="s">
        <v>167</v>
      </c>
      <c r="I37" t="s">
        <v>167</v>
      </c>
    </row>
    <row r="38" spans="1:9" x14ac:dyDescent="0.2">
      <c r="A38" t="s">
        <v>191</v>
      </c>
      <c r="B38">
        <v>1</v>
      </c>
      <c r="C38">
        <v>108733302</v>
      </c>
      <c r="D38" t="s">
        <v>187</v>
      </c>
      <c r="E38" t="s">
        <v>190</v>
      </c>
    </row>
    <row r="39" spans="1:9" x14ac:dyDescent="0.2">
      <c r="A39" t="s">
        <v>196</v>
      </c>
      <c r="B39">
        <v>1</v>
      </c>
      <c r="C39">
        <v>108733302</v>
      </c>
      <c r="D39" t="s">
        <v>187</v>
      </c>
      <c r="E39" t="s">
        <v>190</v>
      </c>
    </row>
    <row r="40" spans="1:9" x14ac:dyDescent="0.2">
      <c r="A40" t="s">
        <v>194</v>
      </c>
      <c r="B40">
        <v>1</v>
      </c>
      <c r="C40">
        <v>109549364</v>
      </c>
      <c r="D40" t="s">
        <v>188</v>
      </c>
      <c r="E40" t="s">
        <v>190</v>
      </c>
      <c r="G40" t="s">
        <v>167</v>
      </c>
      <c r="I40" t="s">
        <v>167</v>
      </c>
    </row>
    <row r="41" spans="1:9" x14ac:dyDescent="0.2">
      <c r="A41" t="s">
        <v>199</v>
      </c>
      <c r="B41">
        <v>1</v>
      </c>
      <c r="C41">
        <v>113713497</v>
      </c>
      <c r="D41" t="s">
        <v>188</v>
      </c>
      <c r="E41" t="s">
        <v>187</v>
      </c>
      <c r="F41" t="s">
        <v>167</v>
      </c>
    </row>
    <row r="42" spans="1:9" x14ac:dyDescent="0.2">
      <c r="A42" t="s">
        <v>196</v>
      </c>
      <c r="B42">
        <v>1</v>
      </c>
      <c r="C42">
        <v>117828495</v>
      </c>
      <c r="D42" t="s">
        <v>187</v>
      </c>
      <c r="E42" t="s">
        <v>188</v>
      </c>
    </row>
    <row r="43" spans="1:9" x14ac:dyDescent="0.2">
      <c r="A43" t="s">
        <v>201</v>
      </c>
      <c r="B43">
        <v>1</v>
      </c>
      <c r="C43">
        <v>146965350</v>
      </c>
      <c r="D43" t="s">
        <v>187</v>
      </c>
      <c r="E43" t="s">
        <v>188</v>
      </c>
      <c r="G43" t="s">
        <v>167</v>
      </c>
      <c r="I43" t="s">
        <v>167</v>
      </c>
    </row>
    <row r="44" spans="1:9" x14ac:dyDescent="0.2">
      <c r="A44" t="s">
        <v>201</v>
      </c>
      <c r="B44">
        <v>1</v>
      </c>
      <c r="C44">
        <v>149968169</v>
      </c>
      <c r="D44" t="s">
        <v>190</v>
      </c>
      <c r="E44" t="s">
        <v>192</v>
      </c>
      <c r="G44" t="s">
        <v>172</v>
      </c>
      <c r="I44" t="s">
        <v>172</v>
      </c>
    </row>
    <row r="45" spans="1:9" x14ac:dyDescent="0.2">
      <c r="A45" t="s">
        <v>199</v>
      </c>
      <c r="B45">
        <v>1</v>
      </c>
      <c r="C45">
        <v>152013794</v>
      </c>
      <c r="D45" t="s">
        <v>190</v>
      </c>
      <c r="E45" t="s">
        <v>192</v>
      </c>
    </row>
    <row r="46" spans="1:9" x14ac:dyDescent="0.2">
      <c r="A46" t="s">
        <v>199</v>
      </c>
      <c r="B46">
        <v>1</v>
      </c>
      <c r="C46">
        <v>157871612</v>
      </c>
      <c r="D46" t="s">
        <v>188</v>
      </c>
      <c r="E46" t="s">
        <v>192</v>
      </c>
    </row>
    <row r="47" spans="1:9" x14ac:dyDescent="0.2">
      <c r="A47" t="s">
        <v>196</v>
      </c>
      <c r="B47">
        <v>1</v>
      </c>
      <c r="C47">
        <v>158390266</v>
      </c>
      <c r="D47" t="s">
        <v>187</v>
      </c>
      <c r="E47" t="s">
        <v>188</v>
      </c>
      <c r="F47" t="s">
        <v>172</v>
      </c>
      <c r="G47" t="s">
        <v>172</v>
      </c>
      <c r="I47" t="s">
        <v>172</v>
      </c>
    </row>
    <row r="48" spans="1:9" x14ac:dyDescent="0.2">
      <c r="A48" t="s">
        <v>189</v>
      </c>
      <c r="B48">
        <v>1</v>
      </c>
      <c r="C48">
        <v>160567077</v>
      </c>
      <c r="D48" t="s">
        <v>188</v>
      </c>
      <c r="E48" t="s">
        <v>187</v>
      </c>
    </row>
    <row r="49" spans="1:9" x14ac:dyDescent="0.2">
      <c r="A49" t="s">
        <v>191</v>
      </c>
      <c r="B49">
        <v>1</v>
      </c>
      <c r="C49">
        <v>169496870</v>
      </c>
      <c r="D49" t="s">
        <v>188</v>
      </c>
      <c r="E49" t="s">
        <v>187</v>
      </c>
      <c r="G49" t="s">
        <v>167</v>
      </c>
      <c r="I49" t="s">
        <v>167</v>
      </c>
    </row>
    <row r="50" spans="1:9" x14ac:dyDescent="0.2">
      <c r="A50" t="s">
        <v>189</v>
      </c>
      <c r="B50">
        <v>1</v>
      </c>
      <c r="C50">
        <v>170868319</v>
      </c>
      <c r="D50" t="s">
        <v>187</v>
      </c>
      <c r="E50" t="s">
        <v>188</v>
      </c>
    </row>
    <row r="51" spans="1:9" x14ac:dyDescent="0.2">
      <c r="A51" t="s">
        <v>199</v>
      </c>
      <c r="B51">
        <v>1</v>
      </c>
      <c r="C51">
        <v>180158630</v>
      </c>
      <c r="D51" t="s">
        <v>190</v>
      </c>
      <c r="E51" t="s">
        <v>192</v>
      </c>
    </row>
    <row r="52" spans="1:9" x14ac:dyDescent="0.2">
      <c r="A52" t="s">
        <v>193</v>
      </c>
      <c r="B52">
        <v>1</v>
      </c>
      <c r="C52">
        <v>201359564</v>
      </c>
      <c r="D52" t="s">
        <v>190</v>
      </c>
      <c r="E52" t="s">
        <v>187</v>
      </c>
      <c r="G52" t="s">
        <v>172</v>
      </c>
      <c r="I52" t="s">
        <v>172</v>
      </c>
    </row>
    <row r="53" spans="1:9" x14ac:dyDescent="0.2">
      <c r="A53" t="s">
        <v>199</v>
      </c>
      <c r="B53">
        <v>1</v>
      </c>
      <c r="C53">
        <v>207764745</v>
      </c>
      <c r="D53" t="s">
        <v>187</v>
      </c>
      <c r="E53" t="s">
        <v>188</v>
      </c>
    </row>
    <row r="54" spans="1:9" x14ac:dyDescent="0.2">
      <c r="A54" t="s">
        <v>195</v>
      </c>
      <c r="B54">
        <v>1</v>
      </c>
      <c r="C54">
        <v>211734571</v>
      </c>
      <c r="D54" t="s">
        <v>187</v>
      </c>
      <c r="E54" t="s">
        <v>188</v>
      </c>
    </row>
    <row r="55" spans="1:9" x14ac:dyDescent="0.2">
      <c r="A55" t="s">
        <v>196</v>
      </c>
      <c r="B55">
        <v>1</v>
      </c>
      <c r="C55">
        <v>228660199</v>
      </c>
      <c r="D55" t="s">
        <v>187</v>
      </c>
      <c r="E55" t="s">
        <v>188</v>
      </c>
      <c r="F55" t="s">
        <v>167</v>
      </c>
    </row>
    <row r="56" spans="1:9" x14ac:dyDescent="0.2">
      <c r="A56" t="s">
        <v>198</v>
      </c>
      <c r="B56">
        <v>1</v>
      </c>
      <c r="C56">
        <v>230857935</v>
      </c>
      <c r="D56" t="s">
        <v>187</v>
      </c>
      <c r="E56" t="s">
        <v>190</v>
      </c>
      <c r="G56" t="s">
        <v>172</v>
      </c>
      <c r="H56" t="s">
        <v>172</v>
      </c>
      <c r="I56" t="s">
        <v>172</v>
      </c>
    </row>
    <row r="57" spans="1:9" x14ac:dyDescent="0.2">
      <c r="A57" t="s">
        <v>200</v>
      </c>
      <c r="B57">
        <v>1</v>
      </c>
      <c r="C57">
        <v>230857935</v>
      </c>
      <c r="D57" t="s">
        <v>187</v>
      </c>
      <c r="E57" t="s">
        <v>190</v>
      </c>
      <c r="G57" t="s">
        <v>172</v>
      </c>
      <c r="H57" t="s">
        <v>172</v>
      </c>
      <c r="I57" t="s">
        <v>172</v>
      </c>
    </row>
    <row r="58" spans="1:9" x14ac:dyDescent="0.2">
      <c r="A58" t="s">
        <v>193</v>
      </c>
      <c r="B58">
        <v>1</v>
      </c>
      <c r="C58">
        <v>234216425</v>
      </c>
      <c r="D58" t="s">
        <v>187</v>
      </c>
      <c r="E58" t="s">
        <v>192</v>
      </c>
      <c r="G58" t="s">
        <v>167</v>
      </c>
      <c r="I58" t="s">
        <v>167</v>
      </c>
    </row>
    <row r="59" spans="1:9" x14ac:dyDescent="0.2">
      <c r="A59" t="s">
        <v>200</v>
      </c>
      <c r="B59">
        <v>1</v>
      </c>
      <c r="C59">
        <v>234882923</v>
      </c>
      <c r="D59" t="s">
        <v>187</v>
      </c>
      <c r="E59" t="s">
        <v>190</v>
      </c>
      <c r="G59" t="s">
        <v>172</v>
      </c>
      <c r="H59" t="s">
        <v>172</v>
      </c>
      <c r="I59" t="s">
        <v>172</v>
      </c>
    </row>
    <row r="60" spans="1:9" x14ac:dyDescent="0.2">
      <c r="A60" t="s">
        <v>193</v>
      </c>
      <c r="B60">
        <v>1</v>
      </c>
      <c r="C60">
        <v>241587500</v>
      </c>
      <c r="D60" t="s">
        <v>188</v>
      </c>
      <c r="E60" t="s">
        <v>187</v>
      </c>
      <c r="F60" t="s">
        <v>167</v>
      </c>
      <c r="G60" t="s">
        <v>167</v>
      </c>
      <c r="I60" t="s">
        <v>167</v>
      </c>
    </row>
    <row r="61" spans="1:9" x14ac:dyDescent="0.2">
      <c r="A61" t="s">
        <v>191</v>
      </c>
      <c r="B61">
        <v>1</v>
      </c>
      <c r="C61">
        <v>247134679</v>
      </c>
      <c r="D61" t="s">
        <v>187</v>
      </c>
      <c r="E61" t="s">
        <v>188</v>
      </c>
      <c r="G61" t="s">
        <v>172</v>
      </c>
      <c r="I61" t="s">
        <v>172</v>
      </c>
    </row>
    <row r="62" spans="1:9" x14ac:dyDescent="0.2">
      <c r="A62" t="s">
        <v>186</v>
      </c>
      <c r="B62">
        <v>2</v>
      </c>
      <c r="C62">
        <v>2660094</v>
      </c>
      <c r="D62" t="s">
        <v>190</v>
      </c>
      <c r="E62" t="s">
        <v>192</v>
      </c>
    </row>
    <row r="63" spans="1:9" x14ac:dyDescent="0.2">
      <c r="A63" t="s">
        <v>195</v>
      </c>
      <c r="B63">
        <v>2</v>
      </c>
      <c r="C63">
        <v>3202884</v>
      </c>
      <c r="D63" t="s">
        <v>192</v>
      </c>
      <c r="E63" t="s">
        <v>190</v>
      </c>
      <c r="G63" t="s">
        <v>172</v>
      </c>
      <c r="I63" t="s">
        <v>172</v>
      </c>
    </row>
    <row r="64" spans="1:9" x14ac:dyDescent="0.2">
      <c r="A64" t="s">
        <v>195</v>
      </c>
      <c r="B64">
        <v>2</v>
      </c>
      <c r="C64">
        <v>4241479</v>
      </c>
      <c r="D64" t="s">
        <v>192</v>
      </c>
      <c r="E64" t="s">
        <v>188</v>
      </c>
      <c r="G64" t="s">
        <v>167</v>
      </c>
      <c r="I64" t="s">
        <v>167</v>
      </c>
    </row>
    <row r="65" spans="1:9" x14ac:dyDescent="0.2">
      <c r="A65" t="s">
        <v>191</v>
      </c>
      <c r="B65">
        <v>2</v>
      </c>
      <c r="C65">
        <v>13404687</v>
      </c>
      <c r="D65" t="s">
        <v>192</v>
      </c>
      <c r="E65" t="s">
        <v>190</v>
      </c>
      <c r="G65" t="s">
        <v>167</v>
      </c>
      <c r="I65" t="s">
        <v>167</v>
      </c>
    </row>
    <row r="66" spans="1:9" x14ac:dyDescent="0.2">
      <c r="A66" t="s">
        <v>197</v>
      </c>
      <c r="B66">
        <v>2</v>
      </c>
      <c r="C66">
        <v>14174171</v>
      </c>
      <c r="D66" t="s">
        <v>190</v>
      </c>
      <c r="E66" t="s">
        <v>188</v>
      </c>
    </row>
    <row r="67" spans="1:9" x14ac:dyDescent="0.2">
      <c r="A67" t="s">
        <v>189</v>
      </c>
      <c r="B67">
        <v>2</v>
      </c>
      <c r="C67">
        <v>29704621</v>
      </c>
      <c r="D67" t="s">
        <v>188</v>
      </c>
      <c r="E67" t="s">
        <v>187</v>
      </c>
      <c r="F67" t="s">
        <v>167</v>
      </c>
      <c r="G67" t="s">
        <v>167</v>
      </c>
      <c r="I67" t="s">
        <v>167</v>
      </c>
    </row>
    <row r="68" spans="1:9" x14ac:dyDescent="0.2">
      <c r="A68" t="s">
        <v>198</v>
      </c>
      <c r="B68">
        <v>2</v>
      </c>
      <c r="C68">
        <v>31969080</v>
      </c>
      <c r="D68" t="s">
        <v>190</v>
      </c>
      <c r="E68" t="s">
        <v>188</v>
      </c>
      <c r="F68" t="s">
        <v>172</v>
      </c>
      <c r="G68" t="s">
        <v>172</v>
      </c>
      <c r="I68" t="s">
        <v>172</v>
      </c>
    </row>
    <row r="69" spans="1:9" x14ac:dyDescent="0.2">
      <c r="A69" t="s">
        <v>201</v>
      </c>
      <c r="B69">
        <v>2</v>
      </c>
      <c r="C69">
        <v>32093200</v>
      </c>
      <c r="D69" t="s">
        <v>190</v>
      </c>
      <c r="E69" t="s">
        <v>187</v>
      </c>
    </row>
    <row r="70" spans="1:9" x14ac:dyDescent="0.2">
      <c r="A70" t="s">
        <v>201</v>
      </c>
      <c r="B70">
        <v>2</v>
      </c>
      <c r="C70">
        <v>32093328</v>
      </c>
      <c r="D70" t="s">
        <v>190</v>
      </c>
      <c r="E70" t="s">
        <v>187</v>
      </c>
    </row>
    <row r="71" spans="1:9" x14ac:dyDescent="0.2">
      <c r="A71" t="s">
        <v>195</v>
      </c>
      <c r="B71">
        <v>2</v>
      </c>
      <c r="C71">
        <v>35733553</v>
      </c>
      <c r="D71" t="s">
        <v>187</v>
      </c>
      <c r="E71" t="s">
        <v>188</v>
      </c>
      <c r="F71" t="s">
        <v>167</v>
      </c>
      <c r="G71" t="s">
        <v>167</v>
      </c>
      <c r="I71" t="s">
        <v>167</v>
      </c>
    </row>
    <row r="72" spans="1:9" x14ac:dyDescent="0.2">
      <c r="A72" t="s">
        <v>201</v>
      </c>
      <c r="B72">
        <v>2</v>
      </c>
      <c r="C72">
        <v>37841931</v>
      </c>
      <c r="D72" t="s">
        <v>188</v>
      </c>
      <c r="E72" t="s">
        <v>192</v>
      </c>
    </row>
    <row r="73" spans="1:9" x14ac:dyDescent="0.2">
      <c r="A73" t="s">
        <v>189</v>
      </c>
      <c r="B73">
        <v>2</v>
      </c>
      <c r="C73">
        <v>47043339</v>
      </c>
      <c r="D73" t="s">
        <v>187</v>
      </c>
      <c r="E73" t="s">
        <v>192</v>
      </c>
      <c r="F73" t="s">
        <v>172</v>
      </c>
    </row>
    <row r="74" spans="1:9" x14ac:dyDescent="0.2">
      <c r="A74" t="s">
        <v>199</v>
      </c>
      <c r="B74">
        <v>2</v>
      </c>
      <c r="C74">
        <v>47576002</v>
      </c>
      <c r="D74" t="s">
        <v>187</v>
      </c>
      <c r="E74" t="s">
        <v>188</v>
      </c>
    </row>
    <row r="75" spans="1:9" x14ac:dyDescent="0.2">
      <c r="A75" t="s">
        <v>199</v>
      </c>
      <c r="B75">
        <v>2</v>
      </c>
      <c r="C75">
        <v>57644947</v>
      </c>
      <c r="D75" t="s">
        <v>187</v>
      </c>
      <c r="E75" t="s">
        <v>190</v>
      </c>
    </row>
    <row r="76" spans="1:9" x14ac:dyDescent="0.2">
      <c r="A76" t="s">
        <v>198</v>
      </c>
      <c r="B76">
        <v>2</v>
      </c>
      <c r="C76">
        <v>58120967</v>
      </c>
      <c r="D76" t="s">
        <v>190</v>
      </c>
      <c r="E76" t="s">
        <v>192</v>
      </c>
      <c r="F76" t="s">
        <v>167</v>
      </c>
      <c r="G76" t="s">
        <v>167</v>
      </c>
      <c r="I76" t="s">
        <v>167</v>
      </c>
    </row>
    <row r="77" spans="1:9" x14ac:dyDescent="0.2">
      <c r="A77" t="s">
        <v>189</v>
      </c>
      <c r="B77">
        <v>2</v>
      </c>
      <c r="C77">
        <v>65196383</v>
      </c>
      <c r="D77" t="s">
        <v>187</v>
      </c>
      <c r="E77" t="s">
        <v>188</v>
      </c>
      <c r="G77" t="s">
        <v>167</v>
      </c>
      <c r="I77" t="s">
        <v>167</v>
      </c>
    </row>
    <row r="78" spans="1:9" x14ac:dyDescent="0.2">
      <c r="A78" t="s">
        <v>199</v>
      </c>
      <c r="B78">
        <v>2</v>
      </c>
      <c r="C78">
        <v>66717945</v>
      </c>
      <c r="D78" t="s">
        <v>188</v>
      </c>
      <c r="E78" t="s">
        <v>190</v>
      </c>
    </row>
    <row r="79" spans="1:9" x14ac:dyDescent="0.2">
      <c r="A79" t="s">
        <v>189</v>
      </c>
      <c r="B79">
        <v>2</v>
      </c>
      <c r="C79">
        <v>68668497</v>
      </c>
      <c r="D79" t="s">
        <v>192</v>
      </c>
      <c r="E79" t="s">
        <v>190</v>
      </c>
      <c r="F79" t="s">
        <v>172</v>
      </c>
      <c r="G79" t="s">
        <v>172</v>
      </c>
      <c r="I79" t="s">
        <v>172</v>
      </c>
    </row>
    <row r="80" spans="1:9" x14ac:dyDescent="0.2">
      <c r="A80" t="s">
        <v>198</v>
      </c>
      <c r="B80">
        <v>2</v>
      </c>
      <c r="C80">
        <v>71504806</v>
      </c>
      <c r="D80" t="s">
        <v>187</v>
      </c>
      <c r="E80" t="s">
        <v>188</v>
      </c>
      <c r="G80" t="s">
        <v>167</v>
      </c>
      <c r="I80" t="s">
        <v>167</v>
      </c>
    </row>
    <row r="81" spans="1:9" x14ac:dyDescent="0.2">
      <c r="A81" t="s">
        <v>191</v>
      </c>
      <c r="B81">
        <v>2</v>
      </c>
      <c r="C81">
        <v>72829528</v>
      </c>
      <c r="D81" t="s">
        <v>190</v>
      </c>
      <c r="E81" t="s">
        <v>188</v>
      </c>
      <c r="G81" t="s">
        <v>167</v>
      </c>
      <c r="I81" t="s">
        <v>167</v>
      </c>
    </row>
    <row r="82" spans="1:9" x14ac:dyDescent="0.2">
      <c r="A82" t="s">
        <v>201</v>
      </c>
      <c r="B82">
        <v>2</v>
      </c>
      <c r="C82">
        <v>75267161</v>
      </c>
      <c r="D82" t="s">
        <v>192</v>
      </c>
      <c r="E82" t="s">
        <v>190</v>
      </c>
      <c r="G82" t="s">
        <v>167</v>
      </c>
      <c r="I82" t="s">
        <v>167</v>
      </c>
    </row>
    <row r="83" spans="1:9" x14ac:dyDescent="0.2">
      <c r="A83" t="s">
        <v>193</v>
      </c>
      <c r="B83">
        <v>2</v>
      </c>
      <c r="C83">
        <v>76952966</v>
      </c>
      <c r="D83" t="s">
        <v>192</v>
      </c>
      <c r="E83" t="s">
        <v>190</v>
      </c>
    </row>
    <row r="84" spans="1:9" x14ac:dyDescent="0.2">
      <c r="A84" t="s">
        <v>200</v>
      </c>
      <c r="B84">
        <v>2</v>
      </c>
      <c r="C84">
        <v>78361702</v>
      </c>
      <c r="D84" t="s">
        <v>192</v>
      </c>
      <c r="E84" t="s">
        <v>190</v>
      </c>
      <c r="F84" t="s">
        <v>167</v>
      </c>
      <c r="G84" t="s">
        <v>167</v>
      </c>
      <c r="H84" t="s">
        <v>167</v>
      </c>
      <c r="I84" t="s">
        <v>167</v>
      </c>
    </row>
    <row r="85" spans="1:9" x14ac:dyDescent="0.2">
      <c r="A85" t="s">
        <v>191</v>
      </c>
      <c r="B85">
        <v>2</v>
      </c>
      <c r="C85">
        <v>84214686</v>
      </c>
      <c r="D85" t="s">
        <v>192</v>
      </c>
      <c r="E85" t="s">
        <v>190</v>
      </c>
      <c r="G85" t="s">
        <v>167</v>
      </c>
      <c r="I85" t="s">
        <v>167</v>
      </c>
    </row>
    <row r="86" spans="1:9" x14ac:dyDescent="0.2">
      <c r="A86" t="s">
        <v>198</v>
      </c>
      <c r="B86">
        <v>2</v>
      </c>
      <c r="C86">
        <v>104179122</v>
      </c>
      <c r="D86" t="s">
        <v>188</v>
      </c>
      <c r="E86" t="s">
        <v>192</v>
      </c>
    </row>
    <row r="87" spans="1:9" x14ac:dyDescent="0.2">
      <c r="A87" t="s">
        <v>196</v>
      </c>
      <c r="B87">
        <v>2</v>
      </c>
      <c r="C87">
        <v>106079653</v>
      </c>
      <c r="D87" t="s">
        <v>192</v>
      </c>
      <c r="E87" t="s">
        <v>190</v>
      </c>
    </row>
    <row r="88" spans="1:9" x14ac:dyDescent="0.2">
      <c r="A88" t="s">
        <v>191</v>
      </c>
      <c r="B88">
        <v>2</v>
      </c>
      <c r="C88">
        <v>109800922</v>
      </c>
      <c r="D88" t="s">
        <v>192</v>
      </c>
      <c r="E88" t="s">
        <v>187</v>
      </c>
      <c r="G88" t="s">
        <v>167</v>
      </c>
      <c r="I88" t="s">
        <v>167</v>
      </c>
    </row>
    <row r="89" spans="1:9" x14ac:dyDescent="0.2">
      <c r="A89" t="s">
        <v>189</v>
      </c>
      <c r="B89">
        <v>2</v>
      </c>
      <c r="C89">
        <v>117296783</v>
      </c>
      <c r="D89" t="s">
        <v>190</v>
      </c>
      <c r="E89" t="s">
        <v>192</v>
      </c>
      <c r="F89" t="s">
        <v>167</v>
      </c>
    </row>
    <row r="90" spans="1:9" x14ac:dyDescent="0.2">
      <c r="A90" t="s">
        <v>198</v>
      </c>
      <c r="B90">
        <v>2</v>
      </c>
      <c r="C90">
        <v>122401571</v>
      </c>
      <c r="D90" t="s">
        <v>190</v>
      </c>
      <c r="E90" t="s">
        <v>192</v>
      </c>
    </row>
    <row r="91" spans="1:9" x14ac:dyDescent="0.2">
      <c r="A91" t="s">
        <v>189</v>
      </c>
      <c r="B91">
        <v>2</v>
      </c>
      <c r="C91">
        <v>127290651</v>
      </c>
      <c r="D91" t="s">
        <v>192</v>
      </c>
      <c r="E91" t="s">
        <v>190</v>
      </c>
      <c r="G91" t="s">
        <v>167</v>
      </c>
      <c r="I91" t="s">
        <v>167</v>
      </c>
    </row>
    <row r="92" spans="1:9" x14ac:dyDescent="0.2">
      <c r="A92" t="s">
        <v>191</v>
      </c>
      <c r="B92">
        <v>2</v>
      </c>
      <c r="C92">
        <v>127389371</v>
      </c>
      <c r="D92" t="s">
        <v>192</v>
      </c>
      <c r="E92" t="s">
        <v>190</v>
      </c>
      <c r="G92" t="s">
        <v>167</v>
      </c>
      <c r="I92" t="s">
        <v>167</v>
      </c>
    </row>
    <row r="93" spans="1:9" x14ac:dyDescent="0.2">
      <c r="A93" t="s">
        <v>199</v>
      </c>
      <c r="B93">
        <v>2</v>
      </c>
      <c r="C93">
        <v>131809883</v>
      </c>
      <c r="D93" t="s">
        <v>187</v>
      </c>
      <c r="E93" t="s">
        <v>188</v>
      </c>
    </row>
    <row r="94" spans="1:9" x14ac:dyDescent="0.2">
      <c r="A94" t="s">
        <v>196</v>
      </c>
      <c r="B94">
        <v>2</v>
      </c>
      <c r="C94">
        <v>139103590</v>
      </c>
      <c r="D94" t="s">
        <v>187</v>
      </c>
      <c r="E94" t="s">
        <v>188</v>
      </c>
      <c r="G94" t="s">
        <v>172</v>
      </c>
      <c r="I94" t="s">
        <v>172</v>
      </c>
    </row>
    <row r="95" spans="1:9" x14ac:dyDescent="0.2">
      <c r="A95" t="s">
        <v>191</v>
      </c>
      <c r="B95">
        <v>2</v>
      </c>
      <c r="C95">
        <v>142159616</v>
      </c>
      <c r="D95" t="s">
        <v>190</v>
      </c>
      <c r="E95" t="s">
        <v>188</v>
      </c>
      <c r="F95" t="s">
        <v>167</v>
      </c>
      <c r="G95" t="s">
        <v>167</v>
      </c>
      <c r="I95" t="s">
        <v>167</v>
      </c>
    </row>
    <row r="96" spans="1:9" x14ac:dyDescent="0.2">
      <c r="A96" t="s">
        <v>201</v>
      </c>
      <c r="B96">
        <v>2</v>
      </c>
      <c r="C96">
        <v>143706082</v>
      </c>
      <c r="D96" t="s">
        <v>188</v>
      </c>
      <c r="E96" t="s">
        <v>187</v>
      </c>
      <c r="F96" t="s">
        <v>167</v>
      </c>
      <c r="G96" t="s">
        <v>167</v>
      </c>
      <c r="I96" t="s">
        <v>167</v>
      </c>
    </row>
    <row r="97" spans="1:9" x14ac:dyDescent="0.2">
      <c r="A97" t="s">
        <v>186</v>
      </c>
      <c r="B97">
        <v>2</v>
      </c>
      <c r="C97">
        <v>154859903</v>
      </c>
      <c r="D97" t="s">
        <v>190</v>
      </c>
      <c r="E97" t="s">
        <v>192</v>
      </c>
    </row>
    <row r="98" spans="1:9" x14ac:dyDescent="0.2">
      <c r="A98" t="s">
        <v>191</v>
      </c>
      <c r="B98">
        <v>2</v>
      </c>
      <c r="C98">
        <v>161288290</v>
      </c>
      <c r="D98" t="s">
        <v>192</v>
      </c>
      <c r="E98" t="s">
        <v>190</v>
      </c>
      <c r="G98" t="s">
        <v>172</v>
      </c>
      <c r="I98" t="s">
        <v>172</v>
      </c>
    </row>
    <row r="99" spans="1:9" x14ac:dyDescent="0.2">
      <c r="A99" t="s">
        <v>197</v>
      </c>
      <c r="B99">
        <v>2</v>
      </c>
      <c r="C99">
        <v>161439728</v>
      </c>
      <c r="D99" t="s">
        <v>190</v>
      </c>
      <c r="E99" t="s">
        <v>192</v>
      </c>
    </row>
    <row r="100" spans="1:9" x14ac:dyDescent="0.2">
      <c r="A100" t="s">
        <v>197</v>
      </c>
      <c r="B100">
        <v>2</v>
      </c>
      <c r="C100">
        <v>165130195</v>
      </c>
      <c r="D100" t="s">
        <v>187</v>
      </c>
      <c r="E100" t="s">
        <v>188</v>
      </c>
    </row>
    <row r="101" spans="1:9" x14ac:dyDescent="0.2">
      <c r="A101" t="s">
        <v>197</v>
      </c>
      <c r="B101">
        <v>2</v>
      </c>
      <c r="C101">
        <v>165802894</v>
      </c>
      <c r="D101" t="s">
        <v>187</v>
      </c>
      <c r="E101" t="s">
        <v>188</v>
      </c>
      <c r="F101" t="s">
        <v>172</v>
      </c>
    </row>
    <row r="102" spans="1:9" x14ac:dyDescent="0.2">
      <c r="A102" t="s">
        <v>191</v>
      </c>
      <c r="B102">
        <v>2</v>
      </c>
      <c r="C102">
        <v>168384197</v>
      </c>
      <c r="D102" t="s">
        <v>190</v>
      </c>
      <c r="E102" t="s">
        <v>187</v>
      </c>
      <c r="F102" t="s">
        <v>172</v>
      </c>
      <c r="G102" t="s">
        <v>172</v>
      </c>
      <c r="I102" t="s">
        <v>172</v>
      </c>
    </row>
    <row r="103" spans="1:9" x14ac:dyDescent="0.2">
      <c r="A103" t="s">
        <v>200</v>
      </c>
      <c r="B103">
        <v>2</v>
      </c>
      <c r="C103">
        <v>169967085</v>
      </c>
      <c r="D103" t="s">
        <v>187</v>
      </c>
      <c r="E103" t="s">
        <v>188</v>
      </c>
      <c r="F103" t="s">
        <v>167</v>
      </c>
      <c r="G103" t="s">
        <v>167</v>
      </c>
      <c r="H103" t="s">
        <v>167</v>
      </c>
      <c r="I103" t="s">
        <v>167</v>
      </c>
    </row>
    <row r="104" spans="1:9" x14ac:dyDescent="0.2">
      <c r="A104" t="s">
        <v>201</v>
      </c>
      <c r="B104">
        <v>2</v>
      </c>
      <c r="C104">
        <v>170651456</v>
      </c>
      <c r="D104" t="s">
        <v>190</v>
      </c>
      <c r="E104" t="s">
        <v>188</v>
      </c>
      <c r="G104" t="s">
        <v>172</v>
      </c>
      <c r="I104" t="s">
        <v>172</v>
      </c>
    </row>
    <row r="105" spans="1:9" x14ac:dyDescent="0.2">
      <c r="A105" t="s">
        <v>201</v>
      </c>
      <c r="B105">
        <v>2</v>
      </c>
      <c r="C105">
        <v>170651804</v>
      </c>
      <c r="D105" t="s">
        <v>188</v>
      </c>
      <c r="E105" t="s">
        <v>187</v>
      </c>
      <c r="G105" t="s">
        <v>172</v>
      </c>
      <c r="I105" t="s">
        <v>172</v>
      </c>
    </row>
    <row r="106" spans="1:9" x14ac:dyDescent="0.2">
      <c r="A106" t="s">
        <v>197</v>
      </c>
      <c r="B106">
        <v>2</v>
      </c>
      <c r="C106">
        <v>171972244</v>
      </c>
      <c r="D106" t="s">
        <v>190</v>
      </c>
      <c r="E106" t="s">
        <v>192</v>
      </c>
      <c r="F106" t="s">
        <v>167</v>
      </c>
    </row>
    <row r="107" spans="1:9" x14ac:dyDescent="0.2">
      <c r="A107" t="s">
        <v>198</v>
      </c>
      <c r="B107">
        <v>2</v>
      </c>
      <c r="C107">
        <v>175774157</v>
      </c>
      <c r="D107" t="s">
        <v>190</v>
      </c>
      <c r="E107" t="s">
        <v>192</v>
      </c>
      <c r="G107" t="s">
        <v>167</v>
      </c>
      <c r="I107" t="s">
        <v>167</v>
      </c>
    </row>
    <row r="108" spans="1:9" x14ac:dyDescent="0.2">
      <c r="A108" t="s">
        <v>194</v>
      </c>
      <c r="B108">
        <v>2</v>
      </c>
      <c r="C108">
        <v>180603897</v>
      </c>
      <c r="D108" t="s">
        <v>192</v>
      </c>
      <c r="E108" t="s">
        <v>190</v>
      </c>
      <c r="G108" t="s">
        <v>167</v>
      </c>
      <c r="I108" t="s">
        <v>167</v>
      </c>
    </row>
    <row r="109" spans="1:9" x14ac:dyDescent="0.2">
      <c r="A109" t="s">
        <v>196</v>
      </c>
      <c r="B109">
        <v>2</v>
      </c>
      <c r="C109">
        <v>182087446</v>
      </c>
      <c r="D109" t="s">
        <v>192</v>
      </c>
      <c r="E109" t="s">
        <v>188</v>
      </c>
      <c r="G109" t="s">
        <v>167</v>
      </c>
      <c r="I109" t="s">
        <v>167</v>
      </c>
    </row>
    <row r="110" spans="1:9" x14ac:dyDescent="0.2">
      <c r="A110" t="s">
        <v>195</v>
      </c>
      <c r="B110">
        <v>2</v>
      </c>
      <c r="C110">
        <v>186300610</v>
      </c>
      <c r="D110" t="s">
        <v>190</v>
      </c>
      <c r="E110" t="s">
        <v>192</v>
      </c>
    </row>
    <row r="111" spans="1:9" x14ac:dyDescent="0.2">
      <c r="A111" t="s">
        <v>189</v>
      </c>
      <c r="B111">
        <v>2</v>
      </c>
      <c r="C111">
        <v>186300610</v>
      </c>
      <c r="D111" t="s">
        <v>190</v>
      </c>
      <c r="E111" t="s">
        <v>192</v>
      </c>
    </row>
    <row r="112" spans="1:9" x14ac:dyDescent="0.2">
      <c r="A112" t="s">
        <v>197</v>
      </c>
      <c r="B112">
        <v>2</v>
      </c>
      <c r="C112">
        <v>189057440</v>
      </c>
      <c r="D112" t="s">
        <v>192</v>
      </c>
      <c r="E112" t="s">
        <v>190</v>
      </c>
    </row>
    <row r="113" spans="1:9" x14ac:dyDescent="0.2">
      <c r="A113" t="s">
        <v>200</v>
      </c>
      <c r="B113">
        <v>2</v>
      </c>
      <c r="C113">
        <v>191908075</v>
      </c>
      <c r="D113" t="s">
        <v>188</v>
      </c>
      <c r="E113" t="s">
        <v>187</v>
      </c>
      <c r="G113" t="s">
        <v>172</v>
      </c>
      <c r="H113" t="s">
        <v>172</v>
      </c>
      <c r="I113" t="s">
        <v>172</v>
      </c>
    </row>
    <row r="114" spans="1:9" x14ac:dyDescent="0.2">
      <c r="A114" t="s">
        <v>195</v>
      </c>
      <c r="B114">
        <v>2</v>
      </c>
      <c r="C114">
        <v>193157646</v>
      </c>
      <c r="D114" t="s">
        <v>192</v>
      </c>
      <c r="E114" t="s">
        <v>187</v>
      </c>
      <c r="G114" t="s">
        <v>167</v>
      </c>
      <c r="I114" t="s">
        <v>167</v>
      </c>
    </row>
    <row r="115" spans="1:9" x14ac:dyDescent="0.2">
      <c r="A115" t="s">
        <v>189</v>
      </c>
      <c r="B115">
        <v>2</v>
      </c>
      <c r="C115">
        <v>193157646</v>
      </c>
      <c r="D115" t="s">
        <v>192</v>
      </c>
      <c r="E115" t="s">
        <v>187</v>
      </c>
      <c r="G115" t="s">
        <v>167</v>
      </c>
      <c r="I115" t="s">
        <v>167</v>
      </c>
    </row>
    <row r="116" spans="1:9" x14ac:dyDescent="0.2">
      <c r="A116" t="s">
        <v>191</v>
      </c>
      <c r="B116">
        <v>2</v>
      </c>
      <c r="C116">
        <v>196636836</v>
      </c>
      <c r="D116" t="s">
        <v>187</v>
      </c>
      <c r="E116" t="s">
        <v>188</v>
      </c>
    </row>
    <row r="117" spans="1:9" x14ac:dyDescent="0.2">
      <c r="A117" t="s">
        <v>186</v>
      </c>
      <c r="B117">
        <v>2</v>
      </c>
      <c r="C117">
        <v>207435675</v>
      </c>
      <c r="D117" t="s">
        <v>192</v>
      </c>
      <c r="E117" t="s">
        <v>187</v>
      </c>
      <c r="F117" t="s">
        <v>167</v>
      </c>
    </row>
    <row r="118" spans="1:9" x14ac:dyDescent="0.2">
      <c r="A118" t="s">
        <v>194</v>
      </c>
      <c r="B118">
        <v>2</v>
      </c>
      <c r="C118">
        <v>213314959</v>
      </c>
      <c r="D118" t="s">
        <v>192</v>
      </c>
      <c r="E118" t="s">
        <v>190</v>
      </c>
      <c r="F118" t="s">
        <v>167</v>
      </c>
      <c r="G118" t="s">
        <v>167</v>
      </c>
      <c r="I118" t="s">
        <v>167</v>
      </c>
    </row>
    <row r="119" spans="1:9" x14ac:dyDescent="0.2">
      <c r="A119" t="s">
        <v>201</v>
      </c>
      <c r="B119">
        <v>2</v>
      </c>
      <c r="C119">
        <v>213698262</v>
      </c>
      <c r="D119" t="s">
        <v>190</v>
      </c>
      <c r="E119" t="s">
        <v>192</v>
      </c>
      <c r="F119" t="s">
        <v>172</v>
      </c>
      <c r="G119" t="s">
        <v>172</v>
      </c>
      <c r="I119" t="s">
        <v>172</v>
      </c>
    </row>
    <row r="120" spans="1:9" x14ac:dyDescent="0.2">
      <c r="A120" t="s">
        <v>189</v>
      </c>
      <c r="B120">
        <v>2</v>
      </c>
      <c r="C120">
        <v>214511582</v>
      </c>
      <c r="D120" t="s">
        <v>188</v>
      </c>
      <c r="E120" t="s">
        <v>187</v>
      </c>
      <c r="F120" t="s">
        <v>167</v>
      </c>
      <c r="G120" t="s">
        <v>167</v>
      </c>
      <c r="I120" t="s">
        <v>167</v>
      </c>
    </row>
    <row r="121" spans="1:9" x14ac:dyDescent="0.2">
      <c r="A121" t="s">
        <v>199</v>
      </c>
      <c r="B121">
        <v>2</v>
      </c>
      <c r="C121">
        <v>214939000</v>
      </c>
      <c r="D121" t="s">
        <v>187</v>
      </c>
      <c r="E121" t="s">
        <v>188</v>
      </c>
    </row>
    <row r="122" spans="1:9" x14ac:dyDescent="0.2">
      <c r="A122" t="s">
        <v>197</v>
      </c>
      <c r="B122">
        <v>2</v>
      </c>
      <c r="C122">
        <v>220673294</v>
      </c>
      <c r="D122" t="s">
        <v>187</v>
      </c>
      <c r="E122" t="s">
        <v>188</v>
      </c>
    </row>
    <row r="123" spans="1:9" x14ac:dyDescent="0.2">
      <c r="A123" t="s">
        <v>191</v>
      </c>
      <c r="B123">
        <v>2</v>
      </c>
      <c r="C123">
        <v>222634947</v>
      </c>
      <c r="D123" t="s">
        <v>192</v>
      </c>
      <c r="E123" t="s">
        <v>190</v>
      </c>
    </row>
    <row r="124" spans="1:9" x14ac:dyDescent="0.2">
      <c r="A124" t="s">
        <v>195</v>
      </c>
      <c r="B124">
        <v>2</v>
      </c>
      <c r="C124">
        <v>224665868</v>
      </c>
      <c r="D124" t="s">
        <v>188</v>
      </c>
      <c r="E124" t="s">
        <v>187</v>
      </c>
      <c r="F124" t="s">
        <v>167</v>
      </c>
      <c r="G124" t="s">
        <v>167</v>
      </c>
      <c r="I124" t="s">
        <v>167</v>
      </c>
    </row>
    <row r="125" spans="1:9" x14ac:dyDescent="0.2">
      <c r="A125" t="s">
        <v>189</v>
      </c>
      <c r="B125">
        <v>2</v>
      </c>
      <c r="C125">
        <v>225499135</v>
      </c>
      <c r="D125" t="s">
        <v>187</v>
      </c>
      <c r="E125" t="s">
        <v>188</v>
      </c>
      <c r="G125" t="s">
        <v>172</v>
      </c>
      <c r="I125" t="s">
        <v>172</v>
      </c>
    </row>
    <row r="126" spans="1:9" x14ac:dyDescent="0.2">
      <c r="A126" t="s">
        <v>186</v>
      </c>
      <c r="B126">
        <v>2</v>
      </c>
      <c r="C126">
        <v>226161955</v>
      </c>
      <c r="D126" t="s">
        <v>190</v>
      </c>
      <c r="E126" t="s">
        <v>192</v>
      </c>
      <c r="F126" t="s">
        <v>167</v>
      </c>
    </row>
    <row r="127" spans="1:9" x14ac:dyDescent="0.2">
      <c r="A127" t="s">
        <v>186</v>
      </c>
      <c r="B127">
        <v>2</v>
      </c>
      <c r="C127">
        <v>226442623</v>
      </c>
      <c r="D127" t="s">
        <v>192</v>
      </c>
      <c r="E127" t="s">
        <v>187</v>
      </c>
    </row>
    <row r="128" spans="1:9" x14ac:dyDescent="0.2">
      <c r="A128" t="s">
        <v>194</v>
      </c>
      <c r="B128">
        <v>2</v>
      </c>
      <c r="C128">
        <v>226799323</v>
      </c>
      <c r="D128" t="s">
        <v>187</v>
      </c>
      <c r="E128" t="s">
        <v>188</v>
      </c>
    </row>
    <row r="129" spans="1:9" x14ac:dyDescent="0.2">
      <c r="A129" t="s">
        <v>197</v>
      </c>
      <c r="B129">
        <v>2</v>
      </c>
      <c r="C129">
        <v>227871098</v>
      </c>
      <c r="D129" t="s">
        <v>187</v>
      </c>
      <c r="E129" t="s">
        <v>188</v>
      </c>
    </row>
    <row r="130" spans="1:9" x14ac:dyDescent="0.2">
      <c r="A130" t="s">
        <v>198</v>
      </c>
      <c r="B130">
        <v>2</v>
      </c>
      <c r="C130">
        <v>229939605</v>
      </c>
      <c r="D130" t="s">
        <v>190</v>
      </c>
      <c r="E130" t="s">
        <v>192</v>
      </c>
    </row>
    <row r="131" spans="1:9" x14ac:dyDescent="0.2">
      <c r="A131" t="s">
        <v>195</v>
      </c>
      <c r="B131">
        <v>2</v>
      </c>
      <c r="C131">
        <v>233807663</v>
      </c>
      <c r="D131" t="s">
        <v>187</v>
      </c>
      <c r="E131" t="s">
        <v>188</v>
      </c>
      <c r="F131" t="s">
        <v>167</v>
      </c>
      <c r="G131" t="s">
        <v>167</v>
      </c>
      <c r="I131" t="s">
        <v>167</v>
      </c>
    </row>
    <row r="132" spans="1:9" x14ac:dyDescent="0.2">
      <c r="A132" t="s">
        <v>186</v>
      </c>
      <c r="B132">
        <v>2</v>
      </c>
      <c r="C132">
        <v>237314090</v>
      </c>
      <c r="D132" t="s">
        <v>192</v>
      </c>
      <c r="E132" t="s">
        <v>187</v>
      </c>
    </row>
    <row r="133" spans="1:9" x14ac:dyDescent="0.2">
      <c r="A133" t="s">
        <v>197</v>
      </c>
      <c r="B133">
        <v>3</v>
      </c>
      <c r="C133">
        <v>3918871</v>
      </c>
      <c r="D133" t="s">
        <v>190</v>
      </c>
      <c r="E133" t="s">
        <v>192</v>
      </c>
    </row>
    <row r="134" spans="1:9" x14ac:dyDescent="0.2">
      <c r="A134" t="s">
        <v>189</v>
      </c>
      <c r="B134">
        <v>3</v>
      </c>
      <c r="C134">
        <v>4665842</v>
      </c>
      <c r="D134" t="s">
        <v>188</v>
      </c>
      <c r="E134" t="s">
        <v>187</v>
      </c>
    </row>
    <row r="135" spans="1:9" x14ac:dyDescent="0.2">
      <c r="A135" t="s">
        <v>197</v>
      </c>
      <c r="B135">
        <v>3</v>
      </c>
      <c r="C135">
        <v>9894934</v>
      </c>
      <c r="D135" t="s">
        <v>188</v>
      </c>
      <c r="E135" t="s">
        <v>187</v>
      </c>
    </row>
    <row r="136" spans="1:9" x14ac:dyDescent="0.2">
      <c r="A136" t="s">
        <v>191</v>
      </c>
      <c r="B136">
        <v>3</v>
      </c>
      <c r="C136">
        <v>13523560</v>
      </c>
      <c r="D136" t="s">
        <v>190</v>
      </c>
      <c r="E136" t="s">
        <v>188</v>
      </c>
      <c r="F136" t="s">
        <v>167</v>
      </c>
      <c r="G136" t="s">
        <v>167</v>
      </c>
      <c r="I136" t="s">
        <v>167</v>
      </c>
    </row>
    <row r="137" spans="1:9" x14ac:dyDescent="0.2">
      <c r="A137" t="s">
        <v>195</v>
      </c>
      <c r="B137">
        <v>3</v>
      </c>
      <c r="C137">
        <v>15100800</v>
      </c>
      <c r="D137" t="s">
        <v>190</v>
      </c>
      <c r="E137" t="s">
        <v>192</v>
      </c>
      <c r="G137" t="s">
        <v>167</v>
      </c>
      <c r="I137" t="s">
        <v>167</v>
      </c>
    </row>
    <row r="138" spans="1:9" x14ac:dyDescent="0.2">
      <c r="A138" t="s">
        <v>196</v>
      </c>
      <c r="B138">
        <v>3</v>
      </c>
      <c r="C138">
        <v>16434464</v>
      </c>
      <c r="D138" t="s">
        <v>188</v>
      </c>
      <c r="E138" t="s">
        <v>187</v>
      </c>
      <c r="F138" t="s">
        <v>167</v>
      </c>
      <c r="G138" t="s">
        <v>167</v>
      </c>
      <c r="I138" t="s">
        <v>167</v>
      </c>
    </row>
    <row r="139" spans="1:9" x14ac:dyDescent="0.2">
      <c r="A139" t="s">
        <v>186</v>
      </c>
      <c r="B139">
        <v>3</v>
      </c>
      <c r="C139">
        <v>17537176</v>
      </c>
      <c r="D139" t="s">
        <v>187</v>
      </c>
      <c r="E139" t="s">
        <v>188</v>
      </c>
    </row>
    <row r="140" spans="1:9" x14ac:dyDescent="0.2">
      <c r="A140" t="s">
        <v>199</v>
      </c>
      <c r="B140">
        <v>3</v>
      </c>
      <c r="C140">
        <v>24553501</v>
      </c>
      <c r="D140" t="s">
        <v>190</v>
      </c>
      <c r="E140" t="s">
        <v>187</v>
      </c>
    </row>
    <row r="141" spans="1:9" x14ac:dyDescent="0.2">
      <c r="A141" t="s">
        <v>191</v>
      </c>
      <c r="B141">
        <v>3</v>
      </c>
      <c r="C141">
        <v>25150768</v>
      </c>
      <c r="D141" t="s">
        <v>190</v>
      </c>
      <c r="E141" t="s">
        <v>192</v>
      </c>
      <c r="F141" t="s">
        <v>172</v>
      </c>
      <c r="G141" t="s">
        <v>172</v>
      </c>
      <c r="I141" t="s">
        <v>172</v>
      </c>
    </row>
    <row r="142" spans="1:9" x14ac:dyDescent="0.2">
      <c r="A142" t="s">
        <v>194</v>
      </c>
      <c r="B142">
        <v>3</v>
      </c>
      <c r="C142">
        <v>26757735</v>
      </c>
      <c r="D142" t="s">
        <v>187</v>
      </c>
      <c r="E142" t="s">
        <v>188</v>
      </c>
    </row>
    <row r="143" spans="1:9" x14ac:dyDescent="0.2">
      <c r="A143" t="s">
        <v>196</v>
      </c>
      <c r="B143">
        <v>3</v>
      </c>
      <c r="C143">
        <v>27936467</v>
      </c>
      <c r="D143" t="s">
        <v>188</v>
      </c>
      <c r="E143" t="s">
        <v>192</v>
      </c>
      <c r="F143" t="s">
        <v>167</v>
      </c>
      <c r="G143" t="s">
        <v>167</v>
      </c>
      <c r="I143" t="s">
        <v>167</v>
      </c>
    </row>
    <row r="144" spans="1:9" x14ac:dyDescent="0.2">
      <c r="A144" t="s">
        <v>197</v>
      </c>
      <c r="B144">
        <v>3</v>
      </c>
      <c r="C144">
        <v>28866482</v>
      </c>
      <c r="D144" t="s">
        <v>188</v>
      </c>
      <c r="E144" t="s">
        <v>187</v>
      </c>
    </row>
    <row r="145" spans="1:9" x14ac:dyDescent="0.2">
      <c r="A145" t="s">
        <v>198</v>
      </c>
      <c r="B145">
        <v>3</v>
      </c>
      <c r="C145">
        <v>29470492</v>
      </c>
      <c r="D145" t="s">
        <v>187</v>
      </c>
      <c r="E145" t="s">
        <v>192</v>
      </c>
    </row>
    <row r="146" spans="1:9" x14ac:dyDescent="0.2">
      <c r="A146" t="s">
        <v>198</v>
      </c>
      <c r="B146">
        <v>3</v>
      </c>
      <c r="C146">
        <v>29470493</v>
      </c>
      <c r="D146" t="s">
        <v>188</v>
      </c>
      <c r="E146" t="s">
        <v>192</v>
      </c>
    </row>
    <row r="147" spans="1:9" x14ac:dyDescent="0.2">
      <c r="A147" t="s">
        <v>195</v>
      </c>
      <c r="B147">
        <v>3</v>
      </c>
      <c r="C147">
        <v>33970131</v>
      </c>
      <c r="D147" t="s">
        <v>187</v>
      </c>
      <c r="E147" t="s">
        <v>188</v>
      </c>
      <c r="F147" t="s">
        <v>167</v>
      </c>
      <c r="G147" t="s">
        <v>167</v>
      </c>
      <c r="I147" t="s">
        <v>167</v>
      </c>
    </row>
    <row r="148" spans="1:9" x14ac:dyDescent="0.2">
      <c r="A148" t="s">
        <v>189</v>
      </c>
      <c r="B148">
        <v>3</v>
      </c>
      <c r="C148">
        <v>38579088</v>
      </c>
      <c r="D148" t="s">
        <v>190</v>
      </c>
      <c r="E148" t="s">
        <v>192</v>
      </c>
    </row>
    <row r="149" spans="1:9" x14ac:dyDescent="0.2">
      <c r="A149" t="s">
        <v>189</v>
      </c>
      <c r="B149">
        <v>3</v>
      </c>
      <c r="C149">
        <v>40739149</v>
      </c>
      <c r="D149" t="s">
        <v>187</v>
      </c>
      <c r="E149" t="s">
        <v>188</v>
      </c>
      <c r="F149" t="s">
        <v>167</v>
      </c>
      <c r="G149" t="s">
        <v>167</v>
      </c>
      <c r="I149" t="s">
        <v>167</v>
      </c>
    </row>
    <row r="150" spans="1:9" x14ac:dyDescent="0.2">
      <c r="A150" t="s">
        <v>196</v>
      </c>
      <c r="B150">
        <v>3</v>
      </c>
      <c r="C150">
        <v>42428671</v>
      </c>
      <c r="D150" t="s">
        <v>188</v>
      </c>
      <c r="E150" t="s">
        <v>192</v>
      </c>
      <c r="G150" t="s">
        <v>167</v>
      </c>
      <c r="I150" t="s">
        <v>167</v>
      </c>
    </row>
    <row r="151" spans="1:9" x14ac:dyDescent="0.2">
      <c r="A151" t="s">
        <v>193</v>
      </c>
      <c r="B151">
        <v>3</v>
      </c>
      <c r="C151">
        <v>51223983</v>
      </c>
      <c r="D151" t="s">
        <v>192</v>
      </c>
      <c r="E151" t="s">
        <v>190</v>
      </c>
    </row>
    <row r="152" spans="1:9" x14ac:dyDescent="0.2">
      <c r="A152" t="s">
        <v>199</v>
      </c>
      <c r="B152">
        <v>3</v>
      </c>
      <c r="C152">
        <v>59164912</v>
      </c>
      <c r="D152" t="s">
        <v>188</v>
      </c>
      <c r="E152" t="s">
        <v>187</v>
      </c>
    </row>
    <row r="153" spans="1:9" x14ac:dyDescent="0.2">
      <c r="A153" t="s">
        <v>193</v>
      </c>
      <c r="B153">
        <v>3</v>
      </c>
      <c r="C153">
        <v>59913533</v>
      </c>
      <c r="D153" t="s">
        <v>192</v>
      </c>
      <c r="E153" t="s">
        <v>190</v>
      </c>
      <c r="G153" t="s">
        <v>167</v>
      </c>
      <c r="I153" t="s">
        <v>167</v>
      </c>
    </row>
    <row r="154" spans="1:9" x14ac:dyDescent="0.2">
      <c r="A154" t="s">
        <v>193</v>
      </c>
      <c r="B154">
        <v>3</v>
      </c>
      <c r="C154">
        <v>62320381</v>
      </c>
      <c r="D154" t="s">
        <v>190</v>
      </c>
      <c r="E154" t="s">
        <v>192</v>
      </c>
      <c r="G154" t="s">
        <v>167</v>
      </c>
      <c r="I154" t="s">
        <v>167</v>
      </c>
    </row>
    <row r="155" spans="1:9" x14ac:dyDescent="0.2">
      <c r="A155" t="s">
        <v>191</v>
      </c>
      <c r="B155">
        <v>3</v>
      </c>
      <c r="C155">
        <v>64675085</v>
      </c>
      <c r="D155" t="s">
        <v>188</v>
      </c>
      <c r="E155" t="s">
        <v>187</v>
      </c>
      <c r="G155" t="s">
        <v>167</v>
      </c>
      <c r="I155" t="s">
        <v>167</v>
      </c>
    </row>
    <row r="156" spans="1:9" x14ac:dyDescent="0.2">
      <c r="A156" t="s">
        <v>198</v>
      </c>
      <c r="B156">
        <v>3</v>
      </c>
      <c r="C156">
        <v>64895246</v>
      </c>
      <c r="D156" t="s">
        <v>187</v>
      </c>
      <c r="E156" t="s">
        <v>192</v>
      </c>
    </row>
    <row r="157" spans="1:9" x14ac:dyDescent="0.2">
      <c r="A157" t="s">
        <v>195</v>
      </c>
      <c r="B157">
        <v>3</v>
      </c>
      <c r="C157">
        <v>67051471</v>
      </c>
      <c r="D157" t="s">
        <v>192</v>
      </c>
      <c r="E157" t="s">
        <v>187</v>
      </c>
      <c r="G157" t="s">
        <v>167</v>
      </c>
      <c r="I157" t="s">
        <v>167</v>
      </c>
    </row>
    <row r="158" spans="1:9" x14ac:dyDescent="0.2">
      <c r="A158" t="s">
        <v>196</v>
      </c>
      <c r="B158">
        <v>3</v>
      </c>
      <c r="C158">
        <v>71202488</v>
      </c>
      <c r="D158" t="s">
        <v>190</v>
      </c>
      <c r="E158" t="s">
        <v>192</v>
      </c>
      <c r="F158" t="s">
        <v>167</v>
      </c>
      <c r="G158" t="s">
        <v>167</v>
      </c>
      <c r="I158" t="s">
        <v>167</v>
      </c>
    </row>
    <row r="159" spans="1:9" x14ac:dyDescent="0.2">
      <c r="A159" t="s">
        <v>193</v>
      </c>
      <c r="B159">
        <v>3</v>
      </c>
      <c r="C159">
        <v>71338377</v>
      </c>
      <c r="D159" t="s">
        <v>188</v>
      </c>
      <c r="E159" t="s">
        <v>187</v>
      </c>
    </row>
    <row r="160" spans="1:9" x14ac:dyDescent="0.2">
      <c r="A160" t="s">
        <v>193</v>
      </c>
      <c r="B160">
        <v>3</v>
      </c>
      <c r="C160">
        <v>76836193</v>
      </c>
      <c r="D160" t="s">
        <v>187</v>
      </c>
      <c r="E160" t="s">
        <v>192</v>
      </c>
      <c r="G160" t="s">
        <v>167</v>
      </c>
      <c r="I160" t="s">
        <v>167</v>
      </c>
    </row>
    <row r="161" spans="1:9" x14ac:dyDescent="0.2">
      <c r="A161" t="s">
        <v>201</v>
      </c>
      <c r="B161">
        <v>3</v>
      </c>
      <c r="C161">
        <v>80144105</v>
      </c>
      <c r="D161" t="s">
        <v>188</v>
      </c>
      <c r="E161" t="s">
        <v>187</v>
      </c>
      <c r="F161" t="s">
        <v>167</v>
      </c>
      <c r="G161" t="s">
        <v>167</v>
      </c>
      <c r="I161" t="s">
        <v>167</v>
      </c>
    </row>
    <row r="162" spans="1:9" x14ac:dyDescent="0.2">
      <c r="A162" t="s">
        <v>186</v>
      </c>
      <c r="B162">
        <v>3</v>
      </c>
      <c r="C162">
        <v>84523178</v>
      </c>
      <c r="D162" t="s">
        <v>188</v>
      </c>
      <c r="E162" t="s">
        <v>187</v>
      </c>
      <c r="F162" t="s">
        <v>172</v>
      </c>
    </row>
    <row r="163" spans="1:9" x14ac:dyDescent="0.2">
      <c r="A163" t="s">
        <v>198</v>
      </c>
      <c r="B163">
        <v>3</v>
      </c>
      <c r="C163">
        <v>85316807</v>
      </c>
      <c r="D163" t="s">
        <v>187</v>
      </c>
      <c r="E163" t="s">
        <v>192</v>
      </c>
      <c r="F163" t="s">
        <v>167</v>
      </c>
      <c r="G163" t="s">
        <v>167</v>
      </c>
      <c r="I163" t="s">
        <v>167</v>
      </c>
    </row>
    <row r="164" spans="1:9" x14ac:dyDescent="0.2">
      <c r="A164" t="s">
        <v>193</v>
      </c>
      <c r="B164">
        <v>3</v>
      </c>
      <c r="C164">
        <v>98029130</v>
      </c>
      <c r="D164" t="s">
        <v>187</v>
      </c>
      <c r="E164" t="s">
        <v>188</v>
      </c>
      <c r="G164" t="s">
        <v>172</v>
      </c>
      <c r="I164" t="s">
        <v>172</v>
      </c>
    </row>
    <row r="165" spans="1:9" x14ac:dyDescent="0.2">
      <c r="A165" t="s">
        <v>193</v>
      </c>
      <c r="B165">
        <v>3</v>
      </c>
      <c r="C165">
        <v>98110218</v>
      </c>
      <c r="D165" t="s">
        <v>192</v>
      </c>
      <c r="E165" t="s">
        <v>190</v>
      </c>
      <c r="G165" t="s">
        <v>167</v>
      </c>
      <c r="I165" t="s">
        <v>167</v>
      </c>
    </row>
    <row r="166" spans="1:9" x14ac:dyDescent="0.2">
      <c r="A166" t="s">
        <v>191</v>
      </c>
      <c r="B166">
        <v>3</v>
      </c>
      <c r="C166">
        <v>107614202</v>
      </c>
      <c r="D166" t="s">
        <v>190</v>
      </c>
      <c r="E166" t="s">
        <v>188</v>
      </c>
      <c r="F166" t="s">
        <v>167</v>
      </c>
      <c r="G166" t="s">
        <v>167</v>
      </c>
      <c r="I166" t="s">
        <v>167</v>
      </c>
    </row>
    <row r="167" spans="1:9" x14ac:dyDescent="0.2">
      <c r="A167" t="s">
        <v>195</v>
      </c>
      <c r="B167">
        <v>3</v>
      </c>
      <c r="C167">
        <v>110121966</v>
      </c>
      <c r="D167" t="s">
        <v>192</v>
      </c>
      <c r="E167" t="s">
        <v>190</v>
      </c>
    </row>
    <row r="168" spans="1:9" x14ac:dyDescent="0.2">
      <c r="A168" t="s">
        <v>189</v>
      </c>
      <c r="B168">
        <v>3</v>
      </c>
      <c r="C168">
        <v>115096854</v>
      </c>
      <c r="D168" t="s">
        <v>188</v>
      </c>
      <c r="E168" t="s">
        <v>187</v>
      </c>
      <c r="G168" t="s">
        <v>167</v>
      </c>
      <c r="I168" t="s">
        <v>167</v>
      </c>
    </row>
    <row r="169" spans="1:9" x14ac:dyDescent="0.2">
      <c r="A169" t="s">
        <v>201</v>
      </c>
      <c r="B169">
        <v>3</v>
      </c>
      <c r="C169">
        <v>133108055</v>
      </c>
      <c r="D169" t="s">
        <v>188</v>
      </c>
      <c r="E169" t="s">
        <v>187</v>
      </c>
      <c r="G169" t="s">
        <v>167</v>
      </c>
      <c r="I169" t="s">
        <v>167</v>
      </c>
    </row>
    <row r="170" spans="1:9" x14ac:dyDescent="0.2">
      <c r="A170" t="s">
        <v>198</v>
      </c>
      <c r="B170">
        <v>3</v>
      </c>
      <c r="C170">
        <v>133316106</v>
      </c>
      <c r="D170" t="s">
        <v>190</v>
      </c>
      <c r="E170" t="s">
        <v>192</v>
      </c>
      <c r="G170" t="s">
        <v>167</v>
      </c>
      <c r="I170" t="s">
        <v>167</v>
      </c>
    </row>
    <row r="171" spans="1:9" x14ac:dyDescent="0.2">
      <c r="A171" t="s">
        <v>196</v>
      </c>
      <c r="B171">
        <v>3</v>
      </c>
      <c r="C171">
        <v>135765487</v>
      </c>
      <c r="D171" t="s">
        <v>187</v>
      </c>
      <c r="E171" t="s">
        <v>192</v>
      </c>
      <c r="G171" t="s">
        <v>167</v>
      </c>
      <c r="I171" t="s">
        <v>167</v>
      </c>
    </row>
    <row r="172" spans="1:9" x14ac:dyDescent="0.2">
      <c r="A172" t="s">
        <v>196</v>
      </c>
      <c r="B172">
        <v>3</v>
      </c>
      <c r="C172">
        <v>141076855</v>
      </c>
      <c r="D172" t="s">
        <v>192</v>
      </c>
      <c r="E172" t="s">
        <v>187</v>
      </c>
      <c r="G172" t="s">
        <v>167</v>
      </c>
      <c r="I172" t="s">
        <v>167</v>
      </c>
    </row>
    <row r="173" spans="1:9" x14ac:dyDescent="0.2">
      <c r="A173" t="s">
        <v>199</v>
      </c>
      <c r="B173">
        <v>3</v>
      </c>
      <c r="C173">
        <v>141412206</v>
      </c>
      <c r="D173" t="s">
        <v>192</v>
      </c>
      <c r="E173" t="s">
        <v>190</v>
      </c>
      <c r="F173" t="s">
        <v>167</v>
      </c>
    </row>
    <row r="174" spans="1:9" x14ac:dyDescent="0.2">
      <c r="A174" t="s">
        <v>201</v>
      </c>
      <c r="B174">
        <v>3</v>
      </c>
      <c r="C174">
        <v>144537369</v>
      </c>
      <c r="D174" t="s">
        <v>192</v>
      </c>
      <c r="E174" t="s">
        <v>190</v>
      </c>
      <c r="G174" t="s">
        <v>167</v>
      </c>
      <c r="I174" t="s">
        <v>167</v>
      </c>
    </row>
    <row r="175" spans="1:9" x14ac:dyDescent="0.2">
      <c r="A175" t="s">
        <v>197</v>
      </c>
      <c r="B175">
        <v>3</v>
      </c>
      <c r="C175">
        <v>146232742</v>
      </c>
      <c r="D175" t="s">
        <v>187</v>
      </c>
      <c r="E175" t="s">
        <v>188</v>
      </c>
    </row>
    <row r="176" spans="1:9" x14ac:dyDescent="0.2">
      <c r="A176" t="s">
        <v>191</v>
      </c>
      <c r="B176">
        <v>3</v>
      </c>
      <c r="C176">
        <v>150900172</v>
      </c>
      <c r="D176" t="s">
        <v>192</v>
      </c>
      <c r="E176" t="s">
        <v>190</v>
      </c>
    </row>
    <row r="177" spans="1:9" x14ac:dyDescent="0.2">
      <c r="A177" t="s">
        <v>189</v>
      </c>
      <c r="B177">
        <v>3</v>
      </c>
      <c r="C177">
        <v>152042889</v>
      </c>
      <c r="D177" t="s">
        <v>190</v>
      </c>
      <c r="E177" t="s">
        <v>192</v>
      </c>
    </row>
    <row r="178" spans="1:9" x14ac:dyDescent="0.2">
      <c r="A178" t="s">
        <v>193</v>
      </c>
      <c r="B178">
        <v>3</v>
      </c>
      <c r="C178">
        <v>153352477</v>
      </c>
      <c r="D178" t="s">
        <v>192</v>
      </c>
      <c r="E178" t="s">
        <v>190</v>
      </c>
    </row>
    <row r="179" spans="1:9" x14ac:dyDescent="0.2">
      <c r="A179" t="s">
        <v>201</v>
      </c>
      <c r="B179">
        <v>3</v>
      </c>
      <c r="C179">
        <v>163175047</v>
      </c>
      <c r="D179" t="s">
        <v>190</v>
      </c>
      <c r="E179" t="s">
        <v>187</v>
      </c>
      <c r="F179" t="s">
        <v>172</v>
      </c>
      <c r="G179" t="s">
        <v>172</v>
      </c>
      <c r="I179" t="s">
        <v>172</v>
      </c>
    </row>
    <row r="180" spans="1:9" x14ac:dyDescent="0.2">
      <c r="A180" t="s">
        <v>201</v>
      </c>
      <c r="B180">
        <v>3</v>
      </c>
      <c r="C180">
        <v>169957664</v>
      </c>
      <c r="D180" t="s">
        <v>187</v>
      </c>
      <c r="E180" t="s">
        <v>192</v>
      </c>
    </row>
    <row r="181" spans="1:9" x14ac:dyDescent="0.2">
      <c r="A181" t="s">
        <v>195</v>
      </c>
      <c r="B181">
        <v>3</v>
      </c>
      <c r="C181">
        <v>172139450</v>
      </c>
      <c r="D181" t="s">
        <v>192</v>
      </c>
      <c r="E181" t="s">
        <v>187</v>
      </c>
      <c r="G181" t="s">
        <v>167</v>
      </c>
      <c r="I181" t="s">
        <v>167</v>
      </c>
    </row>
    <row r="182" spans="1:9" x14ac:dyDescent="0.2">
      <c r="A182" t="s">
        <v>198</v>
      </c>
      <c r="B182">
        <v>3</v>
      </c>
      <c r="C182">
        <v>181676624</v>
      </c>
      <c r="D182" t="s">
        <v>187</v>
      </c>
      <c r="E182" t="s">
        <v>188</v>
      </c>
    </row>
    <row r="183" spans="1:9" x14ac:dyDescent="0.2">
      <c r="A183" t="s">
        <v>186</v>
      </c>
      <c r="B183">
        <v>3</v>
      </c>
      <c r="C183">
        <v>188189823</v>
      </c>
      <c r="D183" t="s">
        <v>190</v>
      </c>
      <c r="E183" t="s">
        <v>192</v>
      </c>
    </row>
    <row r="184" spans="1:9" x14ac:dyDescent="0.2">
      <c r="A184" t="s">
        <v>194</v>
      </c>
      <c r="B184">
        <v>3</v>
      </c>
      <c r="C184">
        <v>191777057</v>
      </c>
      <c r="D184" t="s">
        <v>188</v>
      </c>
      <c r="E184" t="s">
        <v>192</v>
      </c>
      <c r="F184" t="s">
        <v>167</v>
      </c>
      <c r="G184" t="s">
        <v>167</v>
      </c>
      <c r="I184" t="s">
        <v>167</v>
      </c>
    </row>
    <row r="185" spans="1:9" x14ac:dyDescent="0.2">
      <c r="A185" t="s">
        <v>193</v>
      </c>
      <c r="B185">
        <v>3</v>
      </c>
      <c r="C185">
        <v>196651190</v>
      </c>
      <c r="D185" t="s">
        <v>187</v>
      </c>
      <c r="E185" t="s">
        <v>188</v>
      </c>
      <c r="G185" t="s">
        <v>167</v>
      </c>
      <c r="I185" t="s">
        <v>167</v>
      </c>
    </row>
    <row r="186" spans="1:9" x14ac:dyDescent="0.2">
      <c r="A186" t="s">
        <v>199</v>
      </c>
      <c r="B186">
        <v>4</v>
      </c>
      <c r="C186">
        <v>1520508</v>
      </c>
      <c r="D186" t="s">
        <v>192</v>
      </c>
      <c r="E186" t="s">
        <v>190</v>
      </c>
    </row>
    <row r="187" spans="1:9" x14ac:dyDescent="0.2">
      <c r="A187" t="s">
        <v>191</v>
      </c>
      <c r="B187">
        <v>4</v>
      </c>
      <c r="C187">
        <v>2568169</v>
      </c>
      <c r="D187" t="s">
        <v>190</v>
      </c>
      <c r="E187" t="s">
        <v>192</v>
      </c>
      <c r="G187" t="s">
        <v>167</v>
      </c>
      <c r="I187" t="s">
        <v>167</v>
      </c>
    </row>
    <row r="188" spans="1:9" x14ac:dyDescent="0.2">
      <c r="A188" t="s">
        <v>186</v>
      </c>
      <c r="B188">
        <v>4</v>
      </c>
      <c r="C188">
        <v>3759717</v>
      </c>
      <c r="D188" t="s">
        <v>190</v>
      </c>
      <c r="E188" t="s">
        <v>192</v>
      </c>
    </row>
    <row r="189" spans="1:9" x14ac:dyDescent="0.2">
      <c r="A189" t="s">
        <v>196</v>
      </c>
      <c r="B189">
        <v>4</v>
      </c>
      <c r="C189">
        <v>5750919</v>
      </c>
      <c r="D189" t="s">
        <v>192</v>
      </c>
      <c r="E189" t="s">
        <v>187</v>
      </c>
    </row>
    <row r="190" spans="1:9" x14ac:dyDescent="0.2">
      <c r="A190" t="s">
        <v>197</v>
      </c>
      <c r="B190">
        <v>4</v>
      </c>
      <c r="C190">
        <v>8676578</v>
      </c>
      <c r="D190" t="s">
        <v>188</v>
      </c>
      <c r="E190" t="s">
        <v>187</v>
      </c>
      <c r="F190" t="s">
        <v>167</v>
      </c>
    </row>
    <row r="191" spans="1:9" x14ac:dyDescent="0.2">
      <c r="A191" t="s">
        <v>197</v>
      </c>
      <c r="B191">
        <v>4</v>
      </c>
      <c r="C191">
        <v>10355949</v>
      </c>
      <c r="D191" t="s">
        <v>190</v>
      </c>
      <c r="E191" t="s">
        <v>188</v>
      </c>
      <c r="F191" t="s">
        <v>167</v>
      </c>
    </row>
    <row r="192" spans="1:9" x14ac:dyDescent="0.2">
      <c r="A192" t="s">
        <v>197</v>
      </c>
      <c r="B192">
        <v>4</v>
      </c>
      <c r="C192">
        <v>13701921</v>
      </c>
      <c r="D192" t="s">
        <v>188</v>
      </c>
      <c r="E192" t="s">
        <v>190</v>
      </c>
    </row>
    <row r="193" spans="1:9" x14ac:dyDescent="0.2">
      <c r="A193" t="s">
        <v>199</v>
      </c>
      <c r="B193">
        <v>4</v>
      </c>
      <c r="C193">
        <v>18466496</v>
      </c>
      <c r="D193" t="s">
        <v>187</v>
      </c>
      <c r="E193" t="s">
        <v>188</v>
      </c>
    </row>
    <row r="194" spans="1:9" x14ac:dyDescent="0.2">
      <c r="A194" t="s">
        <v>191</v>
      </c>
      <c r="B194">
        <v>4</v>
      </c>
      <c r="C194">
        <v>22387673</v>
      </c>
      <c r="D194" t="s">
        <v>190</v>
      </c>
      <c r="E194" t="s">
        <v>192</v>
      </c>
    </row>
    <row r="195" spans="1:9" x14ac:dyDescent="0.2">
      <c r="A195" t="s">
        <v>196</v>
      </c>
      <c r="B195">
        <v>4</v>
      </c>
      <c r="C195">
        <v>30611851</v>
      </c>
      <c r="D195" t="s">
        <v>188</v>
      </c>
      <c r="E195" t="s">
        <v>187</v>
      </c>
    </row>
    <row r="196" spans="1:9" x14ac:dyDescent="0.2">
      <c r="A196" t="s">
        <v>197</v>
      </c>
      <c r="B196">
        <v>4</v>
      </c>
      <c r="C196">
        <v>32633745</v>
      </c>
      <c r="D196" t="s">
        <v>187</v>
      </c>
      <c r="E196" t="s">
        <v>192</v>
      </c>
    </row>
    <row r="197" spans="1:9" x14ac:dyDescent="0.2">
      <c r="A197" t="s">
        <v>189</v>
      </c>
      <c r="B197">
        <v>4</v>
      </c>
      <c r="C197">
        <v>42578332</v>
      </c>
      <c r="D197" t="s">
        <v>188</v>
      </c>
      <c r="E197" t="s">
        <v>192</v>
      </c>
    </row>
    <row r="198" spans="1:9" x14ac:dyDescent="0.2">
      <c r="A198" t="s">
        <v>189</v>
      </c>
      <c r="B198">
        <v>4</v>
      </c>
      <c r="C198">
        <v>55869942</v>
      </c>
      <c r="D198" t="s">
        <v>192</v>
      </c>
      <c r="E198" t="s">
        <v>190</v>
      </c>
      <c r="F198" t="s">
        <v>167</v>
      </c>
      <c r="G198" t="s">
        <v>167</v>
      </c>
      <c r="I198" t="s">
        <v>167</v>
      </c>
    </row>
    <row r="199" spans="1:9" x14ac:dyDescent="0.2">
      <c r="A199" t="s">
        <v>195</v>
      </c>
      <c r="B199">
        <v>4</v>
      </c>
      <c r="C199">
        <v>60687553</v>
      </c>
      <c r="D199" t="s">
        <v>187</v>
      </c>
      <c r="E199" t="s">
        <v>192</v>
      </c>
      <c r="G199" t="s">
        <v>167</v>
      </c>
      <c r="I199" t="s">
        <v>167</v>
      </c>
    </row>
    <row r="200" spans="1:9" x14ac:dyDescent="0.2">
      <c r="A200" t="s">
        <v>196</v>
      </c>
      <c r="B200">
        <v>4</v>
      </c>
      <c r="C200">
        <v>62723287</v>
      </c>
      <c r="D200" t="s">
        <v>187</v>
      </c>
      <c r="E200" t="s">
        <v>188</v>
      </c>
      <c r="G200" t="s">
        <v>172</v>
      </c>
      <c r="I200" t="s">
        <v>172</v>
      </c>
    </row>
    <row r="201" spans="1:9" x14ac:dyDescent="0.2">
      <c r="A201" t="s">
        <v>198</v>
      </c>
      <c r="B201">
        <v>4</v>
      </c>
      <c r="C201">
        <v>65891049</v>
      </c>
      <c r="D201" t="s">
        <v>192</v>
      </c>
      <c r="E201" t="s">
        <v>187</v>
      </c>
      <c r="F201" t="s">
        <v>167</v>
      </c>
      <c r="G201" t="s">
        <v>167</v>
      </c>
      <c r="I201" t="s">
        <v>167</v>
      </c>
    </row>
    <row r="202" spans="1:9" x14ac:dyDescent="0.2">
      <c r="A202" t="s">
        <v>200</v>
      </c>
      <c r="B202">
        <v>4</v>
      </c>
      <c r="C202">
        <v>72320832</v>
      </c>
      <c r="D202" t="s">
        <v>187</v>
      </c>
      <c r="E202" t="s">
        <v>188</v>
      </c>
      <c r="G202" t="s">
        <v>167</v>
      </c>
      <c r="H202" t="s">
        <v>167</v>
      </c>
      <c r="I202" t="s">
        <v>167</v>
      </c>
    </row>
    <row r="203" spans="1:9" x14ac:dyDescent="0.2">
      <c r="A203" t="s">
        <v>194</v>
      </c>
      <c r="B203">
        <v>4</v>
      </c>
      <c r="C203">
        <v>73674713</v>
      </c>
      <c r="D203" t="s">
        <v>188</v>
      </c>
      <c r="E203" t="s">
        <v>187</v>
      </c>
      <c r="F203" t="s">
        <v>167</v>
      </c>
      <c r="G203" t="s">
        <v>167</v>
      </c>
      <c r="I203" t="s">
        <v>167</v>
      </c>
    </row>
    <row r="204" spans="1:9" x14ac:dyDescent="0.2">
      <c r="A204" t="s">
        <v>198</v>
      </c>
      <c r="B204">
        <v>4</v>
      </c>
      <c r="C204">
        <v>73949678</v>
      </c>
      <c r="D204" t="s">
        <v>190</v>
      </c>
      <c r="E204" t="s">
        <v>188</v>
      </c>
      <c r="F204" t="s">
        <v>167</v>
      </c>
      <c r="G204" t="s">
        <v>167</v>
      </c>
      <c r="I204" t="s">
        <v>167</v>
      </c>
    </row>
    <row r="205" spans="1:9" x14ac:dyDescent="0.2">
      <c r="A205" t="s">
        <v>193</v>
      </c>
      <c r="B205">
        <v>4</v>
      </c>
      <c r="C205">
        <v>76011747</v>
      </c>
      <c r="D205" t="s">
        <v>192</v>
      </c>
      <c r="E205" t="s">
        <v>188</v>
      </c>
    </row>
    <row r="206" spans="1:9" x14ac:dyDescent="0.2">
      <c r="A206" t="s">
        <v>198</v>
      </c>
      <c r="B206">
        <v>4</v>
      </c>
      <c r="C206">
        <v>78580568</v>
      </c>
      <c r="D206" t="s">
        <v>187</v>
      </c>
      <c r="E206" t="s">
        <v>190</v>
      </c>
      <c r="G206" t="s">
        <v>172</v>
      </c>
      <c r="I206" t="s">
        <v>172</v>
      </c>
    </row>
    <row r="207" spans="1:9" x14ac:dyDescent="0.2">
      <c r="A207" t="s">
        <v>198</v>
      </c>
      <c r="B207">
        <v>4</v>
      </c>
      <c r="C207">
        <v>83236327</v>
      </c>
      <c r="D207" t="s">
        <v>187</v>
      </c>
      <c r="E207" t="s">
        <v>190</v>
      </c>
      <c r="F207" t="s">
        <v>167</v>
      </c>
      <c r="G207" t="s">
        <v>167</v>
      </c>
      <c r="I207" t="s">
        <v>167</v>
      </c>
    </row>
    <row r="208" spans="1:9" x14ac:dyDescent="0.2">
      <c r="A208" t="s">
        <v>201</v>
      </c>
      <c r="B208">
        <v>4</v>
      </c>
      <c r="C208">
        <v>86375051</v>
      </c>
      <c r="D208" t="s">
        <v>190</v>
      </c>
      <c r="E208" t="s">
        <v>192</v>
      </c>
    </row>
    <row r="209" spans="1:9" x14ac:dyDescent="0.2">
      <c r="A209" t="s">
        <v>191</v>
      </c>
      <c r="B209">
        <v>4</v>
      </c>
      <c r="C209">
        <v>86782343</v>
      </c>
      <c r="D209" t="s">
        <v>187</v>
      </c>
      <c r="E209" t="s">
        <v>192</v>
      </c>
    </row>
    <row r="210" spans="1:9" x14ac:dyDescent="0.2">
      <c r="A210" t="s">
        <v>197</v>
      </c>
      <c r="B210">
        <v>4</v>
      </c>
      <c r="C210">
        <v>88973204</v>
      </c>
      <c r="D210" t="s">
        <v>188</v>
      </c>
      <c r="E210" t="s">
        <v>192</v>
      </c>
    </row>
    <row r="211" spans="1:9" x14ac:dyDescent="0.2">
      <c r="A211" t="s">
        <v>186</v>
      </c>
      <c r="B211">
        <v>4</v>
      </c>
      <c r="C211">
        <v>97618109</v>
      </c>
      <c r="D211" t="s">
        <v>190</v>
      </c>
      <c r="E211" t="s">
        <v>188</v>
      </c>
    </row>
    <row r="212" spans="1:9" x14ac:dyDescent="0.2">
      <c r="A212" t="s">
        <v>189</v>
      </c>
      <c r="B212">
        <v>4</v>
      </c>
      <c r="C212">
        <v>111291109</v>
      </c>
      <c r="D212" t="s">
        <v>188</v>
      </c>
      <c r="E212" t="s">
        <v>187</v>
      </c>
      <c r="G212" t="s">
        <v>172</v>
      </c>
      <c r="I212" t="s">
        <v>172</v>
      </c>
    </row>
    <row r="213" spans="1:9" x14ac:dyDescent="0.2">
      <c r="A213" t="s">
        <v>197</v>
      </c>
      <c r="B213">
        <v>4</v>
      </c>
      <c r="C213">
        <v>113156185</v>
      </c>
      <c r="D213" t="s">
        <v>190</v>
      </c>
      <c r="E213" t="s">
        <v>192</v>
      </c>
    </row>
    <row r="214" spans="1:9" x14ac:dyDescent="0.2">
      <c r="A214" t="s">
        <v>191</v>
      </c>
      <c r="B214">
        <v>4</v>
      </c>
      <c r="C214">
        <v>117818994</v>
      </c>
      <c r="D214" t="s">
        <v>192</v>
      </c>
      <c r="E214" t="s">
        <v>190</v>
      </c>
      <c r="F214" t="s">
        <v>167</v>
      </c>
      <c r="G214" t="s">
        <v>167</v>
      </c>
      <c r="I214" t="s">
        <v>167</v>
      </c>
    </row>
    <row r="215" spans="1:9" x14ac:dyDescent="0.2">
      <c r="A215" t="s">
        <v>195</v>
      </c>
      <c r="B215">
        <v>4</v>
      </c>
      <c r="C215">
        <v>121091492</v>
      </c>
      <c r="D215" t="s">
        <v>192</v>
      </c>
      <c r="E215" t="s">
        <v>190</v>
      </c>
      <c r="F215" t="s">
        <v>167</v>
      </c>
      <c r="G215" t="s">
        <v>167</v>
      </c>
      <c r="I215" t="s">
        <v>167</v>
      </c>
    </row>
    <row r="216" spans="1:9" x14ac:dyDescent="0.2">
      <c r="A216" t="s">
        <v>191</v>
      </c>
      <c r="B216">
        <v>4</v>
      </c>
      <c r="C216">
        <v>122842647</v>
      </c>
      <c r="D216" t="s">
        <v>188</v>
      </c>
      <c r="E216" t="s">
        <v>187</v>
      </c>
      <c r="F216" t="s">
        <v>167</v>
      </c>
    </row>
    <row r="217" spans="1:9" x14ac:dyDescent="0.2">
      <c r="A217" t="s">
        <v>198</v>
      </c>
      <c r="B217">
        <v>4</v>
      </c>
      <c r="C217">
        <v>131248301</v>
      </c>
      <c r="D217" t="s">
        <v>192</v>
      </c>
      <c r="E217" t="s">
        <v>190</v>
      </c>
      <c r="G217" t="s">
        <v>172</v>
      </c>
      <c r="I217" t="s">
        <v>172</v>
      </c>
    </row>
    <row r="218" spans="1:9" x14ac:dyDescent="0.2">
      <c r="A218" t="s">
        <v>191</v>
      </c>
      <c r="B218">
        <v>4</v>
      </c>
      <c r="C218">
        <v>140236242</v>
      </c>
      <c r="D218" t="s">
        <v>188</v>
      </c>
      <c r="E218" t="s">
        <v>190</v>
      </c>
      <c r="F218" t="s">
        <v>167</v>
      </c>
    </row>
    <row r="219" spans="1:9" x14ac:dyDescent="0.2">
      <c r="A219" t="s">
        <v>195</v>
      </c>
      <c r="B219">
        <v>4</v>
      </c>
      <c r="C219">
        <v>145353609</v>
      </c>
      <c r="D219" t="s">
        <v>190</v>
      </c>
      <c r="E219" t="s">
        <v>192</v>
      </c>
      <c r="F219" t="s">
        <v>167</v>
      </c>
      <c r="G219" t="s">
        <v>167</v>
      </c>
      <c r="I219" t="s">
        <v>167</v>
      </c>
    </row>
    <row r="220" spans="1:9" x14ac:dyDescent="0.2">
      <c r="A220" t="s">
        <v>196</v>
      </c>
      <c r="B220">
        <v>4</v>
      </c>
      <c r="C220">
        <v>146460560</v>
      </c>
      <c r="D220" t="s">
        <v>188</v>
      </c>
      <c r="E220" t="s">
        <v>187</v>
      </c>
      <c r="G220" t="s">
        <v>167</v>
      </c>
      <c r="I220" t="s">
        <v>167</v>
      </c>
    </row>
    <row r="221" spans="1:9" x14ac:dyDescent="0.2">
      <c r="A221" t="s">
        <v>194</v>
      </c>
      <c r="B221">
        <v>4</v>
      </c>
      <c r="C221">
        <v>149326438</v>
      </c>
      <c r="D221" t="s">
        <v>187</v>
      </c>
      <c r="E221" t="s">
        <v>190</v>
      </c>
      <c r="F221" t="s">
        <v>172</v>
      </c>
      <c r="G221" t="s">
        <v>172</v>
      </c>
      <c r="I221" t="s">
        <v>172</v>
      </c>
    </row>
    <row r="222" spans="1:9" x14ac:dyDescent="0.2">
      <c r="A222" t="s">
        <v>194</v>
      </c>
      <c r="B222">
        <v>4</v>
      </c>
      <c r="C222">
        <v>149858740</v>
      </c>
      <c r="D222" t="s">
        <v>187</v>
      </c>
      <c r="E222" t="s">
        <v>192</v>
      </c>
      <c r="F222" t="s">
        <v>172</v>
      </c>
      <c r="G222" t="s">
        <v>172</v>
      </c>
      <c r="I222" t="s">
        <v>172</v>
      </c>
    </row>
    <row r="223" spans="1:9" x14ac:dyDescent="0.2">
      <c r="A223" t="s">
        <v>198</v>
      </c>
      <c r="B223">
        <v>4</v>
      </c>
      <c r="C223">
        <v>150876914</v>
      </c>
      <c r="D223" t="s">
        <v>192</v>
      </c>
      <c r="E223" t="s">
        <v>187</v>
      </c>
      <c r="G223" t="s">
        <v>167</v>
      </c>
      <c r="I223" t="s">
        <v>167</v>
      </c>
    </row>
    <row r="224" spans="1:9" x14ac:dyDescent="0.2">
      <c r="A224" t="s">
        <v>197</v>
      </c>
      <c r="B224">
        <v>4</v>
      </c>
      <c r="C224">
        <v>153816839</v>
      </c>
      <c r="D224" t="s">
        <v>188</v>
      </c>
      <c r="E224" t="s">
        <v>190</v>
      </c>
    </row>
    <row r="225" spans="1:9" x14ac:dyDescent="0.2">
      <c r="A225" t="s">
        <v>194</v>
      </c>
      <c r="B225">
        <v>4</v>
      </c>
      <c r="C225">
        <v>157544664</v>
      </c>
      <c r="D225" t="s">
        <v>187</v>
      </c>
      <c r="E225" t="s">
        <v>188</v>
      </c>
      <c r="F225" t="s">
        <v>167</v>
      </c>
      <c r="G225" t="s">
        <v>167</v>
      </c>
      <c r="I225" t="s">
        <v>167</v>
      </c>
    </row>
    <row r="226" spans="1:9" x14ac:dyDescent="0.2">
      <c r="A226" t="s">
        <v>201</v>
      </c>
      <c r="B226">
        <v>4</v>
      </c>
      <c r="C226">
        <v>158291045</v>
      </c>
      <c r="D226" t="s">
        <v>188</v>
      </c>
      <c r="E226" t="s">
        <v>192</v>
      </c>
    </row>
    <row r="227" spans="1:9" x14ac:dyDescent="0.2">
      <c r="A227" t="s">
        <v>194</v>
      </c>
      <c r="B227">
        <v>4</v>
      </c>
      <c r="C227">
        <v>158473221</v>
      </c>
      <c r="D227" t="s">
        <v>192</v>
      </c>
      <c r="E227" t="s">
        <v>187</v>
      </c>
      <c r="G227" t="s">
        <v>167</v>
      </c>
      <c r="I227" t="s">
        <v>167</v>
      </c>
    </row>
    <row r="228" spans="1:9" x14ac:dyDescent="0.2">
      <c r="A228" t="s">
        <v>194</v>
      </c>
      <c r="B228">
        <v>4</v>
      </c>
      <c r="C228">
        <v>161648466</v>
      </c>
      <c r="D228" t="s">
        <v>190</v>
      </c>
      <c r="E228" t="s">
        <v>192</v>
      </c>
      <c r="G228" t="s">
        <v>167</v>
      </c>
      <c r="I228" t="s">
        <v>167</v>
      </c>
    </row>
    <row r="229" spans="1:9" x14ac:dyDescent="0.2">
      <c r="A229" t="s">
        <v>199</v>
      </c>
      <c r="B229">
        <v>4</v>
      </c>
      <c r="C229">
        <v>162624955</v>
      </c>
      <c r="D229" t="s">
        <v>192</v>
      </c>
      <c r="E229" t="s">
        <v>190</v>
      </c>
    </row>
    <row r="230" spans="1:9" x14ac:dyDescent="0.2">
      <c r="A230" t="s">
        <v>196</v>
      </c>
      <c r="B230">
        <v>4</v>
      </c>
      <c r="C230">
        <v>164751488</v>
      </c>
      <c r="D230" t="s">
        <v>188</v>
      </c>
      <c r="E230" t="s">
        <v>187</v>
      </c>
    </row>
    <row r="231" spans="1:9" x14ac:dyDescent="0.2">
      <c r="A231" t="s">
        <v>194</v>
      </c>
      <c r="B231">
        <v>4</v>
      </c>
      <c r="C231">
        <v>167642336</v>
      </c>
      <c r="D231" t="s">
        <v>187</v>
      </c>
      <c r="E231" t="s">
        <v>190</v>
      </c>
    </row>
    <row r="232" spans="1:9" x14ac:dyDescent="0.2">
      <c r="A232" t="s">
        <v>189</v>
      </c>
      <c r="B232">
        <v>4</v>
      </c>
      <c r="C232">
        <v>177609921</v>
      </c>
      <c r="D232" t="s">
        <v>190</v>
      </c>
      <c r="E232" t="s">
        <v>192</v>
      </c>
      <c r="G232" t="s">
        <v>167</v>
      </c>
      <c r="I232" t="s">
        <v>167</v>
      </c>
    </row>
    <row r="233" spans="1:9" x14ac:dyDescent="0.2">
      <c r="A233" t="s">
        <v>199</v>
      </c>
      <c r="B233">
        <v>4</v>
      </c>
      <c r="C233">
        <v>180627153</v>
      </c>
      <c r="D233" t="s">
        <v>190</v>
      </c>
      <c r="E233" t="s">
        <v>188</v>
      </c>
    </row>
    <row r="234" spans="1:9" x14ac:dyDescent="0.2">
      <c r="A234" t="s">
        <v>189</v>
      </c>
      <c r="B234">
        <v>4</v>
      </c>
      <c r="C234">
        <v>181438319</v>
      </c>
      <c r="D234" t="s">
        <v>190</v>
      </c>
      <c r="E234" t="s">
        <v>192</v>
      </c>
      <c r="F234" t="s">
        <v>172</v>
      </c>
      <c r="G234" t="s">
        <v>172</v>
      </c>
      <c r="I234" t="s">
        <v>172</v>
      </c>
    </row>
    <row r="235" spans="1:9" x14ac:dyDescent="0.2">
      <c r="A235" t="s">
        <v>197</v>
      </c>
      <c r="B235">
        <v>4</v>
      </c>
      <c r="C235">
        <v>183572529</v>
      </c>
      <c r="D235" t="s">
        <v>188</v>
      </c>
      <c r="E235" t="s">
        <v>192</v>
      </c>
      <c r="F235" t="s">
        <v>167</v>
      </c>
    </row>
    <row r="236" spans="1:9" x14ac:dyDescent="0.2">
      <c r="A236" t="s">
        <v>189</v>
      </c>
      <c r="B236">
        <v>4</v>
      </c>
      <c r="C236">
        <v>184719340</v>
      </c>
      <c r="D236" t="s">
        <v>190</v>
      </c>
      <c r="E236" t="s">
        <v>188</v>
      </c>
      <c r="G236" t="s">
        <v>167</v>
      </c>
      <c r="I236" t="s">
        <v>167</v>
      </c>
    </row>
    <row r="237" spans="1:9" x14ac:dyDescent="0.2">
      <c r="A237" t="s">
        <v>189</v>
      </c>
      <c r="B237">
        <v>4</v>
      </c>
      <c r="C237">
        <v>189156557</v>
      </c>
      <c r="D237" t="s">
        <v>188</v>
      </c>
      <c r="E237" t="s">
        <v>187</v>
      </c>
      <c r="G237" t="s">
        <v>167</v>
      </c>
      <c r="I237" t="s">
        <v>167</v>
      </c>
    </row>
    <row r="238" spans="1:9" x14ac:dyDescent="0.2">
      <c r="A238" t="s">
        <v>186</v>
      </c>
      <c r="B238">
        <v>4</v>
      </c>
      <c r="C238">
        <v>189930531</v>
      </c>
      <c r="D238" t="s">
        <v>188</v>
      </c>
      <c r="E238" t="s">
        <v>187</v>
      </c>
    </row>
    <row r="239" spans="1:9" x14ac:dyDescent="0.2">
      <c r="A239" t="s">
        <v>194</v>
      </c>
      <c r="B239">
        <v>5</v>
      </c>
      <c r="C239">
        <v>7266284</v>
      </c>
      <c r="D239" t="s">
        <v>190</v>
      </c>
      <c r="E239" t="s">
        <v>192</v>
      </c>
    </row>
    <row r="240" spans="1:9" x14ac:dyDescent="0.2">
      <c r="A240" t="s">
        <v>199</v>
      </c>
      <c r="B240">
        <v>5</v>
      </c>
      <c r="C240">
        <v>10757747</v>
      </c>
      <c r="D240" t="s">
        <v>192</v>
      </c>
      <c r="E240" t="s">
        <v>190</v>
      </c>
    </row>
    <row r="241" spans="1:9" x14ac:dyDescent="0.2">
      <c r="A241" t="s">
        <v>186</v>
      </c>
      <c r="B241">
        <v>5</v>
      </c>
      <c r="C241">
        <v>13658104</v>
      </c>
      <c r="D241" t="s">
        <v>190</v>
      </c>
      <c r="E241" t="s">
        <v>192</v>
      </c>
    </row>
    <row r="242" spans="1:9" x14ac:dyDescent="0.2">
      <c r="A242" t="s">
        <v>194</v>
      </c>
      <c r="B242">
        <v>5</v>
      </c>
      <c r="C242">
        <v>20977517</v>
      </c>
      <c r="D242" t="s">
        <v>192</v>
      </c>
      <c r="E242" t="s">
        <v>188</v>
      </c>
    </row>
    <row r="243" spans="1:9" x14ac:dyDescent="0.2">
      <c r="A243" t="s">
        <v>195</v>
      </c>
      <c r="B243">
        <v>5</v>
      </c>
      <c r="C243">
        <v>29266180</v>
      </c>
      <c r="D243" t="s">
        <v>192</v>
      </c>
      <c r="E243" t="s">
        <v>187</v>
      </c>
    </row>
    <row r="244" spans="1:9" x14ac:dyDescent="0.2">
      <c r="A244" t="s">
        <v>194</v>
      </c>
      <c r="B244">
        <v>5</v>
      </c>
      <c r="C244">
        <v>30824046</v>
      </c>
      <c r="D244" t="s">
        <v>190</v>
      </c>
      <c r="E244" t="s">
        <v>192</v>
      </c>
    </row>
    <row r="245" spans="1:9" x14ac:dyDescent="0.2">
      <c r="A245" t="s">
        <v>196</v>
      </c>
      <c r="B245">
        <v>5</v>
      </c>
      <c r="C245">
        <v>30824046</v>
      </c>
      <c r="D245" t="s">
        <v>190</v>
      </c>
      <c r="E245" t="s">
        <v>192</v>
      </c>
    </row>
    <row r="246" spans="1:9" x14ac:dyDescent="0.2">
      <c r="A246" t="s">
        <v>198</v>
      </c>
      <c r="B246">
        <v>5</v>
      </c>
      <c r="C246">
        <v>31273314</v>
      </c>
      <c r="D246" t="s">
        <v>187</v>
      </c>
      <c r="E246" t="s">
        <v>188</v>
      </c>
    </row>
    <row r="247" spans="1:9" x14ac:dyDescent="0.2">
      <c r="A247" t="s">
        <v>198</v>
      </c>
      <c r="B247">
        <v>5</v>
      </c>
      <c r="C247">
        <v>33085785</v>
      </c>
      <c r="D247" t="s">
        <v>192</v>
      </c>
      <c r="E247" t="s">
        <v>190</v>
      </c>
      <c r="F247" t="s">
        <v>167</v>
      </c>
      <c r="G247" t="s">
        <v>167</v>
      </c>
      <c r="I247" t="s">
        <v>167</v>
      </c>
    </row>
    <row r="248" spans="1:9" x14ac:dyDescent="0.2">
      <c r="A248" t="s">
        <v>189</v>
      </c>
      <c r="B248">
        <v>5</v>
      </c>
      <c r="C248">
        <v>44151002</v>
      </c>
      <c r="D248" t="s">
        <v>190</v>
      </c>
      <c r="E248" t="s">
        <v>192</v>
      </c>
      <c r="F248" t="s">
        <v>167</v>
      </c>
    </row>
    <row r="249" spans="1:9" x14ac:dyDescent="0.2">
      <c r="A249" t="s">
        <v>200</v>
      </c>
      <c r="B249">
        <v>5</v>
      </c>
      <c r="C249">
        <v>54369432</v>
      </c>
      <c r="D249" t="s">
        <v>190</v>
      </c>
      <c r="E249" t="s">
        <v>192</v>
      </c>
      <c r="F249" t="s">
        <v>167</v>
      </c>
      <c r="G249" t="s">
        <v>167</v>
      </c>
      <c r="H249" t="s">
        <v>167</v>
      </c>
      <c r="I249" t="s">
        <v>167</v>
      </c>
    </row>
    <row r="250" spans="1:9" x14ac:dyDescent="0.2">
      <c r="A250" t="s">
        <v>200</v>
      </c>
      <c r="B250">
        <v>5</v>
      </c>
      <c r="C250">
        <v>56170199</v>
      </c>
      <c r="D250" t="s">
        <v>190</v>
      </c>
      <c r="E250" t="s">
        <v>192</v>
      </c>
      <c r="G250" t="s">
        <v>167</v>
      </c>
      <c r="H250" t="s">
        <v>167</v>
      </c>
      <c r="I250" t="s">
        <v>167</v>
      </c>
    </row>
    <row r="251" spans="1:9" x14ac:dyDescent="0.2">
      <c r="A251" t="s">
        <v>186</v>
      </c>
      <c r="B251">
        <v>5</v>
      </c>
      <c r="C251">
        <v>57298677</v>
      </c>
      <c r="D251" t="s">
        <v>190</v>
      </c>
      <c r="E251" t="s">
        <v>192</v>
      </c>
    </row>
    <row r="252" spans="1:9" x14ac:dyDescent="0.2">
      <c r="A252" t="s">
        <v>200</v>
      </c>
      <c r="B252">
        <v>5</v>
      </c>
      <c r="C252">
        <v>64460180</v>
      </c>
      <c r="D252" t="s">
        <v>192</v>
      </c>
      <c r="E252" t="s">
        <v>190</v>
      </c>
    </row>
    <row r="253" spans="1:9" x14ac:dyDescent="0.2">
      <c r="A253" t="s">
        <v>195</v>
      </c>
      <c r="B253">
        <v>5</v>
      </c>
      <c r="C253">
        <v>72746814</v>
      </c>
      <c r="D253" t="s">
        <v>187</v>
      </c>
      <c r="E253" t="s">
        <v>188</v>
      </c>
    </row>
    <row r="254" spans="1:9" x14ac:dyDescent="0.2">
      <c r="A254" t="s">
        <v>197</v>
      </c>
      <c r="B254">
        <v>5</v>
      </c>
      <c r="C254">
        <v>74121246</v>
      </c>
      <c r="D254" t="s">
        <v>188</v>
      </c>
      <c r="E254" t="s">
        <v>190</v>
      </c>
      <c r="F254" t="s">
        <v>167</v>
      </c>
    </row>
    <row r="255" spans="1:9" x14ac:dyDescent="0.2">
      <c r="A255" t="s">
        <v>186</v>
      </c>
      <c r="B255">
        <v>5</v>
      </c>
      <c r="C255">
        <v>74129348</v>
      </c>
      <c r="D255" t="s">
        <v>187</v>
      </c>
      <c r="E255" t="s">
        <v>188</v>
      </c>
    </row>
    <row r="256" spans="1:9" x14ac:dyDescent="0.2">
      <c r="A256" t="s">
        <v>191</v>
      </c>
      <c r="B256">
        <v>5</v>
      </c>
      <c r="C256">
        <v>76487826</v>
      </c>
      <c r="D256" t="s">
        <v>187</v>
      </c>
      <c r="E256" t="s">
        <v>188</v>
      </c>
    </row>
    <row r="257" spans="1:9" x14ac:dyDescent="0.2">
      <c r="A257" t="s">
        <v>189</v>
      </c>
      <c r="B257">
        <v>5</v>
      </c>
      <c r="C257">
        <v>78398311</v>
      </c>
      <c r="D257" t="s">
        <v>187</v>
      </c>
      <c r="E257" t="s">
        <v>192</v>
      </c>
    </row>
    <row r="258" spans="1:9" x14ac:dyDescent="0.2">
      <c r="A258" t="s">
        <v>186</v>
      </c>
      <c r="B258">
        <v>5</v>
      </c>
      <c r="C258">
        <v>89967253</v>
      </c>
      <c r="D258" t="s">
        <v>192</v>
      </c>
      <c r="E258" t="s">
        <v>190</v>
      </c>
    </row>
    <row r="259" spans="1:9" x14ac:dyDescent="0.2">
      <c r="A259" t="s">
        <v>196</v>
      </c>
      <c r="B259">
        <v>5</v>
      </c>
      <c r="C259">
        <v>92515492</v>
      </c>
      <c r="D259" t="s">
        <v>188</v>
      </c>
      <c r="E259" t="s">
        <v>190</v>
      </c>
      <c r="F259" t="s">
        <v>167</v>
      </c>
      <c r="G259" t="s">
        <v>167</v>
      </c>
      <c r="I259" t="s">
        <v>167</v>
      </c>
    </row>
    <row r="260" spans="1:9" x14ac:dyDescent="0.2">
      <c r="A260" t="s">
        <v>194</v>
      </c>
      <c r="B260">
        <v>5</v>
      </c>
      <c r="C260">
        <v>97980624</v>
      </c>
      <c r="D260" t="s">
        <v>190</v>
      </c>
      <c r="E260" t="s">
        <v>188</v>
      </c>
      <c r="G260" t="s">
        <v>167</v>
      </c>
      <c r="I260" t="s">
        <v>167</v>
      </c>
    </row>
    <row r="261" spans="1:9" x14ac:dyDescent="0.2">
      <c r="A261" t="s">
        <v>199</v>
      </c>
      <c r="B261">
        <v>5</v>
      </c>
      <c r="C261">
        <v>109729461</v>
      </c>
      <c r="D261" t="s">
        <v>190</v>
      </c>
      <c r="E261" t="s">
        <v>188</v>
      </c>
    </row>
    <row r="262" spans="1:9" x14ac:dyDescent="0.2">
      <c r="A262" t="s">
        <v>200</v>
      </c>
      <c r="B262">
        <v>5</v>
      </c>
      <c r="C262">
        <v>109729461</v>
      </c>
      <c r="D262" t="s">
        <v>190</v>
      </c>
      <c r="E262" t="s">
        <v>188</v>
      </c>
    </row>
    <row r="263" spans="1:9" x14ac:dyDescent="0.2">
      <c r="A263" t="s">
        <v>194</v>
      </c>
      <c r="B263">
        <v>5</v>
      </c>
      <c r="C263">
        <v>113081885</v>
      </c>
      <c r="D263" t="s">
        <v>190</v>
      </c>
      <c r="E263" t="s">
        <v>192</v>
      </c>
      <c r="F263" t="s">
        <v>167</v>
      </c>
    </row>
    <row r="264" spans="1:9" x14ac:dyDescent="0.2">
      <c r="A264" t="s">
        <v>186</v>
      </c>
      <c r="B264">
        <v>5</v>
      </c>
      <c r="C264">
        <v>117720967</v>
      </c>
      <c r="D264" t="s">
        <v>188</v>
      </c>
      <c r="E264" t="s">
        <v>190</v>
      </c>
    </row>
    <row r="265" spans="1:9" x14ac:dyDescent="0.2">
      <c r="A265" t="s">
        <v>196</v>
      </c>
      <c r="B265">
        <v>5</v>
      </c>
      <c r="C265">
        <v>118673217</v>
      </c>
      <c r="D265" t="s">
        <v>188</v>
      </c>
      <c r="E265" t="s">
        <v>187</v>
      </c>
      <c r="G265" t="s">
        <v>167</v>
      </c>
      <c r="I265" t="s">
        <v>167</v>
      </c>
    </row>
    <row r="266" spans="1:9" x14ac:dyDescent="0.2">
      <c r="A266" t="s">
        <v>194</v>
      </c>
      <c r="B266">
        <v>5</v>
      </c>
      <c r="C266">
        <v>130829488</v>
      </c>
      <c r="D266" t="s">
        <v>188</v>
      </c>
      <c r="E266" t="s">
        <v>187</v>
      </c>
    </row>
    <row r="267" spans="1:9" x14ac:dyDescent="0.2">
      <c r="A267" t="s">
        <v>198</v>
      </c>
      <c r="B267">
        <v>5</v>
      </c>
      <c r="C267">
        <v>132463368</v>
      </c>
      <c r="D267" t="s">
        <v>190</v>
      </c>
      <c r="E267" t="s">
        <v>188</v>
      </c>
    </row>
    <row r="268" spans="1:9" x14ac:dyDescent="0.2">
      <c r="A268" t="s">
        <v>189</v>
      </c>
      <c r="B268">
        <v>5</v>
      </c>
      <c r="C268">
        <v>134680570</v>
      </c>
      <c r="D268" t="s">
        <v>190</v>
      </c>
      <c r="E268" t="s">
        <v>188</v>
      </c>
      <c r="G268" t="s">
        <v>167</v>
      </c>
      <c r="I268" t="s">
        <v>167</v>
      </c>
    </row>
    <row r="269" spans="1:9" x14ac:dyDescent="0.2">
      <c r="A269" t="s">
        <v>193</v>
      </c>
      <c r="B269">
        <v>5</v>
      </c>
      <c r="C269">
        <v>136819601</v>
      </c>
      <c r="D269" t="s">
        <v>187</v>
      </c>
      <c r="E269" t="s">
        <v>188</v>
      </c>
      <c r="F269" t="s">
        <v>167</v>
      </c>
      <c r="G269" t="s">
        <v>167</v>
      </c>
      <c r="I269" t="s">
        <v>167</v>
      </c>
    </row>
    <row r="270" spans="1:9" x14ac:dyDescent="0.2">
      <c r="A270" t="s">
        <v>189</v>
      </c>
      <c r="B270">
        <v>5</v>
      </c>
      <c r="C270">
        <v>141604890</v>
      </c>
      <c r="D270" t="s">
        <v>190</v>
      </c>
      <c r="E270" t="s">
        <v>187</v>
      </c>
    </row>
    <row r="271" spans="1:9" x14ac:dyDescent="0.2">
      <c r="A271" t="s">
        <v>201</v>
      </c>
      <c r="B271">
        <v>5</v>
      </c>
      <c r="C271">
        <v>146765532</v>
      </c>
      <c r="D271" t="s">
        <v>190</v>
      </c>
      <c r="E271" t="s">
        <v>192</v>
      </c>
    </row>
    <row r="272" spans="1:9" x14ac:dyDescent="0.2">
      <c r="A272" t="s">
        <v>189</v>
      </c>
      <c r="B272">
        <v>5</v>
      </c>
      <c r="C272">
        <v>151087944</v>
      </c>
      <c r="D272" t="s">
        <v>188</v>
      </c>
      <c r="E272" t="s">
        <v>190</v>
      </c>
    </row>
    <row r="273" spans="1:9" x14ac:dyDescent="0.2">
      <c r="A273" t="s">
        <v>186</v>
      </c>
      <c r="B273">
        <v>5</v>
      </c>
      <c r="C273">
        <v>153005169</v>
      </c>
      <c r="D273" t="s">
        <v>192</v>
      </c>
      <c r="E273" t="s">
        <v>190</v>
      </c>
    </row>
    <row r="274" spans="1:9" x14ac:dyDescent="0.2">
      <c r="A274" t="s">
        <v>199</v>
      </c>
      <c r="B274">
        <v>5</v>
      </c>
      <c r="C274">
        <v>161093660</v>
      </c>
      <c r="D274" t="s">
        <v>192</v>
      </c>
      <c r="E274" t="s">
        <v>190</v>
      </c>
      <c r="F274" t="s">
        <v>172</v>
      </c>
    </row>
    <row r="275" spans="1:9" x14ac:dyDescent="0.2">
      <c r="A275" t="s">
        <v>195</v>
      </c>
      <c r="B275">
        <v>5</v>
      </c>
      <c r="C275">
        <v>162252214</v>
      </c>
      <c r="D275" t="s">
        <v>188</v>
      </c>
      <c r="E275" t="s">
        <v>190</v>
      </c>
      <c r="G275" t="s">
        <v>172</v>
      </c>
      <c r="I275" t="s">
        <v>172</v>
      </c>
    </row>
    <row r="276" spans="1:9" x14ac:dyDescent="0.2">
      <c r="A276" t="s">
        <v>191</v>
      </c>
      <c r="B276">
        <v>5</v>
      </c>
      <c r="C276">
        <v>162297564</v>
      </c>
      <c r="D276" t="s">
        <v>190</v>
      </c>
      <c r="E276" t="s">
        <v>187</v>
      </c>
      <c r="G276" t="s">
        <v>167</v>
      </c>
      <c r="I276" t="s">
        <v>167</v>
      </c>
    </row>
    <row r="277" spans="1:9" x14ac:dyDescent="0.2">
      <c r="A277" t="s">
        <v>200</v>
      </c>
      <c r="B277">
        <v>6</v>
      </c>
      <c r="C277">
        <v>4559434</v>
      </c>
      <c r="D277" t="s">
        <v>187</v>
      </c>
      <c r="E277" t="s">
        <v>188</v>
      </c>
      <c r="G277" t="s">
        <v>167</v>
      </c>
      <c r="H277" t="s">
        <v>167</v>
      </c>
      <c r="I277" t="s">
        <v>167</v>
      </c>
    </row>
    <row r="278" spans="1:9" x14ac:dyDescent="0.2">
      <c r="A278" t="s">
        <v>189</v>
      </c>
      <c r="B278">
        <v>6</v>
      </c>
      <c r="C278">
        <v>11587073</v>
      </c>
      <c r="D278" t="s">
        <v>188</v>
      </c>
      <c r="E278" t="s">
        <v>187</v>
      </c>
    </row>
    <row r="279" spans="1:9" x14ac:dyDescent="0.2">
      <c r="A279" t="s">
        <v>196</v>
      </c>
      <c r="B279">
        <v>6</v>
      </c>
      <c r="C279">
        <v>14253331</v>
      </c>
      <c r="D279" t="s">
        <v>188</v>
      </c>
      <c r="E279" t="s">
        <v>187</v>
      </c>
      <c r="F279" t="s">
        <v>167</v>
      </c>
      <c r="G279" t="s">
        <v>167</v>
      </c>
      <c r="I279" t="s">
        <v>167</v>
      </c>
    </row>
    <row r="280" spans="1:9" x14ac:dyDescent="0.2">
      <c r="A280" t="s">
        <v>194</v>
      </c>
      <c r="B280">
        <v>6</v>
      </c>
      <c r="C280">
        <v>23585912</v>
      </c>
      <c r="D280" t="s">
        <v>190</v>
      </c>
      <c r="E280" t="s">
        <v>192</v>
      </c>
      <c r="G280" t="s">
        <v>172</v>
      </c>
      <c r="I280" t="s">
        <v>172</v>
      </c>
    </row>
    <row r="281" spans="1:9" x14ac:dyDescent="0.2">
      <c r="A281" t="s">
        <v>199</v>
      </c>
      <c r="B281">
        <v>6</v>
      </c>
      <c r="C281">
        <v>31059938</v>
      </c>
      <c r="D281" t="s">
        <v>192</v>
      </c>
      <c r="E281" t="s">
        <v>190</v>
      </c>
    </row>
    <row r="282" spans="1:9" x14ac:dyDescent="0.2">
      <c r="A282" t="s">
        <v>193</v>
      </c>
      <c r="B282">
        <v>6</v>
      </c>
      <c r="C282">
        <v>32611886</v>
      </c>
      <c r="D282" t="s">
        <v>187</v>
      </c>
      <c r="E282" t="s">
        <v>188</v>
      </c>
    </row>
    <row r="283" spans="1:9" x14ac:dyDescent="0.2">
      <c r="A283" t="s">
        <v>194</v>
      </c>
      <c r="B283">
        <v>6</v>
      </c>
      <c r="C283">
        <v>48094998</v>
      </c>
      <c r="D283" t="s">
        <v>190</v>
      </c>
      <c r="E283" t="s">
        <v>192</v>
      </c>
      <c r="G283" t="s">
        <v>167</v>
      </c>
      <c r="I283" t="s">
        <v>167</v>
      </c>
    </row>
    <row r="284" spans="1:9" x14ac:dyDescent="0.2">
      <c r="A284" t="s">
        <v>186</v>
      </c>
      <c r="B284">
        <v>6</v>
      </c>
      <c r="C284">
        <v>49276642</v>
      </c>
      <c r="D284" t="s">
        <v>192</v>
      </c>
      <c r="E284" t="s">
        <v>187</v>
      </c>
    </row>
    <row r="285" spans="1:9" x14ac:dyDescent="0.2">
      <c r="A285" t="s">
        <v>189</v>
      </c>
      <c r="B285">
        <v>6</v>
      </c>
      <c r="C285">
        <v>50175413</v>
      </c>
      <c r="D285" t="s">
        <v>190</v>
      </c>
      <c r="E285" t="s">
        <v>192</v>
      </c>
      <c r="G285" t="s">
        <v>167</v>
      </c>
      <c r="I285" t="s">
        <v>167</v>
      </c>
    </row>
    <row r="286" spans="1:9" x14ac:dyDescent="0.2">
      <c r="A286" t="s">
        <v>201</v>
      </c>
      <c r="B286">
        <v>6</v>
      </c>
      <c r="C286">
        <v>55711257</v>
      </c>
      <c r="D286" t="s">
        <v>187</v>
      </c>
      <c r="E286" t="s">
        <v>188</v>
      </c>
      <c r="F286" t="s">
        <v>167</v>
      </c>
      <c r="G286" t="s">
        <v>167</v>
      </c>
      <c r="I286" t="s">
        <v>167</v>
      </c>
    </row>
    <row r="287" spans="1:9" x14ac:dyDescent="0.2">
      <c r="A287" t="s">
        <v>195</v>
      </c>
      <c r="B287">
        <v>6</v>
      </c>
      <c r="C287">
        <v>57371459</v>
      </c>
      <c r="D287" t="s">
        <v>187</v>
      </c>
      <c r="E287" t="s">
        <v>188</v>
      </c>
      <c r="F287" t="s">
        <v>167</v>
      </c>
      <c r="G287" t="s">
        <v>167</v>
      </c>
      <c r="I287" t="s">
        <v>167</v>
      </c>
    </row>
    <row r="288" spans="1:9" x14ac:dyDescent="0.2">
      <c r="A288" t="s">
        <v>194</v>
      </c>
      <c r="B288">
        <v>6</v>
      </c>
      <c r="C288">
        <v>69106896</v>
      </c>
      <c r="D288" t="s">
        <v>187</v>
      </c>
      <c r="E288" t="s">
        <v>190</v>
      </c>
      <c r="G288" t="s">
        <v>167</v>
      </c>
      <c r="I288" t="s">
        <v>167</v>
      </c>
    </row>
    <row r="289" spans="1:9" x14ac:dyDescent="0.2">
      <c r="A289" t="s">
        <v>198</v>
      </c>
      <c r="B289">
        <v>6</v>
      </c>
      <c r="C289">
        <v>69154155</v>
      </c>
      <c r="D289" t="s">
        <v>192</v>
      </c>
      <c r="E289" t="s">
        <v>187</v>
      </c>
    </row>
    <row r="290" spans="1:9" x14ac:dyDescent="0.2">
      <c r="A290" t="s">
        <v>191</v>
      </c>
      <c r="B290">
        <v>6</v>
      </c>
      <c r="C290">
        <v>73309369</v>
      </c>
      <c r="D290" t="s">
        <v>188</v>
      </c>
      <c r="E290" t="s">
        <v>187</v>
      </c>
    </row>
    <row r="291" spans="1:9" x14ac:dyDescent="0.2">
      <c r="A291" t="s">
        <v>199</v>
      </c>
      <c r="B291">
        <v>6</v>
      </c>
      <c r="C291">
        <v>74828445</v>
      </c>
      <c r="D291" t="s">
        <v>187</v>
      </c>
      <c r="E291" t="s">
        <v>188</v>
      </c>
    </row>
    <row r="292" spans="1:9" x14ac:dyDescent="0.2">
      <c r="A292" t="s">
        <v>189</v>
      </c>
      <c r="B292">
        <v>6</v>
      </c>
      <c r="C292">
        <v>76043748</v>
      </c>
      <c r="D292" t="s">
        <v>188</v>
      </c>
      <c r="E292" t="s">
        <v>187</v>
      </c>
    </row>
    <row r="293" spans="1:9" x14ac:dyDescent="0.2">
      <c r="A293" t="s">
        <v>198</v>
      </c>
      <c r="B293">
        <v>6</v>
      </c>
      <c r="C293">
        <v>78370575</v>
      </c>
      <c r="D293" t="s">
        <v>190</v>
      </c>
      <c r="E293" t="s">
        <v>192</v>
      </c>
    </row>
    <row r="294" spans="1:9" x14ac:dyDescent="0.2">
      <c r="A294" t="s">
        <v>198</v>
      </c>
      <c r="B294">
        <v>6</v>
      </c>
      <c r="C294">
        <v>80933989</v>
      </c>
      <c r="D294" t="s">
        <v>188</v>
      </c>
      <c r="E294" t="s">
        <v>187</v>
      </c>
      <c r="G294" t="s">
        <v>167</v>
      </c>
      <c r="I294" t="s">
        <v>167</v>
      </c>
    </row>
    <row r="295" spans="1:9" x14ac:dyDescent="0.2">
      <c r="A295" t="s">
        <v>193</v>
      </c>
      <c r="B295">
        <v>6</v>
      </c>
      <c r="C295">
        <v>84406960</v>
      </c>
      <c r="D295" t="s">
        <v>192</v>
      </c>
      <c r="E295" t="s">
        <v>190</v>
      </c>
      <c r="G295" t="s">
        <v>172</v>
      </c>
      <c r="I295" t="s">
        <v>172</v>
      </c>
    </row>
    <row r="296" spans="1:9" x14ac:dyDescent="0.2">
      <c r="A296" t="s">
        <v>186</v>
      </c>
      <c r="B296">
        <v>6</v>
      </c>
      <c r="C296">
        <v>84533302</v>
      </c>
      <c r="D296" t="s">
        <v>187</v>
      </c>
      <c r="E296" t="s">
        <v>190</v>
      </c>
    </row>
    <row r="297" spans="1:9" x14ac:dyDescent="0.2">
      <c r="A297" t="s">
        <v>194</v>
      </c>
      <c r="B297">
        <v>6</v>
      </c>
      <c r="C297">
        <v>86224276</v>
      </c>
      <c r="D297" t="s">
        <v>188</v>
      </c>
      <c r="E297" t="s">
        <v>187</v>
      </c>
    </row>
    <row r="298" spans="1:9" x14ac:dyDescent="0.2">
      <c r="A298" t="s">
        <v>198</v>
      </c>
      <c r="B298">
        <v>6</v>
      </c>
      <c r="C298">
        <v>88849159</v>
      </c>
      <c r="D298" t="s">
        <v>192</v>
      </c>
      <c r="E298" t="s">
        <v>188</v>
      </c>
      <c r="F298" t="s">
        <v>167</v>
      </c>
    </row>
    <row r="299" spans="1:9" x14ac:dyDescent="0.2">
      <c r="A299" t="s">
        <v>195</v>
      </c>
      <c r="B299">
        <v>6</v>
      </c>
      <c r="C299">
        <v>94302527</v>
      </c>
      <c r="D299" t="s">
        <v>188</v>
      </c>
      <c r="E299" t="s">
        <v>187</v>
      </c>
      <c r="F299" t="s">
        <v>167</v>
      </c>
    </row>
    <row r="300" spans="1:9" x14ac:dyDescent="0.2">
      <c r="A300" t="s">
        <v>197</v>
      </c>
      <c r="B300">
        <v>6</v>
      </c>
      <c r="C300">
        <v>94542952</v>
      </c>
      <c r="D300" t="s">
        <v>187</v>
      </c>
      <c r="E300" t="s">
        <v>188</v>
      </c>
    </row>
    <row r="301" spans="1:9" x14ac:dyDescent="0.2">
      <c r="A301" t="s">
        <v>194</v>
      </c>
      <c r="B301">
        <v>6</v>
      </c>
      <c r="C301">
        <v>94542952</v>
      </c>
      <c r="D301" t="s">
        <v>187</v>
      </c>
      <c r="E301" t="s">
        <v>188</v>
      </c>
    </row>
    <row r="302" spans="1:9" x14ac:dyDescent="0.2">
      <c r="A302" t="s">
        <v>194</v>
      </c>
      <c r="B302">
        <v>6</v>
      </c>
      <c r="C302">
        <v>97386177</v>
      </c>
      <c r="D302" t="s">
        <v>190</v>
      </c>
      <c r="E302" t="s">
        <v>192</v>
      </c>
      <c r="G302" t="s">
        <v>167</v>
      </c>
      <c r="I302" t="s">
        <v>167</v>
      </c>
    </row>
    <row r="303" spans="1:9" x14ac:dyDescent="0.2">
      <c r="A303" t="s">
        <v>196</v>
      </c>
      <c r="B303">
        <v>6</v>
      </c>
      <c r="C303">
        <v>100666148</v>
      </c>
      <c r="D303" t="s">
        <v>190</v>
      </c>
      <c r="E303" t="s">
        <v>192</v>
      </c>
      <c r="G303" t="s">
        <v>167</v>
      </c>
      <c r="I303" t="s">
        <v>167</v>
      </c>
    </row>
    <row r="304" spans="1:9" x14ac:dyDescent="0.2">
      <c r="A304" t="s">
        <v>198</v>
      </c>
      <c r="B304">
        <v>6</v>
      </c>
      <c r="C304">
        <v>117584699</v>
      </c>
      <c r="D304" t="s">
        <v>190</v>
      </c>
      <c r="E304" t="s">
        <v>192</v>
      </c>
      <c r="G304" t="s">
        <v>167</v>
      </c>
      <c r="I304" t="s">
        <v>167</v>
      </c>
    </row>
    <row r="305" spans="1:9" x14ac:dyDescent="0.2">
      <c r="A305" t="s">
        <v>196</v>
      </c>
      <c r="B305">
        <v>6</v>
      </c>
      <c r="C305">
        <v>119245170</v>
      </c>
      <c r="D305" t="s">
        <v>187</v>
      </c>
      <c r="E305" t="s">
        <v>192</v>
      </c>
      <c r="G305" t="s">
        <v>167</v>
      </c>
      <c r="I305" t="s">
        <v>167</v>
      </c>
    </row>
    <row r="306" spans="1:9" x14ac:dyDescent="0.2">
      <c r="A306" t="s">
        <v>197</v>
      </c>
      <c r="B306">
        <v>6</v>
      </c>
      <c r="C306">
        <v>121079733</v>
      </c>
      <c r="D306" t="s">
        <v>187</v>
      </c>
      <c r="E306" t="s">
        <v>190</v>
      </c>
      <c r="F306" t="s">
        <v>167</v>
      </c>
    </row>
    <row r="307" spans="1:9" x14ac:dyDescent="0.2">
      <c r="A307" t="s">
        <v>199</v>
      </c>
      <c r="B307">
        <v>6</v>
      </c>
      <c r="C307">
        <v>125366262</v>
      </c>
      <c r="D307" t="s">
        <v>190</v>
      </c>
      <c r="E307" t="s">
        <v>192</v>
      </c>
    </row>
    <row r="308" spans="1:9" x14ac:dyDescent="0.2">
      <c r="A308" t="s">
        <v>194</v>
      </c>
      <c r="B308">
        <v>6</v>
      </c>
      <c r="C308">
        <v>125466509</v>
      </c>
      <c r="D308" t="s">
        <v>187</v>
      </c>
      <c r="E308" t="s">
        <v>188</v>
      </c>
      <c r="G308" t="s">
        <v>167</v>
      </c>
      <c r="I308" t="s">
        <v>167</v>
      </c>
    </row>
    <row r="309" spans="1:9" x14ac:dyDescent="0.2">
      <c r="A309" t="s">
        <v>196</v>
      </c>
      <c r="B309">
        <v>6</v>
      </c>
      <c r="C309">
        <v>127019747</v>
      </c>
      <c r="D309" t="s">
        <v>187</v>
      </c>
      <c r="E309" t="s">
        <v>188</v>
      </c>
    </row>
    <row r="310" spans="1:9" x14ac:dyDescent="0.2">
      <c r="A310" t="s">
        <v>198</v>
      </c>
      <c r="B310">
        <v>6</v>
      </c>
      <c r="C310">
        <v>131989392</v>
      </c>
      <c r="D310" t="s">
        <v>187</v>
      </c>
      <c r="E310" t="s">
        <v>188</v>
      </c>
    </row>
    <row r="311" spans="1:9" x14ac:dyDescent="0.2">
      <c r="A311" t="s">
        <v>193</v>
      </c>
      <c r="B311">
        <v>6</v>
      </c>
      <c r="C311">
        <v>137497162</v>
      </c>
      <c r="D311" t="s">
        <v>192</v>
      </c>
      <c r="E311" t="s">
        <v>187</v>
      </c>
      <c r="G311" t="s">
        <v>167</v>
      </c>
      <c r="I311" t="s">
        <v>167</v>
      </c>
    </row>
    <row r="312" spans="1:9" x14ac:dyDescent="0.2">
      <c r="A312" t="s">
        <v>195</v>
      </c>
      <c r="B312">
        <v>6</v>
      </c>
      <c r="C312">
        <v>147168811</v>
      </c>
      <c r="D312" t="s">
        <v>190</v>
      </c>
      <c r="E312" t="s">
        <v>188</v>
      </c>
      <c r="F312" t="s">
        <v>167</v>
      </c>
      <c r="G312" t="s">
        <v>167</v>
      </c>
      <c r="I312" t="s">
        <v>167</v>
      </c>
    </row>
    <row r="313" spans="1:9" x14ac:dyDescent="0.2">
      <c r="A313" t="s">
        <v>194</v>
      </c>
      <c r="B313">
        <v>6</v>
      </c>
      <c r="C313">
        <v>147284036</v>
      </c>
      <c r="D313" t="s">
        <v>187</v>
      </c>
      <c r="E313" t="s">
        <v>188</v>
      </c>
    </row>
    <row r="314" spans="1:9" x14ac:dyDescent="0.2">
      <c r="A314" t="s">
        <v>201</v>
      </c>
      <c r="B314">
        <v>6</v>
      </c>
      <c r="C314">
        <v>148603707</v>
      </c>
      <c r="D314" t="s">
        <v>187</v>
      </c>
      <c r="E314" t="s">
        <v>188</v>
      </c>
    </row>
    <row r="315" spans="1:9" x14ac:dyDescent="0.2">
      <c r="A315" t="s">
        <v>195</v>
      </c>
      <c r="B315">
        <v>6</v>
      </c>
      <c r="C315">
        <v>151627313</v>
      </c>
      <c r="D315" t="s">
        <v>187</v>
      </c>
      <c r="E315" t="s">
        <v>190</v>
      </c>
      <c r="F315" t="s">
        <v>172</v>
      </c>
      <c r="G315" t="s">
        <v>172</v>
      </c>
      <c r="I315" t="s">
        <v>172</v>
      </c>
    </row>
    <row r="316" spans="1:9" x14ac:dyDescent="0.2">
      <c r="A316" t="s">
        <v>193</v>
      </c>
      <c r="B316">
        <v>6</v>
      </c>
      <c r="C316">
        <v>160239662</v>
      </c>
      <c r="D316" t="s">
        <v>190</v>
      </c>
      <c r="E316" t="s">
        <v>192</v>
      </c>
      <c r="F316" t="s">
        <v>172</v>
      </c>
      <c r="G316" t="s">
        <v>172</v>
      </c>
      <c r="I316" t="s">
        <v>172</v>
      </c>
    </row>
    <row r="317" spans="1:9" x14ac:dyDescent="0.2">
      <c r="A317" t="s">
        <v>198</v>
      </c>
      <c r="B317">
        <v>6</v>
      </c>
      <c r="C317">
        <v>168525649</v>
      </c>
      <c r="D317" t="s">
        <v>188</v>
      </c>
      <c r="E317" t="s">
        <v>187</v>
      </c>
      <c r="F317" t="s">
        <v>167</v>
      </c>
      <c r="G317" t="s">
        <v>167</v>
      </c>
      <c r="I317" t="s">
        <v>167</v>
      </c>
    </row>
    <row r="318" spans="1:9" x14ac:dyDescent="0.2">
      <c r="A318" t="s">
        <v>193</v>
      </c>
      <c r="B318">
        <v>6</v>
      </c>
      <c r="C318">
        <v>170889700</v>
      </c>
      <c r="D318" t="s">
        <v>187</v>
      </c>
      <c r="E318" t="s">
        <v>188</v>
      </c>
    </row>
    <row r="319" spans="1:9" x14ac:dyDescent="0.2">
      <c r="A319" t="s">
        <v>193</v>
      </c>
      <c r="B319">
        <v>7</v>
      </c>
      <c r="C319">
        <v>181322</v>
      </c>
      <c r="D319" t="s">
        <v>190</v>
      </c>
      <c r="E319" t="s">
        <v>192</v>
      </c>
    </row>
    <row r="320" spans="1:9" x14ac:dyDescent="0.2">
      <c r="A320" t="s">
        <v>195</v>
      </c>
      <c r="B320">
        <v>7</v>
      </c>
      <c r="C320">
        <v>2401140</v>
      </c>
      <c r="D320" t="s">
        <v>190</v>
      </c>
      <c r="E320" t="s">
        <v>192</v>
      </c>
      <c r="G320" t="s">
        <v>167</v>
      </c>
      <c r="I320" t="s">
        <v>167</v>
      </c>
    </row>
    <row r="321" spans="1:9" x14ac:dyDescent="0.2">
      <c r="A321" t="s">
        <v>199</v>
      </c>
      <c r="B321">
        <v>7</v>
      </c>
      <c r="C321">
        <v>13211253</v>
      </c>
      <c r="D321" t="s">
        <v>190</v>
      </c>
      <c r="E321" t="s">
        <v>192</v>
      </c>
    </row>
    <row r="322" spans="1:9" x14ac:dyDescent="0.2">
      <c r="A322" t="s">
        <v>191</v>
      </c>
      <c r="B322">
        <v>7</v>
      </c>
      <c r="C322">
        <v>22686059</v>
      </c>
      <c r="D322" t="s">
        <v>190</v>
      </c>
      <c r="E322" t="s">
        <v>192</v>
      </c>
    </row>
    <row r="323" spans="1:9" x14ac:dyDescent="0.2">
      <c r="A323" t="s">
        <v>196</v>
      </c>
      <c r="B323">
        <v>7</v>
      </c>
      <c r="C323">
        <v>27538225</v>
      </c>
      <c r="D323" t="s">
        <v>190</v>
      </c>
      <c r="E323" t="s">
        <v>192</v>
      </c>
      <c r="G323" t="s">
        <v>167</v>
      </c>
      <c r="I323" t="s">
        <v>167</v>
      </c>
    </row>
    <row r="324" spans="1:9" x14ac:dyDescent="0.2">
      <c r="A324" t="s">
        <v>186</v>
      </c>
      <c r="B324">
        <v>7</v>
      </c>
      <c r="C324">
        <v>34429819</v>
      </c>
      <c r="D324" t="s">
        <v>190</v>
      </c>
      <c r="E324" t="s">
        <v>192</v>
      </c>
      <c r="F324" t="s">
        <v>167</v>
      </c>
    </row>
    <row r="325" spans="1:9" x14ac:dyDescent="0.2">
      <c r="A325" t="s">
        <v>196</v>
      </c>
      <c r="B325">
        <v>7</v>
      </c>
      <c r="C325">
        <v>35138682</v>
      </c>
      <c r="D325" t="s">
        <v>190</v>
      </c>
      <c r="E325" t="s">
        <v>192</v>
      </c>
    </row>
    <row r="326" spans="1:9" x14ac:dyDescent="0.2">
      <c r="A326" t="s">
        <v>194</v>
      </c>
      <c r="B326">
        <v>7</v>
      </c>
      <c r="C326">
        <v>36580459</v>
      </c>
      <c r="D326" t="s">
        <v>190</v>
      </c>
      <c r="E326" t="s">
        <v>187</v>
      </c>
      <c r="G326" t="s">
        <v>167</v>
      </c>
      <c r="I326" t="s">
        <v>167</v>
      </c>
    </row>
    <row r="327" spans="1:9" x14ac:dyDescent="0.2">
      <c r="A327" t="s">
        <v>189</v>
      </c>
      <c r="B327">
        <v>7</v>
      </c>
      <c r="C327">
        <v>39374769</v>
      </c>
      <c r="D327" t="s">
        <v>190</v>
      </c>
      <c r="E327" t="s">
        <v>192</v>
      </c>
      <c r="F327" t="s">
        <v>172</v>
      </c>
      <c r="G327" t="s">
        <v>172</v>
      </c>
      <c r="I327" t="s">
        <v>172</v>
      </c>
    </row>
    <row r="328" spans="1:9" x14ac:dyDescent="0.2">
      <c r="A328" t="s">
        <v>200</v>
      </c>
      <c r="B328">
        <v>7</v>
      </c>
      <c r="C328">
        <v>44322576</v>
      </c>
      <c r="D328" t="s">
        <v>187</v>
      </c>
      <c r="E328" t="s">
        <v>188</v>
      </c>
      <c r="G328" t="s">
        <v>167</v>
      </c>
      <c r="H328" t="s">
        <v>167</v>
      </c>
      <c r="I328" t="s">
        <v>167</v>
      </c>
    </row>
    <row r="329" spans="1:9" x14ac:dyDescent="0.2">
      <c r="A329" t="s">
        <v>195</v>
      </c>
      <c r="B329">
        <v>7</v>
      </c>
      <c r="C329">
        <v>47522021</v>
      </c>
      <c r="D329" t="s">
        <v>190</v>
      </c>
      <c r="E329" t="s">
        <v>192</v>
      </c>
      <c r="G329" t="s">
        <v>167</v>
      </c>
      <c r="I329" t="s">
        <v>167</v>
      </c>
    </row>
    <row r="330" spans="1:9" x14ac:dyDescent="0.2">
      <c r="A330" t="s">
        <v>195</v>
      </c>
      <c r="B330">
        <v>7</v>
      </c>
      <c r="C330">
        <v>68178134</v>
      </c>
      <c r="D330" t="s">
        <v>190</v>
      </c>
      <c r="E330" t="s">
        <v>192</v>
      </c>
      <c r="G330" t="s">
        <v>167</v>
      </c>
      <c r="I330" t="s">
        <v>167</v>
      </c>
    </row>
    <row r="331" spans="1:9" x14ac:dyDescent="0.2">
      <c r="A331" t="s">
        <v>195</v>
      </c>
      <c r="B331">
        <v>7</v>
      </c>
      <c r="C331">
        <v>68825277</v>
      </c>
      <c r="D331" t="s">
        <v>187</v>
      </c>
      <c r="E331" t="s">
        <v>190</v>
      </c>
    </row>
    <row r="332" spans="1:9" x14ac:dyDescent="0.2">
      <c r="A332" t="s">
        <v>194</v>
      </c>
      <c r="B332">
        <v>7</v>
      </c>
      <c r="C332">
        <v>69392672</v>
      </c>
      <c r="D332" t="s">
        <v>190</v>
      </c>
      <c r="E332" t="s">
        <v>192</v>
      </c>
      <c r="G332" t="s">
        <v>172</v>
      </c>
      <c r="I332" t="s">
        <v>172</v>
      </c>
    </row>
    <row r="333" spans="1:9" x14ac:dyDescent="0.2">
      <c r="A333" t="s">
        <v>200</v>
      </c>
      <c r="B333">
        <v>7</v>
      </c>
      <c r="C333">
        <v>70156426</v>
      </c>
      <c r="D333" t="s">
        <v>192</v>
      </c>
      <c r="E333" t="s">
        <v>190</v>
      </c>
    </row>
    <row r="334" spans="1:9" x14ac:dyDescent="0.2">
      <c r="A334" t="s">
        <v>194</v>
      </c>
      <c r="B334">
        <v>7</v>
      </c>
      <c r="C334">
        <v>70622002</v>
      </c>
      <c r="D334" t="s">
        <v>187</v>
      </c>
      <c r="E334" t="s">
        <v>188</v>
      </c>
      <c r="G334" t="s">
        <v>172</v>
      </c>
      <c r="I334" t="s">
        <v>172</v>
      </c>
    </row>
    <row r="335" spans="1:9" x14ac:dyDescent="0.2">
      <c r="A335" t="s">
        <v>196</v>
      </c>
      <c r="B335">
        <v>7</v>
      </c>
      <c r="C335">
        <v>85124573</v>
      </c>
      <c r="D335" t="s">
        <v>188</v>
      </c>
      <c r="E335" t="s">
        <v>190</v>
      </c>
      <c r="F335" t="s">
        <v>167</v>
      </c>
    </row>
    <row r="336" spans="1:9" x14ac:dyDescent="0.2">
      <c r="A336" t="s">
        <v>197</v>
      </c>
      <c r="B336">
        <v>7</v>
      </c>
      <c r="C336">
        <v>85659224</v>
      </c>
      <c r="D336" t="s">
        <v>188</v>
      </c>
      <c r="E336" t="s">
        <v>187</v>
      </c>
    </row>
    <row r="337" spans="1:9" x14ac:dyDescent="0.2">
      <c r="A337" t="s">
        <v>186</v>
      </c>
      <c r="B337">
        <v>7</v>
      </c>
      <c r="C337">
        <v>86974588</v>
      </c>
      <c r="D337" t="s">
        <v>190</v>
      </c>
      <c r="E337" t="s">
        <v>188</v>
      </c>
    </row>
    <row r="338" spans="1:9" x14ac:dyDescent="0.2">
      <c r="A338" t="s">
        <v>197</v>
      </c>
      <c r="B338">
        <v>7</v>
      </c>
      <c r="C338">
        <v>94396141</v>
      </c>
      <c r="D338" t="s">
        <v>190</v>
      </c>
      <c r="E338" t="s">
        <v>192</v>
      </c>
    </row>
    <row r="339" spans="1:9" x14ac:dyDescent="0.2">
      <c r="A339" t="s">
        <v>186</v>
      </c>
      <c r="B339">
        <v>7</v>
      </c>
      <c r="C339">
        <v>98197496</v>
      </c>
      <c r="D339" t="s">
        <v>192</v>
      </c>
      <c r="E339" t="s">
        <v>190</v>
      </c>
      <c r="F339" t="s">
        <v>167</v>
      </c>
    </row>
    <row r="340" spans="1:9" x14ac:dyDescent="0.2">
      <c r="A340" t="s">
        <v>198</v>
      </c>
      <c r="B340">
        <v>7</v>
      </c>
      <c r="C340">
        <v>99486615</v>
      </c>
      <c r="D340" t="s">
        <v>190</v>
      </c>
      <c r="E340" t="s">
        <v>192</v>
      </c>
    </row>
    <row r="341" spans="1:9" x14ac:dyDescent="0.2">
      <c r="A341" t="s">
        <v>186</v>
      </c>
      <c r="B341">
        <v>7</v>
      </c>
      <c r="C341">
        <v>116579232</v>
      </c>
      <c r="D341" t="s">
        <v>192</v>
      </c>
      <c r="E341" t="s">
        <v>190</v>
      </c>
    </row>
    <row r="342" spans="1:9" x14ac:dyDescent="0.2">
      <c r="A342" t="s">
        <v>198</v>
      </c>
      <c r="B342">
        <v>7</v>
      </c>
      <c r="C342">
        <v>117139409</v>
      </c>
      <c r="D342" t="s">
        <v>188</v>
      </c>
      <c r="E342" t="s">
        <v>187</v>
      </c>
      <c r="F342" t="s">
        <v>167</v>
      </c>
    </row>
    <row r="343" spans="1:9" x14ac:dyDescent="0.2">
      <c r="A343" t="s">
        <v>201</v>
      </c>
      <c r="B343">
        <v>7</v>
      </c>
      <c r="C343">
        <v>122932001</v>
      </c>
      <c r="D343" t="s">
        <v>187</v>
      </c>
      <c r="E343" t="s">
        <v>192</v>
      </c>
    </row>
    <row r="344" spans="1:9" x14ac:dyDescent="0.2">
      <c r="A344" t="s">
        <v>191</v>
      </c>
      <c r="B344">
        <v>7</v>
      </c>
      <c r="C344">
        <v>126644786</v>
      </c>
      <c r="D344" t="s">
        <v>190</v>
      </c>
      <c r="E344" t="s">
        <v>192</v>
      </c>
      <c r="G344" t="s">
        <v>167</v>
      </c>
      <c r="I344" t="s">
        <v>167</v>
      </c>
    </row>
    <row r="345" spans="1:9" x14ac:dyDescent="0.2">
      <c r="A345" t="s">
        <v>195</v>
      </c>
      <c r="B345">
        <v>7</v>
      </c>
      <c r="C345">
        <v>131684653</v>
      </c>
      <c r="D345" t="s">
        <v>190</v>
      </c>
      <c r="E345" t="s">
        <v>192</v>
      </c>
    </row>
    <row r="346" spans="1:9" x14ac:dyDescent="0.2">
      <c r="A346" t="s">
        <v>196</v>
      </c>
      <c r="B346">
        <v>7</v>
      </c>
      <c r="C346">
        <v>134943666</v>
      </c>
      <c r="D346" t="s">
        <v>190</v>
      </c>
      <c r="E346" t="s">
        <v>187</v>
      </c>
      <c r="F346" t="s">
        <v>167</v>
      </c>
      <c r="G346" t="s">
        <v>167</v>
      </c>
      <c r="I346" t="s">
        <v>167</v>
      </c>
    </row>
    <row r="347" spans="1:9" x14ac:dyDescent="0.2">
      <c r="A347" t="s">
        <v>196</v>
      </c>
      <c r="B347">
        <v>7</v>
      </c>
      <c r="C347">
        <v>135142501</v>
      </c>
      <c r="D347" t="s">
        <v>190</v>
      </c>
      <c r="E347" t="s">
        <v>187</v>
      </c>
      <c r="G347" t="s">
        <v>172</v>
      </c>
      <c r="I347" t="s">
        <v>172</v>
      </c>
    </row>
    <row r="348" spans="1:9" x14ac:dyDescent="0.2">
      <c r="A348" t="s">
        <v>191</v>
      </c>
      <c r="B348">
        <v>7</v>
      </c>
      <c r="C348">
        <v>139815229</v>
      </c>
      <c r="D348" t="s">
        <v>190</v>
      </c>
      <c r="E348" t="s">
        <v>192</v>
      </c>
    </row>
    <row r="349" spans="1:9" x14ac:dyDescent="0.2">
      <c r="A349" t="s">
        <v>186</v>
      </c>
      <c r="B349">
        <v>7</v>
      </c>
      <c r="C349">
        <v>154840734</v>
      </c>
      <c r="D349" t="s">
        <v>188</v>
      </c>
      <c r="E349" t="s">
        <v>192</v>
      </c>
    </row>
    <row r="350" spans="1:9" x14ac:dyDescent="0.2">
      <c r="A350" t="s">
        <v>201</v>
      </c>
      <c r="B350">
        <v>8</v>
      </c>
      <c r="C350">
        <v>305392</v>
      </c>
      <c r="D350" t="s">
        <v>187</v>
      </c>
      <c r="E350" t="s">
        <v>192</v>
      </c>
      <c r="G350" t="s">
        <v>167</v>
      </c>
      <c r="I350" t="s">
        <v>167</v>
      </c>
    </row>
    <row r="351" spans="1:9" x14ac:dyDescent="0.2">
      <c r="A351" t="s">
        <v>196</v>
      </c>
      <c r="B351">
        <v>8</v>
      </c>
      <c r="C351">
        <v>6117877</v>
      </c>
      <c r="D351" t="s">
        <v>187</v>
      </c>
      <c r="E351" t="s">
        <v>190</v>
      </c>
    </row>
    <row r="352" spans="1:9" x14ac:dyDescent="0.2">
      <c r="A352" t="s">
        <v>198</v>
      </c>
      <c r="B352">
        <v>8</v>
      </c>
      <c r="C352">
        <v>9181528</v>
      </c>
      <c r="D352" t="s">
        <v>190</v>
      </c>
      <c r="E352" t="s">
        <v>192</v>
      </c>
      <c r="F352" t="s">
        <v>167</v>
      </c>
    </row>
    <row r="353" spans="1:9" x14ac:dyDescent="0.2">
      <c r="A353" t="s">
        <v>198</v>
      </c>
      <c r="B353">
        <v>8</v>
      </c>
      <c r="C353">
        <v>10261976</v>
      </c>
      <c r="D353" t="s">
        <v>187</v>
      </c>
      <c r="E353" t="s">
        <v>192</v>
      </c>
      <c r="F353" t="s">
        <v>172</v>
      </c>
      <c r="G353" t="s">
        <v>172</v>
      </c>
      <c r="I353" t="s">
        <v>172</v>
      </c>
    </row>
    <row r="354" spans="1:9" x14ac:dyDescent="0.2">
      <c r="A354" t="s">
        <v>199</v>
      </c>
      <c r="B354">
        <v>8</v>
      </c>
      <c r="C354">
        <v>10261976</v>
      </c>
      <c r="D354" t="s">
        <v>187</v>
      </c>
      <c r="E354" t="s">
        <v>192</v>
      </c>
      <c r="F354" t="s">
        <v>172</v>
      </c>
      <c r="G354" t="s">
        <v>172</v>
      </c>
      <c r="I354" t="s">
        <v>172</v>
      </c>
    </row>
    <row r="355" spans="1:9" x14ac:dyDescent="0.2">
      <c r="A355" t="s">
        <v>200</v>
      </c>
      <c r="B355">
        <v>8</v>
      </c>
      <c r="C355">
        <v>10261976</v>
      </c>
      <c r="D355" t="s">
        <v>187</v>
      </c>
      <c r="E355" t="s">
        <v>192</v>
      </c>
      <c r="F355" t="s">
        <v>172</v>
      </c>
      <c r="G355" t="s">
        <v>172</v>
      </c>
      <c r="I355" t="s">
        <v>172</v>
      </c>
    </row>
    <row r="356" spans="1:9" x14ac:dyDescent="0.2">
      <c r="A356" t="s">
        <v>199</v>
      </c>
      <c r="B356">
        <v>8</v>
      </c>
      <c r="C356">
        <v>11349005</v>
      </c>
      <c r="D356" t="s">
        <v>187</v>
      </c>
      <c r="E356" t="s">
        <v>188</v>
      </c>
      <c r="F356" t="s">
        <v>167</v>
      </c>
    </row>
    <row r="357" spans="1:9" x14ac:dyDescent="0.2">
      <c r="A357" t="s">
        <v>189</v>
      </c>
      <c r="B357">
        <v>8</v>
      </c>
      <c r="C357">
        <v>14933070</v>
      </c>
      <c r="D357" t="s">
        <v>187</v>
      </c>
      <c r="E357" t="s">
        <v>188</v>
      </c>
      <c r="G357" t="s">
        <v>167</v>
      </c>
      <c r="I357" t="s">
        <v>167</v>
      </c>
    </row>
    <row r="358" spans="1:9" x14ac:dyDescent="0.2">
      <c r="A358" t="s">
        <v>196</v>
      </c>
      <c r="B358">
        <v>8</v>
      </c>
      <c r="C358">
        <v>15085980</v>
      </c>
      <c r="D358" t="s">
        <v>190</v>
      </c>
      <c r="E358" t="s">
        <v>192</v>
      </c>
      <c r="G358" t="s">
        <v>167</v>
      </c>
      <c r="I358" t="s">
        <v>167</v>
      </c>
    </row>
    <row r="359" spans="1:9" x14ac:dyDescent="0.2">
      <c r="A359" t="s">
        <v>189</v>
      </c>
      <c r="B359">
        <v>8</v>
      </c>
      <c r="C359">
        <v>17403643</v>
      </c>
      <c r="D359" t="s">
        <v>190</v>
      </c>
      <c r="E359" t="s">
        <v>192</v>
      </c>
    </row>
    <row r="360" spans="1:9" x14ac:dyDescent="0.2">
      <c r="A360" t="s">
        <v>198</v>
      </c>
      <c r="B360">
        <v>8</v>
      </c>
      <c r="C360">
        <v>25804883</v>
      </c>
      <c r="D360" t="s">
        <v>190</v>
      </c>
      <c r="E360" t="s">
        <v>192</v>
      </c>
    </row>
    <row r="361" spans="1:9" x14ac:dyDescent="0.2">
      <c r="A361" t="s">
        <v>201</v>
      </c>
      <c r="B361">
        <v>8</v>
      </c>
      <c r="C361">
        <v>26150826</v>
      </c>
      <c r="D361" t="s">
        <v>190</v>
      </c>
      <c r="E361" t="s">
        <v>192</v>
      </c>
      <c r="G361" t="s">
        <v>172</v>
      </c>
      <c r="I361" t="s">
        <v>172</v>
      </c>
    </row>
    <row r="362" spans="1:9" x14ac:dyDescent="0.2">
      <c r="A362" t="s">
        <v>197</v>
      </c>
      <c r="B362">
        <v>8</v>
      </c>
      <c r="C362">
        <v>28334707</v>
      </c>
      <c r="D362" t="s">
        <v>192</v>
      </c>
      <c r="E362" t="s">
        <v>187</v>
      </c>
    </row>
    <row r="363" spans="1:9" x14ac:dyDescent="0.2">
      <c r="A363" t="s">
        <v>195</v>
      </c>
      <c r="B363">
        <v>8</v>
      </c>
      <c r="C363">
        <v>29561686</v>
      </c>
      <c r="D363" t="s">
        <v>188</v>
      </c>
      <c r="E363" t="s">
        <v>187</v>
      </c>
    </row>
    <row r="364" spans="1:9" x14ac:dyDescent="0.2">
      <c r="A364" t="s">
        <v>200</v>
      </c>
      <c r="B364">
        <v>8</v>
      </c>
      <c r="C364">
        <v>34427221</v>
      </c>
      <c r="D364" t="s">
        <v>190</v>
      </c>
      <c r="E364" t="s">
        <v>188</v>
      </c>
      <c r="G364" t="s">
        <v>167</v>
      </c>
      <c r="H364" t="s">
        <v>167</v>
      </c>
      <c r="I364" t="s">
        <v>167</v>
      </c>
    </row>
    <row r="365" spans="1:9" x14ac:dyDescent="0.2">
      <c r="A365" t="s">
        <v>197</v>
      </c>
      <c r="B365">
        <v>8</v>
      </c>
      <c r="C365">
        <v>34466967</v>
      </c>
      <c r="D365" t="s">
        <v>190</v>
      </c>
      <c r="E365" t="s">
        <v>188</v>
      </c>
      <c r="F365" t="s">
        <v>167</v>
      </c>
    </row>
    <row r="366" spans="1:9" x14ac:dyDescent="0.2">
      <c r="A366" t="s">
        <v>200</v>
      </c>
      <c r="B366">
        <v>8</v>
      </c>
      <c r="C366">
        <v>38104933</v>
      </c>
      <c r="D366" t="s">
        <v>190</v>
      </c>
      <c r="E366" t="s">
        <v>192</v>
      </c>
      <c r="G366" t="s">
        <v>167</v>
      </c>
      <c r="H366" t="s">
        <v>167</v>
      </c>
      <c r="I366" t="s">
        <v>167</v>
      </c>
    </row>
    <row r="367" spans="1:9" x14ac:dyDescent="0.2">
      <c r="A367" t="s">
        <v>201</v>
      </c>
      <c r="B367">
        <v>8</v>
      </c>
      <c r="C367">
        <v>50348050</v>
      </c>
      <c r="D367" t="s">
        <v>190</v>
      </c>
      <c r="E367" t="s">
        <v>192</v>
      </c>
    </row>
    <row r="368" spans="1:9" x14ac:dyDescent="0.2">
      <c r="A368" t="s">
        <v>191</v>
      </c>
      <c r="B368">
        <v>8</v>
      </c>
      <c r="C368">
        <v>51996747</v>
      </c>
      <c r="D368" t="s">
        <v>188</v>
      </c>
      <c r="E368" t="s">
        <v>192</v>
      </c>
      <c r="G368" t="s">
        <v>167</v>
      </c>
      <c r="I368" t="s">
        <v>167</v>
      </c>
    </row>
    <row r="369" spans="1:9" x14ac:dyDescent="0.2">
      <c r="A369" t="s">
        <v>198</v>
      </c>
      <c r="B369">
        <v>8</v>
      </c>
      <c r="C369">
        <v>60999157</v>
      </c>
      <c r="D369" t="s">
        <v>190</v>
      </c>
      <c r="E369" t="s">
        <v>192</v>
      </c>
      <c r="F369" t="s">
        <v>167</v>
      </c>
    </row>
    <row r="370" spans="1:9" x14ac:dyDescent="0.2">
      <c r="A370" t="s">
        <v>189</v>
      </c>
      <c r="B370">
        <v>8</v>
      </c>
      <c r="C370">
        <v>69453829</v>
      </c>
      <c r="D370" t="s">
        <v>188</v>
      </c>
      <c r="E370" t="s">
        <v>187</v>
      </c>
    </row>
    <row r="371" spans="1:9" x14ac:dyDescent="0.2">
      <c r="A371" t="s">
        <v>197</v>
      </c>
      <c r="B371">
        <v>8</v>
      </c>
      <c r="C371">
        <v>70280295</v>
      </c>
      <c r="D371" t="s">
        <v>187</v>
      </c>
      <c r="E371" t="s">
        <v>192</v>
      </c>
    </row>
    <row r="372" spans="1:9" x14ac:dyDescent="0.2">
      <c r="A372" t="s">
        <v>196</v>
      </c>
      <c r="B372">
        <v>8</v>
      </c>
      <c r="C372">
        <v>72942747</v>
      </c>
      <c r="D372" t="s">
        <v>190</v>
      </c>
      <c r="E372" t="s">
        <v>192</v>
      </c>
      <c r="G372" t="s">
        <v>167</v>
      </c>
      <c r="I372" t="s">
        <v>167</v>
      </c>
    </row>
    <row r="373" spans="1:9" x14ac:dyDescent="0.2">
      <c r="A373" t="s">
        <v>199</v>
      </c>
      <c r="B373">
        <v>8</v>
      </c>
      <c r="C373">
        <v>74176813</v>
      </c>
      <c r="D373" t="s">
        <v>190</v>
      </c>
      <c r="E373" t="s">
        <v>192</v>
      </c>
    </row>
    <row r="374" spans="1:9" x14ac:dyDescent="0.2">
      <c r="A374" t="s">
        <v>186</v>
      </c>
      <c r="B374">
        <v>8</v>
      </c>
      <c r="C374">
        <v>85484927</v>
      </c>
      <c r="D374" t="s">
        <v>187</v>
      </c>
      <c r="E374" t="s">
        <v>188</v>
      </c>
      <c r="F374" t="s">
        <v>167</v>
      </c>
    </row>
    <row r="375" spans="1:9" x14ac:dyDescent="0.2">
      <c r="A375" t="s">
        <v>191</v>
      </c>
      <c r="B375">
        <v>8</v>
      </c>
      <c r="C375">
        <v>87662800</v>
      </c>
      <c r="D375" t="s">
        <v>190</v>
      </c>
      <c r="E375" t="s">
        <v>192</v>
      </c>
      <c r="F375" t="s">
        <v>167</v>
      </c>
      <c r="G375" t="s">
        <v>167</v>
      </c>
      <c r="I375" t="s">
        <v>167</v>
      </c>
    </row>
    <row r="376" spans="1:9" x14ac:dyDescent="0.2">
      <c r="A376" t="s">
        <v>199</v>
      </c>
      <c r="B376">
        <v>8</v>
      </c>
      <c r="C376">
        <v>92146874</v>
      </c>
      <c r="D376" t="s">
        <v>190</v>
      </c>
      <c r="E376" t="s">
        <v>187</v>
      </c>
      <c r="G376" t="s">
        <v>172</v>
      </c>
      <c r="H376" t="s">
        <v>172</v>
      </c>
      <c r="I376" t="s">
        <v>172</v>
      </c>
    </row>
    <row r="377" spans="1:9" x14ac:dyDescent="0.2">
      <c r="A377" t="s">
        <v>200</v>
      </c>
      <c r="B377">
        <v>8</v>
      </c>
      <c r="C377">
        <v>92146874</v>
      </c>
      <c r="D377" t="s">
        <v>190</v>
      </c>
      <c r="E377" t="s">
        <v>187</v>
      </c>
      <c r="G377" t="s">
        <v>172</v>
      </c>
      <c r="H377" t="s">
        <v>172</v>
      </c>
      <c r="I377" t="s">
        <v>172</v>
      </c>
    </row>
    <row r="378" spans="1:9" x14ac:dyDescent="0.2">
      <c r="A378" t="s">
        <v>195</v>
      </c>
      <c r="B378">
        <v>8</v>
      </c>
      <c r="C378">
        <v>92312139</v>
      </c>
      <c r="D378" t="s">
        <v>188</v>
      </c>
      <c r="E378" t="s">
        <v>190</v>
      </c>
      <c r="F378" t="s">
        <v>167</v>
      </c>
      <c r="G378" t="s">
        <v>167</v>
      </c>
      <c r="I378" t="s">
        <v>167</v>
      </c>
    </row>
    <row r="379" spans="1:9" x14ac:dyDescent="0.2">
      <c r="A379" t="s">
        <v>198</v>
      </c>
      <c r="B379">
        <v>8</v>
      </c>
      <c r="C379">
        <v>100638007</v>
      </c>
      <c r="D379" t="s">
        <v>187</v>
      </c>
      <c r="E379" t="s">
        <v>188</v>
      </c>
    </row>
    <row r="380" spans="1:9" x14ac:dyDescent="0.2">
      <c r="A380" t="s">
        <v>194</v>
      </c>
      <c r="B380">
        <v>8</v>
      </c>
      <c r="C380">
        <v>112464721</v>
      </c>
      <c r="D380" t="s">
        <v>190</v>
      </c>
      <c r="E380" t="s">
        <v>192</v>
      </c>
      <c r="G380" t="s">
        <v>167</v>
      </c>
      <c r="I380" t="s">
        <v>167</v>
      </c>
    </row>
    <row r="381" spans="1:9" x14ac:dyDescent="0.2">
      <c r="A381" t="s">
        <v>186</v>
      </c>
      <c r="B381">
        <v>8</v>
      </c>
      <c r="C381">
        <v>113112993</v>
      </c>
      <c r="D381" t="s">
        <v>192</v>
      </c>
      <c r="E381" t="s">
        <v>190</v>
      </c>
    </row>
    <row r="382" spans="1:9" x14ac:dyDescent="0.2">
      <c r="A382" t="s">
        <v>194</v>
      </c>
      <c r="B382">
        <v>8</v>
      </c>
      <c r="C382">
        <v>114153017</v>
      </c>
      <c r="D382" t="s">
        <v>190</v>
      </c>
      <c r="E382" t="s">
        <v>192</v>
      </c>
      <c r="G382" t="s">
        <v>167</v>
      </c>
      <c r="I382" t="s">
        <v>167</v>
      </c>
    </row>
    <row r="383" spans="1:9" x14ac:dyDescent="0.2">
      <c r="A383" t="s">
        <v>189</v>
      </c>
      <c r="B383">
        <v>8</v>
      </c>
      <c r="C383">
        <v>117501249</v>
      </c>
      <c r="D383" t="s">
        <v>188</v>
      </c>
      <c r="E383" t="s">
        <v>187</v>
      </c>
    </row>
    <row r="384" spans="1:9" x14ac:dyDescent="0.2">
      <c r="A384" t="s">
        <v>189</v>
      </c>
      <c r="B384">
        <v>8</v>
      </c>
      <c r="C384">
        <v>120940713</v>
      </c>
      <c r="D384" t="s">
        <v>187</v>
      </c>
      <c r="E384" t="s">
        <v>188</v>
      </c>
      <c r="F384" t="s">
        <v>167</v>
      </c>
      <c r="G384" t="s">
        <v>167</v>
      </c>
      <c r="I384" t="s">
        <v>167</v>
      </c>
    </row>
    <row r="385" spans="1:9" x14ac:dyDescent="0.2">
      <c r="A385" t="s">
        <v>198</v>
      </c>
      <c r="B385">
        <v>8</v>
      </c>
      <c r="C385">
        <v>122094386</v>
      </c>
      <c r="D385" t="s">
        <v>188</v>
      </c>
      <c r="E385" t="s">
        <v>187</v>
      </c>
      <c r="G385" t="s">
        <v>167</v>
      </c>
      <c r="I385" t="s">
        <v>167</v>
      </c>
    </row>
    <row r="386" spans="1:9" x14ac:dyDescent="0.2">
      <c r="A386" t="s">
        <v>197</v>
      </c>
      <c r="B386">
        <v>8</v>
      </c>
      <c r="C386">
        <v>125094723</v>
      </c>
      <c r="D386" t="s">
        <v>190</v>
      </c>
      <c r="E386" t="s">
        <v>192</v>
      </c>
    </row>
    <row r="387" spans="1:9" x14ac:dyDescent="0.2">
      <c r="A387" t="s">
        <v>198</v>
      </c>
      <c r="B387">
        <v>8</v>
      </c>
      <c r="C387">
        <v>133570309</v>
      </c>
      <c r="D387" t="s">
        <v>190</v>
      </c>
      <c r="E387" t="s">
        <v>188</v>
      </c>
    </row>
    <row r="388" spans="1:9" x14ac:dyDescent="0.2">
      <c r="A388" t="s">
        <v>197</v>
      </c>
      <c r="B388">
        <v>8</v>
      </c>
      <c r="C388">
        <v>134636769</v>
      </c>
      <c r="D388" t="s">
        <v>187</v>
      </c>
      <c r="E388" t="s">
        <v>190</v>
      </c>
    </row>
    <row r="389" spans="1:9" x14ac:dyDescent="0.2">
      <c r="A389" t="s">
        <v>193</v>
      </c>
      <c r="B389">
        <v>8</v>
      </c>
      <c r="C389">
        <v>135224116</v>
      </c>
      <c r="D389" t="s">
        <v>188</v>
      </c>
      <c r="E389" t="s">
        <v>187</v>
      </c>
      <c r="G389" t="s">
        <v>167</v>
      </c>
      <c r="I389" t="s">
        <v>167</v>
      </c>
    </row>
    <row r="390" spans="1:9" x14ac:dyDescent="0.2">
      <c r="A390" t="s">
        <v>201</v>
      </c>
      <c r="B390">
        <v>8</v>
      </c>
      <c r="C390">
        <v>136645027</v>
      </c>
      <c r="D390" t="s">
        <v>188</v>
      </c>
      <c r="E390" t="s">
        <v>190</v>
      </c>
      <c r="G390" t="s">
        <v>167</v>
      </c>
      <c r="I390" t="s">
        <v>167</v>
      </c>
    </row>
    <row r="391" spans="1:9" x14ac:dyDescent="0.2">
      <c r="A391" t="s">
        <v>195</v>
      </c>
      <c r="B391">
        <v>8</v>
      </c>
      <c r="C391">
        <v>141546719</v>
      </c>
      <c r="D391" t="s">
        <v>190</v>
      </c>
      <c r="E391" t="s">
        <v>192</v>
      </c>
      <c r="G391" t="s">
        <v>167</v>
      </c>
      <c r="I391" t="s">
        <v>167</v>
      </c>
    </row>
    <row r="392" spans="1:9" x14ac:dyDescent="0.2">
      <c r="A392" t="s">
        <v>186</v>
      </c>
      <c r="B392">
        <v>9</v>
      </c>
      <c r="C392">
        <v>799894</v>
      </c>
      <c r="D392" t="s">
        <v>190</v>
      </c>
      <c r="E392" t="s">
        <v>192</v>
      </c>
    </row>
    <row r="393" spans="1:9" x14ac:dyDescent="0.2">
      <c r="A393" t="s">
        <v>199</v>
      </c>
      <c r="B393">
        <v>9</v>
      </c>
      <c r="C393">
        <v>1840306</v>
      </c>
      <c r="D393" t="s">
        <v>190</v>
      </c>
      <c r="E393" t="s">
        <v>192</v>
      </c>
    </row>
    <row r="394" spans="1:9" x14ac:dyDescent="0.2">
      <c r="A394" t="s">
        <v>200</v>
      </c>
      <c r="B394">
        <v>9</v>
      </c>
      <c r="C394">
        <v>2959572</v>
      </c>
      <c r="D394" t="s">
        <v>187</v>
      </c>
      <c r="E394" t="s">
        <v>192</v>
      </c>
    </row>
    <row r="395" spans="1:9" x14ac:dyDescent="0.2">
      <c r="A395" t="s">
        <v>198</v>
      </c>
      <c r="B395">
        <v>9</v>
      </c>
      <c r="C395">
        <v>16943164</v>
      </c>
      <c r="D395" t="s">
        <v>190</v>
      </c>
      <c r="E395" t="s">
        <v>192</v>
      </c>
      <c r="F395" t="s">
        <v>167</v>
      </c>
      <c r="G395" t="s">
        <v>167</v>
      </c>
      <c r="I395" t="s">
        <v>167</v>
      </c>
    </row>
    <row r="396" spans="1:9" x14ac:dyDescent="0.2">
      <c r="A396" t="s">
        <v>191</v>
      </c>
      <c r="B396">
        <v>9</v>
      </c>
      <c r="C396">
        <v>22848446</v>
      </c>
      <c r="D396" t="s">
        <v>192</v>
      </c>
      <c r="E396" t="s">
        <v>187</v>
      </c>
    </row>
    <row r="397" spans="1:9" x14ac:dyDescent="0.2">
      <c r="A397" t="s">
        <v>193</v>
      </c>
      <c r="B397">
        <v>9</v>
      </c>
      <c r="C397">
        <v>26490127</v>
      </c>
      <c r="D397" t="s">
        <v>187</v>
      </c>
      <c r="E397" t="s">
        <v>188</v>
      </c>
      <c r="G397" t="s">
        <v>167</v>
      </c>
      <c r="I397" t="s">
        <v>167</v>
      </c>
    </row>
    <row r="398" spans="1:9" x14ac:dyDescent="0.2">
      <c r="A398" t="s">
        <v>186</v>
      </c>
      <c r="B398">
        <v>9</v>
      </c>
      <c r="C398">
        <v>35431677</v>
      </c>
      <c r="D398" t="s">
        <v>188</v>
      </c>
      <c r="E398" t="s">
        <v>187</v>
      </c>
    </row>
    <row r="399" spans="1:9" x14ac:dyDescent="0.2">
      <c r="A399" t="s">
        <v>197</v>
      </c>
      <c r="B399">
        <v>9</v>
      </c>
      <c r="C399">
        <v>72405501</v>
      </c>
      <c r="D399" t="s">
        <v>188</v>
      </c>
      <c r="E399" t="s">
        <v>187</v>
      </c>
    </row>
    <row r="400" spans="1:9" x14ac:dyDescent="0.2">
      <c r="A400" t="s">
        <v>201</v>
      </c>
      <c r="B400">
        <v>9</v>
      </c>
      <c r="C400">
        <v>73511415</v>
      </c>
      <c r="D400" t="s">
        <v>190</v>
      </c>
      <c r="E400" t="s">
        <v>192</v>
      </c>
      <c r="F400" t="s">
        <v>167</v>
      </c>
      <c r="G400" t="s">
        <v>167</v>
      </c>
      <c r="I400" t="s">
        <v>167</v>
      </c>
    </row>
    <row r="401" spans="1:9" x14ac:dyDescent="0.2">
      <c r="A401" t="s">
        <v>199</v>
      </c>
      <c r="B401">
        <v>9</v>
      </c>
      <c r="C401">
        <v>74256166</v>
      </c>
      <c r="D401" t="s">
        <v>190</v>
      </c>
      <c r="E401" t="s">
        <v>192</v>
      </c>
    </row>
    <row r="402" spans="1:9" x14ac:dyDescent="0.2">
      <c r="A402" t="s">
        <v>186</v>
      </c>
      <c r="B402">
        <v>9</v>
      </c>
      <c r="C402">
        <v>75893755</v>
      </c>
      <c r="D402" t="s">
        <v>190</v>
      </c>
      <c r="E402" t="s">
        <v>192</v>
      </c>
    </row>
    <row r="403" spans="1:9" x14ac:dyDescent="0.2">
      <c r="A403" t="s">
        <v>199</v>
      </c>
      <c r="B403">
        <v>9</v>
      </c>
      <c r="C403">
        <v>78405052</v>
      </c>
      <c r="D403" t="s">
        <v>192</v>
      </c>
      <c r="E403" t="s">
        <v>190</v>
      </c>
    </row>
    <row r="404" spans="1:9" x14ac:dyDescent="0.2">
      <c r="A404" t="s">
        <v>198</v>
      </c>
      <c r="B404">
        <v>9</v>
      </c>
      <c r="C404">
        <v>79615604</v>
      </c>
      <c r="D404" t="s">
        <v>190</v>
      </c>
      <c r="E404" t="s">
        <v>192</v>
      </c>
      <c r="G404" t="s">
        <v>172</v>
      </c>
      <c r="I404" t="s">
        <v>172</v>
      </c>
    </row>
    <row r="405" spans="1:9" x14ac:dyDescent="0.2">
      <c r="A405" t="s">
        <v>191</v>
      </c>
      <c r="B405">
        <v>9</v>
      </c>
      <c r="C405">
        <v>81399176</v>
      </c>
      <c r="D405" t="s">
        <v>192</v>
      </c>
      <c r="E405" t="s">
        <v>190</v>
      </c>
      <c r="G405" t="s">
        <v>167</v>
      </c>
      <c r="I405" t="s">
        <v>167</v>
      </c>
    </row>
    <row r="406" spans="1:9" x14ac:dyDescent="0.2">
      <c r="A406" t="s">
        <v>186</v>
      </c>
      <c r="B406">
        <v>9</v>
      </c>
      <c r="C406">
        <v>84714908</v>
      </c>
      <c r="D406" t="s">
        <v>190</v>
      </c>
      <c r="E406" t="s">
        <v>192</v>
      </c>
    </row>
    <row r="407" spans="1:9" x14ac:dyDescent="0.2">
      <c r="A407" t="s">
        <v>195</v>
      </c>
      <c r="B407">
        <v>9</v>
      </c>
      <c r="C407">
        <v>87967149</v>
      </c>
      <c r="D407" t="s">
        <v>187</v>
      </c>
      <c r="E407" t="s">
        <v>192</v>
      </c>
      <c r="G407" t="s">
        <v>172</v>
      </c>
      <c r="I407" t="s">
        <v>172</v>
      </c>
    </row>
    <row r="408" spans="1:9" x14ac:dyDescent="0.2">
      <c r="A408" t="s">
        <v>199</v>
      </c>
      <c r="B408">
        <v>9</v>
      </c>
      <c r="C408">
        <v>88859607</v>
      </c>
      <c r="D408" t="s">
        <v>190</v>
      </c>
      <c r="E408" t="s">
        <v>188</v>
      </c>
    </row>
    <row r="409" spans="1:9" x14ac:dyDescent="0.2">
      <c r="A409" t="s">
        <v>191</v>
      </c>
      <c r="B409">
        <v>9</v>
      </c>
      <c r="C409">
        <v>93588324</v>
      </c>
      <c r="D409" t="s">
        <v>187</v>
      </c>
      <c r="E409" t="s">
        <v>188</v>
      </c>
      <c r="G409" t="s">
        <v>167</v>
      </c>
      <c r="I409" t="s">
        <v>167</v>
      </c>
    </row>
    <row r="410" spans="1:9" x14ac:dyDescent="0.2">
      <c r="A410" t="s">
        <v>197</v>
      </c>
      <c r="B410">
        <v>9</v>
      </c>
      <c r="C410">
        <v>102844831</v>
      </c>
      <c r="D410" t="s">
        <v>187</v>
      </c>
      <c r="E410" t="s">
        <v>188</v>
      </c>
    </row>
    <row r="411" spans="1:9" x14ac:dyDescent="0.2">
      <c r="A411" t="s">
        <v>198</v>
      </c>
      <c r="B411">
        <v>9</v>
      </c>
      <c r="C411">
        <v>105824761</v>
      </c>
      <c r="D411" t="s">
        <v>192</v>
      </c>
      <c r="E411" t="s">
        <v>190</v>
      </c>
      <c r="G411" t="s">
        <v>172</v>
      </c>
      <c r="I411" t="s">
        <v>172</v>
      </c>
    </row>
    <row r="412" spans="1:9" x14ac:dyDescent="0.2">
      <c r="A412" t="s">
        <v>200</v>
      </c>
      <c r="B412">
        <v>9</v>
      </c>
      <c r="C412">
        <v>106502965</v>
      </c>
      <c r="D412" t="s">
        <v>188</v>
      </c>
      <c r="E412" t="s">
        <v>192</v>
      </c>
      <c r="G412" t="s">
        <v>167</v>
      </c>
      <c r="H412" t="s">
        <v>167</v>
      </c>
      <c r="I412" t="s">
        <v>167</v>
      </c>
    </row>
    <row r="413" spans="1:9" x14ac:dyDescent="0.2">
      <c r="A413" t="s">
        <v>189</v>
      </c>
      <c r="B413">
        <v>9</v>
      </c>
      <c r="C413">
        <v>111589135</v>
      </c>
      <c r="D413" t="s">
        <v>187</v>
      </c>
      <c r="E413" t="s">
        <v>190</v>
      </c>
      <c r="G413" t="s">
        <v>167</v>
      </c>
      <c r="I413" t="s">
        <v>167</v>
      </c>
    </row>
    <row r="414" spans="1:9" x14ac:dyDescent="0.2">
      <c r="A414" t="s">
        <v>201</v>
      </c>
      <c r="B414">
        <v>9</v>
      </c>
      <c r="C414">
        <v>116014550</v>
      </c>
      <c r="D414" t="s">
        <v>188</v>
      </c>
      <c r="E414" t="s">
        <v>187</v>
      </c>
    </row>
    <row r="415" spans="1:9" x14ac:dyDescent="0.2">
      <c r="A415" t="s">
        <v>198</v>
      </c>
      <c r="B415">
        <v>9</v>
      </c>
      <c r="C415">
        <v>118171750</v>
      </c>
      <c r="D415" t="s">
        <v>190</v>
      </c>
      <c r="E415" t="s">
        <v>192</v>
      </c>
      <c r="F415" t="s">
        <v>167</v>
      </c>
      <c r="G415" t="s">
        <v>167</v>
      </c>
      <c r="I415" t="s">
        <v>167</v>
      </c>
    </row>
    <row r="416" spans="1:9" x14ac:dyDescent="0.2">
      <c r="A416" t="s">
        <v>195</v>
      </c>
      <c r="B416">
        <v>9</v>
      </c>
      <c r="C416">
        <v>124166834</v>
      </c>
      <c r="D416" t="s">
        <v>190</v>
      </c>
      <c r="E416" t="s">
        <v>187</v>
      </c>
      <c r="G416" t="s">
        <v>167</v>
      </c>
      <c r="I416" t="s">
        <v>167</v>
      </c>
    </row>
    <row r="417" spans="1:9" x14ac:dyDescent="0.2">
      <c r="A417" t="s">
        <v>189</v>
      </c>
      <c r="B417">
        <v>9</v>
      </c>
      <c r="C417">
        <v>125295820</v>
      </c>
      <c r="D417" t="s">
        <v>187</v>
      </c>
      <c r="E417" t="s">
        <v>188</v>
      </c>
    </row>
    <row r="418" spans="1:9" x14ac:dyDescent="0.2">
      <c r="A418" t="s">
        <v>189</v>
      </c>
      <c r="B418">
        <v>9</v>
      </c>
      <c r="C418">
        <v>126053659</v>
      </c>
      <c r="D418" t="s">
        <v>188</v>
      </c>
      <c r="E418" t="s">
        <v>187</v>
      </c>
      <c r="F418" t="s">
        <v>167</v>
      </c>
    </row>
    <row r="419" spans="1:9" x14ac:dyDescent="0.2">
      <c r="A419" t="s">
        <v>201</v>
      </c>
      <c r="B419">
        <v>9</v>
      </c>
      <c r="C419">
        <v>126471014</v>
      </c>
      <c r="D419" t="s">
        <v>192</v>
      </c>
      <c r="E419" t="s">
        <v>187</v>
      </c>
      <c r="F419" t="s">
        <v>167</v>
      </c>
    </row>
    <row r="420" spans="1:9" x14ac:dyDescent="0.2">
      <c r="A420" t="s">
        <v>196</v>
      </c>
      <c r="B420">
        <v>9</v>
      </c>
      <c r="C420">
        <v>129421656</v>
      </c>
      <c r="D420" t="s">
        <v>190</v>
      </c>
      <c r="E420" t="s">
        <v>192</v>
      </c>
      <c r="F420" t="s">
        <v>167</v>
      </c>
      <c r="G420" t="s">
        <v>167</v>
      </c>
      <c r="I420" t="s">
        <v>167</v>
      </c>
    </row>
    <row r="421" spans="1:9" x14ac:dyDescent="0.2">
      <c r="A421" t="s">
        <v>197</v>
      </c>
      <c r="B421">
        <v>9</v>
      </c>
      <c r="C421">
        <v>133363922</v>
      </c>
      <c r="D421" t="s">
        <v>187</v>
      </c>
      <c r="E421" t="s">
        <v>188</v>
      </c>
    </row>
    <row r="422" spans="1:9" x14ac:dyDescent="0.2">
      <c r="A422" t="s">
        <v>198</v>
      </c>
      <c r="B422">
        <v>9</v>
      </c>
      <c r="C422">
        <v>136838877</v>
      </c>
      <c r="D422" t="s">
        <v>190</v>
      </c>
      <c r="E422" t="s">
        <v>192</v>
      </c>
    </row>
    <row r="423" spans="1:9" x14ac:dyDescent="0.2">
      <c r="A423" t="s">
        <v>200</v>
      </c>
      <c r="B423">
        <v>9</v>
      </c>
      <c r="C423">
        <v>139301187</v>
      </c>
      <c r="D423" t="s">
        <v>190</v>
      </c>
      <c r="E423" t="s">
        <v>192</v>
      </c>
      <c r="G423" t="s">
        <v>167</v>
      </c>
      <c r="H423" t="s">
        <v>167</v>
      </c>
      <c r="I423" t="s">
        <v>167</v>
      </c>
    </row>
    <row r="424" spans="1:9" x14ac:dyDescent="0.2">
      <c r="A424" t="s">
        <v>198</v>
      </c>
      <c r="B424">
        <v>9</v>
      </c>
      <c r="C424">
        <v>139342509</v>
      </c>
      <c r="D424" t="s">
        <v>187</v>
      </c>
      <c r="E424" t="s">
        <v>188</v>
      </c>
    </row>
    <row r="425" spans="1:9" x14ac:dyDescent="0.2">
      <c r="A425" t="s">
        <v>193</v>
      </c>
      <c r="B425">
        <v>9</v>
      </c>
      <c r="C425">
        <v>139368279</v>
      </c>
      <c r="D425" t="s">
        <v>190</v>
      </c>
      <c r="E425" t="s">
        <v>192</v>
      </c>
      <c r="G425" t="s">
        <v>172</v>
      </c>
      <c r="I425" t="s">
        <v>172</v>
      </c>
    </row>
    <row r="426" spans="1:9" x14ac:dyDescent="0.2">
      <c r="A426" t="s">
        <v>195</v>
      </c>
      <c r="B426">
        <v>9</v>
      </c>
      <c r="C426">
        <v>139846292</v>
      </c>
      <c r="D426" t="s">
        <v>188</v>
      </c>
      <c r="E426" t="s">
        <v>187</v>
      </c>
    </row>
    <row r="427" spans="1:9" x14ac:dyDescent="0.2">
      <c r="A427" t="s">
        <v>201</v>
      </c>
      <c r="B427">
        <v>9</v>
      </c>
      <c r="C427">
        <v>139891215</v>
      </c>
      <c r="D427" t="s">
        <v>187</v>
      </c>
      <c r="E427" t="s">
        <v>192</v>
      </c>
      <c r="G427" t="s">
        <v>167</v>
      </c>
      <c r="I427" t="s">
        <v>167</v>
      </c>
    </row>
    <row r="428" spans="1:9" x14ac:dyDescent="0.2">
      <c r="A428" t="s">
        <v>198</v>
      </c>
      <c r="B428">
        <v>10</v>
      </c>
      <c r="C428">
        <v>161288</v>
      </c>
      <c r="D428" t="s">
        <v>192</v>
      </c>
      <c r="E428" t="s">
        <v>190</v>
      </c>
      <c r="G428" t="s">
        <v>172</v>
      </c>
      <c r="I428" t="s">
        <v>172</v>
      </c>
    </row>
    <row r="429" spans="1:9" x14ac:dyDescent="0.2">
      <c r="A429" t="s">
        <v>196</v>
      </c>
      <c r="B429">
        <v>10</v>
      </c>
      <c r="C429">
        <v>3425121</v>
      </c>
      <c r="D429" t="s">
        <v>188</v>
      </c>
      <c r="E429" t="s">
        <v>187</v>
      </c>
    </row>
    <row r="430" spans="1:9" x14ac:dyDescent="0.2">
      <c r="A430" t="s">
        <v>199</v>
      </c>
      <c r="B430">
        <v>10</v>
      </c>
      <c r="C430">
        <v>8087543</v>
      </c>
      <c r="D430" t="s">
        <v>187</v>
      </c>
      <c r="E430" t="s">
        <v>192</v>
      </c>
      <c r="F430" t="s">
        <v>167</v>
      </c>
    </row>
    <row r="431" spans="1:9" x14ac:dyDescent="0.2">
      <c r="A431" t="s">
        <v>189</v>
      </c>
      <c r="B431">
        <v>10</v>
      </c>
      <c r="C431">
        <v>10106378</v>
      </c>
      <c r="D431" t="s">
        <v>187</v>
      </c>
      <c r="E431" t="s">
        <v>188</v>
      </c>
    </row>
    <row r="432" spans="1:9" x14ac:dyDescent="0.2">
      <c r="A432" t="s">
        <v>193</v>
      </c>
      <c r="B432">
        <v>10</v>
      </c>
      <c r="C432">
        <v>16432586</v>
      </c>
      <c r="D432" t="s">
        <v>187</v>
      </c>
      <c r="E432" t="s">
        <v>188</v>
      </c>
      <c r="F432" t="s">
        <v>167</v>
      </c>
      <c r="G432" t="s">
        <v>167</v>
      </c>
      <c r="I432" t="s">
        <v>167</v>
      </c>
    </row>
    <row r="433" spans="1:9" x14ac:dyDescent="0.2">
      <c r="A433" t="s">
        <v>186</v>
      </c>
      <c r="B433">
        <v>10</v>
      </c>
      <c r="C433">
        <v>17308860</v>
      </c>
      <c r="D433" t="s">
        <v>190</v>
      </c>
      <c r="E433" t="s">
        <v>188</v>
      </c>
    </row>
    <row r="434" spans="1:9" x14ac:dyDescent="0.2">
      <c r="A434" t="s">
        <v>195</v>
      </c>
      <c r="B434">
        <v>10</v>
      </c>
      <c r="C434">
        <v>18602891</v>
      </c>
      <c r="D434" t="s">
        <v>187</v>
      </c>
      <c r="E434" t="s">
        <v>188</v>
      </c>
    </row>
    <row r="435" spans="1:9" x14ac:dyDescent="0.2">
      <c r="A435" t="s">
        <v>193</v>
      </c>
      <c r="B435">
        <v>10</v>
      </c>
      <c r="C435">
        <v>19855097</v>
      </c>
      <c r="D435" t="s">
        <v>187</v>
      </c>
      <c r="E435" t="s">
        <v>192</v>
      </c>
    </row>
    <row r="436" spans="1:9" x14ac:dyDescent="0.2">
      <c r="A436" t="s">
        <v>191</v>
      </c>
      <c r="B436">
        <v>10</v>
      </c>
      <c r="C436">
        <v>19940127</v>
      </c>
      <c r="D436" t="s">
        <v>188</v>
      </c>
      <c r="E436" t="s">
        <v>190</v>
      </c>
      <c r="G436" t="s">
        <v>172</v>
      </c>
      <c r="I436" t="s">
        <v>172</v>
      </c>
    </row>
    <row r="437" spans="1:9" x14ac:dyDescent="0.2">
      <c r="A437" t="s">
        <v>194</v>
      </c>
      <c r="B437">
        <v>10</v>
      </c>
      <c r="C437">
        <v>26475868</v>
      </c>
      <c r="D437" t="s">
        <v>190</v>
      </c>
      <c r="E437" t="s">
        <v>187</v>
      </c>
      <c r="G437" t="s">
        <v>172</v>
      </c>
      <c r="I437" t="s">
        <v>172</v>
      </c>
    </row>
    <row r="438" spans="1:9" x14ac:dyDescent="0.2">
      <c r="A438" t="s">
        <v>189</v>
      </c>
      <c r="B438">
        <v>10</v>
      </c>
      <c r="C438">
        <v>31444842</v>
      </c>
      <c r="D438" t="s">
        <v>190</v>
      </c>
      <c r="E438" t="s">
        <v>187</v>
      </c>
    </row>
    <row r="439" spans="1:9" x14ac:dyDescent="0.2">
      <c r="A439" t="s">
        <v>194</v>
      </c>
      <c r="B439">
        <v>10</v>
      </c>
      <c r="C439">
        <v>32863093</v>
      </c>
      <c r="D439" t="s">
        <v>188</v>
      </c>
      <c r="E439" t="s">
        <v>187</v>
      </c>
      <c r="F439" t="s">
        <v>167</v>
      </c>
      <c r="G439" t="s">
        <v>167</v>
      </c>
      <c r="I439" t="s">
        <v>167</v>
      </c>
    </row>
    <row r="440" spans="1:9" x14ac:dyDescent="0.2">
      <c r="A440" t="s">
        <v>198</v>
      </c>
      <c r="B440">
        <v>10</v>
      </c>
      <c r="C440">
        <v>60341955</v>
      </c>
      <c r="D440" t="s">
        <v>192</v>
      </c>
      <c r="E440" t="s">
        <v>190</v>
      </c>
    </row>
    <row r="441" spans="1:9" x14ac:dyDescent="0.2">
      <c r="A441" t="s">
        <v>194</v>
      </c>
      <c r="B441">
        <v>10</v>
      </c>
      <c r="C441">
        <v>60802239</v>
      </c>
      <c r="D441" t="s">
        <v>187</v>
      </c>
      <c r="E441" t="s">
        <v>188</v>
      </c>
    </row>
    <row r="442" spans="1:9" x14ac:dyDescent="0.2">
      <c r="A442" t="s">
        <v>196</v>
      </c>
      <c r="B442">
        <v>10</v>
      </c>
      <c r="C442">
        <v>61895140</v>
      </c>
      <c r="D442" t="s">
        <v>190</v>
      </c>
      <c r="E442" t="s">
        <v>192</v>
      </c>
      <c r="G442" t="s">
        <v>167</v>
      </c>
      <c r="I442" t="s">
        <v>167</v>
      </c>
    </row>
    <row r="443" spans="1:9" x14ac:dyDescent="0.2">
      <c r="A443" t="s">
        <v>196</v>
      </c>
      <c r="B443">
        <v>10</v>
      </c>
      <c r="C443">
        <v>71507308</v>
      </c>
      <c r="D443" t="s">
        <v>187</v>
      </c>
      <c r="E443" t="s">
        <v>188</v>
      </c>
      <c r="F443" t="s">
        <v>167</v>
      </c>
      <c r="G443" t="s">
        <v>167</v>
      </c>
      <c r="I443" t="s">
        <v>167</v>
      </c>
    </row>
    <row r="444" spans="1:9" x14ac:dyDescent="0.2">
      <c r="A444" t="s">
        <v>198</v>
      </c>
      <c r="B444">
        <v>10</v>
      </c>
      <c r="C444">
        <v>74278731</v>
      </c>
      <c r="D444" t="s">
        <v>192</v>
      </c>
      <c r="E444" t="s">
        <v>187</v>
      </c>
    </row>
    <row r="445" spans="1:9" x14ac:dyDescent="0.2">
      <c r="A445" t="s">
        <v>186</v>
      </c>
      <c r="B445">
        <v>10</v>
      </c>
      <c r="C445">
        <v>78423102</v>
      </c>
      <c r="D445" t="s">
        <v>192</v>
      </c>
      <c r="E445" t="s">
        <v>188</v>
      </c>
    </row>
    <row r="446" spans="1:9" x14ac:dyDescent="0.2">
      <c r="A446" t="s">
        <v>191</v>
      </c>
      <c r="B446">
        <v>10</v>
      </c>
      <c r="C446">
        <v>82707957</v>
      </c>
      <c r="D446" t="s">
        <v>188</v>
      </c>
      <c r="E446" t="s">
        <v>187</v>
      </c>
      <c r="F446" t="s">
        <v>172</v>
      </c>
    </row>
    <row r="447" spans="1:9" x14ac:dyDescent="0.2">
      <c r="A447" t="s">
        <v>198</v>
      </c>
      <c r="B447">
        <v>10</v>
      </c>
      <c r="C447">
        <v>89623491</v>
      </c>
      <c r="D447" t="s">
        <v>190</v>
      </c>
      <c r="E447" t="s">
        <v>192</v>
      </c>
    </row>
    <row r="448" spans="1:9" x14ac:dyDescent="0.2">
      <c r="A448" t="s">
        <v>198</v>
      </c>
      <c r="B448">
        <v>10</v>
      </c>
      <c r="C448">
        <v>91702994</v>
      </c>
      <c r="D448" t="s">
        <v>188</v>
      </c>
      <c r="E448" t="s">
        <v>190</v>
      </c>
      <c r="G448" t="s">
        <v>167</v>
      </c>
      <c r="I448" t="s">
        <v>167</v>
      </c>
    </row>
    <row r="449" spans="1:9" x14ac:dyDescent="0.2">
      <c r="A449" t="s">
        <v>186</v>
      </c>
      <c r="B449">
        <v>10</v>
      </c>
      <c r="C449">
        <v>93480872</v>
      </c>
      <c r="D449" t="s">
        <v>192</v>
      </c>
      <c r="E449" t="s">
        <v>187</v>
      </c>
    </row>
    <row r="450" spans="1:9" x14ac:dyDescent="0.2">
      <c r="A450" t="s">
        <v>186</v>
      </c>
      <c r="B450">
        <v>10</v>
      </c>
      <c r="C450">
        <v>94353244</v>
      </c>
      <c r="D450" t="s">
        <v>187</v>
      </c>
      <c r="E450" t="s">
        <v>192</v>
      </c>
      <c r="F450" t="s">
        <v>167</v>
      </c>
    </row>
    <row r="451" spans="1:9" x14ac:dyDescent="0.2">
      <c r="A451" t="s">
        <v>196</v>
      </c>
      <c r="B451">
        <v>10</v>
      </c>
      <c r="C451">
        <v>99350514</v>
      </c>
      <c r="D451" t="s">
        <v>187</v>
      </c>
      <c r="E451" t="s">
        <v>188</v>
      </c>
    </row>
    <row r="452" spans="1:9" x14ac:dyDescent="0.2">
      <c r="A452" t="s">
        <v>189</v>
      </c>
      <c r="B452">
        <v>10</v>
      </c>
      <c r="C452">
        <v>101548613</v>
      </c>
      <c r="D452" t="s">
        <v>190</v>
      </c>
      <c r="E452" t="s">
        <v>192</v>
      </c>
      <c r="F452" t="s">
        <v>167</v>
      </c>
      <c r="G452" t="s">
        <v>167</v>
      </c>
      <c r="I452" t="s">
        <v>167</v>
      </c>
    </row>
    <row r="453" spans="1:9" x14ac:dyDescent="0.2">
      <c r="A453" t="s">
        <v>189</v>
      </c>
      <c r="B453">
        <v>10</v>
      </c>
      <c r="C453">
        <v>101605436</v>
      </c>
      <c r="D453" t="s">
        <v>192</v>
      </c>
      <c r="E453" t="s">
        <v>190</v>
      </c>
      <c r="G453" t="s">
        <v>167</v>
      </c>
      <c r="I453" t="s">
        <v>167</v>
      </c>
    </row>
    <row r="454" spans="1:9" x14ac:dyDescent="0.2">
      <c r="A454" t="s">
        <v>199</v>
      </c>
      <c r="B454">
        <v>10</v>
      </c>
      <c r="C454">
        <v>106397294</v>
      </c>
      <c r="D454" t="s">
        <v>192</v>
      </c>
      <c r="E454" t="s">
        <v>190</v>
      </c>
    </row>
    <row r="455" spans="1:9" x14ac:dyDescent="0.2">
      <c r="A455" t="s">
        <v>186</v>
      </c>
      <c r="B455">
        <v>10</v>
      </c>
      <c r="C455">
        <v>108262164</v>
      </c>
      <c r="D455" t="s">
        <v>192</v>
      </c>
      <c r="E455" t="s">
        <v>188</v>
      </c>
    </row>
    <row r="456" spans="1:9" x14ac:dyDescent="0.2">
      <c r="A456" t="s">
        <v>196</v>
      </c>
      <c r="B456">
        <v>10</v>
      </c>
      <c r="C456">
        <v>112207449</v>
      </c>
      <c r="D456" t="s">
        <v>192</v>
      </c>
      <c r="E456" t="s">
        <v>190</v>
      </c>
      <c r="F456" t="s">
        <v>167</v>
      </c>
      <c r="G456" t="s">
        <v>167</v>
      </c>
      <c r="I456" t="s">
        <v>167</v>
      </c>
    </row>
    <row r="457" spans="1:9" x14ac:dyDescent="0.2">
      <c r="A457" t="s">
        <v>197</v>
      </c>
      <c r="B457">
        <v>10</v>
      </c>
      <c r="C457">
        <v>115250081</v>
      </c>
      <c r="D457" t="s">
        <v>192</v>
      </c>
      <c r="E457" t="s">
        <v>190</v>
      </c>
      <c r="F457" t="s">
        <v>167</v>
      </c>
    </row>
    <row r="458" spans="1:9" x14ac:dyDescent="0.2">
      <c r="A458" t="s">
        <v>189</v>
      </c>
      <c r="B458">
        <v>10</v>
      </c>
      <c r="C458">
        <v>119119798</v>
      </c>
      <c r="D458" t="s">
        <v>192</v>
      </c>
      <c r="E458" t="s">
        <v>188</v>
      </c>
      <c r="F458" t="s">
        <v>167</v>
      </c>
      <c r="G458" t="s">
        <v>167</v>
      </c>
      <c r="I458" t="s">
        <v>167</v>
      </c>
    </row>
    <row r="459" spans="1:9" x14ac:dyDescent="0.2">
      <c r="A459" t="s">
        <v>195</v>
      </c>
      <c r="B459">
        <v>11</v>
      </c>
      <c r="C459">
        <v>7794990</v>
      </c>
      <c r="D459" t="s">
        <v>190</v>
      </c>
      <c r="E459" t="s">
        <v>192</v>
      </c>
      <c r="F459" t="s">
        <v>167</v>
      </c>
      <c r="G459" t="s">
        <v>167</v>
      </c>
      <c r="I459" t="s">
        <v>167</v>
      </c>
    </row>
    <row r="460" spans="1:9" x14ac:dyDescent="0.2">
      <c r="A460" t="s">
        <v>201</v>
      </c>
      <c r="B460">
        <v>11</v>
      </c>
      <c r="C460">
        <v>10817694</v>
      </c>
      <c r="D460" t="s">
        <v>187</v>
      </c>
      <c r="E460" t="s">
        <v>192</v>
      </c>
      <c r="G460" t="s">
        <v>167</v>
      </c>
      <c r="I460" t="s">
        <v>167</v>
      </c>
    </row>
    <row r="461" spans="1:9" x14ac:dyDescent="0.2">
      <c r="A461" t="s">
        <v>198</v>
      </c>
      <c r="B461">
        <v>11</v>
      </c>
      <c r="C461">
        <v>14398522</v>
      </c>
      <c r="D461" t="s">
        <v>192</v>
      </c>
      <c r="E461" t="s">
        <v>190</v>
      </c>
    </row>
    <row r="462" spans="1:9" x14ac:dyDescent="0.2">
      <c r="A462" t="s">
        <v>193</v>
      </c>
      <c r="B462">
        <v>11</v>
      </c>
      <c r="C462">
        <v>16910880</v>
      </c>
      <c r="D462" t="s">
        <v>192</v>
      </c>
      <c r="E462" t="s">
        <v>190</v>
      </c>
      <c r="G462" t="s">
        <v>167</v>
      </c>
      <c r="I462" t="s">
        <v>167</v>
      </c>
    </row>
    <row r="463" spans="1:9" x14ac:dyDescent="0.2">
      <c r="A463" t="s">
        <v>191</v>
      </c>
      <c r="B463">
        <v>11</v>
      </c>
      <c r="C463">
        <v>19837813</v>
      </c>
      <c r="D463" t="s">
        <v>187</v>
      </c>
      <c r="E463" t="s">
        <v>192</v>
      </c>
      <c r="F463" t="s">
        <v>167</v>
      </c>
    </row>
    <row r="464" spans="1:9" x14ac:dyDescent="0.2">
      <c r="A464" t="s">
        <v>200</v>
      </c>
      <c r="B464">
        <v>11</v>
      </c>
      <c r="C464">
        <v>22167865</v>
      </c>
      <c r="D464" t="s">
        <v>190</v>
      </c>
      <c r="E464" t="s">
        <v>187</v>
      </c>
      <c r="G464" t="s">
        <v>167</v>
      </c>
      <c r="H464" t="s">
        <v>167</v>
      </c>
      <c r="I464" t="s">
        <v>167</v>
      </c>
    </row>
    <row r="465" spans="1:9" x14ac:dyDescent="0.2">
      <c r="A465" t="s">
        <v>198</v>
      </c>
      <c r="B465">
        <v>11</v>
      </c>
      <c r="C465">
        <v>24606121</v>
      </c>
      <c r="D465" t="s">
        <v>192</v>
      </c>
      <c r="E465" t="s">
        <v>190</v>
      </c>
      <c r="G465" t="s">
        <v>172</v>
      </c>
      <c r="I465" t="s">
        <v>172</v>
      </c>
    </row>
    <row r="466" spans="1:9" x14ac:dyDescent="0.2">
      <c r="A466" t="s">
        <v>193</v>
      </c>
      <c r="B466">
        <v>11</v>
      </c>
      <c r="C466">
        <v>24937420</v>
      </c>
      <c r="D466" t="s">
        <v>190</v>
      </c>
      <c r="E466" t="s">
        <v>192</v>
      </c>
    </row>
    <row r="467" spans="1:9" x14ac:dyDescent="0.2">
      <c r="A467" t="s">
        <v>200</v>
      </c>
      <c r="B467">
        <v>11</v>
      </c>
      <c r="C467">
        <v>28702844</v>
      </c>
      <c r="D467" t="s">
        <v>187</v>
      </c>
      <c r="E467" t="s">
        <v>188</v>
      </c>
      <c r="G467" t="s">
        <v>167</v>
      </c>
      <c r="H467" t="s">
        <v>167</v>
      </c>
      <c r="I467" t="s">
        <v>167</v>
      </c>
    </row>
    <row r="468" spans="1:9" x14ac:dyDescent="0.2">
      <c r="A468" t="s">
        <v>194</v>
      </c>
      <c r="B468">
        <v>11</v>
      </c>
      <c r="C468">
        <v>35215533</v>
      </c>
      <c r="D468" t="s">
        <v>187</v>
      </c>
      <c r="E468" t="s">
        <v>192</v>
      </c>
      <c r="F468" t="s">
        <v>172</v>
      </c>
      <c r="G468" t="s">
        <v>172</v>
      </c>
      <c r="I468" t="s">
        <v>172</v>
      </c>
    </row>
    <row r="469" spans="1:9" x14ac:dyDescent="0.2">
      <c r="A469" t="s">
        <v>201</v>
      </c>
      <c r="B469">
        <v>11</v>
      </c>
      <c r="C469">
        <v>55205244</v>
      </c>
      <c r="D469" t="s">
        <v>188</v>
      </c>
      <c r="E469" t="s">
        <v>187</v>
      </c>
      <c r="F469" t="s">
        <v>172</v>
      </c>
    </row>
    <row r="470" spans="1:9" x14ac:dyDescent="0.2">
      <c r="A470" t="s">
        <v>198</v>
      </c>
      <c r="B470">
        <v>11</v>
      </c>
      <c r="C470">
        <v>55776325</v>
      </c>
      <c r="D470" t="s">
        <v>188</v>
      </c>
      <c r="E470" t="s">
        <v>187</v>
      </c>
    </row>
    <row r="471" spans="1:9" x14ac:dyDescent="0.2">
      <c r="A471" t="s">
        <v>195</v>
      </c>
      <c r="B471">
        <v>11</v>
      </c>
      <c r="C471">
        <v>56895562</v>
      </c>
      <c r="D471" t="s">
        <v>188</v>
      </c>
      <c r="E471" t="s">
        <v>192</v>
      </c>
      <c r="G471" t="s">
        <v>167</v>
      </c>
      <c r="I471" t="s">
        <v>167</v>
      </c>
    </row>
    <row r="472" spans="1:9" x14ac:dyDescent="0.2">
      <c r="A472" t="s">
        <v>196</v>
      </c>
      <c r="B472">
        <v>11</v>
      </c>
      <c r="C472">
        <v>57028611</v>
      </c>
      <c r="D472" t="s">
        <v>192</v>
      </c>
      <c r="E472" t="s">
        <v>187</v>
      </c>
      <c r="G472" t="s">
        <v>167</v>
      </c>
      <c r="I472" t="s">
        <v>167</v>
      </c>
    </row>
    <row r="473" spans="1:9" x14ac:dyDescent="0.2">
      <c r="A473" t="s">
        <v>196</v>
      </c>
      <c r="B473">
        <v>11</v>
      </c>
      <c r="C473">
        <v>62922580</v>
      </c>
      <c r="D473" t="s">
        <v>188</v>
      </c>
      <c r="E473" t="s">
        <v>187</v>
      </c>
      <c r="G473" t="s">
        <v>167</v>
      </c>
      <c r="I473" t="s">
        <v>167</v>
      </c>
    </row>
    <row r="474" spans="1:9" x14ac:dyDescent="0.2">
      <c r="A474" t="s">
        <v>186</v>
      </c>
      <c r="B474">
        <v>11</v>
      </c>
      <c r="C474">
        <v>66055119</v>
      </c>
      <c r="D474" t="s">
        <v>187</v>
      </c>
      <c r="E474" t="s">
        <v>190</v>
      </c>
    </row>
    <row r="475" spans="1:9" x14ac:dyDescent="0.2">
      <c r="A475" t="s">
        <v>194</v>
      </c>
      <c r="B475">
        <v>11</v>
      </c>
      <c r="C475">
        <v>70029113</v>
      </c>
      <c r="D475" t="s">
        <v>187</v>
      </c>
      <c r="E475" t="s">
        <v>188</v>
      </c>
    </row>
    <row r="476" spans="1:9" x14ac:dyDescent="0.2">
      <c r="A476" t="s">
        <v>191</v>
      </c>
      <c r="B476">
        <v>11</v>
      </c>
      <c r="C476">
        <v>70516124</v>
      </c>
      <c r="D476" t="s">
        <v>190</v>
      </c>
      <c r="E476" t="s">
        <v>192</v>
      </c>
      <c r="G476" t="s">
        <v>167</v>
      </c>
      <c r="I476" t="s">
        <v>167</v>
      </c>
    </row>
    <row r="477" spans="1:9" x14ac:dyDescent="0.2">
      <c r="A477" t="s">
        <v>195</v>
      </c>
      <c r="B477">
        <v>11</v>
      </c>
      <c r="C477">
        <v>70602735</v>
      </c>
      <c r="D477" t="s">
        <v>190</v>
      </c>
      <c r="E477" t="s">
        <v>192</v>
      </c>
      <c r="G477" t="s">
        <v>167</v>
      </c>
      <c r="I477" t="s">
        <v>167</v>
      </c>
    </row>
    <row r="478" spans="1:9" x14ac:dyDescent="0.2">
      <c r="A478" t="s">
        <v>193</v>
      </c>
      <c r="B478">
        <v>11</v>
      </c>
      <c r="C478">
        <v>74926939</v>
      </c>
      <c r="D478" t="s">
        <v>190</v>
      </c>
      <c r="E478" t="s">
        <v>192</v>
      </c>
      <c r="G478" t="s">
        <v>167</v>
      </c>
      <c r="I478" t="s">
        <v>167</v>
      </c>
    </row>
    <row r="479" spans="1:9" x14ac:dyDescent="0.2">
      <c r="A479" t="s">
        <v>186</v>
      </c>
      <c r="B479">
        <v>11</v>
      </c>
      <c r="C479">
        <v>77080775</v>
      </c>
      <c r="D479" t="s">
        <v>187</v>
      </c>
      <c r="E479" t="s">
        <v>188</v>
      </c>
    </row>
    <row r="480" spans="1:9" x14ac:dyDescent="0.2">
      <c r="A480" t="s">
        <v>189</v>
      </c>
      <c r="B480">
        <v>11</v>
      </c>
      <c r="C480">
        <v>78306430</v>
      </c>
      <c r="D480" t="s">
        <v>190</v>
      </c>
      <c r="E480" t="s">
        <v>192</v>
      </c>
    </row>
    <row r="481" spans="1:9" x14ac:dyDescent="0.2">
      <c r="A481" t="s">
        <v>201</v>
      </c>
      <c r="B481">
        <v>11</v>
      </c>
      <c r="C481">
        <v>79849397</v>
      </c>
      <c r="D481" t="s">
        <v>188</v>
      </c>
      <c r="E481" t="s">
        <v>190</v>
      </c>
      <c r="G481" t="s">
        <v>167</v>
      </c>
      <c r="I481" t="s">
        <v>167</v>
      </c>
    </row>
    <row r="482" spans="1:9" x14ac:dyDescent="0.2">
      <c r="A482" t="s">
        <v>186</v>
      </c>
      <c r="B482">
        <v>11</v>
      </c>
      <c r="C482">
        <v>80117374</v>
      </c>
      <c r="D482" t="s">
        <v>187</v>
      </c>
      <c r="E482" t="s">
        <v>188</v>
      </c>
      <c r="F482" t="s">
        <v>167</v>
      </c>
    </row>
    <row r="483" spans="1:9" x14ac:dyDescent="0.2">
      <c r="A483" t="s">
        <v>195</v>
      </c>
      <c r="B483">
        <v>11</v>
      </c>
      <c r="C483">
        <v>82403966</v>
      </c>
      <c r="D483" t="s">
        <v>187</v>
      </c>
      <c r="E483" t="s">
        <v>188</v>
      </c>
    </row>
    <row r="484" spans="1:9" x14ac:dyDescent="0.2">
      <c r="A484" t="s">
        <v>186</v>
      </c>
      <c r="B484">
        <v>11</v>
      </c>
      <c r="C484">
        <v>83178210</v>
      </c>
      <c r="D484" t="s">
        <v>188</v>
      </c>
      <c r="E484" t="s">
        <v>187</v>
      </c>
      <c r="F484" t="s">
        <v>172</v>
      </c>
    </row>
    <row r="485" spans="1:9" x14ac:dyDescent="0.2">
      <c r="A485" t="s">
        <v>199</v>
      </c>
      <c r="B485">
        <v>11</v>
      </c>
      <c r="C485">
        <v>83448881</v>
      </c>
      <c r="D485" t="s">
        <v>187</v>
      </c>
      <c r="E485" t="s">
        <v>192</v>
      </c>
    </row>
    <row r="486" spans="1:9" x14ac:dyDescent="0.2">
      <c r="A486" t="s">
        <v>196</v>
      </c>
      <c r="B486">
        <v>11</v>
      </c>
      <c r="C486">
        <v>84149141</v>
      </c>
      <c r="D486" t="s">
        <v>188</v>
      </c>
      <c r="E486" t="s">
        <v>192</v>
      </c>
      <c r="G486" t="s">
        <v>167</v>
      </c>
      <c r="I486" t="s">
        <v>167</v>
      </c>
    </row>
    <row r="487" spans="1:9" x14ac:dyDescent="0.2">
      <c r="A487" t="s">
        <v>186</v>
      </c>
      <c r="B487">
        <v>11</v>
      </c>
      <c r="C487">
        <v>84566565</v>
      </c>
      <c r="D487" t="s">
        <v>190</v>
      </c>
      <c r="E487" t="s">
        <v>187</v>
      </c>
      <c r="F487" t="s">
        <v>167</v>
      </c>
    </row>
    <row r="488" spans="1:9" x14ac:dyDescent="0.2">
      <c r="A488" t="s">
        <v>196</v>
      </c>
      <c r="B488">
        <v>11</v>
      </c>
      <c r="C488">
        <v>103731951</v>
      </c>
      <c r="D488" t="s">
        <v>190</v>
      </c>
      <c r="E488" t="s">
        <v>192</v>
      </c>
    </row>
    <row r="489" spans="1:9" x14ac:dyDescent="0.2">
      <c r="A489" t="s">
        <v>196</v>
      </c>
      <c r="B489">
        <v>11</v>
      </c>
      <c r="C489">
        <v>108378071</v>
      </c>
      <c r="D489" t="s">
        <v>190</v>
      </c>
      <c r="E489" t="s">
        <v>188</v>
      </c>
      <c r="G489" t="s">
        <v>167</v>
      </c>
      <c r="I489" t="s">
        <v>167</v>
      </c>
    </row>
    <row r="490" spans="1:9" x14ac:dyDescent="0.2">
      <c r="A490" t="s">
        <v>186</v>
      </c>
      <c r="B490">
        <v>11</v>
      </c>
      <c r="C490">
        <v>109739113</v>
      </c>
      <c r="D490" t="s">
        <v>187</v>
      </c>
      <c r="E490" t="s">
        <v>188</v>
      </c>
    </row>
    <row r="491" spans="1:9" x14ac:dyDescent="0.2">
      <c r="A491" t="s">
        <v>195</v>
      </c>
      <c r="B491">
        <v>11</v>
      </c>
      <c r="C491">
        <v>117307941</v>
      </c>
      <c r="D491" t="s">
        <v>190</v>
      </c>
      <c r="E491" t="s">
        <v>192</v>
      </c>
    </row>
    <row r="492" spans="1:9" x14ac:dyDescent="0.2">
      <c r="A492" t="s">
        <v>194</v>
      </c>
      <c r="B492">
        <v>11</v>
      </c>
      <c r="C492">
        <v>117648773</v>
      </c>
      <c r="D492" t="s">
        <v>190</v>
      </c>
      <c r="E492" t="s">
        <v>192</v>
      </c>
      <c r="F492" t="s">
        <v>167</v>
      </c>
      <c r="G492" t="s">
        <v>167</v>
      </c>
      <c r="I492" t="s">
        <v>167</v>
      </c>
    </row>
    <row r="493" spans="1:9" x14ac:dyDescent="0.2">
      <c r="A493" t="s">
        <v>194</v>
      </c>
      <c r="B493">
        <v>11</v>
      </c>
      <c r="C493">
        <v>119085031</v>
      </c>
      <c r="D493" t="s">
        <v>190</v>
      </c>
      <c r="E493" t="s">
        <v>192</v>
      </c>
      <c r="F493" t="s">
        <v>167</v>
      </c>
      <c r="G493" t="s">
        <v>167</v>
      </c>
      <c r="I493" t="s">
        <v>167</v>
      </c>
    </row>
    <row r="494" spans="1:9" x14ac:dyDescent="0.2">
      <c r="A494" t="s">
        <v>194</v>
      </c>
      <c r="B494">
        <v>11</v>
      </c>
      <c r="C494">
        <v>119365006</v>
      </c>
      <c r="D494" t="s">
        <v>190</v>
      </c>
      <c r="E494" t="s">
        <v>192</v>
      </c>
      <c r="G494" t="s">
        <v>167</v>
      </c>
      <c r="I494" t="s">
        <v>167</v>
      </c>
    </row>
    <row r="495" spans="1:9" x14ac:dyDescent="0.2">
      <c r="A495" t="s">
        <v>191</v>
      </c>
      <c r="B495">
        <v>11</v>
      </c>
      <c r="C495">
        <v>126562611</v>
      </c>
      <c r="D495" t="s">
        <v>190</v>
      </c>
      <c r="E495" t="s">
        <v>192</v>
      </c>
      <c r="F495" t="s">
        <v>167</v>
      </c>
    </row>
    <row r="496" spans="1:9" x14ac:dyDescent="0.2">
      <c r="A496" t="s">
        <v>199</v>
      </c>
      <c r="B496">
        <v>11</v>
      </c>
      <c r="C496">
        <v>132390787</v>
      </c>
      <c r="D496" t="s">
        <v>188</v>
      </c>
      <c r="E496" t="s">
        <v>192</v>
      </c>
    </row>
    <row r="497" spans="1:9" x14ac:dyDescent="0.2">
      <c r="A497" t="s">
        <v>197</v>
      </c>
      <c r="B497">
        <v>11</v>
      </c>
      <c r="C497">
        <v>134585003</v>
      </c>
      <c r="D497" t="s">
        <v>190</v>
      </c>
      <c r="E497" t="s">
        <v>192</v>
      </c>
      <c r="F497" t="s">
        <v>172</v>
      </c>
    </row>
    <row r="498" spans="1:9" x14ac:dyDescent="0.2">
      <c r="A498" t="s">
        <v>199</v>
      </c>
      <c r="B498">
        <v>12</v>
      </c>
      <c r="C498">
        <v>4318927</v>
      </c>
      <c r="D498" t="s">
        <v>190</v>
      </c>
      <c r="E498" t="s">
        <v>192</v>
      </c>
      <c r="F498" t="s">
        <v>172</v>
      </c>
    </row>
    <row r="499" spans="1:9" x14ac:dyDescent="0.2">
      <c r="A499" t="s">
        <v>197</v>
      </c>
      <c r="B499">
        <v>12</v>
      </c>
      <c r="C499">
        <v>6819219</v>
      </c>
      <c r="D499" t="s">
        <v>187</v>
      </c>
      <c r="E499" t="s">
        <v>192</v>
      </c>
    </row>
    <row r="500" spans="1:9" x14ac:dyDescent="0.2">
      <c r="A500" t="s">
        <v>195</v>
      </c>
      <c r="B500">
        <v>12</v>
      </c>
      <c r="C500">
        <v>8090871</v>
      </c>
      <c r="D500" t="s">
        <v>187</v>
      </c>
      <c r="E500" t="s">
        <v>192</v>
      </c>
      <c r="G500" t="s">
        <v>167</v>
      </c>
      <c r="I500" t="s">
        <v>167</v>
      </c>
    </row>
    <row r="501" spans="1:9" x14ac:dyDescent="0.2">
      <c r="A501" t="s">
        <v>198</v>
      </c>
      <c r="B501">
        <v>12</v>
      </c>
      <c r="C501">
        <v>13627850</v>
      </c>
      <c r="D501" t="s">
        <v>190</v>
      </c>
      <c r="E501" t="s">
        <v>192</v>
      </c>
      <c r="G501" t="s">
        <v>172</v>
      </c>
      <c r="I501" t="s">
        <v>172</v>
      </c>
    </row>
    <row r="502" spans="1:9" x14ac:dyDescent="0.2">
      <c r="A502" t="s">
        <v>196</v>
      </c>
      <c r="B502">
        <v>12</v>
      </c>
      <c r="C502">
        <v>15100971</v>
      </c>
      <c r="D502" t="s">
        <v>187</v>
      </c>
      <c r="E502" t="s">
        <v>188</v>
      </c>
      <c r="F502" t="s">
        <v>167</v>
      </c>
      <c r="G502" t="s">
        <v>167</v>
      </c>
      <c r="I502" t="s">
        <v>167</v>
      </c>
    </row>
    <row r="503" spans="1:9" x14ac:dyDescent="0.2">
      <c r="A503" t="s">
        <v>199</v>
      </c>
      <c r="B503">
        <v>12</v>
      </c>
      <c r="C503">
        <v>17384375</v>
      </c>
      <c r="D503" t="s">
        <v>187</v>
      </c>
      <c r="E503" t="s">
        <v>188</v>
      </c>
    </row>
    <row r="504" spans="1:9" x14ac:dyDescent="0.2">
      <c r="A504" t="s">
        <v>196</v>
      </c>
      <c r="B504">
        <v>12</v>
      </c>
      <c r="C504">
        <v>20007136</v>
      </c>
      <c r="D504" t="s">
        <v>188</v>
      </c>
      <c r="E504" t="s">
        <v>187</v>
      </c>
      <c r="G504" t="s">
        <v>172</v>
      </c>
      <c r="I504" t="s">
        <v>172</v>
      </c>
    </row>
    <row r="505" spans="1:9" x14ac:dyDescent="0.2">
      <c r="A505" t="s">
        <v>196</v>
      </c>
      <c r="B505">
        <v>12</v>
      </c>
      <c r="C505">
        <v>20426180</v>
      </c>
      <c r="D505" t="s">
        <v>188</v>
      </c>
      <c r="E505" t="s">
        <v>187</v>
      </c>
      <c r="F505" t="s">
        <v>172</v>
      </c>
      <c r="G505" t="s">
        <v>172</v>
      </c>
      <c r="I505" t="s">
        <v>172</v>
      </c>
    </row>
    <row r="506" spans="1:9" x14ac:dyDescent="0.2">
      <c r="A506" t="s">
        <v>191</v>
      </c>
      <c r="B506">
        <v>12</v>
      </c>
      <c r="C506">
        <v>23253270</v>
      </c>
      <c r="D506" t="s">
        <v>187</v>
      </c>
      <c r="E506" t="s">
        <v>190</v>
      </c>
      <c r="G506" t="s">
        <v>167</v>
      </c>
      <c r="I506" t="s">
        <v>167</v>
      </c>
    </row>
    <row r="507" spans="1:9" x14ac:dyDescent="0.2">
      <c r="A507" t="s">
        <v>195</v>
      </c>
      <c r="B507">
        <v>12</v>
      </c>
      <c r="C507">
        <v>25674398</v>
      </c>
      <c r="D507" t="s">
        <v>187</v>
      </c>
      <c r="E507" t="s">
        <v>188</v>
      </c>
      <c r="F507" t="s">
        <v>167</v>
      </c>
      <c r="G507" t="s">
        <v>167</v>
      </c>
      <c r="I507" t="s">
        <v>167</v>
      </c>
    </row>
    <row r="508" spans="1:9" x14ac:dyDescent="0.2">
      <c r="A508" t="s">
        <v>186</v>
      </c>
      <c r="B508">
        <v>12</v>
      </c>
      <c r="C508">
        <v>30193159</v>
      </c>
      <c r="D508" t="s">
        <v>190</v>
      </c>
      <c r="E508" t="s">
        <v>188</v>
      </c>
    </row>
    <row r="509" spans="1:9" x14ac:dyDescent="0.2">
      <c r="A509" t="s">
        <v>186</v>
      </c>
      <c r="B509">
        <v>12</v>
      </c>
      <c r="C509">
        <v>45536294</v>
      </c>
      <c r="D509" t="s">
        <v>190</v>
      </c>
      <c r="E509" t="s">
        <v>192</v>
      </c>
    </row>
    <row r="510" spans="1:9" x14ac:dyDescent="0.2">
      <c r="A510" t="s">
        <v>186</v>
      </c>
      <c r="B510">
        <v>12</v>
      </c>
      <c r="C510">
        <v>54848974</v>
      </c>
      <c r="D510" t="s">
        <v>188</v>
      </c>
      <c r="E510" t="s">
        <v>190</v>
      </c>
    </row>
    <row r="511" spans="1:9" x14ac:dyDescent="0.2">
      <c r="A511" t="s">
        <v>195</v>
      </c>
      <c r="B511">
        <v>12</v>
      </c>
      <c r="C511">
        <v>55510791</v>
      </c>
      <c r="D511" t="s">
        <v>192</v>
      </c>
      <c r="E511" t="s">
        <v>190</v>
      </c>
      <c r="F511" t="s">
        <v>167</v>
      </c>
    </row>
    <row r="512" spans="1:9" x14ac:dyDescent="0.2">
      <c r="A512" t="s">
        <v>191</v>
      </c>
      <c r="B512">
        <v>12</v>
      </c>
      <c r="C512">
        <v>55752525</v>
      </c>
      <c r="D512" t="s">
        <v>187</v>
      </c>
      <c r="E512" t="s">
        <v>188</v>
      </c>
    </row>
    <row r="513" spans="1:9" x14ac:dyDescent="0.2">
      <c r="A513" t="s">
        <v>200</v>
      </c>
      <c r="B513">
        <v>12</v>
      </c>
      <c r="C513">
        <v>56908461</v>
      </c>
      <c r="D513" t="s">
        <v>188</v>
      </c>
      <c r="E513" t="s">
        <v>187</v>
      </c>
      <c r="G513" t="s">
        <v>167</v>
      </c>
      <c r="H513" t="s">
        <v>167</v>
      </c>
      <c r="I513" t="s">
        <v>167</v>
      </c>
    </row>
    <row r="514" spans="1:9" x14ac:dyDescent="0.2">
      <c r="A514" t="s">
        <v>195</v>
      </c>
      <c r="B514">
        <v>12</v>
      </c>
      <c r="C514">
        <v>57939707</v>
      </c>
      <c r="D514" t="s">
        <v>192</v>
      </c>
      <c r="E514" t="s">
        <v>190</v>
      </c>
    </row>
    <row r="515" spans="1:9" x14ac:dyDescent="0.2">
      <c r="A515" t="s">
        <v>200</v>
      </c>
      <c r="B515">
        <v>12</v>
      </c>
      <c r="C515">
        <v>61816171</v>
      </c>
      <c r="D515" t="s">
        <v>190</v>
      </c>
      <c r="E515" t="s">
        <v>192</v>
      </c>
      <c r="G515" t="s">
        <v>167</v>
      </c>
      <c r="H515" t="s">
        <v>167</v>
      </c>
      <c r="I515" t="s">
        <v>167</v>
      </c>
    </row>
    <row r="516" spans="1:9" x14ac:dyDescent="0.2">
      <c r="A516" t="s">
        <v>195</v>
      </c>
      <c r="B516">
        <v>12</v>
      </c>
      <c r="C516">
        <v>63315226</v>
      </c>
      <c r="D516" t="s">
        <v>190</v>
      </c>
      <c r="E516" t="s">
        <v>192</v>
      </c>
      <c r="G516" t="s">
        <v>167</v>
      </c>
      <c r="I516" t="s">
        <v>167</v>
      </c>
    </row>
    <row r="517" spans="1:9" x14ac:dyDescent="0.2">
      <c r="A517" t="s">
        <v>200</v>
      </c>
      <c r="B517">
        <v>12</v>
      </c>
      <c r="C517">
        <v>65534790</v>
      </c>
      <c r="D517" t="s">
        <v>187</v>
      </c>
      <c r="E517" t="s">
        <v>190</v>
      </c>
      <c r="G517" t="s">
        <v>167</v>
      </c>
      <c r="H517" t="s">
        <v>167</v>
      </c>
      <c r="I517" t="s">
        <v>167</v>
      </c>
    </row>
    <row r="518" spans="1:9" x14ac:dyDescent="0.2">
      <c r="A518" t="s">
        <v>197</v>
      </c>
      <c r="B518">
        <v>12</v>
      </c>
      <c r="C518">
        <v>73174303</v>
      </c>
      <c r="D518" t="s">
        <v>187</v>
      </c>
      <c r="E518" t="s">
        <v>188</v>
      </c>
    </row>
    <row r="519" spans="1:9" x14ac:dyDescent="0.2">
      <c r="A519" t="s">
        <v>199</v>
      </c>
      <c r="B519">
        <v>12</v>
      </c>
      <c r="C519">
        <v>75923488</v>
      </c>
      <c r="D519" t="s">
        <v>188</v>
      </c>
      <c r="E519" t="s">
        <v>190</v>
      </c>
      <c r="F519" t="s">
        <v>167</v>
      </c>
    </row>
    <row r="520" spans="1:9" x14ac:dyDescent="0.2">
      <c r="A520" t="s">
        <v>191</v>
      </c>
      <c r="B520">
        <v>12</v>
      </c>
      <c r="C520">
        <v>85013993</v>
      </c>
      <c r="D520" t="s">
        <v>187</v>
      </c>
      <c r="E520" t="s">
        <v>190</v>
      </c>
      <c r="G520" t="s">
        <v>167</v>
      </c>
      <c r="I520" t="s">
        <v>167</v>
      </c>
    </row>
    <row r="521" spans="1:9" x14ac:dyDescent="0.2">
      <c r="A521" t="s">
        <v>194</v>
      </c>
      <c r="B521">
        <v>12</v>
      </c>
      <c r="C521">
        <v>89090013</v>
      </c>
      <c r="D521" t="s">
        <v>192</v>
      </c>
      <c r="E521" t="s">
        <v>190</v>
      </c>
    </row>
    <row r="522" spans="1:9" x14ac:dyDescent="0.2">
      <c r="A522" t="s">
        <v>200</v>
      </c>
      <c r="B522">
        <v>12</v>
      </c>
      <c r="C522">
        <v>89340486</v>
      </c>
      <c r="D522" t="s">
        <v>188</v>
      </c>
      <c r="E522" t="s">
        <v>187</v>
      </c>
      <c r="G522" t="s">
        <v>167</v>
      </c>
      <c r="H522" t="s">
        <v>167</v>
      </c>
      <c r="I522" t="s">
        <v>167</v>
      </c>
    </row>
    <row r="523" spans="1:9" x14ac:dyDescent="0.2">
      <c r="A523" t="s">
        <v>197</v>
      </c>
      <c r="B523">
        <v>12</v>
      </c>
      <c r="C523">
        <v>91142206</v>
      </c>
      <c r="D523" t="s">
        <v>188</v>
      </c>
      <c r="E523" t="s">
        <v>187</v>
      </c>
    </row>
    <row r="524" spans="1:9" x14ac:dyDescent="0.2">
      <c r="A524" t="s">
        <v>200</v>
      </c>
      <c r="B524">
        <v>12</v>
      </c>
      <c r="C524">
        <v>91749634</v>
      </c>
      <c r="D524" t="s">
        <v>192</v>
      </c>
      <c r="E524" t="s">
        <v>190</v>
      </c>
      <c r="G524" t="s">
        <v>167</v>
      </c>
      <c r="H524" t="s">
        <v>167</v>
      </c>
      <c r="I524" t="s">
        <v>167</v>
      </c>
    </row>
    <row r="525" spans="1:9" x14ac:dyDescent="0.2">
      <c r="A525" t="s">
        <v>194</v>
      </c>
      <c r="B525">
        <v>12</v>
      </c>
      <c r="C525">
        <v>93640360</v>
      </c>
      <c r="D525" t="s">
        <v>188</v>
      </c>
      <c r="E525" t="s">
        <v>190</v>
      </c>
      <c r="G525" t="s">
        <v>167</v>
      </c>
      <c r="I525" t="s">
        <v>167</v>
      </c>
    </row>
    <row r="526" spans="1:9" x14ac:dyDescent="0.2">
      <c r="A526" t="s">
        <v>198</v>
      </c>
      <c r="B526">
        <v>12</v>
      </c>
      <c r="C526">
        <v>97857304</v>
      </c>
      <c r="D526" t="s">
        <v>190</v>
      </c>
      <c r="E526" t="s">
        <v>192</v>
      </c>
      <c r="G526" t="s">
        <v>167</v>
      </c>
      <c r="I526" t="s">
        <v>167</v>
      </c>
    </row>
    <row r="527" spans="1:9" x14ac:dyDescent="0.2">
      <c r="A527" t="s">
        <v>186</v>
      </c>
      <c r="B527">
        <v>12</v>
      </c>
      <c r="C527">
        <v>101539776</v>
      </c>
      <c r="D527" t="s">
        <v>187</v>
      </c>
      <c r="E527" t="s">
        <v>188</v>
      </c>
      <c r="F527" t="s">
        <v>167</v>
      </c>
    </row>
    <row r="528" spans="1:9" x14ac:dyDescent="0.2">
      <c r="A528" t="s">
        <v>189</v>
      </c>
      <c r="B528">
        <v>12</v>
      </c>
      <c r="C528">
        <v>103747567</v>
      </c>
      <c r="D528" t="s">
        <v>187</v>
      </c>
      <c r="E528" t="s">
        <v>188</v>
      </c>
      <c r="F528" t="s">
        <v>167</v>
      </c>
    </row>
    <row r="529" spans="1:9" x14ac:dyDescent="0.2">
      <c r="A529" t="s">
        <v>191</v>
      </c>
      <c r="B529">
        <v>12</v>
      </c>
      <c r="C529">
        <v>105457232</v>
      </c>
      <c r="D529" t="s">
        <v>190</v>
      </c>
      <c r="E529" t="s">
        <v>192</v>
      </c>
    </row>
    <row r="530" spans="1:9" x14ac:dyDescent="0.2">
      <c r="A530" t="s">
        <v>193</v>
      </c>
      <c r="B530">
        <v>12</v>
      </c>
      <c r="C530">
        <v>106787473</v>
      </c>
      <c r="D530" t="s">
        <v>192</v>
      </c>
      <c r="E530" t="s">
        <v>190</v>
      </c>
      <c r="G530" t="s">
        <v>167</v>
      </c>
      <c r="I530" t="s">
        <v>167</v>
      </c>
    </row>
    <row r="531" spans="1:9" x14ac:dyDescent="0.2">
      <c r="A531" t="s">
        <v>200</v>
      </c>
      <c r="B531">
        <v>12</v>
      </c>
      <c r="C531">
        <v>108894264</v>
      </c>
      <c r="D531" t="s">
        <v>190</v>
      </c>
      <c r="E531" t="s">
        <v>192</v>
      </c>
      <c r="G531" t="s">
        <v>172</v>
      </c>
      <c r="H531" t="s">
        <v>172</v>
      </c>
      <c r="I531" t="s">
        <v>172</v>
      </c>
    </row>
    <row r="532" spans="1:9" x14ac:dyDescent="0.2">
      <c r="A532" t="s">
        <v>195</v>
      </c>
      <c r="B532">
        <v>12</v>
      </c>
      <c r="C532">
        <v>114842182</v>
      </c>
      <c r="D532" t="s">
        <v>188</v>
      </c>
      <c r="E532" t="s">
        <v>187</v>
      </c>
      <c r="F532" t="s">
        <v>167</v>
      </c>
      <c r="G532" t="s">
        <v>167</v>
      </c>
      <c r="I532" t="s">
        <v>167</v>
      </c>
    </row>
    <row r="533" spans="1:9" x14ac:dyDescent="0.2">
      <c r="A533" t="s">
        <v>196</v>
      </c>
      <c r="B533">
        <v>12</v>
      </c>
      <c r="C533">
        <v>121875827</v>
      </c>
      <c r="D533" t="s">
        <v>192</v>
      </c>
      <c r="E533" t="s">
        <v>188</v>
      </c>
      <c r="G533" t="s">
        <v>167</v>
      </c>
      <c r="I533" t="s">
        <v>167</v>
      </c>
    </row>
    <row r="534" spans="1:9" x14ac:dyDescent="0.2">
      <c r="A534" t="s">
        <v>199</v>
      </c>
      <c r="B534">
        <v>12</v>
      </c>
      <c r="C534">
        <v>130563180</v>
      </c>
      <c r="D534" t="s">
        <v>187</v>
      </c>
      <c r="E534" t="s">
        <v>188</v>
      </c>
    </row>
    <row r="535" spans="1:9" x14ac:dyDescent="0.2">
      <c r="A535" t="s">
        <v>198</v>
      </c>
      <c r="B535">
        <v>13</v>
      </c>
      <c r="C535">
        <v>25213735</v>
      </c>
      <c r="D535" t="s">
        <v>187</v>
      </c>
      <c r="E535" t="s">
        <v>188</v>
      </c>
      <c r="F535" t="s">
        <v>167</v>
      </c>
      <c r="G535" t="s">
        <v>167</v>
      </c>
      <c r="I535" t="s">
        <v>167</v>
      </c>
    </row>
    <row r="536" spans="1:9" x14ac:dyDescent="0.2">
      <c r="A536" t="s">
        <v>193</v>
      </c>
      <c r="B536">
        <v>13</v>
      </c>
      <c r="C536">
        <v>29513674</v>
      </c>
      <c r="D536" t="s">
        <v>188</v>
      </c>
      <c r="E536" t="s">
        <v>187</v>
      </c>
      <c r="G536" t="s">
        <v>167</v>
      </c>
      <c r="I536" t="s">
        <v>167</v>
      </c>
    </row>
    <row r="537" spans="1:9" x14ac:dyDescent="0.2">
      <c r="A537" t="s">
        <v>186</v>
      </c>
      <c r="B537">
        <v>13</v>
      </c>
      <c r="C537">
        <v>37973140</v>
      </c>
      <c r="D537" t="s">
        <v>187</v>
      </c>
      <c r="E537" t="s">
        <v>192</v>
      </c>
    </row>
    <row r="538" spans="1:9" x14ac:dyDescent="0.2">
      <c r="A538" t="s">
        <v>194</v>
      </c>
      <c r="B538">
        <v>13</v>
      </c>
      <c r="C538">
        <v>38870491</v>
      </c>
      <c r="D538" t="s">
        <v>192</v>
      </c>
      <c r="E538" t="s">
        <v>190</v>
      </c>
      <c r="F538" t="s">
        <v>172</v>
      </c>
      <c r="G538" t="s">
        <v>172</v>
      </c>
      <c r="I538" t="s">
        <v>172</v>
      </c>
    </row>
    <row r="539" spans="1:9" x14ac:dyDescent="0.2">
      <c r="A539" t="s">
        <v>198</v>
      </c>
      <c r="B539">
        <v>13</v>
      </c>
      <c r="C539">
        <v>42346132</v>
      </c>
      <c r="D539" t="s">
        <v>192</v>
      </c>
      <c r="E539" t="s">
        <v>190</v>
      </c>
    </row>
    <row r="540" spans="1:9" x14ac:dyDescent="0.2">
      <c r="A540" t="s">
        <v>201</v>
      </c>
      <c r="B540">
        <v>13</v>
      </c>
      <c r="C540">
        <v>47044701</v>
      </c>
      <c r="D540" t="s">
        <v>187</v>
      </c>
      <c r="E540" t="s">
        <v>188</v>
      </c>
      <c r="F540" t="s">
        <v>167</v>
      </c>
      <c r="G540" t="s">
        <v>167</v>
      </c>
      <c r="I540" t="s">
        <v>167</v>
      </c>
    </row>
    <row r="541" spans="1:9" x14ac:dyDescent="0.2">
      <c r="A541" t="s">
        <v>191</v>
      </c>
      <c r="B541">
        <v>13</v>
      </c>
      <c r="C541">
        <v>47276224</v>
      </c>
      <c r="D541" t="s">
        <v>192</v>
      </c>
      <c r="E541" t="s">
        <v>190</v>
      </c>
      <c r="G541" t="s">
        <v>167</v>
      </c>
      <c r="I541" t="s">
        <v>167</v>
      </c>
    </row>
    <row r="542" spans="1:9" x14ac:dyDescent="0.2">
      <c r="A542" t="s">
        <v>189</v>
      </c>
      <c r="B542">
        <v>13</v>
      </c>
      <c r="C542">
        <v>47543502</v>
      </c>
      <c r="D542" t="s">
        <v>190</v>
      </c>
      <c r="E542" t="s">
        <v>192</v>
      </c>
      <c r="F542" t="s">
        <v>172</v>
      </c>
    </row>
    <row r="543" spans="1:9" x14ac:dyDescent="0.2">
      <c r="A543" t="s">
        <v>199</v>
      </c>
      <c r="B543">
        <v>13</v>
      </c>
      <c r="C543">
        <v>52727520</v>
      </c>
      <c r="D543" t="s">
        <v>188</v>
      </c>
      <c r="E543" t="s">
        <v>192</v>
      </c>
    </row>
    <row r="544" spans="1:9" x14ac:dyDescent="0.2">
      <c r="A544" t="s">
        <v>197</v>
      </c>
      <c r="B544">
        <v>13</v>
      </c>
      <c r="C544">
        <v>58072932</v>
      </c>
      <c r="D544" t="s">
        <v>190</v>
      </c>
      <c r="E544" t="s">
        <v>192</v>
      </c>
    </row>
    <row r="545" spans="1:9" x14ac:dyDescent="0.2">
      <c r="A545" t="s">
        <v>201</v>
      </c>
      <c r="B545">
        <v>13</v>
      </c>
      <c r="C545">
        <v>62077871</v>
      </c>
      <c r="D545" t="s">
        <v>190</v>
      </c>
      <c r="E545" t="s">
        <v>192</v>
      </c>
      <c r="F545" t="s">
        <v>167</v>
      </c>
      <c r="G545" t="s">
        <v>167</v>
      </c>
      <c r="I545" t="s">
        <v>167</v>
      </c>
    </row>
    <row r="546" spans="1:9" x14ac:dyDescent="0.2">
      <c r="A546" t="s">
        <v>198</v>
      </c>
      <c r="B546">
        <v>13</v>
      </c>
      <c r="C546">
        <v>74913266</v>
      </c>
      <c r="D546" t="s">
        <v>190</v>
      </c>
      <c r="E546" t="s">
        <v>192</v>
      </c>
      <c r="G546" t="s">
        <v>172</v>
      </c>
      <c r="I546" t="s">
        <v>172</v>
      </c>
    </row>
    <row r="547" spans="1:9" x14ac:dyDescent="0.2">
      <c r="A547" t="s">
        <v>193</v>
      </c>
      <c r="B547">
        <v>13</v>
      </c>
      <c r="C547">
        <v>75697455</v>
      </c>
      <c r="D547" t="s">
        <v>190</v>
      </c>
      <c r="E547" t="s">
        <v>192</v>
      </c>
      <c r="G547" t="s">
        <v>167</v>
      </c>
      <c r="I547" t="s">
        <v>167</v>
      </c>
    </row>
    <row r="548" spans="1:9" x14ac:dyDescent="0.2">
      <c r="A548" t="s">
        <v>191</v>
      </c>
      <c r="B548">
        <v>13</v>
      </c>
      <c r="C548">
        <v>76391979</v>
      </c>
      <c r="D548" t="s">
        <v>192</v>
      </c>
      <c r="E548" t="s">
        <v>190</v>
      </c>
      <c r="G548" t="s">
        <v>167</v>
      </c>
      <c r="I548" t="s">
        <v>167</v>
      </c>
    </row>
    <row r="549" spans="1:9" x14ac:dyDescent="0.2">
      <c r="A549" t="s">
        <v>197</v>
      </c>
      <c r="B549">
        <v>13</v>
      </c>
      <c r="C549">
        <v>76587734</v>
      </c>
      <c r="D549" t="s">
        <v>190</v>
      </c>
      <c r="E549" t="s">
        <v>192</v>
      </c>
    </row>
    <row r="550" spans="1:9" x14ac:dyDescent="0.2">
      <c r="A550" t="s">
        <v>199</v>
      </c>
      <c r="B550">
        <v>13</v>
      </c>
      <c r="C550">
        <v>78926304</v>
      </c>
      <c r="D550" t="s">
        <v>192</v>
      </c>
      <c r="E550" t="s">
        <v>190</v>
      </c>
    </row>
    <row r="551" spans="1:9" x14ac:dyDescent="0.2">
      <c r="A551" t="s">
        <v>198</v>
      </c>
      <c r="B551">
        <v>13</v>
      </c>
      <c r="C551">
        <v>79411553</v>
      </c>
      <c r="D551" t="s">
        <v>188</v>
      </c>
      <c r="E551" t="s">
        <v>187</v>
      </c>
      <c r="F551" t="s">
        <v>172</v>
      </c>
      <c r="G551" t="s">
        <v>172</v>
      </c>
      <c r="I551" t="s">
        <v>172</v>
      </c>
    </row>
    <row r="552" spans="1:9" x14ac:dyDescent="0.2">
      <c r="A552" t="s">
        <v>195</v>
      </c>
      <c r="B552">
        <v>13</v>
      </c>
      <c r="C552">
        <v>82286012</v>
      </c>
      <c r="D552" t="s">
        <v>192</v>
      </c>
      <c r="E552" t="s">
        <v>190</v>
      </c>
      <c r="G552" t="s">
        <v>172</v>
      </c>
      <c r="I552" t="s">
        <v>172</v>
      </c>
    </row>
    <row r="553" spans="1:9" x14ac:dyDescent="0.2">
      <c r="A553" t="s">
        <v>198</v>
      </c>
      <c r="B553">
        <v>13</v>
      </c>
      <c r="C553">
        <v>83214462</v>
      </c>
      <c r="D553" t="s">
        <v>190</v>
      </c>
      <c r="E553" t="s">
        <v>187</v>
      </c>
    </row>
    <row r="554" spans="1:9" x14ac:dyDescent="0.2">
      <c r="A554" t="s">
        <v>194</v>
      </c>
      <c r="B554">
        <v>13</v>
      </c>
      <c r="C554">
        <v>83373626</v>
      </c>
      <c r="D554" t="s">
        <v>188</v>
      </c>
      <c r="E554" t="s">
        <v>187</v>
      </c>
      <c r="F554" t="s">
        <v>167</v>
      </c>
      <c r="G554" t="s">
        <v>167</v>
      </c>
      <c r="I554" t="s">
        <v>167</v>
      </c>
    </row>
    <row r="555" spans="1:9" x14ac:dyDescent="0.2">
      <c r="A555" t="s">
        <v>196</v>
      </c>
      <c r="B555">
        <v>13</v>
      </c>
      <c r="C555">
        <v>93059196</v>
      </c>
      <c r="D555" t="s">
        <v>192</v>
      </c>
      <c r="E555" t="s">
        <v>190</v>
      </c>
      <c r="G555" t="s">
        <v>167</v>
      </c>
      <c r="I555" t="s">
        <v>167</v>
      </c>
    </row>
    <row r="556" spans="1:9" x14ac:dyDescent="0.2">
      <c r="A556" t="s">
        <v>199</v>
      </c>
      <c r="B556">
        <v>13</v>
      </c>
      <c r="C556">
        <v>113072960</v>
      </c>
      <c r="D556" t="s">
        <v>187</v>
      </c>
      <c r="E556" t="s">
        <v>188</v>
      </c>
    </row>
    <row r="557" spans="1:9" x14ac:dyDescent="0.2">
      <c r="A557" t="s">
        <v>197</v>
      </c>
      <c r="B557">
        <v>14</v>
      </c>
      <c r="C557">
        <v>23743675</v>
      </c>
      <c r="D557" t="s">
        <v>188</v>
      </c>
      <c r="E557" t="s">
        <v>187</v>
      </c>
    </row>
    <row r="558" spans="1:9" x14ac:dyDescent="0.2">
      <c r="A558" t="s">
        <v>198</v>
      </c>
      <c r="B558">
        <v>14</v>
      </c>
      <c r="C558">
        <v>25672294</v>
      </c>
      <c r="D558" t="s">
        <v>190</v>
      </c>
      <c r="E558" t="s">
        <v>192</v>
      </c>
    </row>
    <row r="559" spans="1:9" x14ac:dyDescent="0.2">
      <c r="A559" t="s">
        <v>195</v>
      </c>
      <c r="B559">
        <v>14</v>
      </c>
      <c r="C559">
        <v>34523984</v>
      </c>
      <c r="D559" t="s">
        <v>190</v>
      </c>
      <c r="E559" t="s">
        <v>192</v>
      </c>
    </row>
    <row r="560" spans="1:9" x14ac:dyDescent="0.2">
      <c r="A560" t="s">
        <v>195</v>
      </c>
      <c r="B560">
        <v>14</v>
      </c>
      <c r="C560">
        <v>35805330</v>
      </c>
      <c r="D560" t="s">
        <v>190</v>
      </c>
      <c r="E560" t="s">
        <v>192</v>
      </c>
    </row>
    <row r="561" spans="1:9" x14ac:dyDescent="0.2">
      <c r="A561" t="s">
        <v>193</v>
      </c>
      <c r="B561">
        <v>14</v>
      </c>
      <c r="C561">
        <v>35984503</v>
      </c>
      <c r="D561" t="s">
        <v>190</v>
      </c>
      <c r="E561" t="s">
        <v>192</v>
      </c>
      <c r="G561" t="s">
        <v>172</v>
      </c>
      <c r="I561" t="s">
        <v>172</v>
      </c>
    </row>
    <row r="562" spans="1:9" x14ac:dyDescent="0.2">
      <c r="A562" t="s">
        <v>194</v>
      </c>
      <c r="B562">
        <v>14</v>
      </c>
      <c r="C562">
        <v>42421550</v>
      </c>
      <c r="D562" t="s">
        <v>187</v>
      </c>
      <c r="E562" t="s">
        <v>190</v>
      </c>
    </row>
    <row r="563" spans="1:9" x14ac:dyDescent="0.2">
      <c r="A563" t="s">
        <v>197</v>
      </c>
      <c r="B563">
        <v>14</v>
      </c>
      <c r="C563">
        <v>44401843</v>
      </c>
      <c r="D563" t="s">
        <v>188</v>
      </c>
      <c r="E563" t="s">
        <v>187</v>
      </c>
      <c r="F563" t="s">
        <v>167</v>
      </c>
    </row>
    <row r="564" spans="1:9" x14ac:dyDescent="0.2">
      <c r="A564" t="s">
        <v>193</v>
      </c>
      <c r="B564">
        <v>14</v>
      </c>
      <c r="C564">
        <v>51258523</v>
      </c>
      <c r="D564" t="s">
        <v>187</v>
      </c>
      <c r="E564" t="s">
        <v>188</v>
      </c>
    </row>
    <row r="565" spans="1:9" x14ac:dyDescent="0.2">
      <c r="A565" t="s">
        <v>189</v>
      </c>
      <c r="B565">
        <v>14</v>
      </c>
      <c r="C565">
        <v>55441945</v>
      </c>
      <c r="D565" t="s">
        <v>188</v>
      </c>
      <c r="E565" t="s">
        <v>190</v>
      </c>
    </row>
    <row r="566" spans="1:9" x14ac:dyDescent="0.2">
      <c r="A566" t="s">
        <v>200</v>
      </c>
      <c r="B566">
        <v>14</v>
      </c>
      <c r="C566">
        <v>57059789</v>
      </c>
      <c r="D566" t="s">
        <v>188</v>
      </c>
      <c r="E566" t="s">
        <v>187</v>
      </c>
      <c r="G566" t="s">
        <v>167</v>
      </c>
      <c r="H566" t="s">
        <v>167</v>
      </c>
      <c r="I566" t="s">
        <v>167</v>
      </c>
    </row>
    <row r="567" spans="1:9" x14ac:dyDescent="0.2">
      <c r="A567" t="s">
        <v>189</v>
      </c>
      <c r="B567">
        <v>14</v>
      </c>
      <c r="C567">
        <v>61940309</v>
      </c>
      <c r="D567" t="s">
        <v>187</v>
      </c>
      <c r="E567" t="s">
        <v>188</v>
      </c>
      <c r="G567" t="s">
        <v>167</v>
      </c>
      <c r="I567" t="s">
        <v>167</v>
      </c>
    </row>
    <row r="568" spans="1:9" x14ac:dyDescent="0.2">
      <c r="A568" t="s">
        <v>199</v>
      </c>
      <c r="B568">
        <v>14</v>
      </c>
      <c r="C568">
        <v>68428003</v>
      </c>
      <c r="D568" t="s">
        <v>188</v>
      </c>
      <c r="E568" t="s">
        <v>187</v>
      </c>
      <c r="F568" t="s">
        <v>167</v>
      </c>
    </row>
    <row r="569" spans="1:9" x14ac:dyDescent="0.2">
      <c r="A569" t="s">
        <v>189</v>
      </c>
      <c r="B569">
        <v>14</v>
      </c>
      <c r="C569">
        <v>71376576</v>
      </c>
      <c r="D569" t="s">
        <v>192</v>
      </c>
      <c r="E569" t="s">
        <v>188</v>
      </c>
      <c r="G569" t="s">
        <v>172</v>
      </c>
      <c r="I569" t="s">
        <v>172</v>
      </c>
    </row>
    <row r="570" spans="1:9" x14ac:dyDescent="0.2">
      <c r="A570" t="s">
        <v>191</v>
      </c>
      <c r="B570">
        <v>14</v>
      </c>
      <c r="C570">
        <v>71382937</v>
      </c>
      <c r="D570" t="s">
        <v>190</v>
      </c>
      <c r="E570" t="s">
        <v>192</v>
      </c>
      <c r="G570" t="s">
        <v>167</v>
      </c>
      <c r="I570" t="s">
        <v>167</v>
      </c>
    </row>
    <row r="571" spans="1:9" x14ac:dyDescent="0.2">
      <c r="A571" t="s">
        <v>197</v>
      </c>
      <c r="B571">
        <v>14</v>
      </c>
      <c r="C571">
        <v>77433776</v>
      </c>
      <c r="D571" t="s">
        <v>190</v>
      </c>
      <c r="E571" t="s">
        <v>192</v>
      </c>
    </row>
    <row r="572" spans="1:9" x14ac:dyDescent="0.2">
      <c r="A572" t="s">
        <v>191</v>
      </c>
      <c r="B572">
        <v>14</v>
      </c>
      <c r="C572">
        <v>78405169</v>
      </c>
      <c r="D572" t="s">
        <v>190</v>
      </c>
      <c r="E572" t="s">
        <v>187</v>
      </c>
    </row>
    <row r="573" spans="1:9" x14ac:dyDescent="0.2">
      <c r="A573" t="s">
        <v>197</v>
      </c>
      <c r="B573">
        <v>14</v>
      </c>
      <c r="C573">
        <v>82596735</v>
      </c>
      <c r="D573" t="s">
        <v>190</v>
      </c>
      <c r="E573" t="s">
        <v>188</v>
      </c>
    </row>
    <row r="574" spans="1:9" x14ac:dyDescent="0.2">
      <c r="A574" t="s">
        <v>201</v>
      </c>
      <c r="B574">
        <v>14</v>
      </c>
      <c r="C574">
        <v>89561953</v>
      </c>
      <c r="D574" t="s">
        <v>190</v>
      </c>
      <c r="E574" t="s">
        <v>187</v>
      </c>
      <c r="F574" t="s">
        <v>167</v>
      </c>
      <c r="G574" t="s">
        <v>167</v>
      </c>
      <c r="I574" t="s">
        <v>167</v>
      </c>
    </row>
    <row r="575" spans="1:9" x14ac:dyDescent="0.2">
      <c r="A575" t="s">
        <v>200</v>
      </c>
      <c r="B575">
        <v>14</v>
      </c>
      <c r="C575">
        <v>90809654</v>
      </c>
      <c r="D575" t="s">
        <v>190</v>
      </c>
      <c r="E575" t="s">
        <v>192</v>
      </c>
    </row>
    <row r="576" spans="1:9" x14ac:dyDescent="0.2">
      <c r="A576" t="s">
        <v>194</v>
      </c>
      <c r="B576">
        <v>14</v>
      </c>
      <c r="C576">
        <v>94847099</v>
      </c>
      <c r="D576" t="s">
        <v>188</v>
      </c>
      <c r="E576" t="s">
        <v>192</v>
      </c>
      <c r="G576" t="s">
        <v>167</v>
      </c>
      <c r="I576" t="s">
        <v>167</v>
      </c>
    </row>
    <row r="577" spans="1:9" x14ac:dyDescent="0.2">
      <c r="A577" t="s">
        <v>201</v>
      </c>
      <c r="B577">
        <v>14</v>
      </c>
      <c r="C577">
        <v>103628643</v>
      </c>
      <c r="D577" t="s">
        <v>192</v>
      </c>
      <c r="E577" t="s">
        <v>190</v>
      </c>
      <c r="F577" t="s">
        <v>167</v>
      </c>
      <c r="G577" t="s">
        <v>167</v>
      </c>
      <c r="I577" t="s">
        <v>167</v>
      </c>
    </row>
    <row r="578" spans="1:9" x14ac:dyDescent="0.2">
      <c r="A578" t="s">
        <v>191</v>
      </c>
      <c r="B578">
        <v>15</v>
      </c>
      <c r="C578">
        <v>34194754</v>
      </c>
      <c r="D578" t="s">
        <v>188</v>
      </c>
      <c r="E578" t="s">
        <v>192</v>
      </c>
    </row>
    <row r="579" spans="1:9" x14ac:dyDescent="0.2">
      <c r="A579" t="s">
        <v>191</v>
      </c>
      <c r="B579">
        <v>15</v>
      </c>
      <c r="C579">
        <v>35763581</v>
      </c>
      <c r="D579" t="s">
        <v>188</v>
      </c>
      <c r="E579" t="s">
        <v>187</v>
      </c>
      <c r="G579" t="s">
        <v>167</v>
      </c>
      <c r="I579" t="s">
        <v>167</v>
      </c>
    </row>
    <row r="580" spans="1:9" x14ac:dyDescent="0.2">
      <c r="A580" t="s">
        <v>199</v>
      </c>
      <c r="B580">
        <v>15</v>
      </c>
      <c r="C580">
        <v>36619894</v>
      </c>
      <c r="D580" t="s">
        <v>190</v>
      </c>
      <c r="E580" t="s">
        <v>192</v>
      </c>
    </row>
    <row r="581" spans="1:9" x14ac:dyDescent="0.2">
      <c r="A581" t="s">
        <v>191</v>
      </c>
      <c r="B581">
        <v>15</v>
      </c>
      <c r="C581">
        <v>41562672</v>
      </c>
      <c r="D581" t="s">
        <v>187</v>
      </c>
      <c r="E581" t="s">
        <v>188</v>
      </c>
      <c r="G581" t="s">
        <v>167</v>
      </c>
      <c r="I581" t="s">
        <v>167</v>
      </c>
    </row>
    <row r="582" spans="1:9" x14ac:dyDescent="0.2">
      <c r="A582" t="s">
        <v>193</v>
      </c>
      <c r="B582">
        <v>15</v>
      </c>
      <c r="C582">
        <v>41581714</v>
      </c>
      <c r="D582" t="s">
        <v>192</v>
      </c>
      <c r="E582" t="s">
        <v>190</v>
      </c>
    </row>
    <row r="583" spans="1:9" x14ac:dyDescent="0.2">
      <c r="A583" t="s">
        <v>189</v>
      </c>
      <c r="B583">
        <v>15</v>
      </c>
      <c r="C583">
        <v>42962815</v>
      </c>
      <c r="D583" t="s">
        <v>188</v>
      </c>
      <c r="E583" t="s">
        <v>187</v>
      </c>
    </row>
    <row r="584" spans="1:9" x14ac:dyDescent="0.2">
      <c r="A584" t="s">
        <v>200</v>
      </c>
      <c r="B584">
        <v>15</v>
      </c>
      <c r="C584">
        <v>48958543</v>
      </c>
      <c r="D584" t="s">
        <v>187</v>
      </c>
      <c r="E584" t="s">
        <v>188</v>
      </c>
      <c r="G584" t="s">
        <v>167</v>
      </c>
      <c r="H584" t="s">
        <v>167</v>
      </c>
      <c r="I584" t="s">
        <v>167</v>
      </c>
    </row>
    <row r="585" spans="1:9" x14ac:dyDescent="0.2">
      <c r="A585" t="s">
        <v>194</v>
      </c>
      <c r="B585">
        <v>15</v>
      </c>
      <c r="C585">
        <v>50888730</v>
      </c>
      <c r="D585" t="s">
        <v>187</v>
      </c>
      <c r="E585" t="s">
        <v>190</v>
      </c>
    </row>
    <row r="586" spans="1:9" x14ac:dyDescent="0.2">
      <c r="A586" t="s">
        <v>194</v>
      </c>
      <c r="B586">
        <v>15</v>
      </c>
      <c r="C586">
        <v>56874057</v>
      </c>
      <c r="D586" t="s">
        <v>188</v>
      </c>
      <c r="E586" t="s">
        <v>192</v>
      </c>
    </row>
    <row r="587" spans="1:9" x14ac:dyDescent="0.2">
      <c r="A587" t="s">
        <v>198</v>
      </c>
      <c r="B587">
        <v>15</v>
      </c>
      <c r="C587">
        <v>58701283</v>
      </c>
      <c r="D587" t="s">
        <v>190</v>
      </c>
      <c r="E587" t="s">
        <v>188</v>
      </c>
      <c r="F587" t="s">
        <v>172</v>
      </c>
    </row>
    <row r="588" spans="1:9" x14ac:dyDescent="0.2">
      <c r="A588" t="s">
        <v>189</v>
      </c>
      <c r="B588">
        <v>15</v>
      </c>
      <c r="C588">
        <v>60973670</v>
      </c>
      <c r="D588" t="s">
        <v>192</v>
      </c>
      <c r="E588" t="s">
        <v>188</v>
      </c>
      <c r="G588" t="s">
        <v>167</v>
      </c>
      <c r="I588" t="s">
        <v>167</v>
      </c>
    </row>
    <row r="589" spans="1:9" x14ac:dyDescent="0.2">
      <c r="A589" t="s">
        <v>189</v>
      </c>
      <c r="B589">
        <v>15</v>
      </c>
      <c r="C589">
        <v>63956873</v>
      </c>
      <c r="D589" t="s">
        <v>187</v>
      </c>
      <c r="E589" t="s">
        <v>190</v>
      </c>
    </row>
    <row r="590" spans="1:9" x14ac:dyDescent="0.2">
      <c r="A590" t="s">
        <v>189</v>
      </c>
      <c r="B590">
        <v>15</v>
      </c>
      <c r="C590">
        <v>63959496</v>
      </c>
      <c r="D590" t="s">
        <v>187</v>
      </c>
      <c r="E590" t="s">
        <v>190</v>
      </c>
    </row>
    <row r="591" spans="1:9" x14ac:dyDescent="0.2">
      <c r="A591" t="s">
        <v>193</v>
      </c>
      <c r="B591">
        <v>15</v>
      </c>
      <c r="C591">
        <v>81430197</v>
      </c>
      <c r="D591" t="s">
        <v>187</v>
      </c>
      <c r="E591" t="s">
        <v>190</v>
      </c>
      <c r="G591" t="s">
        <v>167</v>
      </c>
      <c r="I591" t="s">
        <v>167</v>
      </c>
    </row>
    <row r="592" spans="1:9" x14ac:dyDescent="0.2">
      <c r="A592" t="s">
        <v>186</v>
      </c>
      <c r="B592">
        <v>15</v>
      </c>
      <c r="C592">
        <v>87963006</v>
      </c>
      <c r="D592" t="s">
        <v>188</v>
      </c>
      <c r="E592" t="s">
        <v>187</v>
      </c>
    </row>
    <row r="593" spans="1:9" x14ac:dyDescent="0.2">
      <c r="A593" t="s">
        <v>198</v>
      </c>
      <c r="B593">
        <v>15</v>
      </c>
      <c r="C593">
        <v>88109548</v>
      </c>
      <c r="D593" t="s">
        <v>192</v>
      </c>
      <c r="E593" t="s">
        <v>188</v>
      </c>
    </row>
    <row r="594" spans="1:9" x14ac:dyDescent="0.2">
      <c r="A594" t="s">
        <v>193</v>
      </c>
      <c r="B594">
        <v>15</v>
      </c>
      <c r="C594">
        <v>88946041</v>
      </c>
      <c r="D594" t="s">
        <v>190</v>
      </c>
      <c r="E594" t="s">
        <v>192</v>
      </c>
      <c r="F594" t="s">
        <v>167</v>
      </c>
      <c r="G594" t="s">
        <v>167</v>
      </c>
      <c r="I594" t="s">
        <v>167</v>
      </c>
    </row>
    <row r="595" spans="1:9" x14ac:dyDescent="0.2">
      <c r="A595" t="s">
        <v>195</v>
      </c>
      <c r="B595">
        <v>15</v>
      </c>
      <c r="C595">
        <v>89782949</v>
      </c>
      <c r="D595" t="s">
        <v>187</v>
      </c>
      <c r="E595" t="s">
        <v>188</v>
      </c>
      <c r="G595" t="s">
        <v>167</v>
      </c>
      <c r="I595" t="s">
        <v>167</v>
      </c>
    </row>
    <row r="596" spans="1:9" x14ac:dyDescent="0.2">
      <c r="A596" t="s">
        <v>189</v>
      </c>
      <c r="B596">
        <v>15</v>
      </c>
      <c r="C596">
        <v>90892849</v>
      </c>
      <c r="D596" t="s">
        <v>190</v>
      </c>
      <c r="E596" t="s">
        <v>192</v>
      </c>
    </row>
    <row r="597" spans="1:9" x14ac:dyDescent="0.2">
      <c r="A597" t="s">
        <v>193</v>
      </c>
      <c r="B597">
        <v>15</v>
      </c>
      <c r="C597">
        <v>91231589</v>
      </c>
      <c r="D597" t="s">
        <v>192</v>
      </c>
      <c r="E597" t="s">
        <v>190</v>
      </c>
    </row>
    <row r="598" spans="1:9" x14ac:dyDescent="0.2">
      <c r="A598" t="s">
        <v>194</v>
      </c>
      <c r="B598">
        <v>15</v>
      </c>
      <c r="C598">
        <v>93026804</v>
      </c>
      <c r="D598" t="s">
        <v>188</v>
      </c>
      <c r="E598" t="s">
        <v>187</v>
      </c>
      <c r="G598" t="s">
        <v>167</v>
      </c>
      <c r="I598" t="s">
        <v>167</v>
      </c>
    </row>
    <row r="599" spans="1:9" x14ac:dyDescent="0.2">
      <c r="A599" t="s">
        <v>196</v>
      </c>
      <c r="B599">
        <v>15</v>
      </c>
      <c r="C599">
        <v>94518168</v>
      </c>
      <c r="D599" t="s">
        <v>187</v>
      </c>
      <c r="E599" t="s">
        <v>188</v>
      </c>
    </row>
    <row r="600" spans="1:9" x14ac:dyDescent="0.2">
      <c r="A600" t="s">
        <v>197</v>
      </c>
      <c r="B600">
        <v>15</v>
      </c>
      <c r="C600">
        <v>96594320</v>
      </c>
      <c r="D600" t="s">
        <v>188</v>
      </c>
      <c r="E600" t="s">
        <v>187</v>
      </c>
    </row>
    <row r="601" spans="1:9" x14ac:dyDescent="0.2">
      <c r="A601" t="s">
        <v>197</v>
      </c>
      <c r="B601">
        <v>15</v>
      </c>
      <c r="C601">
        <v>97787208</v>
      </c>
      <c r="D601" t="s">
        <v>188</v>
      </c>
      <c r="E601" t="s">
        <v>190</v>
      </c>
      <c r="F601" t="s">
        <v>167</v>
      </c>
    </row>
    <row r="602" spans="1:9" x14ac:dyDescent="0.2">
      <c r="A602" t="s">
        <v>195</v>
      </c>
      <c r="B602">
        <v>16</v>
      </c>
      <c r="C602">
        <v>938190</v>
      </c>
      <c r="D602" t="s">
        <v>190</v>
      </c>
      <c r="E602" t="s">
        <v>192</v>
      </c>
      <c r="G602" t="s">
        <v>167</v>
      </c>
      <c r="I602" t="s">
        <v>167</v>
      </c>
    </row>
    <row r="603" spans="1:9" x14ac:dyDescent="0.2">
      <c r="A603" t="s">
        <v>191</v>
      </c>
      <c r="B603">
        <v>16</v>
      </c>
      <c r="C603">
        <v>1168732</v>
      </c>
      <c r="D603" t="s">
        <v>188</v>
      </c>
      <c r="E603" t="s">
        <v>187</v>
      </c>
    </row>
    <row r="604" spans="1:9" x14ac:dyDescent="0.2">
      <c r="A604" t="s">
        <v>186</v>
      </c>
      <c r="B604">
        <v>16</v>
      </c>
      <c r="C604">
        <v>1765451</v>
      </c>
      <c r="D604" t="s">
        <v>190</v>
      </c>
      <c r="E604" t="s">
        <v>192</v>
      </c>
    </row>
    <row r="605" spans="1:9" x14ac:dyDescent="0.2">
      <c r="A605" t="s">
        <v>198</v>
      </c>
      <c r="B605">
        <v>16</v>
      </c>
      <c r="C605">
        <v>7312194</v>
      </c>
      <c r="D605" t="s">
        <v>187</v>
      </c>
      <c r="E605" t="s">
        <v>188</v>
      </c>
      <c r="F605" t="s">
        <v>167</v>
      </c>
      <c r="G605" t="s">
        <v>167</v>
      </c>
      <c r="I605" t="s">
        <v>167</v>
      </c>
    </row>
    <row r="606" spans="1:9" x14ac:dyDescent="0.2">
      <c r="A606" t="s">
        <v>198</v>
      </c>
      <c r="B606">
        <v>16</v>
      </c>
      <c r="C606">
        <v>7802777</v>
      </c>
      <c r="D606" t="s">
        <v>190</v>
      </c>
      <c r="E606" t="s">
        <v>192</v>
      </c>
      <c r="G606" t="s">
        <v>167</v>
      </c>
      <c r="I606" t="s">
        <v>167</v>
      </c>
    </row>
    <row r="607" spans="1:9" x14ac:dyDescent="0.2">
      <c r="A607" t="s">
        <v>194</v>
      </c>
      <c r="B607">
        <v>16</v>
      </c>
      <c r="C607">
        <v>8572856</v>
      </c>
      <c r="D607" t="s">
        <v>190</v>
      </c>
      <c r="E607" t="s">
        <v>187</v>
      </c>
      <c r="F607" t="s">
        <v>167</v>
      </c>
      <c r="G607" t="s">
        <v>167</v>
      </c>
      <c r="I607" t="s">
        <v>167</v>
      </c>
    </row>
    <row r="608" spans="1:9" x14ac:dyDescent="0.2">
      <c r="A608" t="s">
        <v>194</v>
      </c>
      <c r="B608">
        <v>16</v>
      </c>
      <c r="C608">
        <v>10654781</v>
      </c>
      <c r="D608" t="s">
        <v>192</v>
      </c>
      <c r="E608" t="s">
        <v>190</v>
      </c>
    </row>
    <row r="609" spans="1:9" x14ac:dyDescent="0.2">
      <c r="A609" t="s">
        <v>196</v>
      </c>
      <c r="B609">
        <v>16</v>
      </c>
      <c r="C609">
        <v>11838765</v>
      </c>
      <c r="D609" t="s">
        <v>187</v>
      </c>
      <c r="E609" t="s">
        <v>188</v>
      </c>
    </row>
    <row r="610" spans="1:9" x14ac:dyDescent="0.2">
      <c r="A610" t="s">
        <v>194</v>
      </c>
      <c r="B610">
        <v>16</v>
      </c>
      <c r="C610">
        <v>12653470</v>
      </c>
      <c r="D610" t="s">
        <v>187</v>
      </c>
      <c r="E610" t="s">
        <v>188</v>
      </c>
      <c r="G610" t="s">
        <v>172</v>
      </c>
      <c r="I610" t="s">
        <v>172</v>
      </c>
    </row>
    <row r="611" spans="1:9" x14ac:dyDescent="0.2">
      <c r="A611" t="s">
        <v>198</v>
      </c>
      <c r="B611">
        <v>16</v>
      </c>
      <c r="C611">
        <v>12991029</v>
      </c>
      <c r="D611" t="s">
        <v>190</v>
      </c>
      <c r="E611" t="s">
        <v>187</v>
      </c>
      <c r="G611" t="s">
        <v>167</v>
      </c>
      <c r="I611" t="s">
        <v>167</v>
      </c>
    </row>
    <row r="612" spans="1:9" x14ac:dyDescent="0.2">
      <c r="A612" t="s">
        <v>189</v>
      </c>
      <c r="B612">
        <v>16</v>
      </c>
      <c r="C612">
        <v>14072787</v>
      </c>
      <c r="D612" t="s">
        <v>190</v>
      </c>
      <c r="E612" t="s">
        <v>192</v>
      </c>
    </row>
    <row r="613" spans="1:9" x14ac:dyDescent="0.2">
      <c r="A613" t="s">
        <v>198</v>
      </c>
      <c r="B613">
        <v>16</v>
      </c>
      <c r="C613">
        <v>14359241</v>
      </c>
      <c r="D613" t="s">
        <v>188</v>
      </c>
      <c r="E613" t="s">
        <v>187</v>
      </c>
      <c r="G613" t="s">
        <v>172</v>
      </c>
      <c r="I613" t="s">
        <v>172</v>
      </c>
    </row>
    <row r="614" spans="1:9" x14ac:dyDescent="0.2">
      <c r="A614" t="s">
        <v>195</v>
      </c>
      <c r="B614">
        <v>16</v>
      </c>
      <c r="C614">
        <v>19509459</v>
      </c>
      <c r="D614" t="s">
        <v>192</v>
      </c>
      <c r="E614" t="s">
        <v>190</v>
      </c>
    </row>
    <row r="615" spans="1:9" x14ac:dyDescent="0.2">
      <c r="A615" t="s">
        <v>186</v>
      </c>
      <c r="B615">
        <v>16</v>
      </c>
      <c r="C615">
        <v>24917774</v>
      </c>
      <c r="D615" t="s">
        <v>187</v>
      </c>
      <c r="E615" t="s">
        <v>192</v>
      </c>
      <c r="F615" t="s">
        <v>167</v>
      </c>
    </row>
    <row r="616" spans="1:9" x14ac:dyDescent="0.2">
      <c r="A616" t="s">
        <v>197</v>
      </c>
      <c r="B616">
        <v>16</v>
      </c>
      <c r="C616">
        <v>26138479</v>
      </c>
      <c r="D616" t="s">
        <v>192</v>
      </c>
      <c r="E616" t="s">
        <v>187</v>
      </c>
      <c r="F616" t="s">
        <v>172</v>
      </c>
    </row>
    <row r="617" spans="1:9" x14ac:dyDescent="0.2">
      <c r="A617" t="s">
        <v>186</v>
      </c>
      <c r="B617">
        <v>16</v>
      </c>
      <c r="C617">
        <v>27025852</v>
      </c>
      <c r="D617" t="s">
        <v>188</v>
      </c>
      <c r="E617" t="s">
        <v>187</v>
      </c>
      <c r="F617" t="s">
        <v>167</v>
      </c>
    </row>
    <row r="618" spans="1:9" x14ac:dyDescent="0.2">
      <c r="A618" t="s">
        <v>197</v>
      </c>
      <c r="B618">
        <v>16</v>
      </c>
      <c r="C618">
        <v>29923049</v>
      </c>
      <c r="D618" t="s">
        <v>190</v>
      </c>
      <c r="E618" t="s">
        <v>192</v>
      </c>
    </row>
    <row r="619" spans="1:9" x14ac:dyDescent="0.2">
      <c r="A619" t="s">
        <v>199</v>
      </c>
      <c r="B619">
        <v>16</v>
      </c>
      <c r="C619">
        <v>30868803</v>
      </c>
      <c r="D619" t="s">
        <v>190</v>
      </c>
      <c r="E619" t="s">
        <v>188</v>
      </c>
    </row>
    <row r="620" spans="1:9" x14ac:dyDescent="0.2">
      <c r="A620" t="s">
        <v>195</v>
      </c>
      <c r="B620">
        <v>16</v>
      </c>
      <c r="C620">
        <v>47845779</v>
      </c>
      <c r="D620" t="s">
        <v>190</v>
      </c>
      <c r="E620" t="s">
        <v>187</v>
      </c>
    </row>
    <row r="621" spans="1:9" x14ac:dyDescent="0.2">
      <c r="A621" t="s">
        <v>191</v>
      </c>
      <c r="B621">
        <v>16</v>
      </c>
      <c r="C621">
        <v>48847804</v>
      </c>
      <c r="D621" t="s">
        <v>190</v>
      </c>
      <c r="E621" t="s">
        <v>192</v>
      </c>
      <c r="G621" t="s">
        <v>172</v>
      </c>
      <c r="I621" t="s">
        <v>172</v>
      </c>
    </row>
    <row r="622" spans="1:9" x14ac:dyDescent="0.2">
      <c r="A622" t="s">
        <v>195</v>
      </c>
      <c r="B622">
        <v>16</v>
      </c>
      <c r="C622">
        <v>60295125</v>
      </c>
      <c r="D622" t="s">
        <v>190</v>
      </c>
      <c r="E622" t="s">
        <v>192</v>
      </c>
      <c r="G622" t="s">
        <v>172</v>
      </c>
      <c r="I622" t="s">
        <v>172</v>
      </c>
    </row>
    <row r="623" spans="1:9" x14ac:dyDescent="0.2">
      <c r="A623" t="s">
        <v>198</v>
      </c>
      <c r="B623">
        <v>16</v>
      </c>
      <c r="C623">
        <v>60784060</v>
      </c>
      <c r="D623" t="s">
        <v>188</v>
      </c>
      <c r="E623" t="s">
        <v>187</v>
      </c>
    </row>
    <row r="624" spans="1:9" x14ac:dyDescent="0.2">
      <c r="A624" t="s">
        <v>193</v>
      </c>
      <c r="B624">
        <v>16</v>
      </c>
      <c r="C624">
        <v>60866304</v>
      </c>
      <c r="D624" t="s">
        <v>188</v>
      </c>
      <c r="E624" t="s">
        <v>187</v>
      </c>
      <c r="F624" t="s">
        <v>167</v>
      </c>
      <c r="G624" t="s">
        <v>167</v>
      </c>
      <c r="I624" t="s">
        <v>167</v>
      </c>
    </row>
    <row r="625" spans="1:9" x14ac:dyDescent="0.2">
      <c r="A625" t="s">
        <v>194</v>
      </c>
      <c r="B625">
        <v>16</v>
      </c>
      <c r="C625">
        <v>62537383</v>
      </c>
      <c r="D625" t="s">
        <v>192</v>
      </c>
      <c r="E625" t="s">
        <v>190</v>
      </c>
      <c r="F625" t="s">
        <v>167</v>
      </c>
      <c r="G625" t="s">
        <v>167</v>
      </c>
      <c r="I625" t="s">
        <v>167</v>
      </c>
    </row>
    <row r="626" spans="1:9" x14ac:dyDescent="0.2">
      <c r="A626" t="s">
        <v>189</v>
      </c>
      <c r="B626">
        <v>16</v>
      </c>
      <c r="C626">
        <v>65940897</v>
      </c>
      <c r="D626" t="s">
        <v>188</v>
      </c>
      <c r="E626" t="s">
        <v>187</v>
      </c>
      <c r="F626" t="s">
        <v>172</v>
      </c>
    </row>
    <row r="627" spans="1:9" x14ac:dyDescent="0.2">
      <c r="A627" t="s">
        <v>193</v>
      </c>
      <c r="B627">
        <v>16</v>
      </c>
      <c r="C627">
        <v>68265953</v>
      </c>
      <c r="D627" t="s">
        <v>187</v>
      </c>
      <c r="E627" t="s">
        <v>188</v>
      </c>
      <c r="G627" t="s">
        <v>167</v>
      </c>
      <c r="I627" t="s">
        <v>167</v>
      </c>
    </row>
    <row r="628" spans="1:9" x14ac:dyDescent="0.2">
      <c r="A628" t="s">
        <v>197</v>
      </c>
      <c r="B628">
        <v>16</v>
      </c>
      <c r="C628">
        <v>69118199</v>
      </c>
      <c r="D628" t="s">
        <v>190</v>
      </c>
      <c r="E628" t="s">
        <v>187</v>
      </c>
    </row>
    <row r="629" spans="1:9" x14ac:dyDescent="0.2">
      <c r="A629" t="s">
        <v>197</v>
      </c>
      <c r="B629">
        <v>16</v>
      </c>
      <c r="C629">
        <v>70318857</v>
      </c>
      <c r="D629" t="s">
        <v>187</v>
      </c>
      <c r="E629" t="s">
        <v>188</v>
      </c>
    </row>
    <row r="630" spans="1:9" x14ac:dyDescent="0.2">
      <c r="A630" t="s">
        <v>195</v>
      </c>
      <c r="B630">
        <v>16</v>
      </c>
      <c r="C630">
        <v>71989887</v>
      </c>
      <c r="D630" t="s">
        <v>187</v>
      </c>
      <c r="E630" t="s">
        <v>188</v>
      </c>
      <c r="F630" t="s">
        <v>172</v>
      </c>
      <c r="G630" t="s">
        <v>172</v>
      </c>
      <c r="I630" t="s">
        <v>172</v>
      </c>
    </row>
    <row r="631" spans="1:9" x14ac:dyDescent="0.2">
      <c r="A631" t="s">
        <v>186</v>
      </c>
      <c r="B631">
        <v>16</v>
      </c>
      <c r="C631">
        <v>78370866</v>
      </c>
      <c r="D631" t="s">
        <v>190</v>
      </c>
      <c r="E631" t="s">
        <v>192</v>
      </c>
    </row>
    <row r="632" spans="1:9" x14ac:dyDescent="0.2">
      <c r="A632" t="s">
        <v>191</v>
      </c>
      <c r="B632">
        <v>16</v>
      </c>
      <c r="C632">
        <v>83344234</v>
      </c>
      <c r="D632" t="s">
        <v>187</v>
      </c>
      <c r="E632" t="s">
        <v>188</v>
      </c>
      <c r="G632" t="s">
        <v>167</v>
      </c>
      <c r="I632" t="s">
        <v>167</v>
      </c>
    </row>
    <row r="633" spans="1:9" x14ac:dyDescent="0.2">
      <c r="A633" t="s">
        <v>195</v>
      </c>
      <c r="B633">
        <v>16</v>
      </c>
      <c r="C633">
        <v>86516107</v>
      </c>
      <c r="D633" t="s">
        <v>190</v>
      </c>
      <c r="E633" t="s">
        <v>192</v>
      </c>
      <c r="G633" t="s">
        <v>167</v>
      </c>
      <c r="I633" t="s">
        <v>167</v>
      </c>
    </row>
    <row r="634" spans="1:9" x14ac:dyDescent="0.2">
      <c r="A634" t="s">
        <v>186</v>
      </c>
      <c r="B634">
        <v>16</v>
      </c>
      <c r="C634">
        <v>86916481</v>
      </c>
      <c r="D634" t="s">
        <v>192</v>
      </c>
      <c r="E634" t="s">
        <v>190</v>
      </c>
      <c r="F634" t="s">
        <v>172</v>
      </c>
    </row>
    <row r="635" spans="1:9" x14ac:dyDescent="0.2">
      <c r="A635" t="s">
        <v>199</v>
      </c>
      <c r="B635">
        <v>16</v>
      </c>
      <c r="C635">
        <v>87533194</v>
      </c>
      <c r="D635" t="s">
        <v>188</v>
      </c>
      <c r="E635" t="s">
        <v>187</v>
      </c>
      <c r="F635" t="s">
        <v>167</v>
      </c>
    </row>
    <row r="636" spans="1:9" x14ac:dyDescent="0.2">
      <c r="A636" t="s">
        <v>196</v>
      </c>
      <c r="B636">
        <v>16</v>
      </c>
      <c r="C636">
        <v>88594341</v>
      </c>
      <c r="D636" t="s">
        <v>187</v>
      </c>
      <c r="E636" t="s">
        <v>188</v>
      </c>
      <c r="F636" t="s">
        <v>167</v>
      </c>
    </row>
    <row r="637" spans="1:9" x14ac:dyDescent="0.2">
      <c r="A637" t="s">
        <v>186</v>
      </c>
      <c r="B637">
        <v>17</v>
      </c>
      <c r="C637">
        <v>659721</v>
      </c>
      <c r="D637" t="s">
        <v>187</v>
      </c>
      <c r="E637" t="s">
        <v>188</v>
      </c>
    </row>
    <row r="638" spans="1:9" x14ac:dyDescent="0.2">
      <c r="A638" t="s">
        <v>198</v>
      </c>
      <c r="B638">
        <v>17</v>
      </c>
      <c r="C638">
        <v>7096379</v>
      </c>
      <c r="D638" t="s">
        <v>187</v>
      </c>
      <c r="E638" t="s">
        <v>188</v>
      </c>
    </row>
    <row r="639" spans="1:9" x14ac:dyDescent="0.2">
      <c r="A639" t="s">
        <v>194</v>
      </c>
      <c r="B639">
        <v>17</v>
      </c>
      <c r="C639">
        <v>10029761</v>
      </c>
      <c r="D639" t="s">
        <v>187</v>
      </c>
      <c r="E639" t="s">
        <v>188</v>
      </c>
    </row>
    <row r="640" spans="1:9" x14ac:dyDescent="0.2">
      <c r="A640" t="s">
        <v>191</v>
      </c>
      <c r="B640">
        <v>17</v>
      </c>
      <c r="C640">
        <v>10029761</v>
      </c>
      <c r="D640" t="s">
        <v>187</v>
      </c>
      <c r="E640" t="s">
        <v>188</v>
      </c>
    </row>
    <row r="641" spans="1:9" x14ac:dyDescent="0.2">
      <c r="A641" t="s">
        <v>186</v>
      </c>
      <c r="B641">
        <v>17</v>
      </c>
      <c r="C641">
        <v>13003199</v>
      </c>
      <c r="D641" t="s">
        <v>188</v>
      </c>
      <c r="E641" t="s">
        <v>190</v>
      </c>
      <c r="F641" t="s">
        <v>167</v>
      </c>
    </row>
    <row r="642" spans="1:9" x14ac:dyDescent="0.2">
      <c r="A642" t="s">
        <v>199</v>
      </c>
      <c r="B642">
        <v>17</v>
      </c>
      <c r="C642">
        <v>26995541</v>
      </c>
      <c r="D642" t="s">
        <v>187</v>
      </c>
      <c r="E642" t="s">
        <v>188</v>
      </c>
    </row>
    <row r="643" spans="1:9" x14ac:dyDescent="0.2">
      <c r="A643" t="s">
        <v>194</v>
      </c>
      <c r="B643">
        <v>17</v>
      </c>
      <c r="C643">
        <v>27973581</v>
      </c>
      <c r="D643" t="s">
        <v>187</v>
      </c>
      <c r="E643" t="s">
        <v>188</v>
      </c>
    </row>
    <row r="644" spans="1:9" x14ac:dyDescent="0.2">
      <c r="A644" t="s">
        <v>199</v>
      </c>
      <c r="B644">
        <v>17</v>
      </c>
      <c r="C644">
        <v>31277882</v>
      </c>
      <c r="D644" t="s">
        <v>187</v>
      </c>
      <c r="E644" t="s">
        <v>188</v>
      </c>
    </row>
    <row r="645" spans="1:9" x14ac:dyDescent="0.2">
      <c r="A645" t="s">
        <v>195</v>
      </c>
      <c r="B645">
        <v>17</v>
      </c>
      <c r="C645">
        <v>32859550</v>
      </c>
      <c r="D645" t="s">
        <v>188</v>
      </c>
      <c r="E645" t="s">
        <v>187</v>
      </c>
    </row>
    <row r="646" spans="1:9" x14ac:dyDescent="0.2">
      <c r="A646" t="s">
        <v>191</v>
      </c>
      <c r="B646">
        <v>17</v>
      </c>
      <c r="C646">
        <v>35031752</v>
      </c>
      <c r="D646" t="s">
        <v>188</v>
      </c>
      <c r="E646" t="s">
        <v>190</v>
      </c>
      <c r="G646" t="s">
        <v>167</v>
      </c>
      <c r="I646" t="s">
        <v>167</v>
      </c>
    </row>
    <row r="647" spans="1:9" x14ac:dyDescent="0.2">
      <c r="A647" t="s">
        <v>195</v>
      </c>
      <c r="B647">
        <v>17</v>
      </c>
      <c r="C647">
        <v>40360910</v>
      </c>
      <c r="D647" t="s">
        <v>190</v>
      </c>
      <c r="E647" t="s">
        <v>192</v>
      </c>
      <c r="G647" t="s">
        <v>172</v>
      </c>
      <c r="I647" t="s">
        <v>172</v>
      </c>
    </row>
    <row r="648" spans="1:9" x14ac:dyDescent="0.2">
      <c r="A648" t="s">
        <v>200</v>
      </c>
      <c r="B648">
        <v>17</v>
      </c>
      <c r="C648">
        <v>41983687</v>
      </c>
      <c r="D648" t="s">
        <v>190</v>
      </c>
      <c r="E648" t="s">
        <v>192</v>
      </c>
      <c r="G648" t="s">
        <v>172</v>
      </c>
      <c r="H648" t="s">
        <v>172</v>
      </c>
      <c r="I648" t="s">
        <v>172</v>
      </c>
    </row>
    <row r="649" spans="1:9" x14ac:dyDescent="0.2">
      <c r="A649" t="s">
        <v>186</v>
      </c>
      <c r="B649">
        <v>17</v>
      </c>
      <c r="C649">
        <v>54480568</v>
      </c>
      <c r="D649" t="s">
        <v>188</v>
      </c>
      <c r="E649" t="s">
        <v>187</v>
      </c>
      <c r="F649" t="s">
        <v>167</v>
      </c>
    </row>
    <row r="650" spans="1:9" x14ac:dyDescent="0.2">
      <c r="A650" t="s">
        <v>186</v>
      </c>
      <c r="B650">
        <v>17</v>
      </c>
      <c r="C650">
        <v>54965535</v>
      </c>
      <c r="D650" t="s">
        <v>187</v>
      </c>
      <c r="E650" t="s">
        <v>188</v>
      </c>
      <c r="F650" t="s">
        <v>167</v>
      </c>
    </row>
    <row r="651" spans="1:9" x14ac:dyDescent="0.2">
      <c r="A651" t="s">
        <v>186</v>
      </c>
      <c r="B651">
        <v>17</v>
      </c>
      <c r="C651">
        <v>61507945</v>
      </c>
      <c r="D651" t="s">
        <v>187</v>
      </c>
      <c r="E651" t="s">
        <v>188</v>
      </c>
    </row>
    <row r="652" spans="1:9" x14ac:dyDescent="0.2">
      <c r="A652" t="s">
        <v>191</v>
      </c>
      <c r="B652">
        <v>17</v>
      </c>
      <c r="C652">
        <v>71306682</v>
      </c>
      <c r="D652" t="s">
        <v>187</v>
      </c>
      <c r="E652" t="s">
        <v>188</v>
      </c>
      <c r="G652" t="s">
        <v>167</v>
      </c>
      <c r="I652" t="s">
        <v>167</v>
      </c>
    </row>
    <row r="653" spans="1:9" x14ac:dyDescent="0.2">
      <c r="A653" t="s">
        <v>195</v>
      </c>
      <c r="B653">
        <v>17</v>
      </c>
      <c r="C653">
        <v>74900341</v>
      </c>
      <c r="D653" t="s">
        <v>187</v>
      </c>
      <c r="E653" t="s">
        <v>188</v>
      </c>
      <c r="G653" t="s">
        <v>167</v>
      </c>
      <c r="I653" t="s">
        <v>167</v>
      </c>
    </row>
    <row r="654" spans="1:9" x14ac:dyDescent="0.2">
      <c r="A654" t="s">
        <v>196</v>
      </c>
      <c r="B654">
        <v>17</v>
      </c>
      <c r="C654">
        <v>80725156</v>
      </c>
      <c r="D654" t="s">
        <v>192</v>
      </c>
      <c r="E654" t="s">
        <v>190</v>
      </c>
      <c r="G654" t="s">
        <v>167</v>
      </c>
      <c r="I654" t="s">
        <v>167</v>
      </c>
    </row>
    <row r="655" spans="1:9" x14ac:dyDescent="0.2">
      <c r="A655" t="s">
        <v>197</v>
      </c>
      <c r="B655">
        <v>18</v>
      </c>
      <c r="C655">
        <v>809261</v>
      </c>
      <c r="D655" t="s">
        <v>188</v>
      </c>
      <c r="E655" t="s">
        <v>192</v>
      </c>
    </row>
    <row r="656" spans="1:9" x14ac:dyDescent="0.2">
      <c r="A656" t="s">
        <v>196</v>
      </c>
      <c r="B656">
        <v>18</v>
      </c>
      <c r="C656">
        <v>1976906</v>
      </c>
      <c r="D656" t="s">
        <v>187</v>
      </c>
      <c r="E656" t="s">
        <v>188</v>
      </c>
      <c r="G656" t="s">
        <v>167</v>
      </c>
      <c r="I656" t="s">
        <v>167</v>
      </c>
    </row>
    <row r="657" spans="1:9" x14ac:dyDescent="0.2">
      <c r="A657" t="s">
        <v>191</v>
      </c>
      <c r="B657">
        <v>18</v>
      </c>
      <c r="C657">
        <v>2086567</v>
      </c>
      <c r="D657" t="s">
        <v>188</v>
      </c>
      <c r="E657" t="s">
        <v>187</v>
      </c>
      <c r="G657" t="s">
        <v>167</v>
      </c>
      <c r="I657" t="s">
        <v>167</v>
      </c>
    </row>
    <row r="658" spans="1:9" x14ac:dyDescent="0.2">
      <c r="A658" t="s">
        <v>199</v>
      </c>
      <c r="B658">
        <v>18</v>
      </c>
      <c r="C658">
        <v>18550330</v>
      </c>
      <c r="D658" t="s">
        <v>188</v>
      </c>
      <c r="E658" t="s">
        <v>187</v>
      </c>
    </row>
    <row r="659" spans="1:9" x14ac:dyDescent="0.2">
      <c r="A659" t="s">
        <v>201</v>
      </c>
      <c r="B659">
        <v>18</v>
      </c>
      <c r="C659">
        <v>29021067</v>
      </c>
      <c r="D659" t="s">
        <v>192</v>
      </c>
      <c r="E659" t="s">
        <v>190</v>
      </c>
    </row>
    <row r="660" spans="1:9" x14ac:dyDescent="0.2">
      <c r="A660" t="s">
        <v>191</v>
      </c>
      <c r="B660">
        <v>18</v>
      </c>
      <c r="C660">
        <v>34486460</v>
      </c>
      <c r="D660" t="s">
        <v>190</v>
      </c>
      <c r="E660" t="s">
        <v>192</v>
      </c>
    </row>
    <row r="661" spans="1:9" x14ac:dyDescent="0.2">
      <c r="A661" t="s">
        <v>199</v>
      </c>
      <c r="B661">
        <v>18</v>
      </c>
      <c r="C661">
        <v>39275447</v>
      </c>
      <c r="D661" t="s">
        <v>192</v>
      </c>
      <c r="E661" t="s">
        <v>190</v>
      </c>
    </row>
    <row r="662" spans="1:9" x14ac:dyDescent="0.2">
      <c r="A662" t="s">
        <v>189</v>
      </c>
      <c r="B662">
        <v>18</v>
      </c>
      <c r="C662">
        <v>45012193</v>
      </c>
      <c r="D662" t="s">
        <v>192</v>
      </c>
      <c r="E662" t="s">
        <v>190</v>
      </c>
      <c r="F662" t="s">
        <v>167</v>
      </c>
      <c r="G662" t="s">
        <v>167</v>
      </c>
      <c r="I662" t="s">
        <v>167</v>
      </c>
    </row>
    <row r="663" spans="1:9" x14ac:dyDescent="0.2">
      <c r="A663" t="s">
        <v>191</v>
      </c>
      <c r="B663">
        <v>18</v>
      </c>
      <c r="C663">
        <v>53798102</v>
      </c>
      <c r="D663" t="s">
        <v>190</v>
      </c>
      <c r="E663" t="s">
        <v>192</v>
      </c>
      <c r="G663" t="s">
        <v>167</v>
      </c>
      <c r="I663" t="s">
        <v>167</v>
      </c>
    </row>
    <row r="664" spans="1:9" x14ac:dyDescent="0.2">
      <c r="A664" t="s">
        <v>186</v>
      </c>
      <c r="B664">
        <v>18</v>
      </c>
      <c r="C664">
        <v>67859577</v>
      </c>
      <c r="D664" t="s">
        <v>190</v>
      </c>
      <c r="E664" t="s">
        <v>192</v>
      </c>
      <c r="F664" t="s">
        <v>167</v>
      </c>
    </row>
    <row r="665" spans="1:9" x14ac:dyDescent="0.2">
      <c r="A665" t="s">
        <v>194</v>
      </c>
      <c r="B665">
        <v>18</v>
      </c>
      <c r="C665">
        <v>68300737</v>
      </c>
      <c r="D665" t="s">
        <v>190</v>
      </c>
      <c r="E665" t="s">
        <v>192</v>
      </c>
      <c r="G665" t="s">
        <v>172</v>
      </c>
      <c r="I665" t="s">
        <v>172</v>
      </c>
    </row>
    <row r="666" spans="1:9" x14ac:dyDescent="0.2">
      <c r="A666" t="s">
        <v>194</v>
      </c>
      <c r="B666">
        <v>18</v>
      </c>
      <c r="C666">
        <v>72214682</v>
      </c>
      <c r="D666" t="s">
        <v>190</v>
      </c>
      <c r="E666" t="s">
        <v>188</v>
      </c>
      <c r="G666" t="s">
        <v>167</v>
      </c>
      <c r="I666" t="s">
        <v>167</v>
      </c>
    </row>
    <row r="667" spans="1:9" x14ac:dyDescent="0.2">
      <c r="A667" t="s">
        <v>198</v>
      </c>
      <c r="B667">
        <v>19</v>
      </c>
      <c r="C667">
        <v>3465715</v>
      </c>
      <c r="D667" t="s">
        <v>187</v>
      </c>
      <c r="E667" t="s">
        <v>188</v>
      </c>
      <c r="G667" t="s">
        <v>167</v>
      </c>
      <c r="I667" t="s">
        <v>167</v>
      </c>
    </row>
    <row r="668" spans="1:9" x14ac:dyDescent="0.2">
      <c r="A668" t="s">
        <v>189</v>
      </c>
      <c r="B668">
        <v>19</v>
      </c>
      <c r="C668">
        <v>7135886</v>
      </c>
      <c r="D668" t="s">
        <v>187</v>
      </c>
      <c r="E668" t="s">
        <v>188</v>
      </c>
    </row>
    <row r="669" spans="1:9" x14ac:dyDescent="0.2">
      <c r="A669" t="s">
        <v>191</v>
      </c>
      <c r="B669">
        <v>19</v>
      </c>
      <c r="C669">
        <v>7792622</v>
      </c>
      <c r="D669" t="s">
        <v>188</v>
      </c>
      <c r="E669" t="s">
        <v>192</v>
      </c>
      <c r="G669" t="s">
        <v>172</v>
      </c>
      <c r="I669" t="s">
        <v>172</v>
      </c>
    </row>
    <row r="670" spans="1:9" x14ac:dyDescent="0.2">
      <c r="A670" t="s">
        <v>189</v>
      </c>
      <c r="B670">
        <v>19</v>
      </c>
      <c r="C670">
        <v>8420604</v>
      </c>
      <c r="D670" t="s">
        <v>190</v>
      </c>
      <c r="E670" t="s">
        <v>192</v>
      </c>
      <c r="F670" t="s">
        <v>172</v>
      </c>
    </row>
    <row r="671" spans="1:9" x14ac:dyDescent="0.2">
      <c r="A671" t="s">
        <v>194</v>
      </c>
      <c r="B671">
        <v>19</v>
      </c>
      <c r="C671">
        <v>8924417</v>
      </c>
      <c r="D671" t="s">
        <v>188</v>
      </c>
      <c r="E671" t="s">
        <v>190</v>
      </c>
      <c r="G671" t="s">
        <v>167</v>
      </c>
      <c r="I671" t="s">
        <v>167</v>
      </c>
    </row>
    <row r="672" spans="1:9" x14ac:dyDescent="0.2">
      <c r="A672" t="s">
        <v>196</v>
      </c>
      <c r="B672">
        <v>19</v>
      </c>
      <c r="C672">
        <v>10005334</v>
      </c>
      <c r="D672" t="s">
        <v>187</v>
      </c>
      <c r="E672" t="s">
        <v>188</v>
      </c>
    </row>
    <row r="673" spans="1:9" x14ac:dyDescent="0.2">
      <c r="A673" t="s">
        <v>201</v>
      </c>
      <c r="B673">
        <v>19</v>
      </c>
      <c r="C673">
        <v>10748908</v>
      </c>
      <c r="D673" t="s">
        <v>190</v>
      </c>
      <c r="E673" t="s">
        <v>192</v>
      </c>
    </row>
    <row r="674" spans="1:9" x14ac:dyDescent="0.2">
      <c r="A674" t="s">
        <v>197</v>
      </c>
      <c r="B674">
        <v>19</v>
      </c>
      <c r="C674">
        <v>14190017</v>
      </c>
      <c r="D674" t="s">
        <v>190</v>
      </c>
      <c r="E674" t="s">
        <v>192</v>
      </c>
    </row>
    <row r="675" spans="1:9" x14ac:dyDescent="0.2">
      <c r="A675" t="s">
        <v>197</v>
      </c>
      <c r="B675">
        <v>19</v>
      </c>
      <c r="C675">
        <v>14842235</v>
      </c>
      <c r="D675" t="s">
        <v>187</v>
      </c>
      <c r="E675" t="s">
        <v>188</v>
      </c>
      <c r="F675" t="s">
        <v>172</v>
      </c>
    </row>
    <row r="676" spans="1:9" x14ac:dyDescent="0.2">
      <c r="A676" t="s">
        <v>200</v>
      </c>
      <c r="B676">
        <v>19</v>
      </c>
      <c r="C676">
        <v>21626256</v>
      </c>
      <c r="D676" t="s">
        <v>187</v>
      </c>
      <c r="E676" t="s">
        <v>190</v>
      </c>
    </row>
    <row r="677" spans="1:9" x14ac:dyDescent="0.2">
      <c r="A677" t="s">
        <v>197</v>
      </c>
      <c r="B677">
        <v>19</v>
      </c>
      <c r="C677">
        <v>28816017</v>
      </c>
      <c r="D677" t="s">
        <v>192</v>
      </c>
      <c r="E677" t="s">
        <v>188</v>
      </c>
    </row>
    <row r="678" spans="1:9" x14ac:dyDescent="0.2">
      <c r="A678" t="s">
        <v>189</v>
      </c>
      <c r="B678">
        <v>19</v>
      </c>
      <c r="C678">
        <v>34042365</v>
      </c>
      <c r="D678" t="s">
        <v>187</v>
      </c>
      <c r="E678" t="s">
        <v>190</v>
      </c>
      <c r="G678" t="s">
        <v>167</v>
      </c>
      <c r="I678" t="s">
        <v>167</v>
      </c>
    </row>
    <row r="679" spans="1:9" x14ac:dyDescent="0.2">
      <c r="A679" t="s">
        <v>199</v>
      </c>
      <c r="B679">
        <v>19</v>
      </c>
      <c r="C679">
        <v>39796953</v>
      </c>
      <c r="D679" t="s">
        <v>188</v>
      </c>
      <c r="E679" t="s">
        <v>187</v>
      </c>
    </row>
    <row r="680" spans="1:9" x14ac:dyDescent="0.2">
      <c r="A680" t="s">
        <v>199</v>
      </c>
      <c r="B680">
        <v>19</v>
      </c>
      <c r="C680">
        <v>48479127</v>
      </c>
      <c r="D680" t="s">
        <v>190</v>
      </c>
      <c r="E680" t="s">
        <v>192</v>
      </c>
    </row>
    <row r="681" spans="1:9" x14ac:dyDescent="0.2">
      <c r="A681" t="s">
        <v>199</v>
      </c>
      <c r="B681">
        <v>19</v>
      </c>
      <c r="C681">
        <v>49176711</v>
      </c>
      <c r="D681" t="s">
        <v>190</v>
      </c>
      <c r="E681" t="s">
        <v>192</v>
      </c>
      <c r="F681" t="s">
        <v>167</v>
      </c>
    </row>
    <row r="682" spans="1:9" x14ac:dyDescent="0.2">
      <c r="A682" t="s">
        <v>200</v>
      </c>
      <c r="B682">
        <v>19</v>
      </c>
      <c r="C682">
        <v>50923596</v>
      </c>
      <c r="D682" t="s">
        <v>192</v>
      </c>
      <c r="E682" t="s">
        <v>190</v>
      </c>
      <c r="G682" t="s">
        <v>167</v>
      </c>
      <c r="H682" t="s">
        <v>167</v>
      </c>
      <c r="I682" t="s">
        <v>167</v>
      </c>
    </row>
    <row r="683" spans="1:9" x14ac:dyDescent="0.2">
      <c r="A683" t="s">
        <v>189</v>
      </c>
      <c r="B683">
        <v>20</v>
      </c>
      <c r="C683">
        <v>182045</v>
      </c>
      <c r="D683" t="s">
        <v>192</v>
      </c>
      <c r="E683" t="s">
        <v>190</v>
      </c>
      <c r="F683" t="s">
        <v>167</v>
      </c>
      <c r="G683" t="s">
        <v>167</v>
      </c>
      <c r="I683" t="s">
        <v>167</v>
      </c>
    </row>
    <row r="684" spans="1:9" x14ac:dyDescent="0.2">
      <c r="A684" t="s">
        <v>196</v>
      </c>
      <c r="B684">
        <v>20</v>
      </c>
      <c r="C684">
        <v>2403808</v>
      </c>
      <c r="D684" t="s">
        <v>187</v>
      </c>
      <c r="E684" t="s">
        <v>192</v>
      </c>
      <c r="F684" t="s">
        <v>167</v>
      </c>
      <c r="G684" t="s">
        <v>167</v>
      </c>
      <c r="I684" t="s">
        <v>167</v>
      </c>
    </row>
    <row r="685" spans="1:9" x14ac:dyDescent="0.2">
      <c r="A685" t="s">
        <v>186</v>
      </c>
      <c r="B685">
        <v>20</v>
      </c>
      <c r="C685">
        <v>3214751</v>
      </c>
      <c r="D685" t="s">
        <v>187</v>
      </c>
      <c r="E685" t="s">
        <v>188</v>
      </c>
    </row>
    <row r="686" spans="1:9" x14ac:dyDescent="0.2">
      <c r="A686" t="s">
        <v>199</v>
      </c>
      <c r="B686">
        <v>20</v>
      </c>
      <c r="C686">
        <v>3560763</v>
      </c>
      <c r="D686" t="s">
        <v>187</v>
      </c>
      <c r="E686" t="s">
        <v>192</v>
      </c>
      <c r="F686" t="s">
        <v>167</v>
      </c>
    </row>
    <row r="687" spans="1:9" x14ac:dyDescent="0.2">
      <c r="A687" t="s">
        <v>193</v>
      </c>
      <c r="B687">
        <v>20</v>
      </c>
      <c r="C687">
        <v>5564066</v>
      </c>
      <c r="D687" t="s">
        <v>190</v>
      </c>
      <c r="E687" t="s">
        <v>192</v>
      </c>
    </row>
    <row r="688" spans="1:9" x14ac:dyDescent="0.2">
      <c r="A688" t="s">
        <v>196</v>
      </c>
      <c r="B688">
        <v>20</v>
      </c>
      <c r="C688">
        <v>8368860</v>
      </c>
      <c r="D688" t="s">
        <v>188</v>
      </c>
      <c r="E688" t="s">
        <v>187</v>
      </c>
      <c r="F688" t="s">
        <v>167</v>
      </c>
      <c r="G688" t="s">
        <v>167</v>
      </c>
      <c r="I688" t="s">
        <v>167</v>
      </c>
    </row>
    <row r="689" spans="1:9" x14ac:dyDescent="0.2">
      <c r="A689" t="s">
        <v>189</v>
      </c>
      <c r="B689">
        <v>20</v>
      </c>
      <c r="C689">
        <v>9206137</v>
      </c>
      <c r="D689" t="s">
        <v>187</v>
      </c>
      <c r="E689" t="s">
        <v>188</v>
      </c>
    </row>
    <row r="690" spans="1:9" x14ac:dyDescent="0.2">
      <c r="A690" t="s">
        <v>196</v>
      </c>
      <c r="B690">
        <v>20</v>
      </c>
      <c r="C690">
        <v>12136541</v>
      </c>
      <c r="D690" t="s">
        <v>187</v>
      </c>
      <c r="E690" t="s">
        <v>192</v>
      </c>
      <c r="G690" t="s">
        <v>167</v>
      </c>
      <c r="I690" t="s">
        <v>167</v>
      </c>
    </row>
    <row r="691" spans="1:9" x14ac:dyDescent="0.2">
      <c r="A691" t="s">
        <v>198</v>
      </c>
      <c r="B691">
        <v>20</v>
      </c>
      <c r="C691">
        <v>12780113</v>
      </c>
      <c r="D691" t="s">
        <v>187</v>
      </c>
      <c r="E691" t="s">
        <v>188</v>
      </c>
    </row>
    <row r="692" spans="1:9" x14ac:dyDescent="0.2">
      <c r="A692" t="s">
        <v>201</v>
      </c>
      <c r="B692">
        <v>20</v>
      </c>
      <c r="C692">
        <v>14439364</v>
      </c>
      <c r="D692" t="s">
        <v>188</v>
      </c>
      <c r="E692" t="s">
        <v>190</v>
      </c>
    </row>
    <row r="693" spans="1:9" x14ac:dyDescent="0.2">
      <c r="A693" t="s">
        <v>198</v>
      </c>
      <c r="B693">
        <v>20</v>
      </c>
      <c r="C693">
        <v>16488277</v>
      </c>
      <c r="D693" t="s">
        <v>187</v>
      </c>
      <c r="E693" t="s">
        <v>188</v>
      </c>
      <c r="G693" t="s">
        <v>167</v>
      </c>
      <c r="I693" t="s">
        <v>167</v>
      </c>
    </row>
    <row r="694" spans="1:9" x14ac:dyDescent="0.2">
      <c r="A694" t="s">
        <v>199</v>
      </c>
      <c r="B694">
        <v>20</v>
      </c>
      <c r="C694">
        <v>16520190</v>
      </c>
      <c r="D694" t="s">
        <v>192</v>
      </c>
      <c r="E694" t="s">
        <v>190</v>
      </c>
    </row>
    <row r="695" spans="1:9" x14ac:dyDescent="0.2">
      <c r="A695" t="s">
        <v>189</v>
      </c>
      <c r="B695">
        <v>20</v>
      </c>
      <c r="C695">
        <v>18329094</v>
      </c>
      <c r="D695" t="s">
        <v>187</v>
      </c>
      <c r="E695" t="s">
        <v>188</v>
      </c>
    </row>
    <row r="696" spans="1:9" x14ac:dyDescent="0.2">
      <c r="A696" t="s">
        <v>195</v>
      </c>
      <c r="B696">
        <v>20</v>
      </c>
      <c r="C696">
        <v>18954540</v>
      </c>
      <c r="D696" t="s">
        <v>188</v>
      </c>
      <c r="E696" t="s">
        <v>187</v>
      </c>
      <c r="F696" t="s">
        <v>167</v>
      </c>
    </row>
    <row r="697" spans="1:9" x14ac:dyDescent="0.2">
      <c r="A697" t="s">
        <v>195</v>
      </c>
      <c r="B697">
        <v>20</v>
      </c>
      <c r="C697">
        <v>21379914</v>
      </c>
      <c r="D697" t="s">
        <v>192</v>
      </c>
      <c r="E697" t="s">
        <v>187</v>
      </c>
      <c r="G697" t="s">
        <v>172</v>
      </c>
      <c r="I697" t="s">
        <v>172</v>
      </c>
    </row>
    <row r="698" spans="1:9" x14ac:dyDescent="0.2">
      <c r="A698" t="s">
        <v>191</v>
      </c>
      <c r="B698">
        <v>20</v>
      </c>
      <c r="C698">
        <v>21899113</v>
      </c>
      <c r="D698" t="s">
        <v>187</v>
      </c>
      <c r="E698" t="s">
        <v>188</v>
      </c>
    </row>
    <row r="699" spans="1:9" x14ac:dyDescent="0.2">
      <c r="A699" t="s">
        <v>189</v>
      </c>
      <c r="B699">
        <v>20</v>
      </c>
      <c r="C699">
        <v>42020229</v>
      </c>
      <c r="D699" t="s">
        <v>187</v>
      </c>
      <c r="E699" t="s">
        <v>188</v>
      </c>
      <c r="F699" t="s">
        <v>167</v>
      </c>
      <c r="G699" t="s">
        <v>167</v>
      </c>
      <c r="I699" t="s">
        <v>167</v>
      </c>
    </row>
    <row r="700" spans="1:9" x14ac:dyDescent="0.2">
      <c r="A700" t="s">
        <v>186</v>
      </c>
      <c r="B700">
        <v>20</v>
      </c>
      <c r="C700">
        <v>56455410</v>
      </c>
      <c r="D700" t="s">
        <v>190</v>
      </c>
      <c r="E700" t="s">
        <v>192</v>
      </c>
    </row>
    <row r="701" spans="1:9" x14ac:dyDescent="0.2">
      <c r="A701" t="s">
        <v>186</v>
      </c>
      <c r="B701">
        <v>20</v>
      </c>
      <c r="C701">
        <v>57805174</v>
      </c>
      <c r="D701" t="s">
        <v>187</v>
      </c>
      <c r="E701" t="s">
        <v>190</v>
      </c>
    </row>
    <row r="702" spans="1:9" x14ac:dyDescent="0.2">
      <c r="A702" t="s">
        <v>196</v>
      </c>
      <c r="B702">
        <v>20</v>
      </c>
      <c r="C702">
        <v>60847550</v>
      </c>
      <c r="D702" t="s">
        <v>187</v>
      </c>
      <c r="E702" t="s">
        <v>188</v>
      </c>
      <c r="G702" t="s">
        <v>167</v>
      </c>
      <c r="I702" t="s">
        <v>167</v>
      </c>
    </row>
    <row r="703" spans="1:9" x14ac:dyDescent="0.2">
      <c r="A703" t="s">
        <v>194</v>
      </c>
      <c r="B703">
        <v>20</v>
      </c>
      <c r="C703">
        <v>61180806</v>
      </c>
      <c r="D703" t="s">
        <v>190</v>
      </c>
      <c r="E703" t="s">
        <v>192</v>
      </c>
      <c r="F703" t="s">
        <v>167</v>
      </c>
      <c r="G703" t="s">
        <v>167</v>
      </c>
      <c r="I703" t="s">
        <v>167</v>
      </c>
    </row>
    <row r="704" spans="1:9" x14ac:dyDescent="0.2">
      <c r="A704" t="s">
        <v>194</v>
      </c>
      <c r="B704">
        <v>21</v>
      </c>
      <c r="C704">
        <v>26182108</v>
      </c>
      <c r="D704" t="s">
        <v>187</v>
      </c>
      <c r="E704" t="s">
        <v>188</v>
      </c>
      <c r="G704" t="s">
        <v>167</v>
      </c>
      <c r="I704" t="s">
        <v>167</v>
      </c>
    </row>
    <row r="705" spans="1:9" x14ac:dyDescent="0.2">
      <c r="A705" t="s">
        <v>200</v>
      </c>
      <c r="B705">
        <v>21</v>
      </c>
      <c r="C705">
        <v>28759340</v>
      </c>
      <c r="D705" t="s">
        <v>187</v>
      </c>
      <c r="E705" t="s">
        <v>188</v>
      </c>
      <c r="F705" t="s">
        <v>167</v>
      </c>
      <c r="G705" t="s">
        <v>167</v>
      </c>
      <c r="H705" t="s">
        <v>167</v>
      </c>
      <c r="I705" t="s">
        <v>167</v>
      </c>
    </row>
    <row r="706" spans="1:9" x14ac:dyDescent="0.2">
      <c r="A706" t="s">
        <v>199</v>
      </c>
      <c r="B706">
        <v>21</v>
      </c>
      <c r="C706">
        <v>31657113</v>
      </c>
      <c r="D706" t="s">
        <v>188</v>
      </c>
      <c r="E706" t="s">
        <v>190</v>
      </c>
    </row>
    <row r="707" spans="1:9" x14ac:dyDescent="0.2">
      <c r="A707" t="s">
        <v>191</v>
      </c>
      <c r="B707">
        <v>21</v>
      </c>
      <c r="C707">
        <v>33996664</v>
      </c>
      <c r="D707" t="s">
        <v>192</v>
      </c>
      <c r="E707" t="s">
        <v>190</v>
      </c>
    </row>
    <row r="708" spans="1:9" x14ac:dyDescent="0.2">
      <c r="A708" t="s">
        <v>191</v>
      </c>
      <c r="B708">
        <v>21</v>
      </c>
      <c r="C708">
        <v>34927660</v>
      </c>
      <c r="D708" t="s">
        <v>192</v>
      </c>
      <c r="E708" t="s">
        <v>190</v>
      </c>
      <c r="G708" t="s">
        <v>167</v>
      </c>
      <c r="I708" t="s">
        <v>167</v>
      </c>
    </row>
    <row r="709" spans="1:9" x14ac:dyDescent="0.2">
      <c r="A709" t="s">
        <v>196</v>
      </c>
      <c r="B709">
        <v>21</v>
      </c>
      <c r="C709">
        <v>35039684</v>
      </c>
      <c r="D709" t="s">
        <v>187</v>
      </c>
      <c r="E709" t="s">
        <v>188</v>
      </c>
      <c r="G709" t="s">
        <v>167</v>
      </c>
      <c r="I709" t="s">
        <v>167</v>
      </c>
    </row>
    <row r="710" spans="1:9" x14ac:dyDescent="0.2">
      <c r="A710" t="s">
        <v>199</v>
      </c>
      <c r="B710">
        <v>21</v>
      </c>
      <c r="C710">
        <v>37646907</v>
      </c>
      <c r="D710" t="s">
        <v>188</v>
      </c>
      <c r="E710" t="s">
        <v>187</v>
      </c>
    </row>
    <row r="711" spans="1:9" x14ac:dyDescent="0.2">
      <c r="A711" t="s">
        <v>200</v>
      </c>
      <c r="B711">
        <v>21</v>
      </c>
      <c r="C711">
        <v>40252591</v>
      </c>
      <c r="D711" t="s">
        <v>188</v>
      </c>
      <c r="E711" t="s">
        <v>192</v>
      </c>
    </row>
    <row r="712" spans="1:9" x14ac:dyDescent="0.2">
      <c r="A712" t="s">
        <v>193</v>
      </c>
      <c r="B712">
        <v>21</v>
      </c>
      <c r="C712">
        <v>42831919</v>
      </c>
      <c r="D712" t="s">
        <v>190</v>
      </c>
      <c r="E712" t="s">
        <v>192</v>
      </c>
    </row>
    <row r="713" spans="1:9" x14ac:dyDescent="0.2">
      <c r="A713" t="s">
        <v>193</v>
      </c>
      <c r="B713">
        <v>22</v>
      </c>
      <c r="C713">
        <v>19207347</v>
      </c>
      <c r="D713" t="s">
        <v>187</v>
      </c>
      <c r="E713" t="s">
        <v>188</v>
      </c>
      <c r="F713" t="s">
        <v>167</v>
      </c>
      <c r="G713" t="s">
        <v>167</v>
      </c>
      <c r="I713" t="s">
        <v>167</v>
      </c>
    </row>
    <row r="714" spans="1:9" x14ac:dyDescent="0.2">
      <c r="A714" t="s">
        <v>189</v>
      </c>
      <c r="B714">
        <v>22</v>
      </c>
      <c r="C714">
        <v>30221059</v>
      </c>
      <c r="D714" t="s">
        <v>192</v>
      </c>
      <c r="E714" t="s">
        <v>190</v>
      </c>
    </row>
    <row r="715" spans="1:9" x14ac:dyDescent="0.2">
      <c r="A715" t="s">
        <v>195</v>
      </c>
      <c r="B715">
        <v>22</v>
      </c>
      <c r="C715">
        <v>33211333</v>
      </c>
      <c r="D715" t="s">
        <v>192</v>
      </c>
      <c r="E715" t="s">
        <v>187</v>
      </c>
    </row>
    <row r="716" spans="1:9" x14ac:dyDescent="0.2">
      <c r="A716" t="s">
        <v>191</v>
      </c>
      <c r="B716">
        <v>22</v>
      </c>
      <c r="C716">
        <v>34554019</v>
      </c>
      <c r="D716" t="s">
        <v>187</v>
      </c>
      <c r="E716" t="s">
        <v>192</v>
      </c>
      <c r="F716" t="s">
        <v>167</v>
      </c>
      <c r="G716" t="s">
        <v>167</v>
      </c>
      <c r="I716" t="s">
        <v>167</v>
      </c>
    </row>
    <row r="717" spans="1:9" x14ac:dyDescent="0.2">
      <c r="A717" t="s">
        <v>186</v>
      </c>
      <c r="B717">
        <v>22</v>
      </c>
      <c r="C717">
        <v>38116906</v>
      </c>
      <c r="D717" t="s">
        <v>190</v>
      </c>
      <c r="E717" t="s">
        <v>192</v>
      </c>
    </row>
    <row r="718" spans="1:9" x14ac:dyDescent="0.2">
      <c r="A718" t="s">
        <v>189</v>
      </c>
      <c r="B718">
        <v>22</v>
      </c>
      <c r="C718">
        <v>42275119</v>
      </c>
      <c r="D718" t="s">
        <v>190</v>
      </c>
      <c r="E718" t="s">
        <v>192</v>
      </c>
      <c r="F718" t="s">
        <v>167</v>
      </c>
    </row>
    <row r="719" spans="1:9" x14ac:dyDescent="0.2">
      <c r="A719" t="s">
        <v>199</v>
      </c>
      <c r="B719">
        <v>22</v>
      </c>
      <c r="C719">
        <v>48650712</v>
      </c>
      <c r="D719" t="s">
        <v>192</v>
      </c>
      <c r="E719" t="s">
        <v>190</v>
      </c>
    </row>
    <row r="720" spans="1:9" x14ac:dyDescent="0.2">
      <c r="A720" t="s">
        <v>197</v>
      </c>
      <c r="B720">
        <v>22</v>
      </c>
      <c r="C720">
        <v>49993045</v>
      </c>
      <c r="D720" t="s">
        <v>190</v>
      </c>
      <c r="E720" t="s">
        <v>192</v>
      </c>
    </row>
    <row r="721" spans="1:5" x14ac:dyDescent="0.2">
      <c r="A721" t="s">
        <v>196</v>
      </c>
      <c r="B721">
        <v>22</v>
      </c>
      <c r="C721">
        <v>50832436</v>
      </c>
      <c r="D721" t="s">
        <v>190</v>
      </c>
      <c r="E721" t="s">
        <v>187</v>
      </c>
    </row>
    <row r="722" spans="1:5" x14ac:dyDescent="0.2">
      <c r="A722" t="s">
        <v>198</v>
      </c>
      <c r="B722" t="s">
        <v>202</v>
      </c>
      <c r="C722">
        <v>3696321</v>
      </c>
      <c r="D722" t="s">
        <v>190</v>
      </c>
      <c r="E722" t="s">
        <v>187</v>
      </c>
    </row>
    <row r="723" spans="1:5" x14ac:dyDescent="0.2">
      <c r="A723" t="s">
        <v>198</v>
      </c>
      <c r="B723" t="s">
        <v>202</v>
      </c>
      <c r="C723">
        <v>14660591</v>
      </c>
      <c r="D723" t="s">
        <v>187</v>
      </c>
      <c r="E723" t="s">
        <v>188</v>
      </c>
    </row>
    <row r="724" spans="1:5" x14ac:dyDescent="0.2">
      <c r="A724" t="s">
        <v>189</v>
      </c>
      <c r="B724" t="s">
        <v>202</v>
      </c>
      <c r="C724">
        <v>17047163</v>
      </c>
      <c r="D724" t="s">
        <v>187</v>
      </c>
      <c r="E724" t="s">
        <v>188</v>
      </c>
    </row>
    <row r="725" spans="1:5" x14ac:dyDescent="0.2">
      <c r="A725" t="s">
        <v>189</v>
      </c>
      <c r="B725" t="s">
        <v>202</v>
      </c>
      <c r="C725">
        <v>17047163</v>
      </c>
      <c r="D725" t="s">
        <v>187</v>
      </c>
      <c r="E725" t="s">
        <v>188</v>
      </c>
    </row>
    <row r="726" spans="1:5" x14ac:dyDescent="0.2">
      <c r="A726" t="s">
        <v>186</v>
      </c>
      <c r="B726" t="s">
        <v>202</v>
      </c>
      <c r="C726">
        <v>23100572</v>
      </c>
      <c r="D726" t="s">
        <v>190</v>
      </c>
      <c r="E726" t="s">
        <v>192</v>
      </c>
    </row>
    <row r="727" spans="1:5" x14ac:dyDescent="0.2">
      <c r="A727" t="s">
        <v>200</v>
      </c>
      <c r="B727" t="s">
        <v>202</v>
      </c>
      <c r="C727">
        <v>30508787</v>
      </c>
      <c r="D727" t="s">
        <v>188</v>
      </c>
      <c r="E727" t="s">
        <v>190</v>
      </c>
    </row>
    <row r="728" spans="1:5" x14ac:dyDescent="0.2">
      <c r="A728" t="s">
        <v>200</v>
      </c>
      <c r="B728" t="s">
        <v>202</v>
      </c>
      <c r="C728">
        <v>40576987</v>
      </c>
      <c r="D728" t="s">
        <v>190</v>
      </c>
      <c r="E728" t="s">
        <v>192</v>
      </c>
    </row>
    <row r="729" spans="1:5" x14ac:dyDescent="0.2">
      <c r="A729" t="s">
        <v>186</v>
      </c>
      <c r="B729" t="s">
        <v>202</v>
      </c>
      <c r="C729">
        <v>40942018</v>
      </c>
      <c r="D729" t="s">
        <v>192</v>
      </c>
      <c r="E729" t="s">
        <v>190</v>
      </c>
    </row>
    <row r="730" spans="1:5" x14ac:dyDescent="0.2">
      <c r="A730" t="s">
        <v>186</v>
      </c>
      <c r="B730" t="s">
        <v>202</v>
      </c>
      <c r="C730">
        <v>44449496</v>
      </c>
      <c r="D730" t="s">
        <v>187</v>
      </c>
      <c r="E730" t="s">
        <v>188</v>
      </c>
    </row>
    <row r="731" spans="1:5" x14ac:dyDescent="0.2">
      <c r="A731" t="s">
        <v>200</v>
      </c>
      <c r="B731" t="s">
        <v>202</v>
      </c>
      <c r="C731">
        <v>49838611</v>
      </c>
      <c r="D731" t="s">
        <v>192</v>
      </c>
      <c r="E731" t="s">
        <v>190</v>
      </c>
    </row>
    <row r="732" spans="1:5" x14ac:dyDescent="0.2">
      <c r="A732" t="s">
        <v>191</v>
      </c>
      <c r="B732" t="s">
        <v>202</v>
      </c>
      <c r="C732">
        <v>52891170</v>
      </c>
      <c r="D732" t="s">
        <v>190</v>
      </c>
      <c r="E732" t="s">
        <v>192</v>
      </c>
    </row>
    <row r="733" spans="1:5" x14ac:dyDescent="0.2">
      <c r="A733" t="s">
        <v>200</v>
      </c>
      <c r="B733" t="s">
        <v>202</v>
      </c>
      <c r="C733">
        <v>66353512</v>
      </c>
      <c r="D733" t="s">
        <v>192</v>
      </c>
      <c r="E733" t="s">
        <v>190</v>
      </c>
    </row>
    <row r="734" spans="1:5" x14ac:dyDescent="0.2">
      <c r="A734" t="s">
        <v>195</v>
      </c>
      <c r="B734" t="s">
        <v>202</v>
      </c>
      <c r="C734">
        <v>75841273</v>
      </c>
      <c r="D734" t="s">
        <v>187</v>
      </c>
      <c r="E734" t="s">
        <v>188</v>
      </c>
    </row>
    <row r="735" spans="1:5" x14ac:dyDescent="0.2">
      <c r="A735" t="s">
        <v>195</v>
      </c>
      <c r="B735" t="s">
        <v>202</v>
      </c>
      <c r="C735">
        <v>78588046</v>
      </c>
      <c r="D735" t="s">
        <v>192</v>
      </c>
      <c r="E735" t="s">
        <v>188</v>
      </c>
    </row>
    <row r="736" spans="1:5" x14ac:dyDescent="0.2">
      <c r="A736" t="s">
        <v>191</v>
      </c>
      <c r="B736" t="s">
        <v>202</v>
      </c>
      <c r="C736">
        <v>79323935</v>
      </c>
      <c r="D736" t="s">
        <v>187</v>
      </c>
      <c r="E736" t="s">
        <v>188</v>
      </c>
    </row>
    <row r="737" spans="1:5" x14ac:dyDescent="0.2">
      <c r="A737" t="s">
        <v>191</v>
      </c>
      <c r="B737" t="s">
        <v>202</v>
      </c>
      <c r="C737">
        <v>79323935</v>
      </c>
      <c r="D737" t="s">
        <v>187</v>
      </c>
      <c r="E737" t="s">
        <v>188</v>
      </c>
    </row>
    <row r="738" spans="1:5" x14ac:dyDescent="0.2">
      <c r="A738" t="s">
        <v>201</v>
      </c>
      <c r="B738" t="s">
        <v>202</v>
      </c>
      <c r="C738">
        <v>80931670</v>
      </c>
      <c r="D738" t="s">
        <v>188</v>
      </c>
      <c r="E738" t="s">
        <v>187</v>
      </c>
    </row>
    <row r="739" spans="1:5" x14ac:dyDescent="0.2">
      <c r="A739" t="s">
        <v>200</v>
      </c>
      <c r="B739" t="s">
        <v>202</v>
      </c>
      <c r="C739">
        <v>84623452</v>
      </c>
      <c r="D739" t="s">
        <v>190</v>
      </c>
      <c r="E739" t="s">
        <v>188</v>
      </c>
    </row>
    <row r="740" spans="1:5" x14ac:dyDescent="0.2">
      <c r="A740" t="s">
        <v>200</v>
      </c>
      <c r="B740" t="s">
        <v>202</v>
      </c>
      <c r="C740">
        <v>110276581</v>
      </c>
      <c r="D740" t="s">
        <v>190</v>
      </c>
      <c r="E740" t="s">
        <v>192</v>
      </c>
    </row>
    <row r="741" spans="1:5" x14ac:dyDescent="0.2">
      <c r="A741" t="s">
        <v>198</v>
      </c>
      <c r="B741" t="s">
        <v>202</v>
      </c>
      <c r="C741">
        <v>117991085</v>
      </c>
      <c r="D741" t="s">
        <v>190</v>
      </c>
      <c r="E741" t="s">
        <v>192</v>
      </c>
    </row>
    <row r="742" spans="1:5" x14ac:dyDescent="0.2">
      <c r="A742" t="s">
        <v>186</v>
      </c>
      <c r="B742" t="s">
        <v>202</v>
      </c>
      <c r="C742">
        <v>125052689</v>
      </c>
      <c r="D742" t="s">
        <v>192</v>
      </c>
      <c r="E742" t="s">
        <v>190</v>
      </c>
    </row>
    <row r="743" spans="1:5" x14ac:dyDescent="0.2">
      <c r="A743" t="s">
        <v>198</v>
      </c>
      <c r="B743" t="s">
        <v>202</v>
      </c>
      <c r="C743">
        <v>126572422</v>
      </c>
      <c r="D743" t="s">
        <v>192</v>
      </c>
      <c r="E743" t="s">
        <v>188</v>
      </c>
    </row>
    <row r="744" spans="1:5" x14ac:dyDescent="0.2">
      <c r="A744" t="s">
        <v>201</v>
      </c>
      <c r="B744" t="s">
        <v>202</v>
      </c>
      <c r="C744">
        <v>130523595</v>
      </c>
      <c r="D744" t="s">
        <v>187</v>
      </c>
      <c r="E744" t="s">
        <v>188</v>
      </c>
    </row>
    <row r="745" spans="1:5" x14ac:dyDescent="0.2">
      <c r="A745" t="s">
        <v>186</v>
      </c>
      <c r="B745" t="s">
        <v>202</v>
      </c>
      <c r="C745">
        <v>134112389</v>
      </c>
      <c r="D745" t="s">
        <v>190</v>
      </c>
      <c r="E745" t="s">
        <v>187</v>
      </c>
    </row>
    <row r="746" spans="1:5" x14ac:dyDescent="0.2">
      <c r="A746" t="s">
        <v>199</v>
      </c>
      <c r="B746" t="s">
        <v>202</v>
      </c>
      <c r="C746">
        <v>134504594</v>
      </c>
      <c r="D746" t="s">
        <v>188</v>
      </c>
      <c r="E746" t="s">
        <v>187</v>
      </c>
    </row>
    <row r="747" spans="1:5" x14ac:dyDescent="0.2">
      <c r="A747" t="s">
        <v>198</v>
      </c>
      <c r="B747" t="s">
        <v>202</v>
      </c>
      <c r="C747">
        <v>139229764</v>
      </c>
      <c r="D747" t="s">
        <v>187</v>
      </c>
      <c r="E747" t="s">
        <v>190</v>
      </c>
    </row>
    <row r="748" spans="1:5" x14ac:dyDescent="0.2">
      <c r="A748" t="s">
        <v>193</v>
      </c>
      <c r="B748" t="s">
        <v>202</v>
      </c>
      <c r="C748">
        <v>141492353</v>
      </c>
      <c r="D748" t="s">
        <v>192</v>
      </c>
      <c r="E748" t="s">
        <v>188</v>
      </c>
    </row>
    <row r="749" spans="1:5" x14ac:dyDescent="0.2">
      <c r="A749" t="s">
        <v>186</v>
      </c>
      <c r="B749" t="s">
        <v>202</v>
      </c>
      <c r="C749">
        <v>143724252</v>
      </c>
      <c r="D749" t="s">
        <v>187</v>
      </c>
      <c r="E749" t="s">
        <v>190</v>
      </c>
    </row>
    <row r="750" spans="1:5" x14ac:dyDescent="0.2">
      <c r="A750" t="s">
        <v>201</v>
      </c>
      <c r="B750" t="s">
        <v>202</v>
      </c>
      <c r="C750">
        <v>153052634</v>
      </c>
      <c r="D750" t="s">
        <v>190</v>
      </c>
      <c r="E750" t="s">
        <v>188</v>
      </c>
    </row>
  </sheetData>
  <mergeCells count="6">
    <mergeCell ref="F2:I2"/>
    <mergeCell ref="A2:A3"/>
    <mergeCell ref="B2:B3"/>
    <mergeCell ref="C2:C3"/>
    <mergeCell ref="D2:D3"/>
    <mergeCell ref="E2:E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F47"/>
  <sheetViews>
    <sheetView workbookViewId="0"/>
  </sheetViews>
  <sheetFormatPr baseColWidth="10" defaultRowHeight="16" x14ac:dyDescent="0.2"/>
  <cols>
    <col min="1" max="1" width="15.1640625" customWidth="1"/>
    <col min="2" max="2" width="17.1640625" customWidth="1"/>
    <col min="3" max="3" width="4.83203125" style="5" bestFit="1" customWidth="1"/>
    <col min="4" max="4" width="4.1640625" style="5" bestFit="1" customWidth="1"/>
    <col min="5" max="5" width="5.33203125" style="5" bestFit="1" customWidth="1"/>
    <col min="6" max="6" width="3.5" bestFit="1" customWidth="1"/>
    <col min="7" max="7" width="5.1640625" bestFit="1" customWidth="1"/>
    <col min="8" max="8" width="6.1640625" bestFit="1" customWidth="1"/>
    <col min="9" max="9" width="3.5" bestFit="1" customWidth="1"/>
    <col min="10" max="11" width="5.1640625" bestFit="1" customWidth="1"/>
    <col min="12" max="12" width="9.33203125" bestFit="1" customWidth="1"/>
    <col min="13" max="13" width="9.33203125" style="9" bestFit="1" customWidth="1"/>
    <col min="14" max="14" width="9.33203125" bestFit="1" customWidth="1"/>
    <col min="15" max="15" width="8.83203125" bestFit="1" customWidth="1"/>
    <col min="16" max="16" width="9.33203125" bestFit="1" customWidth="1"/>
    <col min="17" max="17" width="5.1640625" bestFit="1" customWidth="1"/>
    <col min="18" max="21" width="4.1640625" bestFit="1" customWidth="1"/>
    <col min="22" max="22" width="5.1640625" customWidth="1"/>
    <col min="23" max="23" width="4.1640625" bestFit="1" customWidth="1"/>
    <col min="24" max="24" width="3.5" bestFit="1" customWidth="1"/>
    <col min="25" max="26" width="4.1640625" bestFit="1" customWidth="1"/>
    <col min="27" max="27" width="8.33203125" bestFit="1" customWidth="1"/>
    <col min="28" max="29" width="12.1640625" bestFit="1" customWidth="1"/>
    <col min="30" max="30" width="8.83203125" bestFit="1" customWidth="1"/>
    <col min="31" max="31" width="124.1640625" bestFit="1" customWidth="1"/>
  </cols>
  <sheetData>
    <row r="1" spans="1:84" s="37" customFormat="1" ht="234" x14ac:dyDescent="0.2">
      <c r="A1" s="35" t="s">
        <v>204</v>
      </c>
      <c r="B1" s="35" t="s">
        <v>46</v>
      </c>
      <c r="C1" s="35" t="s">
        <v>58</v>
      </c>
      <c r="D1" s="35" t="s">
        <v>57</v>
      </c>
      <c r="E1" s="35" t="s">
        <v>84</v>
      </c>
      <c r="F1" s="35" t="s">
        <v>56</v>
      </c>
      <c r="G1" s="35" t="s">
        <v>55</v>
      </c>
      <c r="H1" s="35" t="s">
        <v>85</v>
      </c>
      <c r="I1" s="35" t="s">
        <v>54</v>
      </c>
      <c r="J1" s="35" t="s">
        <v>53</v>
      </c>
      <c r="K1" s="35" t="s">
        <v>86</v>
      </c>
      <c r="L1" s="35" t="s">
        <v>159</v>
      </c>
      <c r="M1" s="35" t="s">
        <v>143</v>
      </c>
      <c r="N1" s="35" t="s">
        <v>144</v>
      </c>
      <c r="O1" s="35" t="s">
        <v>145</v>
      </c>
      <c r="P1" s="35" t="s">
        <v>146</v>
      </c>
      <c r="Q1" s="35" t="s">
        <v>102</v>
      </c>
      <c r="R1" s="35" t="s">
        <v>52</v>
      </c>
      <c r="S1" s="35" t="s">
        <v>51</v>
      </c>
      <c r="T1" s="35" t="s">
        <v>87</v>
      </c>
      <c r="U1" s="35" t="s">
        <v>50</v>
      </c>
      <c r="V1" s="35" t="s">
        <v>49</v>
      </c>
      <c r="W1" s="35" t="s">
        <v>88</v>
      </c>
      <c r="X1" s="35" t="s">
        <v>48</v>
      </c>
      <c r="Y1" s="35" t="s">
        <v>47</v>
      </c>
      <c r="Z1" s="35" t="s">
        <v>89</v>
      </c>
      <c r="AA1" s="35" t="s">
        <v>147</v>
      </c>
      <c r="AB1" s="35" t="s">
        <v>148</v>
      </c>
      <c r="AC1" s="35" t="s">
        <v>149</v>
      </c>
      <c r="AD1" s="36" t="s">
        <v>94</v>
      </c>
      <c r="AE1" s="35" t="s">
        <v>83</v>
      </c>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row>
    <row r="2" spans="1:84" x14ac:dyDescent="0.2">
      <c r="A2" s="1" t="s">
        <v>19</v>
      </c>
      <c r="B2" s="1" t="s">
        <v>12</v>
      </c>
      <c r="C2" s="5">
        <v>163</v>
      </c>
      <c r="D2" s="5">
        <v>178</v>
      </c>
      <c r="E2" s="5">
        <v>341</v>
      </c>
      <c r="F2" s="1">
        <v>13</v>
      </c>
      <c r="G2" s="1">
        <v>252</v>
      </c>
      <c r="H2" s="1">
        <v>265</v>
      </c>
      <c r="I2" s="1">
        <v>1</v>
      </c>
      <c r="J2" s="1">
        <v>366</v>
      </c>
      <c r="K2" s="1">
        <v>367</v>
      </c>
      <c r="L2" s="7">
        <v>3.3800000000000002E-3</v>
      </c>
      <c r="M2" s="7">
        <v>1.19333E-11</v>
      </c>
      <c r="N2" s="7">
        <v>0.35937449199999999</v>
      </c>
      <c r="O2" s="7">
        <v>9.1600000000000006E-9</v>
      </c>
      <c r="P2" s="7">
        <v>1</v>
      </c>
      <c r="Q2" t="s">
        <v>103</v>
      </c>
      <c r="R2" s="5">
        <v>7</v>
      </c>
      <c r="S2" s="5">
        <v>58</v>
      </c>
      <c r="T2" s="5">
        <v>65</v>
      </c>
      <c r="U2" s="1">
        <v>0</v>
      </c>
      <c r="V2" s="1">
        <v>170</v>
      </c>
      <c r="W2" s="1">
        <v>170</v>
      </c>
      <c r="X2" s="1">
        <v>0</v>
      </c>
      <c r="Y2" s="1">
        <v>165</v>
      </c>
      <c r="Z2" s="5">
        <v>165</v>
      </c>
      <c r="AA2" s="7">
        <v>5.0000000000000001E-3</v>
      </c>
      <c r="AB2" s="11">
        <f>BINOMDIST(U2,W2,AA2,FALSE)</f>
        <v>0.42650460709830179</v>
      </c>
      <c r="AC2" s="11">
        <f>BINOMDIST(X2,Z2,AA2,FALSE)</f>
        <v>0.43732904629000058</v>
      </c>
      <c r="AD2" s="27">
        <v>2.3059999999999999E-3</v>
      </c>
      <c r="AE2" s="5" t="s">
        <v>13</v>
      </c>
      <c r="AF2" s="5"/>
      <c r="AG2" s="5"/>
      <c r="AH2" s="5"/>
      <c r="AI2" s="5"/>
      <c r="AJ2" s="5"/>
      <c r="AK2" s="5"/>
      <c r="AL2" s="5"/>
      <c r="AM2" s="5"/>
      <c r="AN2" s="5"/>
      <c r="AO2" s="5"/>
      <c r="AP2" s="5"/>
      <c r="AQ2" s="5"/>
      <c r="AR2" s="5"/>
      <c r="AS2" s="5"/>
      <c r="AT2" s="5"/>
      <c r="AU2" s="5"/>
      <c r="AV2" s="5"/>
      <c r="AW2" s="5"/>
      <c r="AX2" s="5"/>
      <c r="AY2" s="5"/>
      <c r="AZ2" s="5"/>
      <c r="BA2" s="5"/>
      <c r="BB2" s="5"/>
      <c r="BC2" s="5"/>
      <c r="BD2" s="5"/>
      <c r="BE2" s="7"/>
      <c r="BF2" s="5"/>
      <c r="BG2" s="5"/>
      <c r="BH2" s="5"/>
      <c r="BI2" s="5"/>
      <c r="BJ2" s="5"/>
      <c r="BK2" s="5"/>
      <c r="BL2" s="5"/>
      <c r="BM2" s="5"/>
      <c r="BN2" s="5"/>
      <c r="BO2" s="5"/>
      <c r="BP2" s="5"/>
      <c r="BQ2" s="5"/>
      <c r="BR2" s="5"/>
      <c r="BS2" s="5"/>
      <c r="BT2" s="5"/>
      <c r="BU2" s="5"/>
      <c r="BV2" s="5"/>
      <c r="BW2" s="5"/>
      <c r="BX2" s="5"/>
      <c r="BY2" s="5"/>
      <c r="BZ2" s="5"/>
      <c r="CA2" s="5"/>
      <c r="CB2" s="5"/>
      <c r="CC2" s="5"/>
      <c r="CD2" s="5"/>
      <c r="CE2" s="5"/>
      <c r="CF2" s="5"/>
    </row>
    <row r="3" spans="1:84" x14ac:dyDescent="0.2">
      <c r="A3" s="1" t="s">
        <v>18</v>
      </c>
      <c r="B3" s="1" t="s">
        <v>1</v>
      </c>
      <c r="C3" s="5">
        <v>156</v>
      </c>
      <c r="D3" s="5">
        <v>210</v>
      </c>
      <c r="E3" s="5">
        <v>366</v>
      </c>
      <c r="F3" s="1">
        <v>19</v>
      </c>
      <c r="G3" s="1">
        <v>574</v>
      </c>
      <c r="H3" s="1">
        <v>593</v>
      </c>
      <c r="I3" s="1">
        <v>0</v>
      </c>
      <c r="J3" s="1">
        <v>329</v>
      </c>
      <c r="K3" s="1">
        <v>329</v>
      </c>
      <c r="L3" s="7">
        <v>7.0399999999999998E-4</v>
      </c>
      <c r="M3" s="7">
        <v>2.5267099999999999E-25</v>
      </c>
      <c r="N3" s="7">
        <v>0.79323498599999998</v>
      </c>
      <c r="O3" s="7">
        <v>1.9400000000000001E-22</v>
      </c>
      <c r="P3" s="7">
        <v>1</v>
      </c>
      <c r="Q3" t="s">
        <v>104</v>
      </c>
      <c r="R3" s="5">
        <v>71</v>
      </c>
      <c r="S3" s="5">
        <v>48</v>
      </c>
      <c r="T3" s="5">
        <v>119</v>
      </c>
      <c r="U3" s="1">
        <v>3</v>
      </c>
      <c r="V3" s="1">
        <v>248</v>
      </c>
      <c r="W3" s="1">
        <v>251</v>
      </c>
      <c r="X3" s="1">
        <v>0</v>
      </c>
      <c r="Y3" s="1">
        <v>30</v>
      </c>
      <c r="Z3" s="5">
        <v>30</v>
      </c>
      <c r="AA3" s="7">
        <v>5.0000000000000001E-3</v>
      </c>
      <c r="AB3" s="11">
        <f t="shared" ref="AB3:AB41" si="0">BINOMDIST(U3,W3,AA3,FALSE)</f>
        <v>9.3906545538472538E-2</v>
      </c>
      <c r="AC3" s="11">
        <f t="shared" ref="AC3:AC41" si="1">BINOMDIST(X3,Z3,AA3,FALSE)</f>
        <v>0.86038419191469617</v>
      </c>
      <c r="AD3" s="27">
        <v>0.10340000000000001</v>
      </c>
      <c r="AE3" s="5" t="s">
        <v>13</v>
      </c>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row>
    <row r="4" spans="1:84" x14ac:dyDescent="0.2">
      <c r="A4" s="1" t="s">
        <v>40</v>
      </c>
      <c r="B4" s="1" t="s">
        <v>8</v>
      </c>
      <c r="C4" s="5">
        <v>446</v>
      </c>
      <c r="D4" s="5">
        <v>411</v>
      </c>
      <c r="E4" s="5">
        <v>857</v>
      </c>
      <c r="F4" s="1">
        <v>5</v>
      </c>
      <c r="G4" s="1">
        <v>1138</v>
      </c>
      <c r="H4" s="1">
        <v>1143</v>
      </c>
      <c r="I4" s="1">
        <v>46</v>
      </c>
      <c r="J4" s="1">
        <v>1083</v>
      </c>
      <c r="K4" s="1">
        <v>1129</v>
      </c>
      <c r="L4" s="7">
        <v>4.4299999999999998E-4</v>
      </c>
      <c r="M4" s="7">
        <v>1.66009E-4</v>
      </c>
      <c r="N4" s="7">
        <v>6.3751199999999995E-73</v>
      </c>
      <c r="O4" s="7">
        <v>0.12749491199999999</v>
      </c>
      <c r="P4" s="7">
        <v>4.9E-70</v>
      </c>
      <c r="Q4" t="s">
        <v>105</v>
      </c>
      <c r="R4" s="5">
        <v>111</v>
      </c>
      <c r="S4" s="5">
        <v>62</v>
      </c>
      <c r="T4" s="5">
        <v>173</v>
      </c>
      <c r="U4" s="1">
        <v>0</v>
      </c>
      <c r="V4" s="1">
        <v>245</v>
      </c>
      <c r="W4" s="1">
        <v>245</v>
      </c>
      <c r="X4" s="1">
        <v>2</v>
      </c>
      <c r="Y4" s="1">
        <v>81</v>
      </c>
      <c r="Z4" s="5">
        <v>83</v>
      </c>
      <c r="AA4" s="7">
        <v>5.0000000000000001E-3</v>
      </c>
      <c r="AB4" s="11">
        <f t="shared" si="0"/>
        <v>0.29285644267656952</v>
      </c>
      <c r="AC4" s="11">
        <f t="shared" si="1"/>
        <v>5.6685436884900631E-2</v>
      </c>
      <c r="AD4" s="27">
        <v>0.76800000000000002</v>
      </c>
      <c r="AE4" s="5" t="s">
        <v>13</v>
      </c>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row>
    <row r="5" spans="1:84" x14ac:dyDescent="0.2">
      <c r="A5" s="1" t="s">
        <v>41</v>
      </c>
      <c r="B5" s="1" t="s">
        <v>3</v>
      </c>
      <c r="C5" s="5">
        <v>379</v>
      </c>
      <c r="D5" s="5">
        <v>436</v>
      </c>
      <c r="E5" s="5">
        <v>815</v>
      </c>
      <c r="F5" s="1">
        <v>34</v>
      </c>
      <c r="G5" s="1">
        <v>1004</v>
      </c>
      <c r="H5" s="1">
        <v>1038</v>
      </c>
      <c r="I5" s="1">
        <v>3</v>
      </c>
      <c r="J5" s="1">
        <v>1011</v>
      </c>
      <c r="K5" s="1">
        <v>1014</v>
      </c>
      <c r="L5" s="7">
        <v>9.2800000000000001E-4</v>
      </c>
      <c r="M5" s="7">
        <v>2.1357499999999998E-40</v>
      </c>
      <c r="N5" s="7">
        <v>5.4116437000000003E-2</v>
      </c>
      <c r="O5" s="7">
        <v>1.6399999999999999E-37</v>
      </c>
      <c r="P5" s="7">
        <v>1</v>
      </c>
      <c r="Q5" t="s">
        <v>106</v>
      </c>
      <c r="R5" s="5">
        <v>96</v>
      </c>
      <c r="S5" s="5">
        <v>89</v>
      </c>
      <c r="T5" s="5">
        <v>185</v>
      </c>
      <c r="U5" s="1">
        <v>16</v>
      </c>
      <c r="V5" s="1">
        <v>350</v>
      </c>
      <c r="W5" s="1">
        <v>366</v>
      </c>
      <c r="X5" s="1">
        <v>1</v>
      </c>
      <c r="Y5" s="1">
        <v>143</v>
      </c>
      <c r="Z5" s="5">
        <v>144</v>
      </c>
      <c r="AA5" s="7">
        <v>5.0000000000000001E-3</v>
      </c>
      <c r="AB5" s="11">
        <f t="shared" si="0"/>
        <v>9.3806030356455603E-11</v>
      </c>
      <c r="AC5" s="11">
        <f t="shared" si="1"/>
        <v>0.35158718983934573</v>
      </c>
      <c r="AD5" s="27">
        <v>0.32790000000000002</v>
      </c>
      <c r="AE5" s="5" t="s">
        <v>13</v>
      </c>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row>
    <row r="6" spans="1:84" x14ac:dyDescent="0.2">
      <c r="A6" s="1" t="s">
        <v>42</v>
      </c>
      <c r="B6" s="1" t="s">
        <v>10</v>
      </c>
      <c r="C6" s="5">
        <v>276</v>
      </c>
      <c r="D6" s="5">
        <v>262</v>
      </c>
      <c r="E6" s="5">
        <v>538</v>
      </c>
      <c r="F6" s="1">
        <v>0</v>
      </c>
      <c r="G6" s="1">
        <v>682</v>
      </c>
      <c r="H6" s="1">
        <v>682</v>
      </c>
      <c r="I6" s="1">
        <v>4</v>
      </c>
      <c r="J6" s="1">
        <v>632</v>
      </c>
      <c r="K6" s="1">
        <v>636</v>
      </c>
      <c r="L6" s="7">
        <v>1.8000000000000001E-4</v>
      </c>
      <c r="M6" s="7">
        <v>0.88465045799999997</v>
      </c>
      <c r="N6" s="7">
        <v>6.2852999999999998E-6</v>
      </c>
      <c r="O6" s="7">
        <v>1</v>
      </c>
      <c r="P6" s="7">
        <v>4.8271099999999999E-3</v>
      </c>
      <c r="Q6" t="s">
        <v>107</v>
      </c>
      <c r="R6" s="5">
        <v>16</v>
      </c>
      <c r="S6" s="5">
        <v>15</v>
      </c>
      <c r="T6" s="5">
        <v>31</v>
      </c>
      <c r="U6" s="1">
        <v>0</v>
      </c>
      <c r="V6" s="1">
        <v>240</v>
      </c>
      <c r="W6" s="1">
        <v>240</v>
      </c>
      <c r="X6" s="1">
        <v>0</v>
      </c>
      <c r="Y6" s="1">
        <v>10</v>
      </c>
      <c r="Z6" s="5">
        <v>10</v>
      </c>
      <c r="AA6" s="7">
        <v>5.0000000000000001E-3</v>
      </c>
      <c r="AB6" s="11">
        <f t="shared" si="0"/>
        <v>0.30028896908517427</v>
      </c>
      <c r="AC6" s="11">
        <f t="shared" si="1"/>
        <v>0.95111013046577186</v>
      </c>
      <c r="AD6" s="27">
        <v>1</v>
      </c>
      <c r="AE6" s="5" t="s">
        <v>13</v>
      </c>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row>
    <row r="7" spans="1:84" x14ac:dyDescent="0.2">
      <c r="A7" s="1" t="s">
        <v>43</v>
      </c>
      <c r="B7" s="1" t="s">
        <v>1</v>
      </c>
      <c r="C7" s="5">
        <v>217</v>
      </c>
      <c r="D7" s="5">
        <v>180</v>
      </c>
      <c r="E7" s="5">
        <v>397</v>
      </c>
      <c r="F7" s="1">
        <v>12</v>
      </c>
      <c r="G7" s="1">
        <v>278</v>
      </c>
      <c r="H7" s="1">
        <v>290</v>
      </c>
      <c r="I7" s="1">
        <v>0</v>
      </c>
      <c r="J7" s="1">
        <v>371</v>
      </c>
      <c r="K7" s="1">
        <v>371</v>
      </c>
      <c r="L7" s="7">
        <v>7.1199999999999996E-4</v>
      </c>
      <c r="M7" s="7">
        <v>8.2234700000000002E-18</v>
      </c>
      <c r="N7" s="7">
        <v>0.76766490799999998</v>
      </c>
      <c r="O7" s="7">
        <v>6.3200000000000001E-15</v>
      </c>
      <c r="P7" s="7">
        <v>1</v>
      </c>
      <c r="Q7" t="s">
        <v>108</v>
      </c>
      <c r="R7" s="5">
        <v>85</v>
      </c>
      <c r="S7" s="5">
        <v>93</v>
      </c>
      <c r="T7" s="5">
        <v>178</v>
      </c>
      <c r="U7" s="1">
        <v>2</v>
      </c>
      <c r="V7" s="1">
        <v>307</v>
      </c>
      <c r="W7" s="1">
        <v>309</v>
      </c>
      <c r="X7" s="1">
        <v>0</v>
      </c>
      <c r="Y7" s="1">
        <v>537</v>
      </c>
      <c r="Z7" s="5">
        <v>537</v>
      </c>
      <c r="AA7" s="7">
        <v>5.0000000000000001E-3</v>
      </c>
      <c r="AB7" s="11">
        <f t="shared" si="0"/>
        <v>0.25533185350142057</v>
      </c>
      <c r="AC7" s="11">
        <f t="shared" si="1"/>
        <v>6.7763270813148632E-2</v>
      </c>
      <c r="AD7" s="27">
        <v>5.4530000000000004E-3</v>
      </c>
      <c r="AE7" s="5" t="s">
        <v>13</v>
      </c>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row>
    <row r="8" spans="1:84" x14ac:dyDescent="0.2">
      <c r="A8" s="1" t="s">
        <v>44</v>
      </c>
      <c r="B8" s="1" t="s">
        <v>1</v>
      </c>
      <c r="C8" s="5">
        <v>803</v>
      </c>
      <c r="D8" s="5">
        <v>765</v>
      </c>
      <c r="E8" s="5">
        <v>1568</v>
      </c>
      <c r="F8" s="1">
        <v>33</v>
      </c>
      <c r="G8" s="1">
        <v>1140</v>
      </c>
      <c r="H8" s="1">
        <v>1173</v>
      </c>
      <c r="I8" s="1">
        <v>0</v>
      </c>
      <c r="J8" s="1">
        <v>1168</v>
      </c>
      <c r="K8" s="1">
        <v>1168</v>
      </c>
      <c r="L8" s="7">
        <v>1.25E-3</v>
      </c>
      <c r="M8" s="7">
        <v>5.49042E-33</v>
      </c>
      <c r="N8" s="7">
        <v>0.231776912</v>
      </c>
      <c r="O8" s="7">
        <v>4.2200000000000002E-30</v>
      </c>
      <c r="P8" s="7">
        <v>1</v>
      </c>
      <c r="Q8" t="s">
        <v>109</v>
      </c>
      <c r="R8" s="5">
        <v>126</v>
      </c>
      <c r="S8" s="5">
        <v>121</v>
      </c>
      <c r="T8" s="5">
        <v>247</v>
      </c>
      <c r="U8" s="1">
        <v>6</v>
      </c>
      <c r="V8" s="1">
        <v>298</v>
      </c>
      <c r="W8" s="1">
        <v>304</v>
      </c>
      <c r="X8" s="1">
        <v>1</v>
      </c>
      <c r="Y8" s="1">
        <v>99</v>
      </c>
      <c r="Z8" s="5">
        <v>100</v>
      </c>
      <c r="AA8" s="7">
        <v>5.0000000000000001E-3</v>
      </c>
      <c r="AB8" s="11">
        <f t="shared" si="0"/>
        <v>3.6597185346458178E-3</v>
      </c>
      <c r="AC8" s="11">
        <f t="shared" si="1"/>
        <v>0.30440725451795403</v>
      </c>
      <c r="AD8" s="27">
        <v>0.54759999999999998</v>
      </c>
      <c r="AE8" s="5" t="s">
        <v>13</v>
      </c>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row>
    <row r="9" spans="1:84" x14ac:dyDescent="0.2">
      <c r="A9" s="1" t="s">
        <v>22</v>
      </c>
      <c r="B9" s="1" t="s">
        <v>4</v>
      </c>
      <c r="C9" s="5">
        <v>132</v>
      </c>
      <c r="D9" s="5">
        <v>158</v>
      </c>
      <c r="E9" s="5">
        <v>290</v>
      </c>
      <c r="F9" s="1">
        <v>24</v>
      </c>
      <c r="G9" s="1">
        <v>391</v>
      </c>
      <c r="H9" s="1">
        <v>415</v>
      </c>
      <c r="I9" s="1">
        <v>3</v>
      </c>
      <c r="J9" s="1">
        <v>388</v>
      </c>
      <c r="K9" s="1">
        <v>391</v>
      </c>
      <c r="L9" s="7">
        <v>2.8400000000000001E-3</v>
      </c>
      <c r="M9" s="7">
        <v>1.3891400000000001E-23</v>
      </c>
      <c r="N9" s="7">
        <v>7.5120725999999999E-2</v>
      </c>
      <c r="O9" s="7">
        <v>1.07E-20</v>
      </c>
      <c r="P9" s="7">
        <v>1</v>
      </c>
      <c r="Q9" t="s">
        <v>110</v>
      </c>
      <c r="R9" s="5">
        <v>36</v>
      </c>
      <c r="S9" s="5">
        <v>20</v>
      </c>
      <c r="T9" s="5">
        <v>56</v>
      </c>
      <c r="U9" s="1">
        <v>10</v>
      </c>
      <c r="V9" s="1">
        <v>315</v>
      </c>
      <c r="W9" s="1">
        <v>325</v>
      </c>
      <c r="X9" s="1">
        <v>0</v>
      </c>
      <c r="Y9" s="1">
        <v>114</v>
      </c>
      <c r="Z9" s="5">
        <v>114</v>
      </c>
      <c r="AA9" s="7">
        <v>5.0000000000000001E-3</v>
      </c>
      <c r="AB9" s="11">
        <f t="shared" si="0"/>
        <v>6.3432725086330323E-6</v>
      </c>
      <c r="AC9" s="11">
        <f t="shared" si="1"/>
        <v>0.56471744634807353</v>
      </c>
      <c r="AD9" s="27">
        <v>0.11020000000000001</v>
      </c>
      <c r="AE9" s="5" t="s">
        <v>13</v>
      </c>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row>
    <row r="10" spans="1:84" x14ac:dyDescent="0.2">
      <c r="A10" s="1" t="s">
        <v>23</v>
      </c>
      <c r="B10" s="1" t="s">
        <v>1</v>
      </c>
      <c r="C10" s="5">
        <v>463</v>
      </c>
      <c r="D10" s="5">
        <v>500</v>
      </c>
      <c r="E10" s="5">
        <v>963</v>
      </c>
      <c r="F10" s="1">
        <v>51</v>
      </c>
      <c r="G10" s="1">
        <v>966</v>
      </c>
      <c r="H10" s="1">
        <v>1017</v>
      </c>
      <c r="I10" s="1">
        <v>3</v>
      </c>
      <c r="J10" s="1">
        <v>986</v>
      </c>
      <c r="K10" s="1">
        <v>989</v>
      </c>
      <c r="L10" s="7">
        <v>1.2899999999999999E-3</v>
      </c>
      <c r="M10" s="7">
        <v>4.6197699999999997E-62</v>
      </c>
      <c r="N10" s="7">
        <v>9.6150018000000004E-2</v>
      </c>
      <c r="O10" s="7">
        <v>3.5499999999999998E-59</v>
      </c>
      <c r="P10" s="7">
        <v>1</v>
      </c>
      <c r="Q10" t="s">
        <v>111</v>
      </c>
      <c r="R10" s="5">
        <v>18</v>
      </c>
      <c r="S10" s="5">
        <v>29</v>
      </c>
      <c r="T10" s="5">
        <v>47</v>
      </c>
      <c r="U10" s="1">
        <v>14</v>
      </c>
      <c r="V10" s="1">
        <v>332</v>
      </c>
      <c r="W10" s="1">
        <v>346</v>
      </c>
      <c r="X10" s="1">
        <v>0</v>
      </c>
      <c r="Y10" s="1">
        <v>130</v>
      </c>
      <c r="Z10" s="5">
        <v>130</v>
      </c>
      <c r="AA10" s="7">
        <v>5.0000000000000001E-3</v>
      </c>
      <c r="AB10" s="11">
        <f t="shared" si="0"/>
        <v>3.5790087395013968E-9</v>
      </c>
      <c r="AC10" s="11">
        <f t="shared" si="1"/>
        <v>0.52119530748588794</v>
      </c>
      <c r="AD10" s="27">
        <v>0.55959999999999999</v>
      </c>
      <c r="AE10" s="5" t="s">
        <v>13</v>
      </c>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row>
    <row r="11" spans="1:84" x14ac:dyDescent="0.2">
      <c r="A11" s="1" t="s">
        <v>24</v>
      </c>
      <c r="B11" s="1" t="s">
        <v>3</v>
      </c>
      <c r="C11" s="5">
        <v>60</v>
      </c>
      <c r="D11" s="5">
        <v>58</v>
      </c>
      <c r="E11" s="5">
        <v>118</v>
      </c>
      <c r="F11" s="1">
        <v>0</v>
      </c>
      <c r="G11" s="1">
        <v>149</v>
      </c>
      <c r="H11" s="1">
        <v>149</v>
      </c>
      <c r="I11" s="1">
        <v>1</v>
      </c>
      <c r="J11" s="1">
        <v>153</v>
      </c>
      <c r="K11" s="1">
        <v>154</v>
      </c>
      <c r="L11" s="7">
        <v>7.5244544770504136E-4</v>
      </c>
      <c r="M11" s="7">
        <v>1</v>
      </c>
      <c r="N11" s="7">
        <v>0.10327117908562403</v>
      </c>
      <c r="O11" s="7">
        <v>1</v>
      </c>
      <c r="P11" s="7">
        <v>1</v>
      </c>
      <c r="Q11" t="s">
        <v>112</v>
      </c>
      <c r="R11" s="5">
        <v>140</v>
      </c>
      <c r="S11" s="5">
        <v>169</v>
      </c>
      <c r="T11" s="5">
        <v>309</v>
      </c>
      <c r="U11" s="1">
        <v>0</v>
      </c>
      <c r="V11" s="1">
        <v>338</v>
      </c>
      <c r="W11" s="1">
        <v>338</v>
      </c>
      <c r="X11" s="1">
        <v>0</v>
      </c>
      <c r="Y11" s="1">
        <v>113</v>
      </c>
      <c r="Z11" s="5">
        <v>113</v>
      </c>
      <c r="AA11" s="7">
        <v>5.0000000000000001E-3</v>
      </c>
      <c r="AB11" s="11">
        <f t="shared" si="0"/>
        <v>0.18373897616330581</v>
      </c>
      <c r="AC11" s="11">
        <f t="shared" si="1"/>
        <v>0.56755522246037549</v>
      </c>
      <c r="AD11" s="27">
        <v>1</v>
      </c>
      <c r="AE11" s="5" t="s">
        <v>13</v>
      </c>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row>
    <row r="12" spans="1:84" x14ac:dyDescent="0.2">
      <c r="A12" s="1" t="s">
        <v>25</v>
      </c>
      <c r="B12" s="1" t="s">
        <v>1</v>
      </c>
      <c r="C12" s="5">
        <v>265</v>
      </c>
      <c r="D12" s="5">
        <v>214</v>
      </c>
      <c r="E12" s="5">
        <v>479</v>
      </c>
      <c r="F12" s="1">
        <v>13</v>
      </c>
      <c r="G12" s="1">
        <v>445</v>
      </c>
      <c r="H12" s="1">
        <v>458</v>
      </c>
      <c r="I12" s="1">
        <v>1</v>
      </c>
      <c r="J12" s="1">
        <v>599</v>
      </c>
      <c r="K12" s="1">
        <v>600</v>
      </c>
      <c r="L12" s="7">
        <v>9.9299999999999996E-4</v>
      </c>
      <c r="M12" s="7">
        <v>3.10244E-15</v>
      </c>
      <c r="N12" s="7">
        <v>0.32861266300000003</v>
      </c>
      <c r="O12" s="7">
        <v>2.38E-12</v>
      </c>
      <c r="P12" s="7">
        <v>1</v>
      </c>
      <c r="Q12" t="s">
        <v>113</v>
      </c>
      <c r="R12" s="5">
        <v>10</v>
      </c>
      <c r="S12" s="5">
        <v>26</v>
      </c>
      <c r="T12" s="5">
        <v>36</v>
      </c>
      <c r="U12" s="1">
        <v>3</v>
      </c>
      <c r="V12" s="1">
        <v>89</v>
      </c>
      <c r="W12" s="1">
        <v>92</v>
      </c>
      <c r="X12" s="1">
        <v>1</v>
      </c>
      <c r="Y12" s="1">
        <v>37</v>
      </c>
      <c r="Z12" s="5">
        <v>38</v>
      </c>
      <c r="AA12" s="7">
        <v>5.0000000000000001E-3</v>
      </c>
      <c r="AB12" s="11">
        <f t="shared" si="0"/>
        <v>1.0048116878863469E-2</v>
      </c>
      <c r="AC12" s="11">
        <f t="shared" si="1"/>
        <v>0.15783655328160526</v>
      </c>
      <c r="AD12" s="27">
        <v>0.7389</v>
      </c>
      <c r="AE12" s="5" t="s">
        <v>13</v>
      </c>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row>
    <row r="13" spans="1:84" x14ac:dyDescent="0.2">
      <c r="A13" s="1" t="s">
        <v>26</v>
      </c>
      <c r="B13" s="1" t="s">
        <v>7</v>
      </c>
      <c r="C13" s="5">
        <v>130</v>
      </c>
      <c r="D13" s="5">
        <v>160</v>
      </c>
      <c r="E13" s="5">
        <v>290</v>
      </c>
      <c r="F13" s="1">
        <v>1</v>
      </c>
      <c r="G13" s="1">
        <v>426</v>
      </c>
      <c r="H13" s="1">
        <v>427</v>
      </c>
      <c r="I13" s="1">
        <v>0</v>
      </c>
      <c r="J13" s="1">
        <v>443</v>
      </c>
      <c r="K13" s="1">
        <v>443</v>
      </c>
      <c r="L13" s="7">
        <v>8.5899999999999995E-4</v>
      </c>
      <c r="M13" s="7">
        <v>0.25432259499999998</v>
      </c>
      <c r="N13" s="7">
        <v>0.68342475499999999</v>
      </c>
      <c r="O13" s="7">
        <v>1</v>
      </c>
      <c r="P13" s="7">
        <v>1</v>
      </c>
      <c r="Q13" t="s">
        <v>114</v>
      </c>
      <c r="R13" s="5">
        <v>73</v>
      </c>
      <c r="S13" s="5">
        <v>94</v>
      </c>
      <c r="T13" s="5">
        <v>167</v>
      </c>
      <c r="U13" s="1">
        <v>0</v>
      </c>
      <c r="V13" s="1">
        <v>220</v>
      </c>
      <c r="W13" s="1">
        <v>220</v>
      </c>
      <c r="X13" s="1">
        <v>0</v>
      </c>
      <c r="Y13" s="1">
        <v>80</v>
      </c>
      <c r="Z13" s="5">
        <v>80</v>
      </c>
      <c r="AA13" s="7">
        <v>5.0000000000000001E-3</v>
      </c>
      <c r="AB13" s="11">
        <f t="shared" si="0"/>
        <v>0.3319538913522358</v>
      </c>
      <c r="AC13" s="11">
        <f t="shared" si="1"/>
        <v>0.66964782047056437</v>
      </c>
      <c r="AD13" s="27">
        <v>1</v>
      </c>
      <c r="AE13" s="5" t="s">
        <v>13</v>
      </c>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row>
    <row r="14" spans="1:84" x14ac:dyDescent="0.2">
      <c r="A14" s="1" t="s">
        <v>27</v>
      </c>
      <c r="B14" s="1" t="s">
        <v>3</v>
      </c>
      <c r="C14" s="5">
        <v>436</v>
      </c>
      <c r="D14" s="5">
        <v>426</v>
      </c>
      <c r="E14" s="5">
        <v>862</v>
      </c>
      <c r="F14" s="1">
        <v>27</v>
      </c>
      <c r="G14" s="1">
        <v>888</v>
      </c>
      <c r="H14" s="1">
        <v>915</v>
      </c>
      <c r="I14" s="1">
        <v>10</v>
      </c>
      <c r="J14" s="1">
        <v>917</v>
      </c>
      <c r="K14" s="1">
        <v>927</v>
      </c>
      <c r="L14" s="7">
        <v>2.0300000000000001E-3</v>
      </c>
      <c r="M14" s="7">
        <v>1.7588E-22</v>
      </c>
      <c r="N14" s="7">
        <v>2.2231299999999998E-5</v>
      </c>
      <c r="O14" s="7">
        <v>1.35E-19</v>
      </c>
      <c r="P14" s="7">
        <v>1.7073637999999999E-2</v>
      </c>
      <c r="Q14" t="s">
        <v>115</v>
      </c>
      <c r="R14" s="5">
        <v>27</v>
      </c>
      <c r="S14" s="5">
        <v>20</v>
      </c>
      <c r="T14" s="5">
        <v>47</v>
      </c>
      <c r="U14" s="1">
        <v>8</v>
      </c>
      <c r="V14" s="1">
        <v>258</v>
      </c>
      <c r="W14" s="1">
        <v>266</v>
      </c>
      <c r="X14" s="1">
        <v>0</v>
      </c>
      <c r="Y14" s="1">
        <v>98</v>
      </c>
      <c r="Z14" s="5">
        <v>98</v>
      </c>
      <c r="AA14" s="7">
        <v>5.0000000000000001E-3</v>
      </c>
      <c r="AB14" s="11">
        <f t="shared" si="0"/>
        <v>5.9909602807322523E-5</v>
      </c>
      <c r="AC14" s="11">
        <f t="shared" si="1"/>
        <v>0.61187387842804797</v>
      </c>
      <c r="AD14" s="27">
        <v>1</v>
      </c>
      <c r="AE14" s="5" t="s">
        <v>13</v>
      </c>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row>
    <row r="15" spans="1:84" x14ac:dyDescent="0.2">
      <c r="A15" s="1" t="s">
        <v>28</v>
      </c>
      <c r="B15" s="1" t="s">
        <v>5</v>
      </c>
      <c r="C15" s="5">
        <v>468</v>
      </c>
      <c r="D15" s="5">
        <v>482</v>
      </c>
      <c r="E15" s="5">
        <v>950</v>
      </c>
      <c r="F15" s="1">
        <v>11</v>
      </c>
      <c r="G15" s="1">
        <v>751</v>
      </c>
      <c r="H15" s="1">
        <v>762</v>
      </c>
      <c r="I15" s="1">
        <v>0</v>
      </c>
      <c r="J15" s="1">
        <v>715</v>
      </c>
      <c r="K15" s="1">
        <v>715</v>
      </c>
      <c r="L15" s="7">
        <v>3.2299999999999999E-4</v>
      </c>
      <c r="M15" s="7">
        <v>3.6132400000000003E-15</v>
      </c>
      <c r="N15" s="7">
        <v>0.794021164</v>
      </c>
      <c r="O15" s="7">
        <v>2.7700000000000001E-12</v>
      </c>
      <c r="P15" s="7">
        <v>1</v>
      </c>
      <c r="Q15" t="s">
        <v>116</v>
      </c>
      <c r="R15" s="5">
        <v>146</v>
      </c>
      <c r="S15" s="5">
        <v>161</v>
      </c>
      <c r="T15" s="5">
        <v>307</v>
      </c>
      <c r="U15" s="1">
        <v>5</v>
      </c>
      <c r="V15" s="1">
        <v>313</v>
      </c>
      <c r="W15" s="1">
        <v>318</v>
      </c>
      <c r="X15" s="1">
        <v>0</v>
      </c>
      <c r="Y15" s="1">
        <v>125</v>
      </c>
      <c r="Z15" s="5">
        <v>125</v>
      </c>
      <c r="AA15" s="7">
        <v>5.0000000000000001E-3</v>
      </c>
      <c r="AB15" s="11">
        <f>BINOMDIST(U15,W15,AA15,FALSE)</f>
        <v>1.7088609110753526E-2</v>
      </c>
      <c r="AC15" s="11">
        <f t="shared" si="1"/>
        <v>0.53442294165205162</v>
      </c>
      <c r="AD15" s="27">
        <v>1</v>
      </c>
      <c r="AE15" s="5" t="s">
        <v>13</v>
      </c>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row>
    <row r="16" spans="1:84" x14ac:dyDescent="0.2">
      <c r="A16" s="1" t="s">
        <v>20</v>
      </c>
      <c r="B16" s="1" t="s">
        <v>10</v>
      </c>
      <c r="C16" s="5">
        <v>411</v>
      </c>
      <c r="D16" s="5">
        <v>557</v>
      </c>
      <c r="E16" s="5">
        <v>968</v>
      </c>
      <c r="F16" s="1">
        <v>1</v>
      </c>
      <c r="G16" s="1">
        <v>1033</v>
      </c>
      <c r="H16" s="1">
        <v>1034</v>
      </c>
      <c r="I16" s="1">
        <v>7</v>
      </c>
      <c r="J16" s="1">
        <v>1060</v>
      </c>
      <c r="K16" s="1">
        <v>1067</v>
      </c>
      <c r="L16" s="7">
        <v>2.22E-4</v>
      </c>
      <c r="M16" s="7">
        <v>0.18267393800000001</v>
      </c>
      <c r="N16" s="7">
        <v>6.4864800000000001E-9</v>
      </c>
      <c r="O16" s="7">
        <v>1</v>
      </c>
      <c r="P16" s="7">
        <v>4.9799999999999998E-6</v>
      </c>
      <c r="Q16" t="s">
        <v>117</v>
      </c>
      <c r="R16" s="5">
        <v>7</v>
      </c>
      <c r="S16" s="5">
        <v>19</v>
      </c>
      <c r="T16" s="5">
        <v>26</v>
      </c>
      <c r="U16" s="1">
        <v>3</v>
      </c>
      <c r="V16" s="1">
        <v>155</v>
      </c>
      <c r="W16" s="1">
        <v>158</v>
      </c>
      <c r="X16" s="1">
        <v>0</v>
      </c>
      <c r="Y16" s="1">
        <v>36</v>
      </c>
      <c r="Z16" s="5">
        <v>36</v>
      </c>
      <c r="AA16" s="7">
        <v>5.0000000000000001E-3</v>
      </c>
      <c r="AB16" s="11">
        <f t="shared" si="0"/>
        <v>3.7069575770484905E-2</v>
      </c>
      <c r="AC16" s="11">
        <f t="shared" si="1"/>
        <v>0.83489316731872654</v>
      </c>
      <c r="AD16" s="27">
        <v>1</v>
      </c>
      <c r="AE16" s="5" t="s">
        <v>13</v>
      </c>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row>
    <row r="17" spans="1:84" x14ac:dyDescent="0.2">
      <c r="A17" s="1" t="s">
        <v>30</v>
      </c>
      <c r="B17" s="1" t="s">
        <v>1</v>
      </c>
      <c r="C17" s="5">
        <v>391</v>
      </c>
      <c r="D17" s="5">
        <v>377</v>
      </c>
      <c r="E17" s="5">
        <v>768</v>
      </c>
      <c r="F17" s="1">
        <v>0</v>
      </c>
      <c r="G17" s="1">
        <v>860</v>
      </c>
      <c r="H17" s="1">
        <v>860</v>
      </c>
      <c r="I17" s="1">
        <v>7</v>
      </c>
      <c r="J17" s="1">
        <v>869</v>
      </c>
      <c r="K17" s="1">
        <v>876</v>
      </c>
      <c r="L17" s="7">
        <v>1.01E-3</v>
      </c>
      <c r="M17" s="7">
        <v>0.41830347800000001</v>
      </c>
      <c r="N17" s="7">
        <v>3.47697E-5</v>
      </c>
      <c r="O17" s="7">
        <v>1</v>
      </c>
      <c r="P17" s="7">
        <v>2.6703129999999999E-2</v>
      </c>
      <c r="Q17" t="s">
        <v>118</v>
      </c>
      <c r="R17" s="5">
        <v>22</v>
      </c>
      <c r="S17" s="5">
        <v>30</v>
      </c>
      <c r="T17" s="5">
        <v>52</v>
      </c>
      <c r="U17" s="1">
        <v>0</v>
      </c>
      <c r="V17" s="1">
        <v>286</v>
      </c>
      <c r="W17" s="1">
        <v>286</v>
      </c>
      <c r="X17" s="1">
        <v>0</v>
      </c>
      <c r="Y17" s="1">
        <v>138</v>
      </c>
      <c r="Z17" s="5">
        <v>138</v>
      </c>
      <c r="AA17" s="7">
        <v>5.0000000000000001E-3</v>
      </c>
      <c r="AB17" s="11">
        <f t="shared" si="0"/>
        <v>0.23845206801529342</v>
      </c>
      <c r="AC17" s="11">
        <f t="shared" si="1"/>
        <v>0.5007087062458534</v>
      </c>
      <c r="AD17" s="27">
        <v>0.60250000000000004</v>
      </c>
      <c r="AE17" s="5" t="s">
        <v>13</v>
      </c>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row>
    <row r="18" spans="1:84" x14ac:dyDescent="0.2">
      <c r="A18" s="1" t="s">
        <v>29</v>
      </c>
      <c r="B18" s="1" t="s">
        <v>5</v>
      </c>
      <c r="C18" s="5">
        <v>417</v>
      </c>
      <c r="D18" s="5">
        <v>393</v>
      </c>
      <c r="E18" s="5">
        <v>810</v>
      </c>
      <c r="F18" s="1">
        <v>28</v>
      </c>
      <c r="G18" s="1">
        <v>981</v>
      </c>
      <c r="H18" s="1">
        <v>1009</v>
      </c>
      <c r="I18" s="1">
        <v>1</v>
      </c>
      <c r="J18" s="1">
        <v>934</v>
      </c>
      <c r="K18" s="1">
        <v>935</v>
      </c>
      <c r="L18" s="7">
        <v>1.5200000000000001E-3</v>
      </c>
      <c r="M18" s="7">
        <v>8.3142399999999998E-26</v>
      </c>
      <c r="N18" s="7">
        <v>0.34306550299999999</v>
      </c>
      <c r="O18" s="7">
        <v>6.3900000000000001E-23</v>
      </c>
      <c r="P18" s="7">
        <v>1</v>
      </c>
      <c r="Q18" t="s">
        <v>119</v>
      </c>
      <c r="R18" s="5">
        <v>5</v>
      </c>
      <c r="S18" s="5">
        <v>3</v>
      </c>
      <c r="T18" s="5">
        <v>8</v>
      </c>
      <c r="U18" s="1">
        <v>1</v>
      </c>
      <c r="V18" s="1">
        <v>16</v>
      </c>
      <c r="W18" s="1">
        <v>17</v>
      </c>
      <c r="X18" s="1">
        <v>0</v>
      </c>
      <c r="Y18" s="1">
        <v>9</v>
      </c>
      <c r="Z18" s="5">
        <v>9</v>
      </c>
      <c r="AA18" s="7">
        <v>5.0000000000000001E-3</v>
      </c>
      <c r="AB18" s="11">
        <f t="shared" si="0"/>
        <v>7.8449145537810058E-2</v>
      </c>
      <c r="AC18" s="11">
        <f t="shared" si="1"/>
        <v>0.95588957835755972</v>
      </c>
      <c r="AD18" s="27">
        <v>0.38819999999999999</v>
      </c>
      <c r="AE18" s="5" t="s">
        <v>13</v>
      </c>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row>
    <row r="19" spans="1:84" x14ac:dyDescent="0.2">
      <c r="A19" s="1" t="s">
        <v>31</v>
      </c>
      <c r="B19" s="1" t="s">
        <v>3</v>
      </c>
      <c r="C19" s="5">
        <v>411</v>
      </c>
      <c r="D19" s="5">
        <v>446</v>
      </c>
      <c r="E19" s="5">
        <v>857</v>
      </c>
      <c r="F19" s="1">
        <v>1</v>
      </c>
      <c r="G19" s="1">
        <v>1004</v>
      </c>
      <c r="H19" s="1">
        <v>1005</v>
      </c>
      <c r="I19" s="1">
        <v>6</v>
      </c>
      <c r="J19" s="1">
        <v>938</v>
      </c>
      <c r="K19" s="1">
        <v>944</v>
      </c>
      <c r="L19" s="7">
        <v>3.9199999999999999E-4</v>
      </c>
      <c r="M19" s="7">
        <v>0.26584833699999999</v>
      </c>
      <c r="N19" s="7">
        <v>2.4371400000000002E-6</v>
      </c>
      <c r="O19" s="7">
        <v>1</v>
      </c>
      <c r="P19" s="7">
        <v>1.871724E-3</v>
      </c>
      <c r="Q19" t="s">
        <v>120</v>
      </c>
      <c r="R19" s="5">
        <v>20</v>
      </c>
      <c r="S19" s="5">
        <v>21</v>
      </c>
      <c r="T19" s="5">
        <v>41</v>
      </c>
      <c r="U19" s="1">
        <v>0</v>
      </c>
      <c r="V19" s="1">
        <v>258</v>
      </c>
      <c r="W19" s="1">
        <v>258</v>
      </c>
      <c r="X19" s="1">
        <v>0</v>
      </c>
      <c r="Y19" s="1">
        <v>86</v>
      </c>
      <c r="Z19" s="5">
        <v>86</v>
      </c>
      <c r="AA19" s="7">
        <v>5.0000000000000001E-3</v>
      </c>
      <c r="AB19" s="11">
        <f t="shared" si="0"/>
        <v>0.27438150404819001</v>
      </c>
      <c r="AC19" s="11">
        <f t="shared" si="1"/>
        <v>0.64980783593497571</v>
      </c>
      <c r="AD19" s="27">
        <v>1</v>
      </c>
      <c r="AE19" s="5" t="s">
        <v>13</v>
      </c>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row>
    <row r="20" spans="1:84" x14ac:dyDescent="0.2">
      <c r="A20" s="1" t="s">
        <v>33</v>
      </c>
      <c r="B20" s="1" t="s">
        <v>4</v>
      </c>
      <c r="C20" s="5">
        <v>17</v>
      </c>
      <c r="D20" s="5">
        <v>26</v>
      </c>
      <c r="E20" s="5">
        <v>43</v>
      </c>
      <c r="F20" s="1">
        <v>0</v>
      </c>
      <c r="G20" s="1">
        <v>38</v>
      </c>
      <c r="H20" s="1">
        <v>38</v>
      </c>
      <c r="I20" s="1">
        <v>3</v>
      </c>
      <c r="J20" s="1">
        <v>37</v>
      </c>
      <c r="K20" s="1">
        <v>40</v>
      </c>
      <c r="L20" s="7">
        <v>1.48E-3</v>
      </c>
      <c r="M20" s="7">
        <v>0.94537700800000002</v>
      </c>
      <c r="N20" s="7">
        <v>3.01466E-5</v>
      </c>
      <c r="O20" s="7">
        <v>1</v>
      </c>
      <c r="P20" s="7">
        <v>2.3152589000000001E-2</v>
      </c>
      <c r="Q20" t="s">
        <v>121</v>
      </c>
      <c r="R20" s="5">
        <v>0</v>
      </c>
      <c r="S20" s="5">
        <v>0</v>
      </c>
      <c r="T20" s="5">
        <v>0</v>
      </c>
      <c r="U20" s="1">
        <v>0</v>
      </c>
      <c r="V20" s="1">
        <v>7</v>
      </c>
      <c r="W20" s="1">
        <v>7</v>
      </c>
      <c r="X20" s="1">
        <v>1</v>
      </c>
      <c r="Y20" s="1">
        <v>8</v>
      </c>
      <c r="Z20" s="5">
        <v>9</v>
      </c>
      <c r="AA20" s="7">
        <v>5.0000000000000001E-3</v>
      </c>
      <c r="AB20" s="11">
        <f t="shared" si="0"/>
        <v>0.96552064680948435</v>
      </c>
      <c r="AC20" s="11">
        <f t="shared" si="1"/>
        <v>4.3231186960894681E-2</v>
      </c>
      <c r="AD20" s="27">
        <v>0.56869999999999998</v>
      </c>
      <c r="AE20" s="5" t="s">
        <v>13</v>
      </c>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row>
    <row r="21" spans="1:84" x14ac:dyDescent="0.2">
      <c r="A21" s="1" t="s">
        <v>34</v>
      </c>
      <c r="B21" s="1" t="s">
        <v>3</v>
      </c>
      <c r="C21" s="5">
        <v>389</v>
      </c>
      <c r="D21" s="5">
        <v>437</v>
      </c>
      <c r="E21" s="5">
        <v>826</v>
      </c>
      <c r="F21" s="1">
        <v>4</v>
      </c>
      <c r="G21" s="1">
        <v>1011</v>
      </c>
      <c r="H21" s="1">
        <v>1015</v>
      </c>
      <c r="I21" s="1">
        <v>6</v>
      </c>
      <c r="J21" s="1">
        <v>1041</v>
      </c>
      <c r="K21" s="1">
        <v>1047</v>
      </c>
      <c r="L21" s="7">
        <v>2.42E-4</v>
      </c>
      <c r="M21" s="7">
        <v>1.184E-4</v>
      </c>
      <c r="N21" s="7">
        <v>2.8283800000000001E-7</v>
      </c>
      <c r="O21" s="7">
        <v>9.0931200000000004E-2</v>
      </c>
      <c r="P21" s="7">
        <v>2.1722000000000001E-4</v>
      </c>
      <c r="Q21" t="s">
        <v>122</v>
      </c>
      <c r="R21" s="5">
        <v>22</v>
      </c>
      <c r="S21" s="5">
        <v>23</v>
      </c>
      <c r="T21" s="5">
        <v>45</v>
      </c>
      <c r="U21" s="1">
        <v>0</v>
      </c>
      <c r="V21" s="1">
        <v>412</v>
      </c>
      <c r="W21" s="1">
        <v>412</v>
      </c>
      <c r="X21" s="1">
        <v>0</v>
      </c>
      <c r="Y21" s="1">
        <v>165</v>
      </c>
      <c r="Z21" s="5">
        <v>165</v>
      </c>
      <c r="AA21" s="7">
        <v>5.0000000000000001E-3</v>
      </c>
      <c r="AB21" s="11">
        <f t="shared" si="0"/>
        <v>0.1267970843535895</v>
      </c>
      <c r="AC21" s="11">
        <f t="shared" si="1"/>
        <v>0.43732904629000058</v>
      </c>
      <c r="AD21" s="27">
        <v>1</v>
      </c>
      <c r="AE21" s="5" t="s">
        <v>13</v>
      </c>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row>
    <row r="22" spans="1:84" x14ac:dyDescent="0.2">
      <c r="A22" s="1" t="s">
        <v>35</v>
      </c>
      <c r="B22" s="1" t="s">
        <v>8</v>
      </c>
      <c r="C22" s="5">
        <v>168</v>
      </c>
      <c r="D22" s="5">
        <v>158</v>
      </c>
      <c r="E22" s="5">
        <v>326</v>
      </c>
      <c r="F22" s="1">
        <v>17</v>
      </c>
      <c r="G22" s="1">
        <v>292</v>
      </c>
      <c r="H22" s="1">
        <v>309</v>
      </c>
      <c r="I22" s="1">
        <v>0</v>
      </c>
      <c r="J22" s="1">
        <v>371</v>
      </c>
      <c r="K22" s="1">
        <v>371</v>
      </c>
      <c r="L22" s="7">
        <v>2.5899999999999999E-3</v>
      </c>
      <c r="M22" s="7">
        <v>1.8614800000000001E-17</v>
      </c>
      <c r="N22" s="7">
        <v>0.38264688299999999</v>
      </c>
      <c r="O22" s="7">
        <v>1.43E-14</v>
      </c>
      <c r="P22" s="7">
        <v>1</v>
      </c>
      <c r="Q22" t="s">
        <v>123</v>
      </c>
      <c r="R22" s="5">
        <v>106</v>
      </c>
      <c r="S22" s="5">
        <v>106</v>
      </c>
      <c r="T22" s="5">
        <v>212</v>
      </c>
      <c r="U22" s="1">
        <v>5</v>
      </c>
      <c r="V22" s="1">
        <v>221</v>
      </c>
      <c r="W22" s="1">
        <v>226</v>
      </c>
      <c r="X22" s="1">
        <v>0</v>
      </c>
      <c r="Y22" s="1">
        <v>280</v>
      </c>
      <c r="Z22" s="5">
        <v>280</v>
      </c>
      <c r="AA22" s="7">
        <v>5.0000000000000001E-3</v>
      </c>
      <c r="AB22" s="11">
        <f t="shared" si="0"/>
        <v>4.850275789372087E-3</v>
      </c>
      <c r="AC22" s="11">
        <f t="shared" si="1"/>
        <v>0.24573250552355394</v>
      </c>
      <c r="AD22" s="27">
        <v>0.17849999999999999</v>
      </c>
      <c r="AE22" s="5" t="s">
        <v>13</v>
      </c>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row>
    <row r="23" spans="1:84" x14ac:dyDescent="0.2">
      <c r="A23" s="1" t="s">
        <v>37</v>
      </c>
      <c r="B23" s="1" t="s">
        <v>6</v>
      </c>
      <c r="C23" s="5">
        <v>163</v>
      </c>
      <c r="D23" s="5">
        <v>160</v>
      </c>
      <c r="E23" s="5">
        <v>323</v>
      </c>
      <c r="F23" s="1">
        <v>10</v>
      </c>
      <c r="G23" s="1">
        <v>463</v>
      </c>
      <c r="H23" s="1">
        <v>473</v>
      </c>
      <c r="I23" s="1">
        <v>0</v>
      </c>
      <c r="J23" s="1">
        <v>727</v>
      </c>
      <c r="K23" s="1">
        <v>727</v>
      </c>
      <c r="L23" s="7">
        <v>4.0200000000000001E-4</v>
      </c>
      <c r="M23" s="7">
        <v>1.2770200000000001E-14</v>
      </c>
      <c r="N23" s="7">
        <v>0.74666110900000005</v>
      </c>
      <c r="O23" s="7">
        <v>9.8099999999999996E-12</v>
      </c>
      <c r="P23" s="7">
        <v>1</v>
      </c>
      <c r="Q23" t="s">
        <v>124</v>
      </c>
      <c r="R23" s="5">
        <v>128</v>
      </c>
      <c r="S23" s="5">
        <v>120</v>
      </c>
      <c r="T23" s="5">
        <v>248</v>
      </c>
      <c r="U23" s="1">
        <v>4</v>
      </c>
      <c r="V23" s="1">
        <v>245</v>
      </c>
      <c r="W23" s="1">
        <v>249</v>
      </c>
      <c r="X23" s="1">
        <v>0</v>
      </c>
      <c r="Y23" s="1">
        <v>259</v>
      </c>
      <c r="Z23" s="5">
        <v>259</v>
      </c>
      <c r="AA23" s="7">
        <v>5.0000000000000001E-3</v>
      </c>
      <c r="AB23" s="11">
        <f>BINOMDIST(U23,W23,AA23,FALSE)</f>
        <v>2.8615849735117507E-2</v>
      </c>
      <c r="AC23" s="11">
        <f>BINOMDIST(X23,Z23,AA23,FALSE)</f>
        <v>0.27300959652794904</v>
      </c>
      <c r="AD23" s="27">
        <v>7.6740000000000003E-2</v>
      </c>
      <c r="AE23" s="5" t="s">
        <v>13</v>
      </c>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row>
    <row r="24" spans="1:84" x14ac:dyDescent="0.2">
      <c r="A24" s="1" t="s">
        <v>36</v>
      </c>
      <c r="B24" s="1" t="s">
        <v>10</v>
      </c>
      <c r="C24" s="5">
        <v>417</v>
      </c>
      <c r="D24" s="5">
        <v>372</v>
      </c>
      <c r="E24" s="5">
        <v>789</v>
      </c>
      <c r="F24" s="1">
        <v>22</v>
      </c>
      <c r="G24" s="1">
        <v>546</v>
      </c>
      <c r="H24" s="1">
        <v>568</v>
      </c>
      <c r="I24" s="1">
        <v>2</v>
      </c>
      <c r="J24" s="1">
        <v>792</v>
      </c>
      <c r="K24" s="1">
        <v>794</v>
      </c>
      <c r="L24" s="7">
        <v>4.8299999999999998E-4</v>
      </c>
      <c r="M24" s="7">
        <v>1.98515E-34</v>
      </c>
      <c r="N24" s="7">
        <v>5.0089693999999997E-2</v>
      </c>
      <c r="O24" s="7">
        <v>1.52E-31</v>
      </c>
      <c r="P24" s="7">
        <v>1</v>
      </c>
      <c r="Q24" t="s">
        <v>125</v>
      </c>
      <c r="R24" s="5">
        <v>21</v>
      </c>
      <c r="S24" s="5">
        <v>19</v>
      </c>
      <c r="T24" s="5">
        <v>40</v>
      </c>
      <c r="U24" s="1">
        <v>6</v>
      </c>
      <c r="V24" s="1">
        <v>264</v>
      </c>
      <c r="W24" s="1">
        <v>270</v>
      </c>
      <c r="X24" s="1">
        <v>0</v>
      </c>
      <c r="Y24" s="1">
        <v>329</v>
      </c>
      <c r="Z24" s="5">
        <v>329</v>
      </c>
      <c r="AA24" s="7">
        <v>5.0000000000000001E-3</v>
      </c>
      <c r="AB24" s="11">
        <f t="shared" si="0"/>
        <v>2.1167543287732445E-3</v>
      </c>
      <c r="AC24" s="11">
        <f t="shared" si="1"/>
        <v>0.19221778364715725</v>
      </c>
      <c r="AD24" s="27">
        <v>0.30320000000000003</v>
      </c>
      <c r="AE24" s="5" t="s">
        <v>13</v>
      </c>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row>
    <row r="25" spans="1:84" x14ac:dyDescent="0.2">
      <c r="A25" s="1" t="s">
        <v>39</v>
      </c>
      <c r="B25" s="1" t="s">
        <v>7</v>
      </c>
      <c r="C25" s="5">
        <v>400</v>
      </c>
      <c r="D25" s="5">
        <v>426</v>
      </c>
      <c r="E25" s="5">
        <v>826</v>
      </c>
      <c r="F25" s="1">
        <v>2</v>
      </c>
      <c r="G25" s="1">
        <v>920</v>
      </c>
      <c r="H25" s="1">
        <v>922</v>
      </c>
      <c r="I25" s="1">
        <v>6</v>
      </c>
      <c r="J25" s="1">
        <v>903</v>
      </c>
      <c r="K25" s="1">
        <v>909</v>
      </c>
      <c r="L25" s="7">
        <v>2.5000000000000001E-4</v>
      </c>
      <c r="M25" s="7">
        <v>2.1106728000000002E-2</v>
      </c>
      <c r="N25" s="7">
        <v>1.5066900000000001E-7</v>
      </c>
      <c r="O25" s="7">
        <v>1</v>
      </c>
      <c r="P25" s="7">
        <v>1.15714E-4</v>
      </c>
      <c r="Q25" t="s">
        <v>126</v>
      </c>
      <c r="R25" s="5">
        <v>14</v>
      </c>
      <c r="S25" s="5">
        <v>30</v>
      </c>
      <c r="T25" s="5">
        <v>44</v>
      </c>
      <c r="U25" s="1">
        <v>1</v>
      </c>
      <c r="V25" s="1">
        <v>255</v>
      </c>
      <c r="W25" s="1">
        <v>256</v>
      </c>
      <c r="X25" s="1">
        <v>0</v>
      </c>
      <c r="Y25" s="1">
        <v>97</v>
      </c>
      <c r="Z25" s="5">
        <v>97</v>
      </c>
      <c r="AA25" s="7">
        <v>5.0000000000000001E-3</v>
      </c>
      <c r="AB25" s="11">
        <f t="shared" si="0"/>
        <v>0.35652957363437288</v>
      </c>
      <c r="AC25" s="11">
        <f t="shared" si="1"/>
        <v>0.6149486215357266</v>
      </c>
      <c r="AD25" s="27">
        <v>1</v>
      </c>
      <c r="AE25" s="5" t="s">
        <v>13</v>
      </c>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row>
    <row r="26" spans="1:84" x14ac:dyDescent="0.2">
      <c r="A26" s="1" t="s">
        <v>38</v>
      </c>
      <c r="B26" s="1" t="s">
        <v>8</v>
      </c>
      <c r="C26" s="5">
        <v>242</v>
      </c>
      <c r="D26" s="5">
        <v>300</v>
      </c>
      <c r="E26" s="5">
        <v>542</v>
      </c>
      <c r="F26" s="1">
        <v>3</v>
      </c>
      <c r="G26" s="1">
        <v>378</v>
      </c>
      <c r="H26" s="1">
        <v>381</v>
      </c>
      <c r="I26" s="1">
        <v>6</v>
      </c>
      <c r="J26" s="1">
        <v>699</v>
      </c>
      <c r="K26" s="1">
        <v>705</v>
      </c>
      <c r="L26" s="7">
        <v>1.72E-3</v>
      </c>
      <c r="M26" s="7">
        <v>2.4127441999999999E-2</v>
      </c>
      <c r="N26" s="7">
        <v>1.2813589999999999E-3</v>
      </c>
      <c r="O26" s="7">
        <v>1</v>
      </c>
      <c r="P26" s="7">
        <v>0.984083712</v>
      </c>
      <c r="Q26" t="s">
        <v>127</v>
      </c>
      <c r="R26" s="5">
        <v>131</v>
      </c>
      <c r="S26" s="5">
        <v>142</v>
      </c>
      <c r="T26" s="5">
        <v>273</v>
      </c>
      <c r="U26" s="1">
        <v>0</v>
      </c>
      <c r="V26" s="1">
        <v>322</v>
      </c>
      <c r="W26" s="1">
        <v>322</v>
      </c>
      <c r="X26" s="1">
        <v>0</v>
      </c>
      <c r="Y26" s="1">
        <v>313</v>
      </c>
      <c r="Z26" s="5">
        <v>313</v>
      </c>
      <c r="AA26" s="7">
        <v>5.0000000000000001E-3</v>
      </c>
      <c r="AB26" s="11">
        <f t="shared" si="0"/>
        <v>0.19908200231898873</v>
      </c>
      <c r="AC26" s="11">
        <f t="shared" si="1"/>
        <v>0.20826882814336972</v>
      </c>
      <c r="AD26" s="27">
        <v>0.1855</v>
      </c>
      <c r="AE26" s="5" t="s">
        <v>13</v>
      </c>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row>
    <row r="27" spans="1:84" x14ac:dyDescent="0.2">
      <c r="A27" s="1" t="s">
        <v>45</v>
      </c>
      <c r="B27" s="1" t="s">
        <v>3</v>
      </c>
      <c r="C27" s="5">
        <v>338</v>
      </c>
      <c r="D27" s="5">
        <v>264</v>
      </c>
      <c r="E27" s="5">
        <v>602</v>
      </c>
      <c r="F27" s="1">
        <v>1</v>
      </c>
      <c r="G27" s="1">
        <v>607</v>
      </c>
      <c r="H27" s="1">
        <v>608</v>
      </c>
      <c r="I27" s="1">
        <v>0</v>
      </c>
      <c r="J27" s="1">
        <v>427</v>
      </c>
      <c r="K27" s="1">
        <v>427</v>
      </c>
      <c r="L27" s="7">
        <v>1.72E-3</v>
      </c>
      <c r="M27" s="7">
        <v>0.36781726799999998</v>
      </c>
      <c r="N27" s="7">
        <v>0.479672086</v>
      </c>
      <c r="O27" s="7">
        <v>1</v>
      </c>
      <c r="P27" s="7">
        <v>1</v>
      </c>
      <c r="Q27" t="s">
        <v>128</v>
      </c>
      <c r="R27" s="5">
        <v>68</v>
      </c>
      <c r="S27" s="5">
        <v>94</v>
      </c>
      <c r="T27" s="5">
        <v>162</v>
      </c>
      <c r="U27" s="1">
        <v>0</v>
      </c>
      <c r="V27" s="1">
        <v>185</v>
      </c>
      <c r="W27" s="1">
        <v>185</v>
      </c>
      <c r="X27" s="1">
        <v>0</v>
      </c>
      <c r="Y27" s="1">
        <v>193</v>
      </c>
      <c r="Z27" s="5">
        <v>193</v>
      </c>
      <c r="AA27" s="7">
        <v>5.0000000000000001E-3</v>
      </c>
      <c r="AB27" s="11">
        <f t="shared" si="0"/>
        <v>0.39561243860243794</v>
      </c>
      <c r="AC27" s="11">
        <f t="shared" si="1"/>
        <v>0.38006211771727672</v>
      </c>
      <c r="AD27" s="27">
        <v>1</v>
      </c>
      <c r="AE27" s="5" t="s">
        <v>13</v>
      </c>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row>
    <row r="28" spans="1:84" x14ac:dyDescent="0.2">
      <c r="A28" s="1" t="s">
        <v>21</v>
      </c>
      <c r="B28" s="1" t="s">
        <v>11</v>
      </c>
      <c r="C28" s="5">
        <v>286</v>
      </c>
      <c r="D28" s="5">
        <v>339</v>
      </c>
      <c r="E28" s="5">
        <v>625</v>
      </c>
      <c r="F28" s="1">
        <v>0</v>
      </c>
      <c r="G28" s="1">
        <v>721</v>
      </c>
      <c r="H28" s="1">
        <v>721</v>
      </c>
      <c r="I28" s="1">
        <v>68</v>
      </c>
      <c r="J28" s="1">
        <v>596</v>
      </c>
      <c r="K28" s="1">
        <v>664</v>
      </c>
      <c r="L28" s="7">
        <v>3.4590100000000002E-4</v>
      </c>
      <c r="M28" s="7">
        <v>0.77923877600000002</v>
      </c>
      <c r="N28" s="7">
        <v>3.3804999999999998E-142</v>
      </c>
      <c r="O28" s="7">
        <v>1</v>
      </c>
      <c r="P28" s="7">
        <v>2.2899999999999998E-139</v>
      </c>
      <c r="Q28" t="s">
        <v>129</v>
      </c>
      <c r="R28" s="5">
        <v>0</v>
      </c>
      <c r="S28" s="5">
        <v>0</v>
      </c>
      <c r="T28" s="5">
        <v>0</v>
      </c>
      <c r="U28" s="1">
        <v>0</v>
      </c>
      <c r="V28" s="1">
        <v>0</v>
      </c>
      <c r="W28" s="1">
        <v>0</v>
      </c>
      <c r="X28" s="1">
        <v>0</v>
      </c>
      <c r="Y28" s="1">
        <v>0</v>
      </c>
      <c r="Z28" s="5">
        <v>0</v>
      </c>
      <c r="AA28" s="7">
        <v>5.0000000000000001E-3</v>
      </c>
      <c r="AB28" s="11">
        <f t="shared" si="0"/>
        <v>1</v>
      </c>
      <c r="AC28" s="11">
        <f t="shared" si="1"/>
        <v>1</v>
      </c>
      <c r="AD28" s="27">
        <v>1</v>
      </c>
      <c r="AE28" s="5" t="s">
        <v>99</v>
      </c>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row>
    <row r="29" spans="1:84" x14ac:dyDescent="0.2">
      <c r="A29" s="1" t="s">
        <v>32</v>
      </c>
      <c r="B29" s="1" t="s">
        <v>6</v>
      </c>
      <c r="C29" s="5">
        <v>284</v>
      </c>
      <c r="D29" s="5">
        <v>304</v>
      </c>
      <c r="E29" s="5">
        <v>588</v>
      </c>
      <c r="F29" s="1">
        <v>14</v>
      </c>
      <c r="G29" s="1">
        <v>403</v>
      </c>
      <c r="H29" s="1">
        <v>417</v>
      </c>
      <c r="I29" s="1">
        <v>0</v>
      </c>
      <c r="J29" s="1">
        <v>487</v>
      </c>
      <c r="K29" s="1">
        <v>487</v>
      </c>
      <c r="L29" s="7">
        <v>3.66771E-4</v>
      </c>
      <c r="M29" s="7">
        <v>3.04094E-23</v>
      </c>
      <c r="N29" s="7">
        <v>0.83639838600000005</v>
      </c>
      <c r="O29" s="7">
        <v>2.0600000000000001E-20</v>
      </c>
      <c r="P29" s="7">
        <v>1</v>
      </c>
      <c r="Q29" t="s">
        <v>130</v>
      </c>
      <c r="R29" s="5">
        <v>0</v>
      </c>
      <c r="S29" s="5">
        <v>0</v>
      </c>
      <c r="T29" s="5">
        <v>0</v>
      </c>
      <c r="U29" s="1">
        <v>0</v>
      </c>
      <c r="V29" s="1">
        <v>0</v>
      </c>
      <c r="W29" s="1">
        <v>0</v>
      </c>
      <c r="X29" s="1">
        <v>0</v>
      </c>
      <c r="Y29" s="1">
        <v>0</v>
      </c>
      <c r="Z29" s="5">
        <v>0</v>
      </c>
      <c r="AA29" s="7">
        <v>5.0000000000000001E-3</v>
      </c>
      <c r="AB29" s="11">
        <f t="shared" si="0"/>
        <v>1</v>
      </c>
      <c r="AC29" s="11">
        <f t="shared" si="1"/>
        <v>1</v>
      </c>
      <c r="AD29" s="27">
        <v>1</v>
      </c>
      <c r="AE29" s="5" t="s">
        <v>99</v>
      </c>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row>
    <row r="30" spans="1:84" x14ac:dyDescent="0.2">
      <c r="A30" s="1" t="s">
        <v>80</v>
      </c>
      <c r="B30" s="1" t="s">
        <v>5</v>
      </c>
      <c r="C30" s="5">
        <v>100</v>
      </c>
      <c r="D30" s="5">
        <v>122</v>
      </c>
      <c r="E30" s="5">
        <v>222</v>
      </c>
      <c r="F30" s="1">
        <v>3</v>
      </c>
      <c r="G30" s="1">
        <v>216</v>
      </c>
      <c r="H30" s="1">
        <v>219</v>
      </c>
      <c r="I30" s="1">
        <v>0</v>
      </c>
      <c r="J30" s="1">
        <v>119</v>
      </c>
      <c r="K30" s="1">
        <v>119</v>
      </c>
      <c r="L30" s="7">
        <v>5.4100000000000003E-4</v>
      </c>
      <c r="M30" s="7">
        <v>2.4302500000000001E-4</v>
      </c>
      <c r="N30" s="7">
        <v>0.937651872</v>
      </c>
      <c r="O30" s="7">
        <v>0.1647709</v>
      </c>
      <c r="P30" s="7">
        <v>1</v>
      </c>
      <c r="Q30" t="s">
        <v>131</v>
      </c>
      <c r="R30" s="5">
        <v>200</v>
      </c>
      <c r="S30" s="5">
        <v>249</v>
      </c>
      <c r="T30" s="5">
        <v>449</v>
      </c>
      <c r="U30" s="1">
        <v>4</v>
      </c>
      <c r="V30" s="1">
        <v>253</v>
      </c>
      <c r="W30" s="1">
        <v>257</v>
      </c>
      <c r="X30" s="1">
        <v>0</v>
      </c>
      <c r="Y30" s="1">
        <v>77</v>
      </c>
      <c r="Z30" s="5">
        <v>77</v>
      </c>
      <c r="AA30" s="7">
        <v>5.0000000000000001E-3</v>
      </c>
      <c r="AB30" s="11">
        <f t="shared" si="0"/>
        <v>3.1221602487230285E-2</v>
      </c>
      <c r="AC30" s="11">
        <f t="shared" si="1"/>
        <v>0.67979382833265789</v>
      </c>
      <c r="AD30" s="27">
        <v>1</v>
      </c>
      <c r="AE30" s="5" t="s">
        <v>101</v>
      </c>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row>
    <row r="31" spans="1:84" x14ac:dyDescent="0.2">
      <c r="A31" s="1" t="s">
        <v>72</v>
      </c>
      <c r="B31" s="1" t="s">
        <v>8</v>
      </c>
      <c r="C31" s="5">
        <v>23</v>
      </c>
      <c r="D31" s="5">
        <v>112</v>
      </c>
      <c r="E31" s="5">
        <v>135</v>
      </c>
      <c r="F31" s="1">
        <v>2</v>
      </c>
      <c r="G31" s="1">
        <v>85</v>
      </c>
      <c r="H31" s="1">
        <v>87</v>
      </c>
      <c r="I31" s="1">
        <v>0</v>
      </c>
      <c r="J31" s="1">
        <v>57</v>
      </c>
      <c r="K31" s="1">
        <v>57</v>
      </c>
      <c r="L31" s="7">
        <v>5.9199999999999999E-3</v>
      </c>
      <c r="M31" s="7">
        <v>7.9155746999999999E-2</v>
      </c>
      <c r="N31" s="7">
        <v>0.71286548800000005</v>
      </c>
      <c r="O31" s="7">
        <v>1</v>
      </c>
      <c r="P31" s="7">
        <v>1</v>
      </c>
      <c r="Q31" t="s">
        <v>132</v>
      </c>
      <c r="R31" s="5">
        <v>1</v>
      </c>
      <c r="S31" s="5">
        <v>2</v>
      </c>
      <c r="T31" s="5">
        <v>3</v>
      </c>
      <c r="U31" s="1">
        <v>0</v>
      </c>
      <c r="V31" s="1">
        <v>8</v>
      </c>
      <c r="W31" s="1">
        <v>8</v>
      </c>
      <c r="X31" s="1">
        <v>0</v>
      </c>
      <c r="Y31" s="1">
        <v>2</v>
      </c>
      <c r="Z31" s="5">
        <v>2</v>
      </c>
      <c r="AA31" s="7">
        <v>5.0000000000000001E-3</v>
      </c>
      <c r="AB31" s="11">
        <f t="shared" si="0"/>
        <v>0.96069304357543683</v>
      </c>
      <c r="AC31" s="11">
        <f t="shared" si="1"/>
        <v>0.99002500000000004</v>
      </c>
      <c r="AD31" s="27">
        <v>1</v>
      </c>
      <c r="AE31" s="5" t="s">
        <v>14</v>
      </c>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row>
    <row r="32" spans="1:84" x14ac:dyDescent="0.2">
      <c r="A32" s="1" t="s">
        <v>73</v>
      </c>
      <c r="B32" s="1" t="s">
        <v>5</v>
      </c>
      <c r="C32" s="5">
        <v>380</v>
      </c>
      <c r="D32" s="5">
        <v>378</v>
      </c>
      <c r="E32" s="5">
        <v>758</v>
      </c>
      <c r="F32" s="1">
        <v>2</v>
      </c>
      <c r="G32" s="1">
        <v>388</v>
      </c>
      <c r="H32" s="1">
        <v>390</v>
      </c>
      <c r="I32" s="1">
        <v>1</v>
      </c>
      <c r="J32" s="1">
        <v>681</v>
      </c>
      <c r="K32" s="1">
        <v>682</v>
      </c>
      <c r="L32" s="7">
        <v>1.42E-3</v>
      </c>
      <c r="M32" s="7">
        <v>8.8532239999999998E-2</v>
      </c>
      <c r="N32" s="7">
        <v>0.367996881</v>
      </c>
      <c r="O32" s="7">
        <v>1</v>
      </c>
      <c r="P32" s="7">
        <v>1</v>
      </c>
      <c r="Q32" t="s">
        <v>133</v>
      </c>
      <c r="R32" s="5">
        <v>78</v>
      </c>
      <c r="S32" s="5">
        <v>59</v>
      </c>
      <c r="T32" s="5">
        <v>137</v>
      </c>
      <c r="U32" s="1">
        <v>0</v>
      </c>
      <c r="V32" s="1">
        <v>244</v>
      </c>
      <c r="W32" s="1">
        <v>244</v>
      </c>
      <c r="X32" s="1">
        <v>0</v>
      </c>
      <c r="Y32" s="1">
        <v>248</v>
      </c>
      <c r="Z32" s="5">
        <v>248</v>
      </c>
      <c r="AA32" s="7">
        <v>5.0000000000000001E-3</v>
      </c>
      <c r="AB32" s="11">
        <f t="shared" si="0"/>
        <v>0.29432808309202962</v>
      </c>
      <c r="AC32" s="11">
        <f t="shared" si="1"/>
        <v>0.2884855236625663</v>
      </c>
      <c r="AD32" s="27">
        <v>0.52580000000000005</v>
      </c>
      <c r="AE32" s="5" t="s">
        <v>14</v>
      </c>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row>
    <row r="33" spans="1:84" x14ac:dyDescent="0.2">
      <c r="A33" s="1" t="s">
        <v>74</v>
      </c>
      <c r="B33" s="1" t="s">
        <v>11</v>
      </c>
      <c r="C33" s="5">
        <v>146</v>
      </c>
      <c r="D33" s="5">
        <v>152</v>
      </c>
      <c r="E33" s="5">
        <v>298</v>
      </c>
      <c r="F33" s="1">
        <v>4</v>
      </c>
      <c r="G33" s="1">
        <v>327</v>
      </c>
      <c r="H33" s="1">
        <v>331</v>
      </c>
      <c r="I33" s="1">
        <v>15</v>
      </c>
      <c r="J33" s="1">
        <v>181</v>
      </c>
      <c r="K33" s="1">
        <v>196</v>
      </c>
      <c r="L33" s="7">
        <v>9.4199999999999996E-3</v>
      </c>
      <c r="M33" s="7">
        <v>392</v>
      </c>
      <c r="N33" s="7">
        <v>9.5079923999999996E-2</v>
      </c>
      <c r="O33" s="7">
        <v>9.1255554000000003E-2</v>
      </c>
      <c r="P33" s="7">
        <v>9.5079923999999996E-2</v>
      </c>
      <c r="Q33" t="s">
        <v>134</v>
      </c>
      <c r="R33" s="5">
        <v>64</v>
      </c>
      <c r="S33" s="5">
        <v>0</v>
      </c>
      <c r="T33" s="5">
        <v>64</v>
      </c>
      <c r="U33" s="1">
        <v>1</v>
      </c>
      <c r="V33" s="1">
        <v>160</v>
      </c>
      <c r="W33" s="1">
        <v>161</v>
      </c>
      <c r="X33" s="1">
        <v>0</v>
      </c>
      <c r="Y33" s="1">
        <v>17</v>
      </c>
      <c r="Z33" s="5">
        <v>17</v>
      </c>
      <c r="AA33" s="7">
        <v>5.0000000000000001E-3</v>
      </c>
      <c r="AB33" s="11">
        <f t="shared" si="0"/>
        <v>0.36098470378608682</v>
      </c>
      <c r="AC33" s="11">
        <f t="shared" si="1"/>
        <v>0.91831646835436509</v>
      </c>
      <c r="AD33" s="27">
        <v>0.61529999999999996</v>
      </c>
      <c r="AE33" s="5" t="s">
        <v>14</v>
      </c>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row>
    <row r="34" spans="1:84" x14ac:dyDescent="0.2">
      <c r="A34" s="1" t="s">
        <v>75</v>
      </c>
      <c r="B34" s="1" t="s">
        <v>3</v>
      </c>
      <c r="C34" s="5">
        <v>230</v>
      </c>
      <c r="D34" s="5">
        <v>281</v>
      </c>
      <c r="E34" s="5">
        <v>511</v>
      </c>
      <c r="F34" s="1">
        <v>5</v>
      </c>
      <c r="G34" s="1">
        <v>656</v>
      </c>
      <c r="H34" s="1">
        <v>661</v>
      </c>
      <c r="I34" s="1">
        <v>0</v>
      </c>
      <c r="J34" s="1">
        <v>349</v>
      </c>
      <c r="K34" s="1">
        <v>349</v>
      </c>
      <c r="L34" s="7">
        <v>2.0600000000000002E-3</v>
      </c>
      <c r="M34" s="7">
        <v>9.8488510000000005E-3</v>
      </c>
      <c r="N34" s="7">
        <v>0.48772589399999999</v>
      </c>
      <c r="O34" s="7">
        <v>1</v>
      </c>
      <c r="P34" s="7">
        <v>1</v>
      </c>
      <c r="Q34" t="s">
        <v>135</v>
      </c>
      <c r="R34" s="5">
        <v>59</v>
      </c>
      <c r="S34" s="5">
        <v>92</v>
      </c>
      <c r="T34" s="5">
        <v>151</v>
      </c>
      <c r="U34" s="1">
        <v>0</v>
      </c>
      <c r="V34" s="1">
        <v>361</v>
      </c>
      <c r="W34" s="1">
        <v>361</v>
      </c>
      <c r="X34" s="1">
        <v>0</v>
      </c>
      <c r="Y34" s="1">
        <v>32</v>
      </c>
      <c r="Z34" s="5">
        <v>32</v>
      </c>
      <c r="AA34" s="7">
        <v>5.0000000000000001E-3</v>
      </c>
      <c r="AB34" s="11">
        <f t="shared" si="0"/>
        <v>0.16373146555890572</v>
      </c>
      <c r="AC34" s="11">
        <f t="shared" si="1"/>
        <v>0.85180185960034704</v>
      </c>
      <c r="AD34" s="27">
        <v>0.16289999999999999</v>
      </c>
      <c r="AE34" s="5" t="s">
        <v>14</v>
      </c>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row>
    <row r="35" spans="1:84" x14ac:dyDescent="0.2">
      <c r="A35" s="1" t="s">
        <v>76</v>
      </c>
      <c r="B35" s="1" t="s">
        <v>5</v>
      </c>
      <c r="C35" s="5">
        <v>58</v>
      </c>
      <c r="D35" s="5">
        <v>103</v>
      </c>
      <c r="E35" s="5">
        <v>161</v>
      </c>
      <c r="F35" s="1">
        <v>79</v>
      </c>
      <c r="G35" s="1">
        <v>431</v>
      </c>
      <c r="H35" s="1">
        <v>510</v>
      </c>
      <c r="I35" s="1">
        <v>2</v>
      </c>
      <c r="J35" s="1">
        <v>501</v>
      </c>
      <c r="K35" s="1">
        <v>503</v>
      </c>
      <c r="L35" s="7">
        <v>1.24E-2</v>
      </c>
      <c r="M35" s="7">
        <v>0.121531772</v>
      </c>
      <c r="N35" s="7">
        <v>3.7584814000000001E-2</v>
      </c>
      <c r="O35" s="7">
        <v>1</v>
      </c>
      <c r="P35" s="7">
        <v>1</v>
      </c>
      <c r="Q35" t="s">
        <v>136</v>
      </c>
      <c r="R35" s="5">
        <v>171</v>
      </c>
      <c r="S35" s="5">
        <v>1</v>
      </c>
      <c r="T35" s="5">
        <v>172</v>
      </c>
      <c r="U35" s="1">
        <v>0</v>
      </c>
      <c r="V35" s="1">
        <v>96</v>
      </c>
      <c r="W35" s="1">
        <v>107</v>
      </c>
      <c r="X35" s="1">
        <v>0</v>
      </c>
      <c r="Y35" s="1">
        <v>100</v>
      </c>
      <c r="Z35" s="5">
        <v>100</v>
      </c>
      <c r="AA35" s="7">
        <v>5.0000000000000001E-3</v>
      </c>
      <c r="AB35" s="11">
        <f t="shared" si="0"/>
        <v>0.58488386365859157</v>
      </c>
      <c r="AC35" s="11">
        <f t="shared" si="1"/>
        <v>0.60577043649072826</v>
      </c>
      <c r="AD35" s="27">
        <v>5.9530000000000004E-7</v>
      </c>
      <c r="AE35" s="5" t="s">
        <v>14</v>
      </c>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row>
    <row r="36" spans="1:84" x14ac:dyDescent="0.2">
      <c r="A36" s="1" t="s">
        <v>77</v>
      </c>
      <c r="B36" s="1" t="s">
        <v>70</v>
      </c>
      <c r="C36" s="5">
        <v>23</v>
      </c>
      <c r="D36" s="5">
        <v>27</v>
      </c>
      <c r="E36" s="5">
        <v>50</v>
      </c>
      <c r="F36" s="1">
        <v>0</v>
      </c>
      <c r="G36" s="1">
        <v>24</v>
      </c>
      <c r="H36" s="1">
        <v>24</v>
      </c>
      <c r="I36" s="1">
        <v>2</v>
      </c>
      <c r="J36" s="1">
        <v>50</v>
      </c>
      <c r="K36" s="1">
        <v>52</v>
      </c>
      <c r="L36" s="7">
        <v>4.1999999999999997E-3</v>
      </c>
      <c r="M36" s="7">
        <v>0.90401335000000005</v>
      </c>
      <c r="N36" s="7">
        <v>1.8917839999999998E-2</v>
      </c>
      <c r="O36" s="7">
        <v>1</v>
      </c>
      <c r="P36" s="7">
        <v>1</v>
      </c>
      <c r="Q36" t="s">
        <v>137</v>
      </c>
      <c r="R36" s="5">
        <v>5</v>
      </c>
      <c r="S36" s="5">
        <v>12</v>
      </c>
      <c r="T36" s="5">
        <v>17</v>
      </c>
      <c r="U36" s="1">
        <v>0</v>
      </c>
      <c r="V36" s="1">
        <v>182</v>
      </c>
      <c r="W36" s="1">
        <v>182</v>
      </c>
      <c r="X36" s="1">
        <v>0</v>
      </c>
      <c r="Y36" s="1">
        <v>214</v>
      </c>
      <c r="Z36" s="5">
        <v>214</v>
      </c>
      <c r="AA36" s="7">
        <v>5.0000000000000001E-3</v>
      </c>
      <c r="AB36" s="11">
        <f t="shared" si="0"/>
        <v>0.40160646529781596</v>
      </c>
      <c r="AC36" s="11">
        <f t="shared" si="1"/>
        <v>0.3420891339682019</v>
      </c>
      <c r="AD36" s="27">
        <v>3.7620000000000001E-2</v>
      </c>
      <c r="AE36" s="5" t="s">
        <v>14</v>
      </c>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row>
    <row r="37" spans="1:84" x14ac:dyDescent="0.2">
      <c r="A37" s="1" t="s">
        <v>78</v>
      </c>
      <c r="B37" s="1" t="s">
        <v>8</v>
      </c>
      <c r="C37" s="5">
        <v>186</v>
      </c>
      <c r="D37" s="5">
        <v>210</v>
      </c>
      <c r="E37" s="5">
        <v>396</v>
      </c>
      <c r="F37" s="1">
        <v>1</v>
      </c>
      <c r="G37" s="1">
        <v>428</v>
      </c>
      <c r="H37" s="1">
        <v>429</v>
      </c>
      <c r="I37" s="1">
        <v>9</v>
      </c>
      <c r="J37" s="1">
        <v>417</v>
      </c>
      <c r="K37" s="1">
        <v>426</v>
      </c>
      <c r="L37" s="7">
        <v>1.57E-3</v>
      </c>
      <c r="M37" s="7">
        <v>0.343784541</v>
      </c>
      <c r="N37" s="7">
        <v>4.2344640000000003E-3</v>
      </c>
      <c r="O37" s="7">
        <v>1</v>
      </c>
      <c r="P37" s="7">
        <v>1</v>
      </c>
      <c r="Q37" t="s">
        <v>138</v>
      </c>
      <c r="R37" s="5">
        <v>19</v>
      </c>
      <c r="S37" s="5">
        <v>21</v>
      </c>
      <c r="T37" s="5">
        <v>40</v>
      </c>
      <c r="U37" s="1">
        <v>0</v>
      </c>
      <c r="V37" s="1">
        <v>145</v>
      </c>
      <c r="W37" s="1">
        <v>145</v>
      </c>
      <c r="X37" s="1">
        <v>0</v>
      </c>
      <c r="Y37" s="1">
        <v>79</v>
      </c>
      <c r="Z37" s="5">
        <v>79</v>
      </c>
      <c r="AA37" s="7">
        <v>5.0000000000000001E-3</v>
      </c>
      <c r="AB37" s="11">
        <f t="shared" si="0"/>
        <v>0.48344459391763644</v>
      </c>
      <c r="AC37" s="11">
        <f t="shared" si="1"/>
        <v>0.67301288489503963</v>
      </c>
      <c r="AD37" s="27">
        <v>0.36699999999999999</v>
      </c>
      <c r="AE37" s="5" t="s">
        <v>14</v>
      </c>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row>
    <row r="38" spans="1:84" x14ac:dyDescent="0.2">
      <c r="A38" s="1" t="s">
        <v>79</v>
      </c>
      <c r="B38" s="1" t="s">
        <v>6</v>
      </c>
      <c r="C38" s="5">
        <v>178</v>
      </c>
      <c r="D38" s="5">
        <v>180</v>
      </c>
      <c r="E38" s="5">
        <v>358</v>
      </c>
      <c r="F38" s="1">
        <v>4</v>
      </c>
      <c r="G38" s="1">
        <v>254</v>
      </c>
      <c r="H38" s="1">
        <v>258</v>
      </c>
      <c r="I38" s="1">
        <v>0</v>
      </c>
      <c r="J38" s="1">
        <v>342</v>
      </c>
      <c r="K38" s="1">
        <v>342</v>
      </c>
      <c r="L38" s="7">
        <v>5.1400000000000003E-4</v>
      </c>
      <c r="M38" s="7">
        <v>1.10589E-5</v>
      </c>
      <c r="N38" s="7">
        <v>0.838718042</v>
      </c>
      <c r="O38" s="7">
        <v>8.493235E-3</v>
      </c>
      <c r="P38" s="7">
        <v>1</v>
      </c>
      <c r="Q38" t="s">
        <v>139</v>
      </c>
      <c r="R38" s="5">
        <v>34</v>
      </c>
      <c r="S38" s="5">
        <v>18</v>
      </c>
      <c r="T38" s="5">
        <v>52</v>
      </c>
      <c r="U38" s="1">
        <v>1</v>
      </c>
      <c r="V38" s="1">
        <v>358</v>
      </c>
      <c r="W38" s="1">
        <v>359</v>
      </c>
      <c r="X38" s="1">
        <v>2</v>
      </c>
      <c r="Y38" s="1">
        <v>328</v>
      </c>
      <c r="Z38" s="5">
        <v>330</v>
      </c>
      <c r="AA38" s="7">
        <v>5.0000000000000001E-3</v>
      </c>
      <c r="AB38" s="11">
        <f t="shared" si="0"/>
        <v>0.29835090523269692</v>
      </c>
      <c r="AC38" s="11">
        <f t="shared" si="1"/>
        <v>0.26217443179110372</v>
      </c>
      <c r="AD38" s="27">
        <v>0.16669999999999999</v>
      </c>
      <c r="AE38" s="5" t="s">
        <v>14</v>
      </c>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row>
    <row r="39" spans="1:84" x14ac:dyDescent="0.2">
      <c r="A39" s="1" t="s">
        <v>81</v>
      </c>
      <c r="B39" s="1" t="s">
        <v>3</v>
      </c>
      <c r="C39" s="5">
        <v>28</v>
      </c>
      <c r="D39" s="5">
        <v>39</v>
      </c>
      <c r="E39" s="5">
        <v>67</v>
      </c>
      <c r="F39" s="1">
        <v>6</v>
      </c>
      <c r="G39" s="1">
        <v>153</v>
      </c>
      <c r="H39" s="1">
        <v>159</v>
      </c>
      <c r="I39" s="1">
        <v>0</v>
      </c>
      <c r="J39" s="1">
        <v>65</v>
      </c>
      <c r="K39" s="1">
        <v>65</v>
      </c>
      <c r="L39" s="7">
        <v>1.26E-2</v>
      </c>
      <c r="M39" s="7">
        <v>1.181199E-2</v>
      </c>
      <c r="N39" s="7">
        <v>0.43795189400000001</v>
      </c>
      <c r="O39" s="7">
        <v>1</v>
      </c>
      <c r="P39" s="7">
        <v>1</v>
      </c>
      <c r="Q39" t="s">
        <v>140</v>
      </c>
      <c r="R39" s="5">
        <v>196</v>
      </c>
      <c r="S39" s="5">
        <v>0</v>
      </c>
      <c r="T39" s="5">
        <v>196</v>
      </c>
      <c r="U39" s="1">
        <v>0</v>
      </c>
      <c r="V39" s="1">
        <v>234</v>
      </c>
      <c r="W39" s="1">
        <v>234</v>
      </c>
      <c r="X39" s="1">
        <v>0</v>
      </c>
      <c r="Y39" s="1">
        <v>18</v>
      </c>
      <c r="Z39" s="5">
        <v>18</v>
      </c>
      <c r="AA39" s="7">
        <v>5.0000000000000001E-3</v>
      </c>
      <c r="AB39" s="11">
        <f t="shared" si="0"/>
        <v>0.30945741577570313</v>
      </c>
      <c r="AC39" s="11">
        <f t="shared" si="1"/>
        <v>0.91372488601259327</v>
      </c>
      <c r="AD39" s="27">
        <v>4.1419999999999998E-3</v>
      </c>
      <c r="AE39" s="5" t="s">
        <v>14</v>
      </c>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row>
    <row r="40" spans="1:84" x14ac:dyDescent="0.2">
      <c r="A40" s="1" t="s">
        <v>82</v>
      </c>
      <c r="B40" s="1" t="s">
        <v>1</v>
      </c>
      <c r="C40" s="5">
        <v>144</v>
      </c>
      <c r="D40" s="5">
        <v>174</v>
      </c>
      <c r="E40" s="5">
        <v>318</v>
      </c>
      <c r="F40" s="1">
        <v>0</v>
      </c>
      <c r="G40" s="1">
        <v>330</v>
      </c>
      <c r="H40" s="1">
        <v>330</v>
      </c>
      <c r="I40" s="1">
        <v>3</v>
      </c>
      <c r="J40" s="1">
        <v>179</v>
      </c>
      <c r="K40" s="1">
        <v>182</v>
      </c>
      <c r="L40" s="7">
        <v>2.151694E-3</v>
      </c>
      <c r="M40" s="7">
        <v>0.49123915899999998</v>
      </c>
      <c r="N40" s="7">
        <v>6.6951889999999998E-3</v>
      </c>
      <c r="O40" s="7">
        <v>1</v>
      </c>
      <c r="P40" s="7">
        <v>1</v>
      </c>
      <c r="Q40" t="s">
        <v>141</v>
      </c>
      <c r="R40" s="5">
        <v>33</v>
      </c>
      <c r="S40" s="5">
        <v>24</v>
      </c>
      <c r="T40" s="5">
        <v>57</v>
      </c>
      <c r="U40" s="1">
        <v>1</v>
      </c>
      <c r="V40" s="1">
        <v>418</v>
      </c>
      <c r="W40" s="1">
        <v>419</v>
      </c>
      <c r="X40" s="1">
        <v>0</v>
      </c>
      <c r="Y40" s="1">
        <v>106</v>
      </c>
      <c r="Z40" s="5">
        <v>106</v>
      </c>
      <c r="AA40" s="7">
        <v>5.0000000000000001E-3</v>
      </c>
      <c r="AB40" s="11">
        <f t="shared" si="0"/>
        <v>0.25776964831421012</v>
      </c>
      <c r="AC40" s="11">
        <f t="shared" si="1"/>
        <v>0.58782297855134824</v>
      </c>
      <c r="AD40" s="27">
        <v>0.29980000000000001</v>
      </c>
      <c r="AE40" s="5" t="s">
        <v>14</v>
      </c>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row>
    <row r="41" spans="1:84" x14ac:dyDescent="0.2">
      <c r="A41" s="1" t="s">
        <v>71</v>
      </c>
      <c r="B41" s="1" t="s">
        <v>5</v>
      </c>
      <c r="C41" s="5">
        <v>316</v>
      </c>
      <c r="D41" s="5">
        <v>329</v>
      </c>
      <c r="E41" s="5">
        <v>645</v>
      </c>
      <c r="F41" s="1">
        <v>5</v>
      </c>
      <c r="G41" s="1">
        <v>1002</v>
      </c>
      <c r="H41" s="1">
        <v>1007</v>
      </c>
      <c r="I41" s="1">
        <v>0</v>
      </c>
      <c r="J41" s="1">
        <v>1043</v>
      </c>
      <c r="K41" s="1">
        <v>1043</v>
      </c>
      <c r="L41" s="7">
        <v>4.8899999999999996E-4</v>
      </c>
      <c r="M41" s="7">
        <v>1.4673400000000001E-4</v>
      </c>
      <c r="N41" s="7">
        <v>0.60021864300000005</v>
      </c>
      <c r="O41" s="7">
        <v>0.112691712</v>
      </c>
      <c r="P41" s="7">
        <v>1</v>
      </c>
      <c r="Q41" t="s">
        <v>142</v>
      </c>
      <c r="R41" s="5">
        <v>89</v>
      </c>
      <c r="S41" s="5">
        <v>115</v>
      </c>
      <c r="T41" s="5">
        <v>204</v>
      </c>
      <c r="U41" s="1">
        <v>2</v>
      </c>
      <c r="V41" s="1">
        <v>343</v>
      </c>
      <c r="W41" s="1">
        <v>345</v>
      </c>
      <c r="X41" s="1">
        <v>0</v>
      </c>
      <c r="Y41" s="1">
        <v>110</v>
      </c>
      <c r="Z41" s="5">
        <v>110</v>
      </c>
      <c r="AA41" s="7">
        <v>5.0000000000000001E-3</v>
      </c>
      <c r="AB41" s="11">
        <f t="shared" si="0"/>
        <v>0.26583015618257888</v>
      </c>
      <c r="AC41" s="11">
        <f t="shared" si="1"/>
        <v>0.57615439888300413</v>
      </c>
      <c r="AD41" s="27">
        <v>1</v>
      </c>
      <c r="AE41" s="1" t="s">
        <v>100</v>
      </c>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row>
    <row r="42" spans="1:84" x14ac:dyDescent="0.2">
      <c r="C42"/>
      <c r="D42"/>
      <c r="E42"/>
      <c r="L42" s="12"/>
      <c r="M42" s="20"/>
      <c r="N42" s="12"/>
      <c r="O42" s="12"/>
      <c r="P42" s="12"/>
      <c r="W42" s="5"/>
      <c r="X42" s="5"/>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row>
    <row r="43" spans="1:84" x14ac:dyDescent="0.2">
      <c r="A43" s="5"/>
      <c r="B43" s="5"/>
      <c r="F43" s="5"/>
      <c r="G43" s="5"/>
      <c r="H43" s="5"/>
      <c r="I43" s="5"/>
      <c r="J43" s="5"/>
      <c r="K43" s="5"/>
      <c r="L43" s="5"/>
      <c r="M43" s="11"/>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row>
    <row r="44" spans="1:84" x14ac:dyDescent="0.2">
      <c r="A44" s="5"/>
      <c r="B44" s="5"/>
      <c r="F44" s="5"/>
      <c r="G44" s="5"/>
      <c r="H44" s="5"/>
      <c r="I44" s="5"/>
      <c r="J44" s="5"/>
      <c r="K44" s="5"/>
      <c r="L44" s="5"/>
      <c r="M44" s="11"/>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row>
    <row r="45" spans="1:84" x14ac:dyDescent="0.2">
      <c r="A45" s="13" t="s">
        <v>90</v>
      </c>
      <c r="B45" s="14"/>
      <c r="C45" s="15">
        <v>567</v>
      </c>
      <c r="F45" s="5"/>
      <c r="G45" s="5"/>
      <c r="H45" s="5"/>
      <c r="I45" s="5"/>
      <c r="J45" s="5"/>
      <c r="K45" s="5"/>
      <c r="L45" s="5"/>
      <c r="M45" s="5"/>
      <c r="N45" s="5"/>
      <c r="O45" s="5"/>
      <c r="P45" s="5"/>
      <c r="Q45" s="5"/>
      <c r="R45" s="5"/>
      <c r="S45" s="5"/>
      <c r="T45" s="5"/>
      <c r="U45" s="5"/>
      <c r="V45" s="5"/>
      <c r="W45" s="5"/>
      <c r="X45" s="5"/>
      <c r="Y45" s="11"/>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row>
    <row r="46" spans="1:84" x14ac:dyDescent="0.2">
      <c r="A46" s="16" t="s">
        <v>91</v>
      </c>
      <c r="B46" s="17"/>
      <c r="C46" s="17">
        <v>157.7666667</v>
      </c>
      <c r="F46" s="5"/>
      <c r="G46" s="5"/>
      <c r="H46" s="5"/>
      <c r="I46" s="5"/>
      <c r="J46" s="5"/>
      <c r="K46" s="5"/>
      <c r="L46" s="5"/>
      <c r="M46" s="5"/>
      <c r="N46" s="5"/>
      <c r="O46" s="5"/>
      <c r="P46" s="5"/>
      <c r="Q46" s="5"/>
      <c r="R46" s="5"/>
      <c r="S46" s="5"/>
      <c r="T46" s="5"/>
      <c r="U46" s="5"/>
      <c r="V46" s="5"/>
      <c r="W46" s="5"/>
      <c r="X46" s="5"/>
      <c r="Y46" s="11"/>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row>
    <row r="47" spans="1:84" x14ac:dyDescent="0.2">
      <c r="A47" s="16" t="s">
        <v>92</v>
      </c>
      <c r="B47" s="17"/>
      <c r="C47" s="18">
        <v>724</v>
      </c>
      <c r="F47" s="5"/>
      <c r="G47" s="5"/>
      <c r="H47" s="5"/>
      <c r="I47" s="5"/>
      <c r="J47" s="5"/>
      <c r="K47" s="5"/>
      <c r="L47" s="5"/>
      <c r="M47" s="5"/>
      <c r="N47" s="5"/>
      <c r="O47" s="5"/>
      <c r="P47" s="5"/>
      <c r="Q47" s="5"/>
      <c r="R47" s="5"/>
      <c r="S47" s="5"/>
      <c r="T47" s="5"/>
      <c r="U47" s="5"/>
      <c r="V47" s="5"/>
      <c r="W47" s="5"/>
      <c r="X47" s="5"/>
      <c r="Y47" s="11"/>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row>
  </sheetData>
  <sortState xmlns:xlrd2="http://schemas.microsoft.com/office/spreadsheetml/2017/richdata2" ref="A2:AP41">
    <sortCondition ref="AE2:AE4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S77"/>
  <sheetViews>
    <sheetView workbookViewId="0"/>
  </sheetViews>
  <sheetFormatPr baseColWidth="10" defaultRowHeight="16" x14ac:dyDescent="0.2"/>
  <cols>
    <col min="1" max="1" width="12" style="1" bestFit="1" customWidth="1"/>
    <col min="2" max="2" width="10.1640625" style="1" customWidth="1"/>
    <col min="3" max="5" width="4.1640625" style="1" bestFit="1" customWidth="1"/>
    <col min="6" max="6" width="5.1640625" style="1" bestFit="1" customWidth="1"/>
    <col min="7" max="7" width="4.1640625" style="1" bestFit="1" customWidth="1"/>
    <col min="8" max="8" width="5.1640625" style="1" bestFit="1" customWidth="1"/>
    <col min="9" max="10" width="4.1640625" style="1" bestFit="1" customWidth="1"/>
    <col min="11" max="13" width="5.1640625" style="1" bestFit="1" customWidth="1"/>
    <col min="14" max="15" width="4.1640625" style="1" bestFit="1" customWidth="1"/>
    <col min="16" max="16" width="8.83203125" style="1" bestFit="1" customWidth="1"/>
    <col min="17" max="18" width="12.1640625" style="6" bestFit="1" customWidth="1"/>
    <col min="19" max="19" width="12.1640625" style="1" bestFit="1" customWidth="1"/>
    <col min="20" max="20" width="12.1640625" style="8" bestFit="1" customWidth="1"/>
    <col min="21" max="21" width="8.6640625" style="3" bestFit="1" customWidth="1"/>
    <col min="22" max="22" width="8.83203125" style="1" bestFit="1" customWidth="1"/>
    <col min="23" max="23" width="7.1640625" style="6" bestFit="1" customWidth="1"/>
    <col min="24" max="24" width="6.1640625" style="1" bestFit="1" customWidth="1"/>
    <col min="25" max="25" width="5.1640625" style="1" bestFit="1" customWidth="1"/>
    <col min="26" max="26" width="6.1640625" style="1" bestFit="1" customWidth="1"/>
    <col min="27" max="27" width="4.5" style="1" bestFit="1" customWidth="1"/>
    <col min="28" max="28" width="8.6640625" style="1" bestFit="1" customWidth="1"/>
    <col min="29" max="30" width="4.5" style="1" customWidth="1"/>
    <col min="31" max="31" width="28.6640625" style="1" bestFit="1" customWidth="1"/>
    <col min="32" max="33" width="4.1640625" style="1" bestFit="1" customWidth="1"/>
    <col min="34" max="34" width="6.1640625" style="1" bestFit="1" customWidth="1"/>
    <col min="35" max="35" width="3.5" style="1" bestFit="1" customWidth="1"/>
    <col min="36" max="36" width="4.83203125" style="1" bestFit="1" customWidth="1"/>
    <col min="37" max="37" width="3.5" style="1" bestFit="1" customWidth="1"/>
    <col min="38" max="38" width="4.1640625" style="1" bestFit="1" customWidth="1"/>
    <col min="39" max="39" width="3.5" style="1" bestFit="1" customWidth="1"/>
    <col min="40" max="16384" width="10.83203125" style="1"/>
  </cols>
  <sheetData>
    <row r="1" spans="1:71" s="2" customFormat="1" ht="229" x14ac:dyDescent="0.2">
      <c r="A1" s="32" t="s">
        <v>205</v>
      </c>
      <c r="B1" s="32" t="s">
        <v>17</v>
      </c>
      <c r="C1" s="32" t="s">
        <v>60</v>
      </c>
      <c r="D1" s="32" t="s">
        <v>57</v>
      </c>
      <c r="E1" s="32" t="s">
        <v>58</v>
      </c>
      <c r="F1" s="32" t="s">
        <v>55</v>
      </c>
      <c r="G1" s="32" t="s">
        <v>56</v>
      </c>
      <c r="H1" s="32" t="s">
        <v>53</v>
      </c>
      <c r="I1" s="32" t="s">
        <v>54</v>
      </c>
      <c r="J1" s="32" t="s">
        <v>51</v>
      </c>
      <c r="K1" s="32" t="s">
        <v>52</v>
      </c>
      <c r="L1" s="32" t="s">
        <v>49</v>
      </c>
      <c r="M1" s="32" t="s">
        <v>50</v>
      </c>
      <c r="N1" s="32" t="s">
        <v>47</v>
      </c>
      <c r="O1" s="32" t="s">
        <v>48</v>
      </c>
      <c r="P1" s="32" t="s">
        <v>154</v>
      </c>
      <c r="Q1" s="34" t="s">
        <v>155</v>
      </c>
      <c r="R1" s="34" t="s">
        <v>156</v>
      </c>
      <c r="S1" s="34" t="s">
        <v>157</v>
      </c>
      <c r="T1" s="34" t="s">
        <v>158</v>
      </c>
      <c r="U1" s="32" t="s">
        <v>62</v>
      </c>
      <c r="V1" s="31" t="s">
        <v>94</v>
      </c>
      <c r="W1" s="31" t="s">
        <v>63</v>
      </c>
      <c r="X1" s="32" t="s">
        <v>64</v>
      </c>
      <c r="Y1" s="32" t="s">
        <v>97</v>
      </c>
      <c r="Z1" s="32" t="s">
        <v>98</v>
      </c>
      <c r="AA1" s="32" t="s">
        <v>150</v>
      </c>
      <c r="AB1" s="32" t="s">
        <v>168</v>
      </c>
      <c r="AC1" s="32" t="s">
        <v>169</v>
      </c>
      <c r="AD1" s="32" t="s">
        <v>59</v>
      </c>
      <c r="AE1" s="32" t="s">
        <v>61</v>
      </c>
      <c r="AF1" s="32" t="s">
        <v>95</v>
      </c>
      <c r="AG1" s="32" t="s">
        <v>96</v>
      </c>
      <c r="AH1" s="35" t="s">
        <v>164</v>
      </c>
      <c r="AI1" s="35" t="s">
        <v>163</v>
      </c>
      <c r="AJ1" s="35" t="s">
        <v>165</v>
      </c>
      <c r="AK1" s="35" t="s">
        <v>166</v>
      </c>
      <c r="AL1" s="35" t="s">
        <v>169</v>
      </c>
      <c r="AM1" s="35" t="s">
        <v>170</v>
      </c>
    </row>
    <row r="2" spans="1:71" x14ac:dyDescent="0.2">
      <c r="A2" s="1" t="s">
        <v>34</v>
      </c>
      <c r="B2" s="1" t="s">
        <v>3</v>
      </c>
      <c r="C2" s="8">
        <v>2</v>
      </c>
      <c r="D2" s="1">
        <v>437</v>
      </c>
      <c r="E2" s="1">
        <v>389</v>
      </c>
      <c r="F2" s="1">
        <v>1011</v>
      </c>
      <c r="G2" s="1">
        <v>4</v>
      </c>
      <c r="H2" s="1">
        <v>1041</v>
      </c>
      <c r="I2" s="1">
        <v>6</v>
      </c>
      <c r="J2" s="1">
        <v>23</v>
      </c>
      <c r="K2" s="1">
        <v>22</v>
      </c>
      <c r="L2" s="1">
        <v>412</v>
      </c>
      <c r="M2" s="1">
        <v>0</v>
      </c>
      <c r="N2" s="1">
        <v>165</v>
      </c>
      <c r="O2" s="1">
        <v>0</v>
      </c>
      <c r="P2" s="24">
        <v>2.4218939210462581E-4</v>
      </c>
      <c r="Q2" s="21">
        <v>1.184E-4</v>
      </c>
      <c r="R2" s="26">
        <v>2.8283800000000001E-7</v>
      </c>
      <c r="S2" s="23">
        <v>9.0931200000000004E-2</v>
      </c>
      <c r="T2" s="3">
        <v>2.1721958399999999E-4</v>
      </c>
      <c r="U2" s="1" t="s">
        <v>0</v>
      </c>
      <c r="V2" s="7">
        <v>1</v>
      </c>
      <c r="W2" s="33">
        <f t="shared" ref="W2:W26" si="0">MAX(G2/(G2+F2), I2/(I2+H2))</f>
        <v>5.7306590257879654E-3</v>
      </c>
      <c r="X2" s="1">
        <f t="shared" ref="X2:X30" si="1">MIN((M2+L2),(O2+N2))</f>
        <v>165</v>
      </c>
      <c r="Y2" s="1">
        <f t="shared" ref="Y2:Y30" si="2">MIN(F2+G2, H2+I2)</f>
        <v>1015</v>
      </c>
      <c r="Z2" s="1">
        <v>0.61799999999999999</v>
      </c>
      <c r="AA2" s="1" t="s">
        <v>152</v>
      </c>
      <c r="AB2" s="1" t="s">
        <v>151</v>
      </c>
      <c r="AC2" s="1">
        <v>603</v>
      </c>
      <c r="AD2" s="1" t="s">
        <v>171</v>
      </c>
      <c r="AE2" s="1" t="s">
        <v>68</v>
      </c>
      <c r="AF2" s="1">
        <v>0.4</v>
      </c>
      <c r="AG2" s="1">
        <f>COUNTIF(Z2:Z30, "&gt;0.4")</f>
        <v>20</v>
      </c>
      <c r="AH2" s="1" t="s">
        <v>160</v>
      </c>
      <c r="AI2" s="1">
        <v>8</v>
      </c>
      <c r="AJ2" s="28">
        <v>0.48224999999999996</v>
      </c>
      <c r="AK2" s="29">
        <v>4.1420000000000003</v>
      </c>
      <c r="AL2" s="1">
        <v>569</v>
      </c>
      <c r="AM2" s="1">
        <f>COUNTIF(AC2:AC30, "569")</f>
        <v>10</v>
      </c>
    </row>
    <row r="3" spans="1:71" x14ac:dyDescent="0.2">
      <c r="A3" s="1" t="s">
        <v>42</v>
      </c>
      <c r="B3" s="1" t="s">
        <v>16</v>
      </c>
      <c r="C3" s="8">
        <v>2</v>
      </c>
      <c r="D3" s="1">
        <v>262</v>
      </c>
      <c r="E3" s="1">
        <v>276</v>
      </c>
      <c r="F3" s="1">
        <v>682</v>
      </c>
      <c r="G3" s="1">
        <v>0</v>
      </c>
      <c r="H3" s="1">
        <v>632</v>
      </c>
      <c r="I3" s="1">
        <v>4</v>
      </c>
      <c r="J3" s="1">
        <v>15</v>
      </c>
      <c r="K3" s="1">
        <v>16</v>
      </c>
      <c r="L3" s="1">
        <v>240</v>
      </c>
      <c r="M3" s="1">
        <v>0</v>
      </c>
      <c r="N3" s="1">
        <v>10</v>
      </c>
      <c r="O3" s="1">
        <v>0</v>
      </c>
      <c r="P3" s="24">
        <v>1.7969451931716083E-4</v>
      </c>
      <c r="Q3" s="21">
        <v>0.88465045799999997</v>
      </c>
      <c r="R3" s="26">
        <v>6.2852999999999998E-6</v>
      </c>
      <c r="S3" s="3">
        <v>1</v>
      </c>
      <c r="T3" s="3">
        <v>4.8271104E-3</v>
      </c>
      <c r="U3" s="1" t="s">
        <v>9</v>
      </c>
      <c r="V3" s="7">
        <v>1</v>
      </c>
      <c r="W3" s="33">
        <f t="shared" si="0"/>
        <v>6.2893081761006293E-3</v>
      </c>
      <c r="X3" s="1">
        <f t="shared" si="1"/>
        <v>10</v>
      </c>
      <c r="Y3" s="1">
        <f t="shared" si="2"/>
        <v>636</v>
      </c>
      <c r="Z3" s="1">
        <v>5.2999999999999999E-2</v>
      </c>
      <c r="AA3" s="1" t="s">
        <v>152</v>
      </c>
      <c r="AB3" s="1" t="s">
        <v>9</v>
      </c>
      <c r="AC3" s="1">
        <v>603</v>
      </c>
      <c r="AD3" s="1" t="s">
        <v>171</v>
      </c>
      <c r="AE3" s="1" t="s">
        <v>68</v>
      </c>
      <c r="AF3" s="1">
        <v>0.5</v>
      </c>
      <c r="AG3" s="1">
        <f>COUNTIF(Z2:Z30, "&gt;0.5")</f>
        <v>17</v>
      </c>
      <c r="AH3" s="1" t="s">
        <v>161</v>
      </c>
      <c r="AI3" s="1">
        <v>8</v>
      </c>
      <c r="AJ3" s="28">
        <v>0.79400000000000004</v>
      </c>
      <c r="AK3" s="29">
        <v>1.6479999999999997</v>
      </c>
      <c r="AL3" s="1">
        <v>603</v>
      </c>
      <c r="AM3" s="1">
        <f>COUNTIF(AC2:AC30, "603")</f>
        <v>18</v>
      </c>
      <c r="AR3" s="6"/>
      <c r="BO3" s="4"/>
      <c r="BP3" s="4"/>
      <c r="BQ3" s="4"/>
      <c r="BR3" s="4"/>
      <c r="BS3" s="4"/>
    </row>
    <row r="4" spans="1:71" x14ac:dyDescent="0.2">
      <c r="A4" s="1" t="s">
        <v>31</v>
      </c>
      <c r="B4" s="1" t="s">
        <v>3</v>
      </c>
      <c r="C4" s="8">
        <v>2</v>
      </c>
      <c r="D4" s="1">
        <v>446</v>
      </c>
      <c r="E4" s="1">
        <v>411</v>
      </c>
      <c r="F4" s="1">
        <v>1004</v>
      </c>
      <c r="G4" s="1">
        <v>1</v>
      </c>
      <c r="H4" s="1">
        <v>938</v>
      </c>
      <c r="I4" s="1">
        <v>6</v>
      </c>
      <c r="J4" s="1">
        <v>21</v>
      </c>
      <c r="K4" s="1">
        <v>20</v>
      </c>
      <c r="L4" s="1">
        <v>258</v>
      </c>
      <c r="M4" s="1">
        <v>0</v>
      </c>
      <c r="N4" s="1">
        <v>86</v>
      </c>
      <c r="O4" s="1">
        <v>0</v>
      </c>
      <c r="P4" s="24">
        <v>3.9220813178193227E-4</v>
      </c>
      <c r="Q4" s="21">
        <v>0.26584833699999999</v>
      </c>
      <c r="R4" s="26">
        <v>2.4371400000000002E-6</v>
      </c>
      <c r="S4" s="3">
        <v>1</v>
      </c>
      <c r="T4" s="3">
        <v>1.8717235199999999E-3</v>
      </c>
      <c r="U4" s="1" t="s">
        <v>0</v>
      </c>
      <c r="V4" s="7">
        <v>1</v>
      </c>
      <c r="W4" s="33">
        <f t="shared" si="0"/>
        <v>6.3559322033898309E-3</v>
      </c>
      <c r="X4" s="1">
        <f t="shared" si="1"/>
        <v>86</v>
      </c>
      <c r="Y4" s="1">
        <f t="shared" si="2"/>
        <v>944</v>
      </c>
      <c r="Z4" s="1">
        <v>0.41299999999999998</v>
      </c>
      <c r="AA4" s="1" t="s">
        <v>152</v>
      </c>
      <c r="AB4" s="1" t="s">
        <v>151</v>
      </c>
      <c r="AC4" s="1">
        <v>603</v>
      </c>
      <c r="AD4" s="1" t="s">
        <v>171</v>
      </c>
      <c r="AE4" s="1" t="s">
        <v>68</v>
      </c>
      <c r="AF4" s="1">
        <v>0.6</v>
      </c>
      <c r="AG4" s="1">
        <f>COUNTIF(Z2:Z30, "&gt;0.6")</f>
        <v>16</v>
      </c>
      <c r="AH4" s="1" t="s">
        <v>162</v>
      </c>
      <c r="AI4" s="1">
        <v>7</v>
      </c>
      <c r="AJ4" s="28">
        <v>0.90928571428571436</v>
      </c>
      <c r="AK4" s="29">
        <v>0.63499999999999945</v>
      </c>
      <c r="AL4" s="1">
        <v>244</v>
      </c>
      <c r="AM4" s="1">
        <f>COUNTIF(AC2:AC30, "244")</f>
        <v>1</v>
      </c>
    </row>
    <row r="5" spans="1:71" x14ac:dyDescent="0.2">
      <c r="A5" s="1" t="s">
        <v>20</v>
      </c>
      <c r="B5" s="1" t="s">
        <v>16</v>
      </c>
      <c r="C5" s="8">
        <v>2</v>
      </c>
      <c r="D5" s="1">
        <v>557</v>
      </c>
      <c r="E5" s="1">
        <v>411</v>
      </c>
      <c r="F5" s="1">
        <v>1033</v>
      </c>
      <c r="G5" s="1">
        <v>1</v>
      </c>
      <c r="H5" s="1">
        <v>1060</v>
      </c>
      <c r="I5" s="1">
        <v>7</v>
      </c>
      <c r="J5" s="1">
        <v>19</v>
      </c>
      <c r="K5" s="1">
        <v>7</v>
      </c>
      <c r="L5" s="1">
        <v>155</v>
      </c>
      <c r="M5" s="1">
        <v>3</v>
      </c>
      <c r="N5" s="1">
        <v>36</v>
      </c>
      <c r="O5" s="1">
        <v>0</v>
      </c>
      <c r="P5" s="24">
        <v>2.2227161591464769E-4</v>
      </c>
      <c r="Q5" s="21">
        <v>0.18267393800000001</v>
      </c>
      <c r="R5" s="26">
        <v>6.4864800000000001E-9</v>
      </c>
      <c r="S5" s="3">
        <v>1</v>
      </c>
      <c r="T5" s="3">
        <v>4.9816166400000001E-6</v>
      </c>
      <c r="U5" s="1" t="s">
        <v>0</v>
      </c>
      <c r="V5" s="7">
        <v>1</v>
      </c>
      <c r="W5" s="33">
        <f t="shared" si="0"/>
        <v>6.5604498594189313E-3</v>
      </c>
      <c r="X5" s="1">
        <f t="shared" si="1"/>
        <v>36</v>
      </c>
      <c r="Y5" s="1">
        <f t="shared" si="2"/>
        <v>1034</v>
      </c>
      <c r="Z5" s="1">
        <v>0.224</v>
      </c>
      <c r="AA5" s="1" t="s">
        <v>153</v>
      </c>
      <c r="AB5" s="1" t="s">
        <v>151</v>
      </c>
      <c r="AC5" s="1">
        <v>603</v>
      </c>
      <c r="AD5" s="1" t="s">
        <v>171</v>
      </c>
      <c r="AE5" s="1" t="s">
        <v>68</v>
      </c>
      <c r="AF5" s="1">
        <v>0.7</v>
      </c>
      <c r="AG5" s="1">
        <f>COUNTIF(Z2:Z30, "&gt;0.7")</f>
        <v>12</v>
      </c>
    </row>
    <row r="6" spans="1:71" x14ac:dyDescent="0.2">
      <c r="A6" s="1" t="s">
        <v>39</v>
      </c>
      <c r="B6" s="1" t="s">
        <v>7</v>
      </c>
      <c r="C6" s="8">
        <v>2</v>
      </c>
      <c r="D6" s="1">
        <v>426</v>
      </c>
      <c r="E6" s="1">
        <v>400</v>
      </c>
      <c r="F6" s="1">
        <v>920</v>
      </c>
      <c r="G6" s="1">
        <v>2</v>
      </c>
      <c r="H6" s="1">
        <v>903</v>
      </c>
      <c r="I6" s="1">
        <v>6</v>
      </c>
      <c r="J6" s="1">
        <v>30</v>
      </c>
      <c r="K6" s="1">
        <v>14</v>
      </c>
      <c r="L6" s="1">
        <v>255</v>
      </c>
      <c r="M6" s="1">
        <v>1</v>
      </c>
      <c r="N6" s="1">
        <v>97</v>
      </c>
      <c r="O6" s="1">
        <v>0</v>
      </c>
      <c r="P6" s="24">
        <v>2.5015634771732333E-4</v>
      </c>
      <c r="Q6" s="21">
        <v>2.1106728000000002E-2</v>
      </c>
      <c r="R6" s="26">
        <v>1.5066900000000001E-7</v>
      </c>
      <c r="S6" s="3">
        <v>1</v>
      </c>
      <c r="T6" s="3">
        <v>1.15713792E-4</v>
      </c>
      <c r="U6" s="1" t="s">
        <v>9</v>
      </c>
      <c r="V6" s="7">
        <v>1</v>
      </c>
      <c r="W6" s="33">
        <f t="shared" si="0"/>
        <v>6.6006600660066007E-3</v>
      </c>
      <c r="X6" s="1">
        <f t="shared" si="1"/>
        <v>97</v>
      </c>
      <c r="Y6" s="1">
        <f t="shared" si="2"/>
        <v>909</v>
      </c>
      <c r="Z6" s="1">
        <v>0.47</v>
      </c>
      <c r="AA6" s="1" t="s">
        <v>152</v>
      </c>
      <c r="AB6" s="1" t="s">
        <v>9</v>
      </c>
      <c r="AC6" s="1">
        <v>603</v>
      </c>
      <c r="AD6" s="1" t="s">
        <v>171</v>
      </c>
      <c r="AE6" s="1" t="s">
        <v>68</v>
      </c>
      <c r="AF6" s="1">
        <v>0.8</v>
      </c>
      <c r="AG6" s="1">
        <f>COUNTIF(Z2:Z30, "&gt;0.8")</f>
        <v>12</v>
      </c>
    </row>
    <row r="7" spans="1:71" x14ac:dyDescent="0.2">
      <c r="A7" s="1" t="s">
        <v>30</v>
      </c>
      <c r="B7" s="1" t="s">
        <v>1</v>
      </c>
      <c r="C7" s="8">
        <v>2</v>
      </c>
      <c r="D7" s="1">
        <v>377</v>
      </c>
      <c r="E7" s="1">
        <v>391</v>
      </c>
      <c r="F7" s="1">
        <v>860</v>
      </c>
      <c r="G7" s="1">
        <v>0</v>
      </c>
      <c r="H7" s="1">
        <v>869</v>
      </c>
      <c r="I7" s="1">
        <v>7</v>
      </c>
      <c r="J7" s="1">
        <v>30</v>
      </c>
      <c r="K7" s="1">
        <v>22</v>
      </c>
      <c r="L7" s="1">
        <v>286</v>
      </c>
      <c r="M7" s="1">
        <v>0</v>
      </c>
      <c r="N7" s="1">
        <v>138</v>
      </c>
      <c r="O7" s="1">
        <v>0</v>
      </c>
      <c r="P7" s="24">
        <v>1.0129146619397315E-3</v>
      </c>
      <c r="Q7" s="21">
        <v>0.41830347800000001</v>
      </c>
      <c r="R7" s="26">
        <v>3.47697E-5</v>
      </c>
      <c r="S7" s="3">
        <v>1</v>
      </c>
      <c r="T7" s="3">
        <v>2.67031296E-2</v>
      </c>
      <c r="U7" s="1" t="s">
        <v>9</v>
      </c>
      <c r="V7" s="7">
        <v>0.60250000000000004</v>
      </c>
      <c r="W7" s="33">
        <f t="shared" si="0"/>
        <v>7.9908675799086754E-3</v>
      </c>
      <c r="X7" s="1">
        <f t="shared" si="1"/>
        <v>138</v>
      </c>
      <c r="Y7" s="1">
        <f t="shared" si="2"/>
        <v>860</v>
      </c>
      <c r="Z7" s="1">
        <v>0.69399999999999995</v>
      </c>
      <c r="AA7" s="1" t="s">
        <v>152</v>
      </c>
      <c r="AB7" s="1" t="s">
        <v>9</v>
      </c>
      <c r="AC7" s="1">
        <v>603</v>
      </c>
      <c r="AD7" s="1" t="s">
        <v>171</v>
      </c>
      <c r="AE7" s="1" t="s">
        <v>68</v>
      </c>
      <c r="AF7" s="1">
        <v>0.9</v>
      </c>
      <c r="AG7" s="1">
        <f>COUNTIF(Z2:Z30, "&gt;0.9")</f>
        <v>11</v>
      </c>
    </row>
    <row r="8" spans="1:71" x14ac:dyDescent="0.2">
      <c r="A8" s="1" t="s">
        <v>80</v>
      </c>
      <c r="B8" s="1" t="s">
        <v>5</v>
      </c>
      <c r="C8" s="8">
        <v>2</v>
      </c>
      <c r="D8" s="1">
        <v>122</v>
      </c>
      <c r="E8" s="1">
        <v>100</v>
      </c>
      <c r="F8" s="1">
        <v>216</v>
      </c>
      <c r="G8" s="1">
        <v>3</v>
      </c>
      <c r="H8" s="1">
        <v>119</v>
      </c>
      <c r="I8" s="1">
        <v>0</v>
      </c>
      <c r="J8" s="1">
        <v>249</v>
      </c>
      <c r="K8" s="1">
        <v>200</v>
      </c>
      <c r="L8" s="1">
        <v>253</v>
      </c>
      <c r="M8" s="1">
        <v>4</v>
      </c>
      <c r="N8" s="1">
        <v>77</v>
      </c>
      <c r="O8" s="8">
        <v>0</v>
      </c>
      <c r="P8" s="25">
        <v>5.4100000000000003E-4</v>
      </c>
      <c r="Q8" s="21">
        <v>2.4302500000000001E-4</v>
      </c>
      <c r="R8" s="26">
        <v>0.937651872</v>
      </c>
      <c r="S8" s="22">
        <v>0.1647709</v>
      </c>
      <c r="T8" s="11">
        <v>1</v>
      </c>
      <c r="U8" s="1" t="s">
        <v>0</v>
      </c>
      <c r="V8" s="7">
        <v>1</v>
      </c>
      <c r="W8" s="33">
        <f t="shared" si="0"/>
        <v>1.3698630136986301E-2</v>
      </c>
      <c r="X8" s="1">
        <f t="shared" si="1"/>
        <v>77</v>
      </c>
      <c r="Y8" s="1">
        <f t="shared" si="2"/>
        <v>119</v>
      </c>
      <c r="Z8" s="1">
        <v>0.55300000000000005</v>
      </c>
      <c r="AA8" s="1" t="s">
        <v>153</v>
      </c>
      <c r="AB8" s="1" t="s">
        <v>151</v>
      </c>
      <c r="AC8" s="1">
        <v>603</v>
      </c>
      <c r="AD8" s="1" t="s">
        <v>172</v>
      </c>
      <c r="AE8" s="1" t="s">
        <v>65</v>
      </c>
    </row>
    <row r="9" spans="1:71" x14ac:dyDescent="0.2">
      <c r="A9" s="1" t="s">
        <v>28</v>
      </c>
      <c r="B9" s="1" t="s">
        <v>5</v>
      </c>
      <c r="C9" s="8">
        <v>2</v>
      </c>
      <c r="D9" s="1">
        <v>482</v>
      </c>
      <c r="E9" s="1">
        <v>468</v>
      </c>
      <c r="F9" s="1">
        <v>751</v>
      </c>
      <c r="G9" s="1">
        <v>11</v>
      </c>
      <c r="H9" s="1">
        <v>715</v>
      </c>
      <c r="I9" s="1">
        <v>0</v>
      </c>
      <c r="J9" s="1">
        <v>161</v>
      </c>
      <c r="K9" s="1">
        <v>146</v>
      </c>
      <c r="L9" s="1">
        <v>313</v>
      </c>
      <c r="M9" s="1">
        <v>5</v>
      </c>
      <c r="N9" s="1">
        <v>125</v>
      </c>
      <c r="O9" s="1">
        <v>0</v>
      </c>
      <c r="P9" s="24">
        <v>3.2252862441541687E-4</v>
      </c>
      <c r="Q9" s="21">
        <v>3.6132400000000003E-15</v>
      </c>
      <c r="R9" s="26">
        <v>0.794021164</v>
      </c>
      <c r="S9" s="23">
        <v>2.7749683199999998E-12</v>
      </c>
      <c r="T9" s="3">
        <v>1</v>
      </c>
      <c r="U9" s="1" t="s">
        <v>2</v>
      </c>
      <c r="V9" s="7">
        <v>1</v>
      </c>
      <c r="W9" s="33">
        <f t="shared" si="0"/>
        <v>1.4435695538057743E-2</v>
      </c>
      <c r="X9" s="1">
        <f t="shared" si="1"/>
        <v>125</v>
      </c>
      <c r="Y9" s="1">
        <f t="shared" si="2"/>
        <v>715</v>
      </c>
      <c r="Z9" s="1">
        <v>0.83299999999999996</v>
      </c>
      <c r="AA9" s="1" t="s">
        <v>153</v>
      </c>
      <c r="AB9" s="1" t="s">
        <v>2</v>
      </c>
      <c r="AC9" s="1">
        <v>603</v>
      </c>
      <c r="AD9" s="1" t="s">
        <v>172</v>
      </c>
      <c r="AE9" s="1" t="s">
        <v>65</v>
      </c>
    </row>
    <row r="10" spans="1:71" x14ac:dyDescent="0.2">
      <c r="A10" s="1" t="s">
        <v>37</v>
      </c>
      <c r="B10" s="1" t="s">
        <v>6</v>
      </c>
      <c r="C10" s="8">
        <v>2</v>
      </c>
      <c r="D10" s="1">
        <v>160</v>
      </c>
      <c r="E10" s="1">
        <v>163</v>
      </c>
      <c r="F10" s="1">
        <v>463</v>
      </c>
      <c r="G10" s="1">
        <v>10</v>
      </c>
      <c r="H10" s="1">
        <v>727</v>
      </c>
      <c r="I10" s="1">
        <v>0</v>
      </c>
      <c r="J10" s="1">
        <v>120</v>
      </c>
      <c r="K10" s="1">
        <v>128</v>
      </c>
      <c r="L10" s="1">
        <v>245</v>
      </c>
      <c r="M10" s="1">
        <v>4</v>
      </c>
      <c r="N10" s="1">
        <v>259</v>
      </c>
      <c r="O10" s="1">
        <v>0</v>
      </c>
      <c r="P10" s="24">
        <v>4.017677782241864E-4</v>
      </c>
      <c r="Q10" s="21">
        <v>1.2770200000000001E-14</v>
      </c>
      <c r="R10" s="26">
        <v>0.74666110900000005</v>
      </c>
      <c r="S10" s="23">
        <v>9.8075136000000005E-12</v>
      </c>
      <c r="T10" s="3">
        <v>1</v>
      </c>
      <c r="U10" s="1" t="s">
        <v>0</v>
      </c>
      <c r="V10" s="7">
        <v>7.6740000000000003E-2</v>
      </c>
      <c r="W10" s="33">
        <f t="shared" si="0"/>
        <v>2.1141649048625793E-2</v>
      </c>
      <c r="X10" s="1">
        <f t="shared" si="1"/>
        <v>249</v>
      </c>
      <c r="Y10" s="1">
        <f t="shared" si="2"/>
        <v>473</v>
      </c>
      <c r="Z10" s="1">
        <v>0.99399999999999999</v>
      </c>
      <c r="AA10" s="1" t="s">
        <v>153</v>
      </c>
      <c r="AB10" s="1" t="s">
        <v>151</v>
      </c>
      <c r="AC10" s="1">
        <v>569</v>
      </c>
      <c r="AD10" s="1" t="s">
        <v>172</v>
      </c>
      <c r="AE10" s="1" t="s">
        <v>65</v>
      </c>
    </row>
    <row r="11" spans="1:71" x14ac:dyDescent="0.2">
      <c r="A11" s="1" t="s">
        <v>29</v>
      </c>
      <c r="B11" s="1" t="s">
        <v>5</v>
      </c>
      <c r="C11" s="8">
        <v>2</v>
      </c>
      <c r="D11" s="1">
        <v>393</v>
      </c>
      <c r="E11" s="1">
        <v>417</v>
      </c>
      <c r="F11" s="1">
        <v>981</v>
      </c>
      <c r="G11" s="1">
        <v>28</v>
      </c>
      <c r="H11" s="1">
        <v>934</v>
      </c>
      <c r="I11" s="1">
        <v>1</v>
      </c>
      <c r="J11" s="1">
        <v>3</v>
      </c>
      <c r="K11" s="1">
        <v>5</v>
      </c>
      <c r="L11" s="1">
        <v>16</v>
      </c>
      <c r="M11" s="1">
        <v>1</v>
      </c>
      <c r="N11" s="1">
        <v>9</v>
      </c>
      <c r="O11" s="1">
        <v>0</v>
      </c>
      <c r="P11" s="24">
        <v>1.5220700152207001E-3</v>
      </c>
      <c r="Q11" s="21">
        <v>8.3142399999999998E-26</v>
      </c>
      <c r="R11" s="26">
        <v>0.34306550299999999</v>
      </c>
      <c r="S11" s="23">
        <v>6.3853363199999996E-23</v>
      </c>
      <c r="T11" s="3">
        <v>1</v>
      </c>
      <c r="U11" s="1" t="s">
        <v>2</v>
      </c>
      <c r="V11" s="7">
        <v>0.38819999999999999</v>
      </c>
      <c r="W11" s="33">
        <f t="shared" si="0"/>
        <v>2.7750247770069375E-2</v>
      </c>
      <c r="X11" s="1">
        <f t="shared" si="1"/>
        <v>9</v>
      </c>
      <c r="Y11" s="1">
        <f t="shared" si="2"/>
        <v>935</v>
      </c>
      <c r="Z11" s="1">
        <v>0.219</v>
      </c>
      <c r="AA11" s="1" t="s">
        <v>153</v>
      </c>
      <c r="AB11" s="1" t="s">
        <v>2</v>
      </c>
      <c r="AC11" s="1">
        <v>603</v>
      </c>
      <c r="AD11" s="1" t="s">
        <v>172</v>
      </c>
      <c r="AE11" s="1" t="s">
        <v>65</v>
      </c>
    </row>
    <row r="12" spans="1:71" x14ac:dyDescent="0.2">
      <c r="A12" s="1" t="s">
        <v>44</v>
      </c>
      <c r="B12" s="1" t="s">
        <v>1</v>
      </c>
      <c r="C12" s="8">
        <v>2</v>
      </c>
      <c r="D12" s="1">
        <v>765</v>
      </c>
      <c r="E12" s="1">
        <v>803</v>
      </c>
      <c r="F12" s="1">
        <v>1140</v>
      </c>
      <c r="G12" s="1">
        <v>33</v>
      </c>
      <c r="H12" s="1">
        <v>1168</v>
      </c>
      <c r="I12" s="1">
        <v>0</v>
      </c>
      <c r="J12" s="1">
        <v>121</v>
      </c>
      <c r="K12" s="1">
        <v>126</v>
      </c>
      <c r="L12" s="1">
        <v>298</v>
      </c>
      <c r="M12" s="1">
        <v>6</v>
      </c>
      <c r="N12" s="1">
        <v>99</v>
      </c>
      <c r="O12" s="1">
        <v>1</v>
      </c>
      <c r="P12" s="24">
        <v>1.2509121234233296E-3</v>
      </c>
      <c r="Q12" s="21">
        <v>5.49042E-33</v>
      </c>
      <c r="R12" s="26">
        <v>0.231776912</v>
      </c>
      <c r="S12" s="23">
        <v>4.21664256E-30</v>
      </c>
      <c r="T12" s="3">
        <v>1</v>
      </c>
      <c r="U12" s="1" t="s">
        <v>2</v>
      </c>
      <c r="V12" s="7">
        <v>0.54759999999999998</v>
      </c>
      <c r="W12" s="33">
        <f t="shared" si="0"/>
        <v>2.8132992327365727E-2</v>
      </c>
      <c r="X12" s="1">
        <f t="shared" si="1"/>
        <v>100</v>
      </c>
      <c r="Y12" s="1">
        <f t="shared" si="2"/>
        <v>1168</v>
      </c>
      <c r="Z12" s="1">
        <v>0.93100000000000005</v>
      </c>
      <c r="AA12" s="1" t="s">
        <v>153</v>
      </c>
      <c r="AB12" s="1" t="s">
        <v>2</v>
      </c>
      <c r="AC12" s="1">
        <v>603</v>
      </c>
      <c r="AD12" s="1" t="s">
        <v>172</v>
      </c>
      <c r="AE12" s="1" t="s">
        <v>65</v>
      </c>
    </row>
    <row r="13" spans="1:71" x14ac:dyDescent="0.2">
      <c r="A13" s="1" t="s">
        <v>25</v>
      </c>
      <c r="B13" s="1" t="s">
        <v>1</v>
      </c>
      <c r="C13" s="8">
        <v>2</v>
      </c>
      <c r="D13" s="1">
        <v>214</v>
      </c>
      <c r="E13" s="1">
        <v>265</v>
      </c>
      <c r="F13" s="1">
        <v>445</v>
      </c>
      <c r="G13" s="1">
        <v>13</v>
      </c>
      <c r="H13" s="1">
        <v>599</v>
      </c>
      <c r="I13" s="1">
        <v>1</v>
      </c>
      <c r="J13" s="1">
        <v>26</v>
      </c>
      <c r="K13" s="1">
        <v>10</v>
      </c>
      <c r="L13" s="1">
        <v>89</v>
      </c>
      <c r="M13" s="1">
        <v>3</v>
      </c>
      <c r="N13" s="1">
        <v>37</v>
      </c>
      <c r="O13" s="1">
        <v>1</v>
      </c>
      <c r="P13" s="24">
        <v>9.9318955732122585E-4</v>
      </c>
      <c r="Q13" s="21">
        <v>3.10244E-15</v>
      </c>
      <c r="R13" s="26">
        <v>0.32861266300000003</v>
      </c>
      <c r="S13" s="23">
        <v>2.38267392E-12</v>
      </c>
      <c r="T13" s="3">
        <v>1</v>
      </c>
      <c r="U13" s="1" t="s">
        <v>2</v>
      </c>
      <c r="V13" s="7">
        <v>0.7389</v>
      </c>
      <c r="W13" s="33">
        <f t="shared" si="0"/>
        <v>2.8384279475982533E-2</v>
      </c>
      <c r="X13" s="1">
        <f t="shared" si="1"/>
        <v>38</v>
      </c>
      <c r="Y13" s="1">
        <f t="shared" si="2"/>
        <v>458</v>
      </c>
      <c r="Z13" s="1">
        <v>0.66700000000000004</v>
      </c>
      <c r="AA13" s="1" t="s">
        <v>153</v>
      </c>
      <c r="AB13" s="1" t="s">
        <v>2</v>
      </c>
      <c r="AC13" s="1">
        <v>569</v>
      </c>
      <c r="AD13" s="1" t="s">
        <v>172</v>
      </c>
      <c r="AE13" s="1" t="s">
        <v>65</v>
      </c>
    </row>
    <row r="14" spans="1:71" x14ac:dyDescent="0.2">
      <c r="A14" s="1" t="s">
        <v>27</v>
      </c>
      <c r="B14" s="1" t="s">
        <v>3</v>
      </c>
      <c r="C14" s="8">
        <v>2</v>
      </c>
      <c r="D14" s="1">
        <v>426</v>
      </c>
      <c r="E14" s="1">
        <v>436</v>
      </c>
      <c r="F14" s="1">
        <v>888</v>
      </c>
      <c r="G14" s="1">
        <v>27</v>
      </c>
      <c r="H14" s="1">
        <v>917</v>
      </c>
      <c r="I14" s="1">
        <v>10</v>
      </c>
      <c r="J14" s="1">
        <v>20</v>
      </c>
      <c r="K14" s="1">
        <v>27</v>
      </c>
      <c r="L14" s="1">
        <v>258</v>
      </c>
      <c r="M14" s="1">
        <v>8</v>
      </c>
      <c r="N14" s="1">
        <v>98</v>
      </c>
      <c r="O14" s="1">
        <v>0</v>
      </c>
      <c r="P14" s="24">
        <v>2.0250601189722821E-3</v>
      </c>
      <c r="Q14" s="21">
        <v>1.7588E-22</v>
      </c>
      <c r="R14" s="26">
        <v>2.2231299999999998E-5</v>
      </c>
      <c r="S14" s="23">
        <v>1.3507584E-19</v>
      </c>
      <c r="T14" s="3">
        <v>1.70736384E-2</v>
      </c>
      <c r="U14" s="1" t="s">
        <v>2</v>
      </c>
      <c r="V14" s="7">
        <v>1</v>
      </c>
      <c r="W14" s="33">
        <f t="shared" si="0"/>
        <v>2.9508196721311476E-2</v>
      </c>
      <c r="X14" s="1">
        <f t="shared" si="1"/>
        <v>98</v>
      </c>
      <c r="Y14" s="1">
        <f t="shared" si="2"/>
        <v>915</v>
      </c>
      <c r="Z14" s="1">
        <v>0.93500000000000005</v>
      </c>
      <c r="AA14" s="1" t="s">
        <v>153</v>
      </c>
      <c r="AB14" s="1" t="s">
        <v>2</v>
      </c>
      <c r="AC14" s="1">
        <v>603</v>
      </c>
      <c r="AD14" s="1" t="s">
        <v>172</v>
      </c>
      <c r="AE14" s="1" t="s">
        <v>65</v>
      </c>
    </row>
    <row r="15" spans="1:71" x14ac:dyDescent="0.2">
      <c r="A15" s="1" t="s">
        <v>18</v>
      </c>
      <c r="B15" s="1" t="s">
        <v>1</v>
      </c>
      <c r="C15" s="8">
        <v>2</v>
      </c>
      <c r="D15" s="1">
        <v>210</v>
      </c>
      <c r="E15" s="1">
        <v>156</v>
      </c>
      <c r="F15" s="1">
        <v>574</v>
      </c>
      <c r="G15" s="1">
        <v>19</v>
      </c>
      <c r="H15" s="1">
        <v>329</v>
      </c>
      <c r="I15" s="1">
        <v>0</v>
      </c>
      <c r="J15" s="1">
        <v>48</v>
      </c>
      <c r="K15" s="1">
        <v>71</v>
      </c>
      <c r="L15" s="1">
        <v>248</v>
      </c>
      <c r="M15" s="1">
        <v>3</v>
      </c>
      <c r="N15" s="1">
        <v>30</v>
      </c>
      <c r="O15" s="1">
        <v>0</v>
      </c>
      <c r="P15" s="24">
        <v>7.0381231671554252E-4</v>
      </c>
      <c r="Q15" s="21">
        <v>2.5267099999999999E-25</v>
      </c>
      <c r="R15" s="26">
        <v>0.79323498599999998</v>
      </c>
      <c r="S15" s="23">
        <v>1.9405132799999999E-22</v>
      </c>
      <c r="T15" s="3">
        <v>1</v>
      </c>
      <c r="U15" s="1" t="s">
        <v>2</v>
      </c>
      <c r="V15" s="7">
        <v>0.10340000000000001</v>
      </c>
      <c r="W15" s="33">
        <f t="shared" si="0"/>
        <v>3.2040472175379427E-2</v>
      </c>
      <c r="X15" s="1">
        <f t="shared" si="1"/>
        <v>30</v>
      </c>
      <c r="Y15" s="1">
        <f t="shared" si="2"/>
        <v>329</v>
      </c>
      <c r="Z15" s="1">
        <v>0.61599999999999999</v>
      </c>
      <c r="AA15" s="1" t="s">
        <v>153</v>
      </c>
      <c r="AB15" s="1" t="s">
        <v>2</v>
      </c>
      <c r="AC15" s="1">
        <v>244</v>
      </c>
      <c r="AD15" s="1" t="s">
        <v>172</v>
      </c>
      <c r="AE15" s="1" t="s">
        <v>65</v>
      </c>
    </row>
    <row r="16" spans="1:71" x14ac:dyDescent="0.2">
      <c r="A16" s="1" t="s">
        <v>41</v>
      </c>
      <c r="B16" s="1" t="s">
        <v>3</v>
      </c>
      <c r="C16" s="8">
        <v>2</v>
      </c>
      <c r="D16" s="1">
        <v>436</v>
      </c>
      <c r="E16" s="1">
        <v>379</v>
      </c>
      <c r="F16" s="1">
        <v>1004</v>
      </c>
      <c r="G16" s="1">
        <v>34</v>
      </c>
      <c r="H16" s="1">
        <v>1011</v>
      </c>
      <c r="I16" s="1">
        <v>3</v>
      </c>
      <c r="J16" s="1">
        <v>89</v>
      </c>
      <c r="K16" s="1">
        <v>96</v>
      </c>
      <c r="L16" s="1">
        <v>350</v>
      </c>
      <c r="M16" s="1">
        <v>16</v>
      </c>
      <c r="N16" s="1">
        <v>143</v>
      </c>
      <c r="O16" s="1">
        <v>1</v>
      </c>
      <c r="P16" s="24">
        <v>9.2764378478664194E-4</v>
      </c>
      <c r="Q16" s="21">
        <v>2.1357499999999998E-40</v>
      </c>
      <c r="R16" s="26">
        <v>5.4116437000000003E-2</v>
      </c>
      <c r="S16" s="23">
        <v>1.640256E-37</v>
      </c>
      <c r="T16" s="3">
        <v>1</v>
      </c>
      <c r="U16" s="1" t="s">
        <v>9</v>
      </c>
      <c r="V16" s="7">
        <v>0.32790000000000002</v>
      </c>
      <c r="W16" s="33">
        <f t="shared" si="0"/>
        <v>3.2755298651252408E-2</v>
      </c>
      <c r="X16" s="1">
        <f t="shared" si="1"/>
        <v>144</v>
      </c>
      <c r="Y16" s="1">
        <f t="shared" si="2"/>
        <v>1014</v>
      </c>
      <c r="Z16" s="1">
        <v>0.99</v>
      </c>
      <c r="AA16" s="1" t="s">
        <v>153</v>
      </c>
      <c r="AB16" s="1" t="s">
        <v>9</v>
      </c>
      <c r="AC16" s="1">
        <v>603</v>
      </c>
      <c r="AD16" s="1" t="s">
        <v>172</v>
      </c>
      <c r="AE16" s="1" t="s">
        <v>65</v>
      </c>
    </row>
    <row r="17" spans="1:32" x14ac:dyDescent="0.2">
      <c r="A17" s="1" t="s">
        <v>32</v>
      </c>
      <c r="B17" s="1" t="s">
        <v>7</v>
      </c>
      <c r="C17" s="8" t="s">
        <v>15</v>
      </c>
      <c r="D17" s="1">
        <v>304</v>
      </c>
      <c r="E17" s="1">
        <v>284</v>
      </c>
      <c r="F17" s="1">
        <v>403</v>
      </c>
      <c r="G17" s="1">
        <v>14</v>
      </c>
      <c r="H17" s="1">
        <v>487</v>
      </c>
      <c r="I17" s="1">
        <v>0</v>
      </c>
      <c r="J17" s="1">
        <v>0</v>
      </c>
      <c r="K17" s="1">
        <v>0</v>
      </c>
      <c r="L17" s="1">
        <v>0</v>
      </c>
      <c r="M17" s="1">
        <v>0</v>
      </c>
      <c r="N17" s="1">
        <v>0</v>
      </c>
      <c r="O17" s="1">
        <v>0</v>
      </c>
      <c r="P17" s="24">
        <v>3.66771E-4</v>
      </c>
      <c r="Q17" s="21">
        <v>3.04094E-23</v>
      </c>
      <c r="R17" s="26">
        <v>0.83639838600000005</v>
      </c>
      <c r="S17" s="23">
        <v>2.061757E-20</v>
      </c>
      <c r="T17" s="3">
        <v>1</v>
      </c>
      <c r="U17" s="1" t="s">
        <v>2</v>
      </c>
      <c r="V17" s="7">
        <v>1</v>
      </c>
      <c r="W17" s="33">
        <f t="shared" si="0"/>
        <v>3.3573141486810551E-2</v>
      </c>
      <c r="X17" s="1">
        <f t="shared" si="1"/>
        <v>0</v>
      </c>
      <c r="Y17" s="1">
        <f t="shared" si="2"/>
        <v>417</v>
      </c>
      <c r="Z17" s="1">
        <v>0</v>
      </c>
      <c r="AA17" s="1" t="s">
        <v>167</v>
      </c>
      <c r="AB17" s="1" t="s">
        <v>2</v>
      </c>
      <c r="AC17" s="1">
        <v>569</v>
      </c>
      <c r="AD17" s="1" t="s">
        <v>173</v>
      </c>
      <c r="AE17" s="1" t="s">
        <v>66</v>
      </c>
    </row>
    <row r="18" spans="1:32" x14ac:dyDescent="0.2">
      <c r="A18" s="1" t="s">
        <v>36</v>
      </c>
      <c r="B18" s="1" t="s">
        <v>16</v>
      </c>
      <c r="C18" s="8" t="s">
        <v>15</v>
      </c>
      <c r="D18" s="1">
        <v>372</v>
      </c>
      <c r="E18" s="1">
        <v>417</v>
      </c>
      <c r="F18" s="1">
        <v>546</v>
      </c>
      <c r="G18" s="1">
        <v>22</v>
      </c>
      <c r="H18" s="1">
        <v>792</v>
      </c>
      <c r="I18" s="1">
        <v>2</v>
      </c>
      <c r="J18" s="1">
        <v>19</v>
      </c>
      <c r="K18" s="1">
        <v>21</v>
      </c>
      <c r="L18" s="1">
        <v>264</v>
      </c>
      <c r="M18" s="1">
        <v>6</v>
      </c>
      <c r="N18" s="1">
        <v>329</v>
      </c>
      <c r="O18" s="1">
        <v>0</v>
      </c>
      <c r="P18" s="24">
        <v>4.8297512678097078E-4</v>
      </c>
      <c r="Q18" s="21">
        <v>1.98515E-34</v>
      </c>
      <c r="R18" s="26">
        <v>5.0089693999999997E-2</v>
      </c>
      <c r="S18" s="23">
        <v>1.5245952000000001E-31</v>
      </c>
      <c r="T18" s="3">
        <v>1</v>
      </c>
      <c r="U18" s="1" t="s">
        <v>0</v>
      </c>
      <c r="V18" s="7">
        <v>0.30320000000000003</v>
      </c>
      <c r="W18" s="33">
        <f t="shared" si="0"/>
        <v>3.873239436619718E-2</v>
      </c>
      <c r="X18" s="1">
        <f t="shared" si="1"/>
        <v>270</v>
      </c>
      <c r="Y18" s="1">
        <f t="shared" si="2"/>
        <v>568</v>
      </c>
      <c r="Z18" s="1">
        <v>1</v>
      </c>
      <c r="AA18" s="1" t="s">
        <v>153</v>
      </c>
      <c r="AB18" s="1" t="s">
        <v>151</v>
      </c>
      <c r="AC18" s="1">
        <v>569</v>
      </c>
      <c r="AD18" s="1" t="s">
        <v>173</v>
      </c>
      <c r="AE18" s="1" t="s">
        <v>67</v>
      </c>
    </row>
    <row r="19" spans="1:32" x14ac:dyDescent="0.2">
      <c r="A19" s="1" t="s">
        <v>40</v>
      </c>
      <c r="B19" s="1" t="s">
        <v>8</v>
      </c>
      <c r="C19" s="8">
        <v>2</v>
      </c>
      <c r="D19" s="1">
        <v>411</v>
      </c>
      <c r="E19" s="1">
        <v>446</v>
      </c>
      <c r="F19" s="1">
        <v>1138</v>
      </c>
      <c r="G19" s="1">
        <v>5</v>
      </c>
      <c r="H19" s="1">
        <v>1083</v>
      </c>
      <c r="I19" s="1">
        <v>46</v>
      </c>
      <c r="J19" s="1">
        <v>62</v>
      </c>
      <c r="K19" s="1">
        <v>111</v>
      </c>
      <c r="L19" s="1">
        <v>245</v>
      </c>
      <c r="M19" s="1">
        <v>0</v>
      </c>
      <c r="N19" s="1">
        <v>81</v>
      </c>
      <c r="O19" s="1">
        <v>2</v>
      </c>
      <c r="P19" s="24">
        <v>4.4296788482834997E-4</v>
      </c>
      <c r="Q19" s="21">
        <v>1.66009E-4</v>
      </c>
      <c r="R19" s="26">
        <v>6.3751199999999995E-73</v>
      </c>
      <c r="S19" s="23">
        <v>0.12749491199999999</v>
      </c>
      <c r="T19" s="3">
        <v>4.8960921600000002E-70</v>
      </c>
      <c r="U19" s="1" t="s">
        <v>9</v>
      </c>
      <c r="V19" s="7">
        <v>0.76800000000000002</v>
      </c>
      <c r="W19" s="33">
        <f t="shared" si="0"/>
        <v>4.0744021257750222E-2</v>
      </c>
      <c r="X19" s="1">
        <f t="shared" si="1"/>
        <v>83</v>
      </c>
      <c r="Y19" s="1">
        <f t="shared" si="2"/>
        <v>1129</v>
      </c>
      <c r="Z19" s="1">
        <v>0.96299999999999997</v>
      </c>
      <c r="AA19" s="1" t="s">
        <v>153</v>
      </c>
      <c r="AB19" s="1" t="s">
        <v>9</v>
      </c>
      <c r="AC19" s="1">
        <v>603</v>
      </c>
      <c r="AD19" s="1" t="s">
        <v>171</v>
      </c>
      <c r="AE19" s="1" t="s">
        <v>68</v>
      </c>
    </row>
    <row r="20" spans="1:32" x14ac:dyDescent="0.2">
      <c r="A20" s="1" t="s">
        <v>43</v>
      </c>
      <c r="B20" s="1" t="s">
        <v>1</v>
      </c>
      <c r="C20" s="8" t="s">
        <v>15</v>
      </c>
      <c r="D20" s="1">
        <v>180</v>
      </c>
      <c r="E20" s="1">
        <v>217</v>
      </c>
      <c r="F20" s="1">
        <v>278</v>
      </c>
      <c r="G20" s="1">
        <v>12</v>
      </c>
      <c r="H20" s="1">
        <v>371</v>
      </c>
      <c r="I20" s="1">
        <v>0</v>
      </c>
      <c r="J20" s="1">
        <v>93</v>
      </c>
      <c r="K20" s="1">
        <v>85</v>
      </c>
      <c r="L20" s="1">
        <v>307</v>
      </c>
      <c r="M20" s="1">
        <v>2</v>
      </c>
      <c r="N20" s="1">
        <v>537</v>
      </c>
      <c r="O20" s="1">
        <v>0</v>
      </c>
      <c r="P20" s="24">
        <v>7.124198527665638E-4</v>
      </c>
      <c r="Q20" s="21">
        <v>8.2234700000000002E-18</v>
      </c>
      <c r="R20" s="26">
        <v>0.76766490799999998</v>
      </c>
      <c r="S20" s="23">
        <v>6.3156249599999998E-15</v>
      </c>
      <c r="T20" s="3">
        <v>1</v>
      </c>
      <c r="U20" s="1" t="s">
        <v>0</v>
      </c>
      <c r="V20" s="7">
        <v>5.4530000000000004E-3</v>
      </c>
      <c r="W20" s="33">
        <f t="shared" si="0"/>
        <v>4.1379310344827586E-2</v>
      </c>
      <c r="X20" s="1">
        <f t="shared" si="1"/>
        <v>309</v>
      </c>
      <c r="Y20" s="1">
        <f t="shared" si="2"/>
        <v>290</v>
      </c>
      <c r="Z20" s="1">
        <v>1</v>
      </c>
      <c r="AA20" s="1" t="s">
        <v>153</v>
      </c>
      <c r="AB20" s="1" t="s">
        <v>151</v>
      </c>
      <c r="AC20" s="1">
        <v>569</v>
      </c>
      <c r="AD20" s="1" t="s">
        <v>173</v>
      </c>
      <c r="AE20" s="1" t="s">
        <v>66</v>
      </c>
    </row>
    <row r="21" spans="1:32" x14ac:dyDescent="0.2">
      <c r="A21" s="1" t="s">
        <v>19</v>
      </c>
      <c r="B21" s="1" t="s">
        <v>12</v>
      </c>
      <c r="C21" s="8" t="s">
        <v>15</v>
      </c>
      <c r="D21" s="1">
        <v>178</v>
      </c>
      <c r="E21" s="1">
        <v>163</v>
      </c>
      <c r="F21" s="1">
        <v>252</v>
      </c>
      <c r="G21" s="1">
        <v>13</v>
      </c>
      <c r="H21" s="1">
        <v>366</v>
      </c>
      <c r="I21" s="1">
        <v>1</v>
      </c>
      <c r="J21" s="1">
        <v>58</v>
      </c>
      <c r="K21" s="4">
        <v>7</v>
      </c>
      <c r="L21" s="4">
        <v>170</v>
      </c>
      <c r="M21" s="4">
        <v>0</v>
      </c>
      <c r="N21" s="4">
        <v>165</v>
      </c>
      <c r="O21" s="4">
        <v>0</v>
      </c>
      <c r="P21" s="24">
        <v>3.3757465593352398E-3</v>
      </c>
      <c r="Q21" s="21">
        <v>1.19333E-11</v>
      </c>
      <c r="R21" s="26">
        <v>0.35937449199999999</v>
      </c>
      <c r="S21" s="23">
        <v>9.1647744000000006E-9</v>
      </c>
      <c r="T21" s="3">
        <v>1</v>
      </c>
      <c r="U21" s="1" t="s">
        <v>0</v>
      </c>
      <c r="V21" s="7">
        <v>2.3059999999999999E-3</v>
      </c>
      <c r="W21" s="33">
        <f t="shared" si="0"/>
        <v>4.9056603773584909E-2</v>
      </c>
      <c r="X21" s="1">
        <f t="shared" si="1"/>
        <v>165</v>
      </c>
      <c r="Y21" s="1">
        <f t="shared" si="2"/>
        <v>265</v>
      </c>
      <c r="Z21" s="1">
        <v>1</v>
      </c>
      <c r="AA21" s="1" t="s">
        <v>152</v>
      </c>
      <c r="AB21" s="1" t="s">
        <v>151</v>
      </c>
      <c r="AC21" s="1">
        <v>569</v>
      </c>
      <c r="AD21" s="1" t="s">
        <v>173</v>
      </c>
      <c r="AE21" s="1" t="s">
        <v>67</v>
      </c>
    </row>
    <row r="22" spans="1:32" x14ac:dyDescent="0.2">
      <c r="A22" s="1" t="s">
        <v>23</v>
      </c>
      <c r="B22" s="1" t="s">
        <v>1</v>
      </c>
      <c r="C22" s="8">
        <v>2</v>
      </c>
      <c r="D22" s="1">
        <v>500</v>
      </c>
      <c r="E22" s="1">
        <v>463</v>
      </c>
      <c r="F22" s="1">
        <v>966</v>
      </c>
      <c r="G22" s="1">
        <v>51</v>
      </c>
      <c r="H22" s="1">
        <v>986</v>
      </c>
      <c r="I22" s="1">
        <v>3</v>
      </c>
      <c r="J22" s="1">
        <v>29</v>
      </c>
      <c r="K22" s="1">
        <v>18</v>
      </c>
      <c r="L22" s="1">
        <v>332</v>
      </c>
      <c r="M22" s="1">
        <v>14</v>
      </c>
      <c r="N22" s="1">
        <v>130</v>
      </c>
      <c r="O22" s="1">
        <v>0</v>
      </c>
      <c r="P22" s="24">
        <v>1.2862488306828812E-3</v>
      </c>
      <c r="Q22" s="21">
        <v>4.6197699999999997E-62</v>
      </c>
      <c r="R22" s="26">
        <v>9.6150018000000004E-2</v>
      </c>
      <c r="S22" s="23">
        <v>3.5479833600000002E-59</v>
      </c>
      <c r="T22" s="3">
        <v>1</v>
      </c>
      <c r="U22" s="1" t="s">
        <v>2</v>
      </c>
      <c r="V22" s="7">
        <v>0.55959999999999999</v>
      </c>
      <c r="W22" s="33">
        <f t="shared" si="0"/>
        <v>5.0147492625368731E-2</v>
      </c>
      <c r="X22" s="1">
        <f t="shared" si="1"/>
        <v>130</v>
      </c>
      <c r="Y22" s="1">
        <f t="shared" si="2"/>
        <v>989</v>
      </c>
      <c r="Z22" s="1">
        <v>0.999</v>
      </c>
      <c r="AA22" s="1" t="s">
        <v>153</v>
      </c>
      <c r="AB22" s="1" t="s">
        <v>2</v>
      </c>
      <c r="AC22" s="1">
        <v>603</v>
      </c>
      <c r="AD22" s="1" t="s">
        <v>172</v>
      </c>
      <c r="AE22" s="1" t="s">
        <v>65</v>
      </c>
    </row>
    <row r="23" spans="1:32" x14ac:dyDescent="0.2">
      <c r="A23" s="1" t="s">
        <v>35</v>
      </c>
      <c r="B23" s="1" t="s">
        <v>8</v>
      </c>
      <c r="C23" s="8" t="s">
        <v>15</v>
      </c>
      <c r="D23" s="1">
        <v>158</v>
      </c>
      <c r="E23" s="1">
        <v>168</v>
      </c>
      <c r="F23" s="1">
        <v>292</v>
      </c>
      <c r="G23" s="1">
        <v>17</v>
      </c>
      <c r="H23" s="1">
        <v>371</v>
      </c>
      <c r="I23" s="1">
        <v>0</v>
      </c>
      <c r="J23" s="1">
        <v>106</v>
      </c>
      <c r="K23" s="1">
        <v>106</v>
      </c>
      <c r="L23" s="1">
        <v>221</v>
      </c>
      <c r="M23" s="1">
        <v>5</v>
      </c>
      <c r="N23" s="1">
        <v>280</v>
      </c>
      <c r="O23" s="1">
        <v>0</v>
      </c>
      <c r="P23" s="24">
        <v>2.5859839668994052E-3</v>
      </c>
      <c r="Q23" s="21">
        <v>1.8614800000000001E-17</v>
      </c>
      <c r="R23" s="26">
        <v>0.38264688299999999</v>
      </c>
      <c r="S23" s="23">
        <v>1.4296166399999999E-14</v>
      </c>
      <c r="T23" s="3">
        <v>1</v>
      </c>
      <c r="U23" s="1" t="s">
        <v>2</v>
      </c>
      <c r="V23" s="7">
        <v>0.17849999999999999</v>
      </c>
      <c r="W23" s="33">
        <f t="shared" si="0"/>
        <v>5.5016181229773461E-2</v>
      </c>
      <c r="X23" s="1">
        <f t="shared" si="1"/>
        <v>226</v>
      </c>
      <c r="Y23" s="1">
        <f t="shared" si="2"/>
        <v>309</v>
      </c>
      <c r="Z23" s="1">
        <v>1</v>
      </c>
      <c r="AA23" s="1" t="s">
        <v>153</v>
      </c>
      <c r="AB23" s="1" t="s">
        <v>2</v>
      </c>
      <c r="AC23" s="1">
        <v>569</v>
      </c>
      <c r="AD23" s="1" t="s">
        <v>173</v>
      </c>
      <c r="AE23" s="1" t="s">
        <v>67</v>
      </c>
    </row>
    <row r="24" spans="1:32" x14ac:dyDescent="0.2">
      <c r="A24" s="1" t="s">
        <v>22</v>
      </c>
      <c r="B24" s="1" t="s">
        <v>4</v>
      </c>
      <c r="C24" s="8">
        <v>2</v>
      </c>
      <c r="D24" s="1">
        <v>158</v>
      </c>
      <c r="E24" s="1">
        <v>132</v>
      </c>
      <c r="F24" s="1">
        <v>391</v>
      </c>
      <c r="G24" s="1">
        <v>24</v>
      </c>
      <c r="H24" s="1">
        <v>388</v>
      </c>
      <c r="I24" s="1">
        <v>3</v>
      </c>
      <c r="J24" s="1">
        <v>20</v>
      </c>
      <c r="K24" s="1">
        <v>36</v>
      </c>
      <c r="L24" s="1">
        <v>315</v>
      </c>
      <c r="M24" s="1">
        <v>10</v>
      </c>
      <c r="N24" s="1">
        <v>114</v>
      </c>
      <c r="O24" s="1">
        <v>0</v>
      </c>
      <c r="P24" s="24">
        <v>2.8400126222783212E-3</v>
      </c>
      <c r="Q24" s="21">
        <v>1.3891400000000001E-23</v>
      </c>
      <c r="R24" s="26">
        <v>7.5120725999999999E-2</v>
      </c>
      <c r="S24" s="23">
        <v>1.06685952E-20</v>
      </c>
      <c r="T24" s="3">
        <v>1</v>
      </c>
      <c r="U24" s="1" t="s">
        <v>2</v>
      </c>
      <c r="V24" s="7">
        <v>0.11020000000000001</v>
      </c>
      <c r="W24" s="33">
        <f t="shared" si="0"/>
        <v>5.7831325301204821E-2</v>
      </c>
      <c r="X24" s="1">
        <f t="shared" si="1"/>
        <v>114</v>
      </c>
      <c r="Y24" s="1">
        <f t="shared" si="2"/>
        <v>391</v>
      </c>
      <c r="Z24" s="1">
        <v>0.998</v>
      </c>
      <c r="AA24" s="1" t="s">
        <v>153</v>
      </c>
      <c r="AB24" s="1" t="s">
        <v>2</v>
      </c>
      <c r="AC24" s="1">
        <v>603</v>
      </c>
      <c r="AD24" s="1" t="s">
        <v>172</v>
      </c>
      <c r="AE24" s="1" t="s">
        <v>65</v>
      </c>
    </row>
    <row r="25" spans="1:32" x14ac:dyDescent="0.2">
      <c r="A25" s="1" t="s">
        <v>33</v>
      </c>
      <c r="B25" s="1" t="s">
        <v>4</v>
      </c>
      <c r="C25" s="8" t="s">
        <v>15</v>
      </c>
      <c r="D25" s="1">
        <v>26</v>
      </c>
      <c r="E25" s="1">
        <v>17</v>
      </c>
      <c r="F25" s="1">
        <v>38</v>
      </c>
      <c r="G25" s="1">
        <v>0</v>
      </c>
      <c r="H25" s="1">
        <v>37</v>
      </c>
      <c r="I25" s="1">
        <v>3</v>
      </c>
      <c r="J25" s="1">
        <v>0</v>
      </c>
      <c r="K25" s="1">
        <v>0</v>
      </c>
      <c r="L25" s="1">
        <v>7</v>
      </c>
      <c r="M25" s="1">
        <v>0</v>
      </c>
      <c r="N25" s="1">
        <v>8</v>
      </c>
      <c r="O25" s="1">
        <v>1</v>
      </c>
      <c r="P25" s="24">
        <v>1.4771048744460858E-3</v>
      </c>
      <c r="Q25" s="21">
        <v>0.94537700800000002</v>
      </c>
      <c r="R25" s="26">
        <v>3.01466E-5</v>
      </c>
      <c r="S25" s="3">
        <v>1</v>
      </c>
      <c r="T25" s="3">
        <v>2.3152588799999999E-2</v>
      </c>
      <c r="U25" s="1" t="s">
        <v>0</v>
      </c>
      <c r="V25" s="7">
        <v>0.56869999999999998</v>
      </c>
      <c r="W25" s="33">
        <f t="shared" si="0"/>
        <v>7.4999999999999997E-2</v>
      </c>
      <c r="X25" s="1">
        <f t="shared" si="1"/>
        <v>7</v>
      </c>
      <c r="Y25" s="1">
        <f t="shared" si="2"/>
        <v>38</v>
      </c>
      <c r="Z25" s="1">
        <v>0.40500000000000003</v>
      </c>
      <c r="AA25" s="1" t="s">
        <v>153</v>
      </c>
      <c r="AB25" s="1" t="s">
        <v>151</v>
      </c>
      <c r="AC25" s="1">
        <v>569</v>
      </c>
      <c r="AD25" s="1" t="s">
        <v>174</v>
      </c>
      <c r="AE25" s="1" t="s">
        <v>69</v>
      </c>
    </row>
    <row r="26" spans="1:32" x14ac:dyDescent="0.2">
      <c r="A26" s="1" t="s">
        <v>21</v>
      </c>
      <c r="B26" s="1" t="s">
        <v>11</v>
      </c>
      <c r="C26" s="8">
        <v>2</v>
      </c>
      <c r="D26" s="1">
        <v>339</v>
      </c>
      <c r="E26" s="1">
        <v>286</v>
      </c>
      <c r="F26" s="1">
        <v>721</v>
      </c>
      <c r="G26" s="1">
        <v>0</v>
      </c>
      <c r="H26" s="1">
        <v>596</v>
      </c>
      <c r="I26" s="1">
        <v>68</v>
      </c>
      <c r="J26" s="1">
        <v>0</v>
      </c>
      <c r="K26" s="1">
        <v>0</v>
      </c>
      <c r="L26" s="1">
        <v>0</v>
      </c>
      <c r="M26" s="1">
        <v>0</v>
      </c>
      <c r="N26" s="1">
        <v>0</v>
      </c>
      <c r="O26" s="1">
        <v>0</v>
      </c>
      <c r="P26" s="24">
        <v>3.4590100000000002E-4</v>
      </c>
      <c r="Q26" s="21">
        <v>0.77923877600000002</v>
      </c>
      <c r="R26" s="26">
        <v>3.3804999999999998E-142</v>
      </c>
      <c r="S26" s="3">
        <v>1</v>
      </c>
      <c r="T26" s="3">
        <v>2.2919790000000001E-139</v>
      </c>
      <c r="U26" s="1" t="s">
        <v>0</v>
      </c>
      <c r="V26" s="7">
        <v>1</v>
      </c>
      <c r="W26" s="33">
        <f t="shared" si="0"/>
        <v>0.10240963855421686</v>
      </c>
      <c r="X26" s="1">
        <f t="shared" si="1"/>
        <v>0</v>
      </c>
      <c r="Y26" s="1">
        <f t="shared" si="2"/>
        <v>664</v>
      </c>
      <c r="Z26" s="1">
        <v>0</v>
      </c>
      <c r="AA26" s="1" t="s">
        <v>167</v>
      </c>
      <c r="AB26" s="1" t="s">
        <v>151</v>
      </c>
      <c r="AC26" s="1">
        <v>603</v>
      </c>
      <c r="AD26" s="1" t="s">
        <v>171</v>
      </c>
      <c r="AE26" s="1" t="s">
        <v>68</v>
      </c>
    </row>
    <row r="27" spans="1:32" x14ac:dyDescent="0.2">
      <c r="A27" s="1" t="s">
        <v>38</v>
      </c>
      <c r="B27" s="1" t="s">
        <v>8</v>
      </c>
      <c r="C27" s="8">
        <v>1</v>
      </c>
      <c r="D27" s="1">
        <v>300</v>
      </c>
      <c r="E27" s="1">
        <v>242</v>
      </c>
      <c r="F27" s="1">
        <v>378</v>
      </c>
      <c r="G27" s="1">
        <v>3</v>
      </c>
      <c r="H27" s="1">
        <v>699</v>
      </c>
      <c r="I27" s="1">
        <v>6</v>
      </c>
      <c r="J27" s="1">
        <v>142</v>
      </c>
      <c r="K27" s="1">
        <v>131</v>
      </c>
      <c r="L27" s="1">
        <v>322</v>
      </c>
      <c r="M27" s="1">
        <v>0</v>
      </c>
      <c r="N27" s="1">
        <v>313</v>
      </c>
      <c r="O27" s="1">
        <v>0</v>
      </c>
      <c r="P27" s="24">
        <v>1.7155110793423873E-3</v>
      </c>
      <c r="Q27" s="21">
        <v>2.4127441999999999E-2</v>
      </c>
      <c r="R27" s="26">
        <v>1.2813589999999999E-3</v>
      </c>
      <c r="S27" s="3">
        <v>1</v>
      </c>
      <c r="T27" s="3">
        <v>0.984083712</v>
      </c>
      <c r="U27" s="1" t="s">
        <v>0</v>
      </c>
      <c r="V27" s="7">
        <v>0.1855</v>
      </c>
      <c r="W27" s="1" t="s">
        <v>151</v>
      </c>
      <c r="X27" s="1">
        <f t="shared" si="1"/>
        <v>313</v>
      </c>
      <c r="Y27" s="1">
        <f t="shared" si="2"/>
        <v>381</v>
      </c>
      <c r="Z27" s="1" t="s">
        <v>151</v>
      </c>
      <c r="AA27" s="1" t="s">
        <v>151</v>
      </c>
      <c r="AB27" s="1" t="s">
        <v>151</v>
      </c>
      <c r="AC27" s="1">
        <v>569</v>
      </c>
      <c r="AD27" s="1" t="s">
        <v>175</v>
      </c>
      <c r="AE27" s="1" t="s">
        <v>93</v>
      </c>
    </row>
    <row r="28" spans="1:32" x14ac:dyDescent="0.2">
      <c r="A28" s="1" t="s">
        <v>24</v>
      </c>
      <c r="B28" s="1" t="s">
        <v>3</v>
      </c>
      <c r="C28" s="8">
        <v>1</v>
      </c>
      <c r="D28" s="1">
        <v>58</v>
      </c>
      <c r="E28" s="1">
        <v>60</v>
      </c>
      <c r="F28" s="1">
        <v>149</v>
      </c>
      <c r="G28" s="1">
        <v>0</v>
      </c>
      <c r="H28" s="1">
        <v>153</v>
      </c>
      <c r="I28" s="1">
        <v>1</v>
      </c>
      <c r="J28" s="1">
        <v>169</v>
      </c>
      <c r="K28" s="1">
        <v>140</v>
      </c>
      <c r="L28" s="1">
        <v>338</v>
      </c>
      <c r="M28" s="1">
        <v>0</v>
      </c>
      <c r="N28" s="1">
        <v>113</v>
      </c>
      <c r="O28" s="1">
        <v>0</v>
      </c>
      <c r="P28" s="25">
        <v>7.5199999999999996E-4</v>
      </c>
      <c r="Q28" s="11">
        <v>1</v>
      </c>
      <c r="R28" s="26">
        <v>0.10327117908562403</v>
      </c>
      <c r="S28" s="11">
        <v>1</v>
      </c>
      <c r="T28" s="11">
        <v>1</v>
      </c>
      <c r="U28" s="1" t="s">
        <v>0</v>
      </c>
      <c r="V28" s="7">
        <v>1</v>
      </c>
      <c r="W28" s="1" t="s">
        <v>151</v>
      </c>
      <c r="X28" s="1">
        <f t="shared" si="1"/>
        <v>113</v>
      </c>
      <c r="Y28" s="1">
        <f t="shared" si="2"/>
        <v>149</v>
      </c>
      <c r="Z28" s="1" t="s">
        <v>151</v>
      </c>
      <c r="AA28" s="1" t="s">
        <v>151</v>
      </c>
      <c r="AB28" s="1" t="s">
        <v>151</v>
      </c>
      <c r="AC28" s="1">
        <v>603</v>
      </c>
      <c r="AD28" s="1" t="s">
        <v>175</v>
      </c>
      <c r="AE28" s="1" t="s">
        <v>93</v>
      </c>
    </row>
    <row r="29" spans="1:32" x14ac:dyDescent="0.2">
      <c r="A29" s="1" t="s">
        <v>26</v>
      </c>
      <c r="B29" s="1" t="s">
        <v>7</v>
      </c>
      <c r="C29" s="8">
        <v>1</v>
      </c>
      <c r="D29" s="1">
        <v>160</v>
      </c>
      <c r="E29" s="1">
        <v>130</v>
      </c>
      <c r="F29" s="1">
        <v>426</v>
      </c>
      <c r="G29" s="1">
        <v>1</v>
      </c>
      <c r="H29" s="1">
        <v>443</v>
      </c>
      <c r="I29" s="1">
        <v>0</v>
      </c>
      <c r="J29" s="1">
        <v>94</v>
      </c>
      <c r="K29" s="1">
        <v>73</v>
      </c>
      <c r="L29" s="1">
        <v>220</v>
      </c>
      <c r="M29" s="1">
        <v>0</v>
      </c>
      <c r="N29" s="1">
        <v>80</v>
      </c>
      <c r="O29" s="1">
        <v>0</v>
      </c>
      <c r="P29" s="24">
        <v>8.5886057829945609E-4</v>
      </c>
      <c r="Q29" s="21">
        <v>0.25432259499999998</v>
      </c>
      <c r="R29" s="26">
        <v>0.68342475499999999</v>
      </c>
      <c r="S29" s="3">
        <v>1</v>
      </c>
      <c r="T29" s="3">
        <v>1</v>
      </c>
      <c r="U29" s="1" t="s">
        <v>9</v>
      </c>
      <c r="V29" s="7">
        <v>1</v>
      </c>
      <c r="W29" s="1" t="s">
        <v>151</v>
      </c>
      <c r="X29" s="1">
        <f t="shared" si="1"/>
        <v>80</v>
      </c>
      <c r="Y29" s="1">
        <f t="shared" si="2"/>
        <v>427</v>
      </c>
      <c r="Z29" s="1" t="s">
        <v>151</v>
      </c>
      <c r="AA29" s="1" t="s">
        <v>151</v>
      </c>
      <c r="AB29" s="1" t="s">
        <v>9</v>
      </c>
      <c r="AC29" s="1">
        <v>603</v>
      </c>
      <c r="AD29" s="1" t="s">
        <v>175</v>
      </c>
      <c r="AE29" s="1" t="s">
        <v>93</v>
      </c>
    </row>
    <row r="30" spans="1:32" x14ac:dyDescent="0.2">
      <c r="A30" s="1" t="s">
        <v>45</v>
      </c>
      <c r="B30" s="1" t="s">
        <v>3</v>
      </c>
      <c r="C30" s="8">
        <v>1</v>
      </c>
      <c r="D30" s="1">
        <v>264</v>
      </c>
      <c r="E30" s="1">
        <v>338</v>
      </c>
      <c r="F30" s="1">
        <v>607</v>
      </c>
      <c r="G30" s="1">
        <v>1</v>
      </c>
      <c r="H30" s="1">
        <v>427</v>
      </c>
      <c r="I30" s="1">
        <v>0</v>
      </c>
      <c r="J30" s="1">
        <v>94</v>
      </c>
      <c r="K30" s="1">
        <v>68</v>
      </c>
      <c r="L30" s="1">
        <v>185</v>
      </c>
      <c r="M30" s="1">
        <v>0</v>
      </c>
      <c r="N30" s="1">
        <v>193</v>
      </c>
      <c r="O30" s="1">
        <v>0</v>
      </c>
      <c r="P30" s="24">
        <v>1.7190185966557275E-3</v>
      </c>
      <c r="Q30" s="21">
        <v>0.36781726799999998</v>
      </c>
      <c r="R30" s="26">
        <v>0.479672086</v>
      </c>
      <c r="S30" s="3">
        <v>1</v>
      </c>
      <c r="T30" s="3">
        <v>1</v>
      </c>
      <c r="U30" s="1" t="s">
        <v>0</v>
      </c>
      <c r="V30" s="7">
        <v>1</v>
      </c>
      <c r="W30" s="1" t="s">
        <v>151</v>
      </c>
      <c r="X30" s="1">
        <f t="shared" si="1"/>
        <v>185</v>
      </c>
      <c r="Y30" s="1">
        <f t="shared" si="2"/>
        <v>427</v>
      </c>
      <c r="Z30" s="1" t="s">
        <v>151</v>
      </c>
      <c r="AA30" s="1" t="s">
        <v>151</v>
      </c>
      <c r="AB30" s="1" t="s">
        <v>151</v>
      </c>
      <c r="AC30" s="1">
        <v>569</v>
      </c>
      <c r="AD30" s="1" t="s">
        <v>175</v>
      </c>
      <c r="AE30" s="1" t="s">
        <v>93</v>
      </c>
    </row>
    <row r="32" spans="1:32" x14ac:dyDescent="0.2">
      <c r="C32" s="5"/>
      <c r="E32" s="5"/>
      <c r="F32" s="5"/>
      <c r="K32" s="5"/>
      <c r="L32" s="5"/>
      <c r="P32" s="5"/>
      <c r="S32" s="5"/>
      <c r="U32" s="7"/>
      <c r="V32" s="5"/>
      <c r="AE32" s="5"/>
      <c r="AF32" s="5"/>
    </row>
    <row r="36" spans="1:23" x14ac:dyDescent="0.2">
      <c r="A36" s="2"/>
      <c r="B36" s="10"/>
      <c r="D36" s="19"/>
      <c r="E36" s="10"/>
      <c r="F36" s="3"/>
      <c r="Q36" s="1"/>
      <c r="R36" s="1"/>
      <c r="T36" s="1"/>
      <c r="U36" s="1"/>
      <c r="W36" s="1"/>
    </row>
    <row r="37" spans="1:23" x14ac:dyDescent="0.2">
      <c r="F37" s="3"/>
      <c r="Q37" s="1"/>
      <c r="R37" s="1"/>
      <c r="T37" s="1"/>
      <c r="U37" s="1"/>
      <c r="W37" s="1"/>
    </row>
    <row r="38" spans="1:23" x14ac:dyDescent="0.2">
      <c r="F38" s="3"/>
      <c r="Q38" s="1"/>
      <c r="R38" s="1"/>
      <c r="T38" s="1"/>
      <c r="U38" s="1"/>
      <c r="W38" s="1"/>
    </row>
    <row r="39" spans="1:23" x14ac:dyDescent="0.2">
      <c r="B39" s="7"/>
      <c r="D39" s="7"/>
      <c r="E39" s="7"/>
      <c r="F39" s="3"/>
      <c r="Q39" s="1"/>
      <c r="R39" s="1"/>
      <c r="T39" s="1"/>
      <c r="U39" s="1"/>
      <c r="W39" s="1"/>
    </row>
    <row r="40" spans="1:23" x14ac:dyDescent="0.2">
      <c r="B40" s="7"/>
      <c r="D40" s="7"/>
      <c r="E40" s="7"/>
      <c r="F40" s="3"/>
      <c r="Q40" s="1"/>
      <c r="R40" s="1"/>
      <c r="T40" s="1"/>
      <c r="U40" s="1"/>
      <c r="W40" s="1"/>
    </row>
    <row r="41" spans="1:23" x14ac:dyDescent="0.2">
      <c r="F41" s="3"/>
      <c r="Q41" s="1"/>
      <c r="R41" s="1"/>
      <c r="T41" s="1"/>
      <c r="U41" s="1"/>
      <c r="W41" s="1"/>
    </row>
    <row r="42" spans="1:23" x14ac:dyDescent="0.2">
      <c r="F42" s="3"/>
      <c r="Q42" s="1"/>
      <c r="R42" s="1"/>
      <c r="T42" s="1"/>
      <c r="U42" s="1"/>
      <c r="W42" s="1"/>
    </row>
    <row r="43" spans="1:23" x14ac:dyDescent="0.2">
      <c r="F43" s="3"/>
      <c r="Q43" s="1"/>
      <c r="R43" s="1"/>
      <c r="T43" s="1"/>
      <c r="U43" s="1"/>
      <c r="W43" s="1"/>
    </row>
    <row r="44" spans="1:23" x14ac:dyDescent="0.2">
      <c r="F44" s="3"/>
      <c r="Q44" s="1"/>
      <c r="R44" s="1"/>
      <c r="T44" s="1"/>
      <c r="U44" s="1"/>
      <c r="W44" s="1"/>
    </row>
    <row r="45" spans="1:23" x14ac:dyDescent="0.2">
      <c r="F45" s="3"/>
      <c r="Q45" s="1"/>
      <c r="R45" s="1"/>
      <c r="T45" s="1"/>
      <c r="U45" s="1"/>
      <c r="W45" s="1"/>
    </row>
    <row r="46" spans="1:23" x14ac:dyDescent="0.2">
      <c r="B46" s="7"/>
      <c r="D46" s="7"/>
      <c r="E46" s="7"/>
      <c r="F46" s="3"/>
      <c r="Q46" s="1"/>
      <c r="R46" s="1"/>
      <c r="T46" s="1"/>
      <c r="U46" s="1"/>
      <c r="W46" s="1"/>
    </row>
    <row r="47" spans="1:23" x14ac:dyDescent="0.2">
      <c r="F47" s="3"/>
      <c r="Q47" s="1"/>
      <c r="R47" s="1"/>
      <c r="T47" s="1"/>
      <c r="U47" s="1"/>
      <c r="W47" s="1"/>
    </row>
    <row r="48" spans="1:23" x14ac:dyDescent="0.2">
      <c r="F48" s="3"/>
      <c r="Q48" s="1"/>
      <c r="R48" s="1"/>
      <c r="T48" s="1"/>
      <c r="U48" s="1"/>
      <c r="W48" s="1"/>
    </row>
    <row r="49" spans="2:23" x14ac:dyDescent="0.2">
      <c r="F49" s="3"/>
      <c r="Q49" s="1"/>
      <c r="R49" s="1"/>
      <c r="T49" s="1"/>
      <c r="U49" s="1"/>
      <c r="W49" s="1"/>
    </row>
    <row r="50" spans="2:23" x14ac:dyDescent="0.2">
      <c r="F50" s="3"/>
      <c r="Q50" s="1"/>
      <c r="R50" s="1"/>
      <c r="T50" s="1"/>
      <c r="U50" s="1"/>
      <c r="W50" s="1"/>
    </row>
    <row r="51" spans="2:23" x14ac:dyDescent="0.2">
      <c r="F51" s="3"/>
      <c r="Q51" s="1"/>
      <c r="R51" s="1"/>
      <c r="T51" s="1"/>
      <c r="U51" s="1"/>
      <c r="W51" s="1"/>
    </row>
    <row r="52" spans="2:23" x14ac:dyDescent="0.2">
      <c r="F52" s="3"/>
      <c r="Q52" s="1"/>
      <c r="R52" s="1"/>
      <c r="T52" s="1"/>
      <c r="U52" s="1"/>
      <c r="W52" s="1"/>
    </row>
    <row r="53" spans="2:23" x14ac:dyDescent="0.2">
      <c r="F53" s="3"/>
      <c r="Q53" s="1"/>
      <c r="R53" s="1"/>
      <c r="T53" s="1"/>
      <c r="U53" s="1"/>
      <c r="W53" s="1"/>
    </row>
    <row r="54" spans="2:23" x14ac:dyDescent="0.2">
      <c r="F54" s="3"/>
      <c r="Q54" s="1"/>
      <c r="R54" s="1"/>
      <c r="T54" s="1"/>
      <c r="U54" s="1"/>
      <c r="W54" s="1"/>
    </row>
    <row r="55" spans="2:23" x14ac:dyDescent="0.2">
      <c r="F55" s="3"/>
      <c r="Q55" s="1"/>
      <c r="R55" s="1"/>
      <c r="T55" s="1"/>
      <c r="U55" s="1"/>
      <c r="W55" s="1"/>
    </row>
    <row r="56" spans="2:23" x14ac:dyDescent="0.2">
      <c r="F56" s="3"/>
      <c r="Q56" s="1"/>
      <c r="R56" s="1"/>
      <c r="T56" s="1"/>
      <c r="U56" s="1"/>
      <c r="W56" s="1"/>
    </row>
    <row r="57" spans="2:23" x14ac:dyDescent="0.2">
      <c r="B57" s="7"/>
      <c r="D57" s="7"/>
      <c r="E57" s="7"/>
      <c r="F57" s="3"/>
      <c r="Q57" s="1"/>
      <c r="R57" s="1"/>
      <c r="T57" s="1"/>
      <c r="U57" s="1"/>
      <c r="W57" s="1"/>
    </row>
    <row r="58" spans="2:23" x14ac:dyDescent="0.2">
      <c r="B58" s="7"/>
      <c r="D58" s="7"/>
      <c r="E58" s="7"/>
      <c r="F58" s="3"/>
      <c r="Q58" s="1"/>
      <c r="R58" s="1"/>
      <c r="T58" s="1"/>
      <c r="U58" s="1"/>
      <c r="W58" s="1"/>
    </row>
    <row r="59" spans="2:23" x14ac:dyDescent="0.2">
      <c r="F59" s="3"/>
      <c r="Q59" s="1"/>
      <c r="R59" s="1"/>
      <c r="T59" s="1"/>
      <c r="U59" s="1"/>
      <c r="W59" s="1"/>
    </row>
    <row r="60" spans="2:23" x14ac:dyDescent="0.2">
      <c r="F60" s="3"/>
      <c r="Q60" s="1"/>
      <c r="R60" s="1"/>
      <c r="T60" s="1"/>
      <c r="U60" s="1"/>
      <c r="W60" s="1"/>
    </row>
    <row r="61" spans="2:23" x14ac:dyDescent="0.2">
      <c r="F61" s="3"/>
      <c r="Q61" s="1"/>
      <c r="R61" s="1"/>
      <c r="T61" s="1"/>
      <c r="U61" s="1"/>
      <c r="W61" s="1"/>
    </row>
    <row r="62" spans="2:23" x14ac:dyDescent="0.2">
      <c r="F62" s="3"/>
      <c r="Q62" s="1"/>
      <c r="R62" s="1"/>
      <c r="T62" s="1"/>
      <c r="U62" s="1"/>
      <c r="W62" s="1"/>
    </row>
    <row r="63" spans="2:23" x14ac:dyDescent="0.2">
      <c r="F63" s="3"/>
      <c r="Q63" s="1"/>
      <c r="R63" s="1"/>
      <c r="T63" s="1"/>
      <c r="U63" s="1"/>
      <c r="W63" s="1"/>
    </row>
    <row r="64" spans="2:23" x14ac:dyDescent="0.2">
      <c r="B64" s="7"/>
      <c r="D64" s="7"/>
      <c r="E64" s="7"/>
      <c r="F64" s="3"/>
      <c r="Q64" s="1"/>
      <c r="R64" s="1"/>
      <c r="T64" s="1"/>
      <c r="U64" s="1"/>
      <c r="W64" s="1"/>
    </row>
    <row r="65" spans="2:23" x14ac:dyDescent="0.2">
      <c r="F65" s="3"/>
      <c r="Q65" s="1"/>
      <c r="R65" s="1"/>
      <c r="T65" s="1"/>
      <c r="U65" s="1"/>
      <c r="W65" s="1"/>
    </row>
    <row r="66" spans="2:23" x14ac:dyDescent="0.2">
      <c r="F66" s="3"/>
      <c r="Q66" s="1"/>
      <c r="R66" s="1"/>
      <c r="T66" s="1"/>
      <c r="U66" s="1"/>
      <c r="W66" s="1"/>
    </row>
    <row r="67" spans="2:23" x14ac:dyDescent="0.2">
      <c r="F67" s="3"/>
      <c r="Q67" s="1"/>
      <c r="R67" s="1"/>
      <c r="T67" s="1"/>
      <c r="U67" s="1"/>
      <c r="W67" s="1"/>
    </row>
    <row r="68" spans="2:23" x14ac:dyDescent="0.2">
      <c r="F68" s="3"/>
      <c r="Q68" s="1"/>
      <c r="R68" s="1"/>
      <c r="T68" s="1"/>
      <c r="U68" s="1"/>
      <c r="W68" s="1"/>
    </row>
    <row r="69" spans="2:23" x14ac:dyDescent="0.2">
      <c r="B69" s="7"/>
      <c r="D69" s="7"/>
      <c r="E69" s="7"/>
      <c r="F69" s="3"/>
      <c r="Q69" s="1"/>
      <c r="R69" s="1"/>
      <c r="T69" s="1"/>
      <c r="U69" s="1"/>
      <c r="W69" s="1"/>
    </row>
    <row r="70" spans="2:23" x14ac:dyDescent="0.2">
      <c r="B70" s="7"/>
      <c r="D70" s="7"/>
      <c r="E70" s="7"/>
      <c r="F70" s="3"/>
      <c r="Q70" s="1"/>
      <c r="R70" s="1"/>
      <c r="T70" s="1"/>
      <c r="U70" s="1"/>
      <c r="W70" s="1"/>
    </row>
    <row r="71" spans="2:23" x14ac:dyDescent="0.2">
      <c r="F71" s="3"/>
      <c r="Q71" s="1"/>
      <c r="R71" s="1"/>
      <c r="T71" s="1"/>
      <c r="U71" s="1"/>
      <c r="W71" s="1"/>
    </row>
    <row r="72" spans="2:23" x14ac:dyDescent="0.2">
      <c r="B72" s="7"/>
      <c r="D72" s="7"/>
      <c r="E72" s="7"/>
      <c r="F72" s="3"/>
      <c r="Q72" s="1"/>
      <c r="R72" s="1"/>
      <c r="T72" s="1"/>
      <c r="U72" s="1"/>
      <c r="W72" s="1"/>
    </row>
    <row r="73" spans="2:23" x14ac:dyDescent="0.2">
      <c r="F73" s="3"/>
      <c r="Q73" s="1"/>
      <c r="R73" s="1"/>
      <c r="T73" s="1"/>
      <c r="U73" s="1"/>
      <c r="W73" s="1"/>
    </row>
    <row r="74" spans="2:23" x14ac:dyDescent="0.2">
      <c r="F74" s="3"/>
      <c r="Q74" s="1"/>
      <c r="R74" s="1"/>
      <c r="T74" s="1"/>
      <c r="U74" s="1"/>
      <c r="W74" s="1"/>
    </row>
    <row r="75" spans="2:23" x14ac:dyDescent="0.2">
      <c r="B75" s="7"/>
      <c r="D75" s="7"/>
      <c r="E75" s="7"/>
      <c r="F75" s="3"/>
      <c r="Q75" s="1"/>
      <c r="R75" s="1"/>
      <c r="T75" s="1"/>
      <c r="U75" s="1"/>
      <c r="W75" s="1"/>
    </row>
    <row r="76" spans="2:23" x14ac:dyDescent="0.2">
      <c r="B76" s="7"/>
      <c r="D76" s="7"/>
      <c r="E76" s="7"/>
      <c r="F76" s="3"/>
      <c r="Q76" s="1"/>
      <c r="R76" s="1"/>
      <c r="T76" s="1"/>
      <c r="U76" s="1"/>
      <c r="W76" s="1"/>
    </row>
    <row r="77" spans="2:23" x14ac:dyDescent="0.2">
      <c r="B77" s="6"/>
      <c r="E77" s="6"/>
      <c r="G77" s="8"/>
      <c r="H77" s="3"/>
      <c r="Q77" s="1"/>
      <c r="R77" s="1"/>
      <c r="T77" s="1"/>
      <c r="U77" s="1"/>
      <c r="W77" s="1"/>
    </row>
  </sheetData>
  <sortState xmlns:xlrd2="http://schemas.microsoft.com/office/spreadsheetml/2017/richdata2" ref="A2:AE77">
    <sortCondition ref="W2:W7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Validated DNMs</vt:lpstr>
      <vt:lpstr>Candidate mosaic SNVs</vt:lpstr>
      <vt:lpstr>Validated mosaic SNVs</vt:lpstr>
    </vt:vector>
  </TitlesOfParts>
  <Company>wtsi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Raheleh Rahbari</dc:creator>
  <cp:lastModifiedBy>Elora Hayter Lopez</cp:lastModifiedBy>
  <dcterms:created xsi:type="dcterms:W3CDTF">2015-04-01T11:00:36Z</dcterms:created>
  <dcterms:modified xsi:type="dcterms:W3CDTF">2019-04-30T23:14:42Z</dcterms:modified>
</cp:coreProperties>
</file>